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srvfile\Souteze\VS\7979B - Moravká Třebová - Přístavby ZŠ U Kostela - po změně\2. ZD\"/>
    </mc:Choice>
  </mc:AlternateContent>
  <xr:revisionPtr revIDLastSave="0" documentId="13_ncr:1_{0DFD1791-67F9-4260-9AB9-F282BC5B3D5A}" xr6:coauthVersionLast="47" xr6:coauthVersionMax="47" xr10:uidLastSave="{00000000-0000-0000-0000-000000000000}"/>
  <bookViews>
    <workbookView xWindow="0" yWindow="0" windowWidth="14400" windowHeight="15600" tabRatio="723" xr2:uid="{00000000-000D-0000-FFFF-FFFF00000000}"/>
  </bookViews>
  <sheets>
    <sheet name="REKAPITULACE" sheetId="1" r:id="rId1"/>
    <sheet name="SO-01 D.1.1.1.a 1PP kuch+jídel" sheetId="2" r:id="rId2"/>
    <sheet name="SO-01 D.1.1.1.b 1NP třídy" sheetId="3" r:id="rId3"/>
    <sheet name="SO-01 D.1.1.1.c 1NP šatna" sheetId="4" r:id="rId4"/>
    <sheet name="SO-01 D.1.4.1.a-SSR 1PP kuch+jí" sheetId="5" r:id="rId5"/>
    <sheet name="SO-01 D.1.4.1.b-SSR 1NP třídy" sheetId="6" r:id="rId6"/>
    <sheet name="SO-01 D.1.4.1.c-SSR 1NP šatna" sheetId="7" r:id="rId7"/>
    <sheet name="SO-01 D.1.4.2-LPS " sheetId="8" r:id="rId8"/>
    <sheet name="SO-01 D.1.4.3.a-SLB 1PP kuch+jí" sheetId="9" r:id="rId9"/>
    <sheet name="SO-01 D.1.4.3.b-SLB 1NP třídy" sheetId="28" r:id="rId10"/>
    <sheet name="SO-01 D.1.4.4.a-VZD 1PP kuch+jí" sheetId="10" r:id="rId11"/>
    <sheet name="SO-01 D.1.4.4.b-VZD třídy" sheetId="11" r:id="rId12"/>
    <sheet name="SO-01 D.1.4.5.a-ZTI 1PP kuch+jí" sheetId="13" r:id="rId13"/>
    <sheet name="SO-01 D.1.4.5.b-ZTI 1NP třídy" sheetId="14" r:id="rId14"/>
    <sheet name="SO-01 D.1.4.6.a-ÚT 1PP kuch+ji" sheetId="16" r:id="rId15"/>
    <sheet name="SO-01 D.1.4.6.b-ÚT 1NP třídy" sheetId="17" r:id="rId16"/>
    <sheet name="SO-01 D.1.4.6.c-ÚT šatna" sheetId="18" r:id="rId17"/>
    <sheet name="SO-01 D.1.4.8-OPZ UZN" sheetId="19" r:id="rId18"/>
    <sheet name="VRN" sheetId="25" r:id="rId19"/>
    <sheet name="Pokyny pro vyplnění" sheetId="27" r:id="rId20"/>
  </sheets>
  <externalReferences>
    <externalReference r:id="rId21"/>
    <externalReference r:id="rId22"/>
    <externalReference r:id="rId23"/>
    <externalReference r:id="rId24"/>
    <externalReference r:id="rId25"/>
    <externalReference r:id="rId26"/>
    <externalReference r:id="rId27"/>
    <externalReference r:id="rId28"/>
  </externalReferences>
  <definedNames>
    <definedName name="_xlnm.Print_Area" localSheetId="0">REKAPITULACE!$B$1:$L$52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K828" i="4" l="1"/>
  <c r="BI828" i="4"/>
  <c r="BH828" i="4"/>
  <c r="BG828" i="4"/>
  <c r="BF828" i="4"/>
  <c r="T828" i="4"/>
  <c r="R828" i="4"/>
  <c r="P828" i="4"/>
  <c r="J828" i="4"/>
  <c r="BE828" i="4" s="1"/>
  <c r="BK825" i="4"/>
  <c r="BI825" i="4"/>
  <c r="BH825" i="4"/>
  <c r="BG825" i="4"/>
  <c r="BF825" i="4"/>
  <c r="T825" i="4"/>
  <c r="R825" i="4"/>
  <c r="P825" i="4"/>
  <c r="J825" i="4"/>
  <c r="BE825" i="4" s="1"/>
  <c r="BK822" i="4"/>
  <c r="BI822" i="4"/>
  <c r="BH822" i="4"/>
  <c r="BG822" i="4"/>
  <c r="BF822" i="4"/>
  <c r="T822" i="4"/>
  <c r="R822" i="4"/>
  <c r="P822" i="4"/>
  <c r="J822" i="4"/>
  <c r="BE822" i="4" s="1"/>
  <c r="BK818" i="4"/>
  <c r="BI818" i="4"/>
  <c r="BH818" i="4"/>
  <c r="BG818" i="4"/>
  <c r="BF818" i="4"/>
  <c r="T818" i="4"/>
  <c r="R818" i="4"/>
  <c r="P818" i="4"/>
  <c r="P817" i="4" s="1"/>
  <c r="J818" i="4"/>
  <c r="BE818" i="4" s="1"/>
  <c r="BK814" i="4"/>
  <c r="BI814" i="4"/>
  <c r="BH814" i="4"/>
  <c r="BG814" i="4"/>
  <c r="BF814" i="4"/>
  <c r="T814" i="4"/>
  <c r="R814" i="4"/>
  <c r="P814" i="4"/>
  <c r="J814" i="4"/>
  <c r="BE814" i="4" s="1"/>
  <c r="BK811" i="4"/>
  <c r="BI811" i="4"/>
  <c r="BH811" i="4"/>
  <c r="BG811" i="4"/>
  <c r="BF811" i="4"/>
  <c r="T811" i="4"/>
  <c r="R811" i="4"/>
  <c r="P811" i="4"/>
  <c r="J811" i="4"/>
  <c r="BE811" i="4" s="1"/>
  <c r="BK808" i="4"/>
  <c r="BI808" i="4"/>
  <c r="BH808" i="4"/>
  <c r="BG808" i="4"/>
  <c r="BF808" i="4"/>
  <c r="T808" i="4"/>
  <c r="R808" i="4"/>
  <c r="P808" i="4"/>
  <c r="J808" i="4"/>
  <c r="BE808" i="4" s="1"/>
  <c r="BK805" i="4"/>
  <c r="BI805" i="4"/>
  <c r="BH805" i="4"/>
  <c r="BG805" i="4"/>
  <c r="BF805" i="4"/>
  <c r="T805" i="4"/>
  <c r="R805" i="4"/>
  <c r="P805" i="4"/>
  <c r="P800" i="4" s="1"/>
  <c r="J805" i="4"/>
  <c r="BE805" i="4" s="1"/>
  <c r="BK801" i="4"/>
  <c r="BK800" i="4" s="1"/>
  <c r="J800" i="4" s="1"/>
  <c r="J78" i="4" s="1"/>
  <c r="BI801" i="4"/>
  <c r="BH801" i="4"/>
  <c r="BG801" i="4"/>
  <c r="BF801" i="4"/>
  <c r="T801" i="4"/>
  <c r="R801" i="4"/>
  <c r="P801" i="4"/>
  <c r="J801" i="4"/>
  <c r="BE801" i="4" s="1"/>
  <c r="BK797" i="4"/>
  <c r="BI797" i="4"/>
  <c r="BH797" i="4"/>
  <c r="BG797" i="4"/>
  <c r="BF797" i="4"/>
  <c r="T797" i="4"/>
  <c r="R797" i="4"/>
  <c r="P797" i="4"/>
  <c r="J797" i="4"/>
  <c r="BE797" i="4" s="1"/>
  <c r="BK794" i="4"/>
  <c r="BI794" i="4"/>
  <c r="BH794" i="4"/>
  <c r="BG794" i="4"/>
  <c r="BF794" i="4"/>
  <c r="T794" i="4"/>
  <c r="R794" i="4"/>
  <c r="P794" i="4"/>
  <c r="J794" i="4"/>
  <c r="BE794" i="4" s="1"/>
  <c r="BK791" i="4"/>
  <c r="BI791" i="4"/>
  <c r="BH791" i="4"/>
  <c r="BG791" i="4"/>
  <c r="BF791" i="4"/>
  <c r="T791" i="4"/>
  <c r="R791" i="4"/>
  <c r="P791" i="4"/>
  <c r="J791" i="4"/>
  <c r="BE791" i="4" s="1"/>
  <c r="BK788" i="4"/>
  <c r="BI788" i="4"/>
  <c r="BH788" i="4"/>
  <c r="BG788" i="4"/>
  <c r="BF788" i="4"/>
  <c r="T788" i="4"/>
  <c r="R788" i="4"/>
  <c r="P788" i="4"/>
  <c r="J788" i="4"/>
  <c r="BE788" i="4" s="1"/>
  <c r="BK785" i="4"/>
  <c r="BI785" i="4"/>
  <c r="BH785" i="4"/>
  <c r="BG785" i="4"/>
  <c r="BF785" i="4"/>
  <c r="T785" i="4"/>
  <c r="R785" i="4"/>
  <c r="P785" i="4"/>
  <c r="J785" i="4"/>
  <c r="BE785" i="4" s="1"/>
  <c r="BK781" i="4"/>
  <c r="BI781" i="4"/>
  <c r="BH781" i="4"/>
  <c r="BG781" i="4"/>
  <c r="BF781" i="4"/>
  <c r="T781" i="4"/>
  <c r="R781" i="4"/>
  <c r="P781" i="4"/>
  <c r="J781" i="4"/>
  <c r="BE781" i="4" s="1"/>
  <c r="BK778" i="4"/>
  <c r="BI778" i="4"/>
  <c r="BH778" i="4"/>
  <c r="BG778" i="4"/>
  <c r="BF778" i="4"/>
  <c r="T778" i="4"/>
  <c r="R778" i="4"/>
  <c r="P778" i="4"/>
  <c r="J778" i="4"/>
  <c r="BE778" i="4" s="1"/>
  <c r="BK774" i="4"/>
  <c r="BI774" i="4"/>
  <c r="BH774" i="4"/>
  <c r="BG774" i="4"/>
  <c r="BF774" i="4"/>
  <c r="T774" i="4"/>
  <c r="R774" i="4"/>
  <c r="P774" i="4"/>
  <c r="J774" i="4"/>
  <c r="BE774" i="4" s="1"/>
  <c r="BK770" i="4"/>
  <c r="BI770" i="4"/>
  <c r="BH770" i="4"/>
  <c r="BG770" i="4"/>
  <c r="BF770" i="4"/>
  <c r="T770" i="4"/>
  <c r="R770" i="4"/>
  <c r="P770" i="4"/>
  <c r="J770" i="4"/>
  <c r="BE770" i="4" s="1"/>
  <c r="BK765" i="4"/>
  <c r="BI765" i="4"/>
  <c r="BH765" i="4"/>
  <c r="BG765" i="4"/>
  <c r="BF765" i="4"/>
  <c r="T765" i="4"/>
  <c r="R765" i="4"/>
  <c r="P765" i="4"/>
  <c r="J765" i="4"/>
  <c r="BE765" i="4" s="1"/>
  <c r="BK760" i="4"/>
  <c r="BI760" i="4"/>
  <c r="BH760" i="4"/>
  <c r="BG760" i="4"/>
  <c r="BF760" i="4"/>
  <c r="T760" i="4"/>
  <c r="T759" i="4" s="1"/>
  <c r="R760" i="4"/>
  <c r="P760" i="4"/>
  <c r="P759" i="4" s="1"/>
  <c r="J760" i="4"/>
  <c r="BE760" i="4" s="1"/>
  <c r="BK756" i="4"/>
  <c r="BI756" i="4"/>
  <c r="BH756" i="4"/>
  <c r="BG756" i="4"/>
  <c r="BF756" i="4"/>
  <c r="T756" i="4"/>
  <c r="R756" i="4"/>
  <c r="P756" i="4"/>
  <c r="J756" i="4"/>
  <c r="BE756" i="4" s="1"/>
  <c r="BK754" i="4"/>
  <c r="BI754" i="4"/>
  <c r="BH754" i="4"/>
  <c r="BG754" i="4"/>
  <c r="BF754" i="4"/>
  <c r="T754" i="4"/>
  <c r="R754" i="4"/>
  <c r="P754" i="4"/>
  <c r="J754" i="4"/>
  <c r="BE754" i="4" s="1"/>
  <c r="BK749" i="4"/>
  <c r="BI749" i="4"/>
  <c r="BH749" i="4"/>
  <c r="BG749" i="4"/>
  <c r="BF749" i="4"/>
  <c r="T749" i="4"/>
  <c r="R749" i="4"/>
  <c r="P749" i="4"/>
  <c r="J749" i="4"/>
  <c r="BE749" i="4" s="1"/>
  <c r="BK747" i="4"/>
  <c r="BI747" i="4"/>
  <c r="BH747" i="4"/>
  <c r="BG747" i="4"/>
  <c r="BF747" i="4"/>
  <c r="T747" i="4"/>
  <c r="R747" i="4"/>
  <c r="P747" i="4"/>
  <c r="J747" i="4"/>
  <c r="BE747" i="4" s="1"/>
  <c r="BK743" i="4"/>
  <c r="BI743" i="4"/>
  <c r="BH743" i="4"/>
  <c r="BG743" i="4"/>
  <c r="BF743" i="4"/>
  <c r="T743" i="4"/>
  <c r="R743" i="4"/>
  <c r="P743" i="4"/>
  <c r="J743" i="4"/>
  <c r="BE743" i="4" s="1"/>
  <c r="BK739" i="4"/>
  <c r="BI739" i="4"/>
  <c r="BH739" i="4"/>
  <c r="BG739" i="4"/>
  <c r="BF739" i="4"/>
  <c r="T739" i="4"/>
  <c r="R739" i="4"/>
  <c r="P739" i="4"/>
  <c r="J739" i="4"/>
  <c r="BE739" i="4" s="1"/>
  <c r="BK735" i="4"/>
  <c r="BI735" i="4"/>
  <c r="BH735" i="4"/>
  <c r="BG735" i="4"/>
  <c r="BF735" i="4"/>
  <c r="T735" i="4"/>
  <c r="R735" i="4"/>
  <c r="P735" i="4"/>
  <c r="J735" i="4"/>
  <c r="BE735" i="4" s="1"/>
  <c r="BK731" i="4"/>
  <c r="BI731" i="4"/>
  <c r="BH731" i="4"/>
  <c r="BG731" i="4"/>
  <c r="BF731" i="4"/>
  <c r="T731" i="4"/>
  <c r="R731" i="4"/>
  <c r="P731" i="4"/>
  <c r="J731" i="4"/>
  <c r="BE731" i="4" s="1"/>
  <c r="BK727" i="4"/>
  <c r="BI727" i="4"/>
  <c r="BH727" i="4"/>
  <c r="BG727" i="4"/>
  <c r="BF727" i="4"/>
  <c r="T727" i="4"/>
  <c r="R727" i="4"/>
  <c r="P727" i="4"/>
  <c r="J727" i="4"/>
  <c r="BE727" i="4" s="1"/>
  <c r="BK725" i="4"/>
  <c r="BI725" i="4"/>
  <c r="BH725" i="4"/>
  <c r="BG725" i="4"/>
  <c r="BF725" i="4"/>
  <c r="T725" i="4"/>
  <c r="R725" i="4"/>
  <c r="P725" i="4"/>
  <c r="J725" i="4"/>
  <c r="BE725" i="4" s="1"/>
  <c r="BK723" i="4"/>
  <c r="BI723" i="4"/>
  <c r="BH723" i="4"/>
  <c r="BG723" i="4"/>
  <c r="BF723" i="4"/>
  <c r="T723" i="4"/>
  <c r="R723" i="4"/>
  <c r="P723" i="4"/>
  <c r="J723" i="4"/>
  <c r="BE723" i="4" s="1"/>
  <c r="BK721" i="4"/>
  <c r="BI721" i="4"/>
  <c r="BH721" i="4"/>
  <c r="BG721" i="4"/>
  <c r="BF721" i="4"/>
  <c r="T721" i="4"/>
  <c r="R721" i="4"/>
  <c r="P721" i="4"/>
  <c r="J721" i="4"/>
  <c r="BE721" i="4" s="1"/>
  <c r="BK719" i="4"/>
  <c r="BI719" i="4"/>
  <c r="BH719" i="4"/>
  <c r="BG719" i="4"/>
  <c r="BF719" i="4"/>
  <c r="T719" i="4"/>
  <c r="R719" i="4"/>
  <c r="P719" i="4"/>
  <c r="J719" i="4"/>
  <c r="BE719" i="4" s="1"/>
  <c r="BK710" i="4"/>
  <c r="BI710" i="4"/>
  <c r="BH710" i="4"/>
  <c r="BG710" i="4"/>
  <c r="BF710" i="4"/>
  <c r="T710" i="4"/>
  <c r="R710" i="4"/>
  <c r="P710" i="4"/>
  <c r="J710" i="4"/>
  <c r="BE710" i="4" s="1"/>
  <c r="BK701" i="4"/>
  <c r="BI701" i="4"/>
  <c r="BH701" i="4"/>
  <c r="BG701" i="4"/>
  <c r="BF701" i="4"/>
  <c r="T701" i="4"/>
  <c r="R701" i="4"/>
  <c r="P701" i="4"/>
  <c r="J701" i="4"/>
  <c r="BE701" i="4" s="1"/>
  <c r="T700" i="4"/>
  <c r="BK697" i="4"/>
  <c r="BI697" i="4"/>
  <c r="BH697" i="4"/>
  <c r="BG697" i="4"/>
  <c r="BF697" i="4"/>
  <c r="T697" i="4"/>
  <c r="R697" i="4"/>
  <c r="P697" i="4"/>
  <c r="J697" i="4"/>
  <c r="BE697" i="4" s="1"/>
  <c r="BK694" i="4"/>
  <c r="BI694" i="4"/>
  <c r="BH694" i="4"/>
  <c r="BG694" i="4"/>
  <c r="BF694" i="4"/>
  <c r="T694" i="4"/>
  <c r="R694" i="4"/>
  <c r="P694" i="4"/>
  <c r="J694" i="4"/>
  <c r="BE694" i="4" s="1"/>
  <c r="BK690" i="4"/>
  <c r="BI690" i="4"/>
  <c r="BH690" i="4"/>
  <c r="BG690" i="4"/>
  <c r="BF690" i="4"/>
  <c r="T690" i="4"/>
  <c r="R690" i="4"/>
  <c r="P690" i="4"/>
  <c r="J690" i="4"/>
  <c r="BE690" i="4" s="1"/>
  <c r="BK687" i="4"/>
  <c r="BI687" i="4"/>
  <c r="BH687" i="4"/>
  <c r="BG687" i="4"/>
  <c r="BF687" i="4"/>
  <c r="T687" i="4"/>
  <c r="R687" i="4"/>
  <c r="P687" i="4"/>
  <c r="J687" i="4"/>
  <c r="BE687" i="4" s="1"/>
  <c r="BK683" i="4"/>
  <c r="BI683" i="4"/>
  <c r="BH683" i="4"/>
  <c r="BG683" i="4"/>
  <c r="BF683" i="4"/>
  <c r="T683" i="4"/>
  <c r="R683" i="4"/>
  <c r="P683" i="4"/>
  <c r="J683" i="4"/>
  <c r="BE683" i="4" s="1"/>
  <c r="BK680" i="4"/>
  <c r="BI680" i="4"/>
  <c r="BH680" i="4"/>
  <c r="BG680" i="4"/>
  <c r="BF680" i="4"/>
  <c r="T680" i="4"/>
  <c r="R680" i="4"/>
  <c r="P680" i="4"/>
  <c r="J680" i="4"/>
  <c r="BE680" i="4" s="1"/>
  <c r="BK676" i="4"/>
  <c r="BI676" i="4"/>
  <c r="BH676" i="4"/>
  <c r="BG676" i="4"/>
  <c r="BF676" i="4"/>
  <c r="T676" i="4"/>
  <c r="R676" i="4"/>
  <c r="P676" i="4"/>
  <c r="J676" i="4"/>
  <c r="BE676" i="4" s="1"/>
  <c r="BK674" i="4"/>
  <c r="BI674" i="4"/>
  <c r="BH674" i="4"/>
  <c r="BG674" i="4"/>
  <c r="BF674" i="4"/>
  <c r="T674" i="4"/>
  <c r="R674" i="4"/>
  <c r="P674" i="4"/>
  <c r="J674" i="4"/>
  <c r="BE674" i="4" s="1"/>
  <c r="BK670" i="4"/>
  <c r="BI670" i="4"/>
  <c r="BH670" i="4"/>
  <c r="BG670" i="4"/>
  <c r="BF670" i="4"/>
  <c r="T670" i="4"/>
  <c r="R670" i="4"/>
  <c r="P670" i="4"/>
  <c r="J670" i="4"/>
  <c r="BE670" i="4" s="1"/>
  <c r="BK667" i="4"/>
  <c r="BI667" i="4"/>
  <c r="BH667" i="4"/>
  <c r="BG667" i="4"/>
  <c r="BF667" i="4"/>
  <c r="T667" i="4"/>
  <c r="R667" i="4"/>
  <c r="P667" i="4"/>
  <c r="J667" i="4"/>
  <c r="BE667" i="4" s="1"/>
  <c r="BK663" i="4"/>
  <c r="BI663" i="4"/>
  <c r="BH663" i="4"/>
  <c r="BG663" i="4"/>
  <c r="BF663" i="4"/>
  <c r="T663" i="4"/>
  <c r="R663" i="4"/>
  <c r="P663" i="4"/>
  <c r="J663" i="4"/>
  <c r="BE663" i="4" s="1"/>
  <c r="BK659" i="4"/>
  <c r="BI659" i="4"/>
  <c r="BH659" i="4"/>
  <c r="BG659" i="4"/>
  <c r="BF659" i="4"/>
  <c r="T659" i="4"/>
  <c r="R659" i="4"/>
  <c r="P659" i="4"/>
  <c r="J659" i="4"/>
  <c r="BE659" i="4" s="1"/>
  <c r="BK655" i="4"/>
  <c r="BK654" i="4" s="1"/>
  <c r="J654" i="4" s="1"/>
  <c r="J74" i="4" s="1"/>
  <c r="BI655" i="4"/>
  <c r="BH655" i="4"/>
  <c r="BG655" i="4"/>
  <c r="BF655" i="4"/>
  <c r="T655" i="4"/>
  <c r="R655" i="4"/>
  <c r="R654" i="4" s="1"/>
  <c r="P655" i="4"/>
  <c r="J655" i="4"/>
  <c r="BE655" i="4" s="1"/>
  <c r="P654" i="4"/>
  <c r="BK651" i="4"/>
  <c r="BI651" i="4"/>
  <c r="BH651" i="4"/>
  <c r="BG651" i="4"/>
  <c r="BF651" i="4"/>
  <c r="T651" i="4"/>
  <c r="R651" i="4"/>
  <c r="P651" i="4"/>
  <c r="J651" i="4"/>
  <c r="BE651" i="4" s="1"/>
  <c r="BK648" i="4"/>
  <c r="BI648" i="4"/>
  <c r="BH648" i="4"/>
  <c r="BG648" i="4"/>
  <c r="BF648" i="4"/>
  <c r="T648" i="4"/>
  <c r="R648" i="4"/>
  <c r="R647" i="4" s="1"/>
  <c r="P648" i="4"/>
  <c r="J648" i="4"/>
  <c r="BE648" i="4" s="1"/>
  <c r="BK644" i="4"/>
  <c r="BI644" i="4"/>
  <c r="BH644" i="4"/>
  <c r="BG644" i="4"/>
  <c r="BF644" i="4"/>
  <c r="T644" i="4"/>
  <c r="R644" i="4"/>
  <c r="P644" i="4"/>
  <c r="J644" i="4"/>
  <c r="BE644" i="4" s="1"/>
  <c r="BK641" i="4"/>
  <c r="BI641" i="4"/>
  <c r="BH641" i="4"/>
  <c r="BG641" i="4"/>
  <c r="BF641" i="4"/>
  <c r="T641" i="4"/>
  <c r="R641" i="4"/>
  <c r="P641" i="4"/>
  <c r="J641" i="4"/>
  <c r="BE641" i="4" s="1"/>
  <c r="BK637" i="4"/>
  <c r="BI637" i="4"/>
  <c r="BH637" i="4"/>
  <c r="BG637" i="4"/>
  <c r="BF637" i="4"/>
  <c r="T637" i="4"/>
  <c r="R637" i="4"/>
  <c r="P637" i="4"/>
  <c r="J637" i="4"/>
  <c r="BE637" i="4" s="1"/>
  <c r="BK634" i="4"/>
  <c r="BI634" i="4"/>
  <c r="BH634" i="4"/>
  <c r="BG634" i="4"/>
  <c r="BF634" i="4"/>
  <c r="T634" i="4"/>
  <c r="R634" i="4"/>
  <c r="P634" i="4"/>
  <c r="J634" i="4"/>
  <c r="BE634" i="4" s="1"/>
  <c r="BK630" i="4"/>
  <c r="BI630" i="4"/>
  <c r="BH630" i="4"/>
  <c r="BG630" i="4"/>
  <c r="BF630" i="4"/>
  <c r="T630" i="4"/>
  <c r="R630" i="4"/>
  <c r="P630" i="4"/>
  <c r="J630" i="4"/>
  <c r="BE630" i="4" s="1"/>
  <c r="BK627" i="4"/>
  <c r="BI627" i="4"/>
  <c r="BH627" i="4"/>
  <c r="BG627" i="4"/>
  <c r="BF627" i="4"/>
  <c r="T627" i="4"/>
  <c r="R627" i="4"/>
  <c r="P627" i="4"/>
  <c r="J627" i="4"/>
  <c r="BE627" i="4" s="1"/>
  <c r="BK623" i="4"/>
  <c r="BI623" i="4"/>
  <c r="BH623" i="4"/>
  <c r="BG623" i="4"/>
  <c r="BF623" i="4"/>
  <c r="T623" i="4"/>
  <c r="R623" i="4"/>
  <c r="P623" i="4"/>
  <c r="J623" i="4"/>
  <c r="BE623" i="4" s="1"/>
  <c r="BK620" i="4"/>
  <c r="BI620" i="4"/>
  <c r="BH620" i="4"/>
  <c r="BG620" i="4"/>
  <c r="BF620" i="4"/>
  <c r="T620" i="4"/>
  <c r="R620" i="4"/>
  <c r="P620" i="4"/>
  <c r="J620" i="4"/>
  <c r="BE620" i="4" s="1"/>
  <c r="BK616" i="4"/>
  <c r="BI616" i="4"/>
  <c r="BH616" i="4"/>
  <c r="BG616" i="4"/>
  <c r="BF616" i="4"/>
  <c r="T616" i="4"/>
  <c r="R616" i="4"/>
  <c r="P616" i="4"/>
  <c r="J616" i="4"/>
  <c r="BE616" i="4" s="1"/>
  <c r="BK612" i="4"/>
  <c r="BI612" i="4"/>
  <c r="BH612" i="4"/>
  <c r="BG612" i="4"/>
  <c r="BF612" i="4"/>
  <c r="T612" i="4"/>
  <c r="R612" i="4"/>
  <c r="P612" i="4"/>
  <c r="J612" i="4"/>
  <c r="BE612" i="4" s="1"/>
  <c r="BK609" i="4"/>
  <c r="BI609" i="4"/>
  <c r="BH609" i="4"/>
  <c r="BG609" i="4"/>
  <c r="BF609" i="4"/>
  <c r="T609" i="4"/>
  <c r="R609" i="4"/>
  <c r="P609" i="4"/>
  <c r="J609" i="4"/>
  <c r="BE609" i="4" s="1"/>
  <c r="BK607" i="4"/>
  <c r="BI607" i="4"/>
  <c r="BH607" i="4"/>
  <c r="BG607" i="4"/>
  <c r="BF607" i="4"/>
  <c r="T607" i="4"/>
  <c r="R607" i="4"/>
  <c r="P607" i="4"/>
  <c r="J607" i="4"/>
  <c r="BE607" i="4" s="1"/>
  <c r="BK604" i="4"/>
  <c r="BI604" i="4"/>
  <c r="BH604" i="4"/>
  <c r="BG604" i="4"/>
  <c r="BF604" i="4"/>
  <c r="T604" i="4"/>
  <c r="R604" i="4"/>
  <c r="P604" i="4"/>
  <c r="J604" i="4"/>
  <c r="BE604" i="4" s="1"/>
  <c r="BK601" i="4"/>
  <c r="BI601" i="4"/>
  <c r="BH601" i="4"/>
  <c r="BG601" i="4"/>
  <c r="BF601" i="4"/>
  <c r="T601" i="4"/>
  <c r="R601" i="4"/>
  <c r="P601" i="4"/>
  <c r="J601" i="4"/>
  <c r="BE601" i="4" s="1"/>
  <c r="BK596" i="4"/>
  <c r="BI596" i="4"/>
  <c r="BH596" i="4"/>
  <c r="BG596" i="4"/>
  <c r="BF596" i="4"/>
  <c r="T596" i="4"/>
  <c r="R596" i="4"/>
  <c r="P596" i="4"/>
  <c r="J596" i="4"/>
  <c r="BE596" i="4" s="1"/>
  <c r="BK592" i="4"/>
  <c r="BI592" i="4"/>
  <c r="BH592" i="4"/>
  <c r="BG592" i="4"/>
  <c r="BF592" i="4"/>
  <c r="T592" i="4"/>
  <c r="R592" i="4"/>
  <c r="P592" i="4"/>
  <c r="J592" i="4"/>
  <c r="BE592" i="4" s="1"/>
  <c r="BK587" i="4"/>
  <c r="BI587" i="4"/>
  <c r="BH587" i="4"/>
  <c r="BG587" i="4"/>
  <c r="BF587" i="4"/>
  <c r="T587" i="4"/>
  <c r="R587" i="4"/>
  <c r="P587" i="4"/>
  <c r="J587" i="4"/>
  <c r="BE587" i="4" s="1"/>
  <c r="BK583" i="4"/>
  <c r="BI583" i="4"/>
  <c r="BH583" i="4"/>
  <c r="BG583" i="4"/>
  <c r="BF583" i="4"/>
  <c r="T583" i="4"/>
  <c r="R583" i="4"/>
  <c r="P583" i="4"/>
  <c r="J583" i="4"/>
  <c r="BE583" i="4" s="1"/>
  <c r="BK578" i="4"/>
  <c r="BI578" i="4"/>
  <c r="BH578" i="4"/>
  <c r="BG578" i="4"/>
  <c r="BF578" i="4"/>
  <c r="T578" i="4"/>
  <c r="R578" i="4"/>
  <c r="P578" i="4"/>
  <c r="J578" i="4"/>
  <c r="BE578" i="4" s="1"/>
  <c r="BK574" i="4"/>
  <c r="BI574" i="4"/>
  <c r="BH574" i="4"/>
  <c r="BG574" i="4"/>
  <c r="BF574" i="4"/>
  <c r="T574" i="4"/>
  <c r="R574" i="4"/>
  <c r="P574" i="4"/>
  <c r="J574" i="4"/>
  <c r="BE574" i="4" s="1"/>
  <c r="BK571" i="4"/>
  <c r="BI571" i="4"/>
  <c r="BH571" i="4"/>
  <c r="BG571" i="4"/>
  <c r="BF571" i="4"/>
  <c r="T571" i="4"/>
  <c r="R571" i="4"/>
  <c r="P571" i="4"/>
  <c r="J571" i="4"/>
  <c r="BE571" i="4" s="1"/>
  <c r="BK565" i="4"/>
  <c r="BI565" i="4"/>
  <c r="BH565" i="4"/>
  <c r="BG565" i="4"/>
  <c r="BF565" i="4"/>
  <c r="T565" i="4"/>
  <c r="R565" i="4"/>
  <c r="P565" i="4"/>
  <c r="J565" i="4"/>
  <c r="BE565" i="4" s="1"/>
  <c r="BK562" i="4"/>
  <c r="BI562" i="4"/>
  <c r="BH562" i="4"/>
  <c r="BG562" i="4"/>
  <c r="BF562" i="4"/>
  <c r="T562" i="4"/>
  <c r="R562" i="4"/>
  <c r="P562" i="4"/>
  <c r="J562" i="4"/>
  <c r="BE562" i="4" s="1"/>
  <c r="BK557" i="4"/>
  <c r="BI557" i="4"/>
  <c r="BH557" i="4"/>
  <c r="BG557" i="4"/>
  <c r="BF557" i="4"/>
  <c r="T557" i="4"/>
  <c r="R557" i="4"/>
  <c r="P557" i="4"/>
  <c r="J557" i="4"/>
  <c r="BE557" i="4" s="1"/>
  <c r="BK554" i="4"/>
  <c r="BI554" i="4"/>
  <c r="BH554" i="4"/>
  <c r="BG554" i="4"/>
  <c r="BF554" i="4"/>
  <c r="T554" i="4"/>
  <c r="R554" i="4"/>
  <c r="P554" i="4"/>
  <c r="J554" i="4"/>
  <c r="BE554" i="4" s="1"/>
  <c r="BK548" i="4"/>
  <c r="BI548" i="4"/>
  <c r="BH548" i="4"/>
  <c r="BG548" i="4"/>
  <c r="BF548" i="4"/>
  <c r="T548" i="4"/>
  <c r="R548" i="4"/>
  <c r="P548" i="4"/>
  <c r="J548" i="4"/>
  <c r="BE548" i="4" s="1"/>
  <c r="BK544" i="4"/>
  <c r="BI544" i="4"/>
  <c r="BH544" i="4"/>
  <c r="BG544" i="4"/>
  <c r="BF544" i="4"/>
  <c r="T544" i="4"/>
  <c r="R544" i="4"/>
  <c r="P544" i="4"/>
  <c r="J544" i="4"/>
  <c r="BE544" i="4" s="1"/>
  <c r="BK540" i="4"/>
  <c r="BI540" i="4"/>
  <c r="BH540" i="4"/>
  <c r="BG540" i="4"/>
  <c r="BF540" i="4"/>
  <c r="T540" i="4"/>
  <c r="R540" i="4"/>
  <c r="P540" i="4"/>
  <c r="J540" i="4"/>
  <c r="BE540" i="4" s="1"/>
  <c r="BK536" i="4"/>
  <c r="BI536" i="4"/>
  <c r="BH536" i="4"/>
  <c r="BG536" i="4"/>
  <c r="BF536" i="4"/>
  <c r="T536" i="4"/>
  <c r="R536" i="4"/>
  <c r="P536" i="4"/>
  <c r="J536" i="4"/>
  <c r="BE536" i="4" s="1"/>
  <c r="BK532" i="4"/>
  <c r="BI532" i="4"/>
  <c r="BH532" i="4"/>
  <c r="BG532" i="4"/>
  <c r="BF532" i="4"/>
  <c r="T532" i="4"/>
  <c r="R532" i="4"/>
  <c r="P532" i="4"/>
  <c r="J532" i="4"/>
  <c r="BE532" i="4" s="1"/>
  <c r="BK526" i="4"/>
  <c r="BI526" i="4"/>
  <c r="BH526" i="4"/>
  <c r="BG526" i="4"/>
  <c r="BF526" i="4"/>
  <c r="T526" i="4"/>
  <c r="R526" i="4"/>
  <c r="P526" i="4"/>
  <c r="J526" i="4"/>
  <c r="BE526" i="4" s="1"/>
  <c r="BK522" i="4"/>
  <c r="BI522" i="4"/>
  <c r="BH522" i="4"/>
  <c r="BG522" i="4"/>
  <c r="BF522" i="4"/>
  <c r="T522" i="4"/>
  <c r="R522" i="4"/>
  <c r="P522" i="4"/>
  <c r="J522" i="4"/>
  <c r="BE522" i="4" s="1"/>
  <c r="BK518" i="4"/>
  <c r="BI518" i="4"/>
  <c r="BH518" i="4"/>
  <c r="BG518" i="4"/>
  <c r="BF518" i="4"/>
  <c r="T518" i="4"/>
  <c r="R518" i="4"/>
  <c r="P518" i="4"/>
  <c r="J518" i="4"/>
  <c r="BE518" i="4" s="1"/>
  <c r="BK512" i="4"/>
  <c r="BI512" i="4"/>
  <c r="BH512" i="4"/>
  <c r="BG512" i="4"/>
  <c r="BF512" i="4"/>
  <c r="T512" i="4"/>
  <c r="R512" i="4"/>
  <c r="P512" i="4"/>
  <c r="J512" i="4"/>
  <c r="BE512" i="4" s="1"/>
  <c r="BK508" i="4"/>
  <c r="BI508" i="4"/>
  <c r="BH508" i="4"/>
  <c r="BG508" i="4"/>
  <c r="BF508" i="4"/>
  <c r="T508" i="4"/>
  <c r="T507" i="4" s="1"/>
  <c r="R508" i="4"/>
  <c r="P508" i="4"/>
  <c r="J508" i="4"/>
  <c r="BE508" i="4" s="1"/>
  <c r="BK503" i="4"/>
  <c r="BK502" i="4" s="1"/>
  <c r="J502" i="4" s="1"/>
  <c r="J68" i="4" s="1"/>
  <c r="BI503" i="4"/>
  <c r="BH503" i="4"/>
  <c r="BG503" i="4"/>
  <c r="BF503" i="4"/>
  <c r="T503" i="4"/>
  <c r="R503" i="4"/>
  <c r="R502" i="4" s="1"/>
  <c r="P503" i="4"/>
  <c r="P502" i="4" s="1"/>
  <c r="J503" i="4"/>
  <c r="BE503" i="4" s="1"/>
  <c r="T502" i="4"/>
  <c r="BK499" i="4"/>
  <c r="BI499" i="4"/>
  <c r="BH499" i="4"/>
  <c r="BG499" i="4"/>
  <c r="BF499" i="4"/>
  <c r="T499" i="4"/>
  <c r="R499" i="4"/>
  <c r="P499" i="4"/>
  <c r="J499" i="4"/>
  <c r="BE499" i="4" s="1"/>
  <c r="BK495" i="4"/>
  <c r="BI495" i="4"/>
  <c r="BH495" i="4"/>
  <c r="BG495" i="4"/>
  <c r="BF495" i="4"/>
  <c r="T495" i="4"/>
  <c r="R495" i="4"/>
  <c r="P495" i="4"/>
  <c r="J495" i="4"/>
  <c r="BE495" i="4" s="1"/>
  <c r="BK492" i="4"/>
  <c r="BI492" i="4"/>
  <c r="BH492" i="4"/>
  <c r="BG492" i="4"/>
  <c r="BF492" i="4"/>
  <c r="T492" i="4"/>
  <c r="R492" i="4"/>
  <c r="P492" i="4"/>
  <c r="J492" i="4"/>
  <c r="BE492" i="4" s="1"/>
  <c r="BK489" i="4"/>
  <c r="BK488" i="4" s="1"/>
  <c r="J488" i="4" s="1"/>
  <c r="J67" i="4" s="1"/>
  <c r="BI489" i="4"/>
  <c r="BH489" i="4"/>
  <c r="BG489" i="4"/>
  <c r="BF489" i="4"/>
  <c r="T489" i="4"/>
  <c r="R489" i="4"/>
  <c r="P489" i="4"/>
  <c r="P488" i="4" s="1"/>
  <c r="J489" i="4"/>
  <c r="BE489" i="4" s="1"/>
  <c r="BK482" i="4"/>
  <c r="BI482" i="4"/>
  <c r="BH482" i="4"/>
  <c r="BG482" i="4"/>
  <c r="BF482" i="4"/>
  <c r="T482" i="4"/>
  <c r="R482" i="4"/>
  <c r="P482" i="4"/>
  <c r="J482" i="4"/>
  <c r="BE482" i="4" s="1"/>
  <c r="BK478" i="4"/>
  <c r="BI478" i="4"/>
  <c r="BH478" i="4"/>
  <c r="BG478" i="4"/>
  <c r="BF478" i="4"/>
  <c r="T478" i="4"/>
  <c r="R478" i="4"/>
  <c r="P478" i="4"/>
  <c r="J478" i="4"/>
  <c r="BE478" i="4" s="1"/>
  <c r="BK474" i="4"/>
  <c r="BI474" i="4"/>
  <c r="BH474" i="4"/>
  <c r="BG474" i="4"/>
  <c r="BF474" i="4"/>
  <c r="T474" i="4"/>
  <c r="R474" i="4"/>
  <c r="P474" i="4"/>
  <c r="J474" i="4"/>
  <c r="BE474" i="4" s="1"/>
  <c r="BK470" i="4"/>
  <c r="BI470" i="4"/>
  <c r="BH470" i="4"/>
  <c r="BG470" i="4"/>
  <c r="BF470" i="4"/>
  <c r="T470" i="4"/>
  <c r="R470" i="4"/>
  <c r="P470" i="4"/>
  <c r="J470" i="4"/>
  <c r="BE470" i="4" s="1"/>
  <c r="BK466" i="4"/>
  <c r="BI466" i="4"/>
  <c r="BH466" i="4"/>
  <c r="BG466" i="4"/>
  <c r="BF466" i="4"/>
  <c r="T466" i="4"/>
  <c r="R466" i="4"/>
  <c r="P466" i="4"/>
  <c r="J466" i="4"/>
  <c r="BE466" i="4" s="1"/>
  <c r="BK462" i="4"/>
  <c r="BI462" i="4"/>
  <c r="BH462" i="4"/>
  <c r="BG462" i="4"/>
  <c r="BF462" i="4"/>
  <c r="T462" i="4"/>
  <c r="R462" i="4"/>
  <c r="P462" i="4"/>
  <c r="J462" i="4"/>
  <c r="BE462" i="4" s="1"/>
  <c r="BK456" i="4"/>
  <c r="BI456" i="4"/>
  <c r="BH456" i="4"/>
  <c r="BG456" i="4"/>
  <c r="BF456" i="4"/>
  <c r="T456" i="4"/>
  <c r="R456" i="4"/>
  <c r="P456" i="4"/>
  <c r="J456" i="4"/>
  <c r="BE456" i="4" s="1"/>
  <c r="BK450" i="4"/>
  <c r="BI450" i="4"/>
  <c r="BH450" i="4"/>
  <c r="BG450" i="4"/>
  <c r="BF450" i="4"/>
  <c r="T450" i="4"/>
  <c r="R450" i="4"/>
  <c r="P450" i="4"/>
  <c r="J450" i="4"/>
  <c r="BE450" i="4" s="1"/>
  <c r="BK447" i="4"/>
  <c r="BI447" i="4"/>
  <c r="BH447" i="4"/>
  <c r="BG447" i="4"/>
  <c r="BF447" i="4"/>
  <c r="T447" i="4"/>
  <c r="R447" i="4"/>
  <c r="P447" i="4"/>
  <c r="J447" i="4"/>
  <c r="BE447" i="4" s="1"/>
  <c r="BK443" i="4"/>
  <c r="BI443" i="4"/>
  <c r="BH443" i="4"/>
  <c r="BG443" i="4"/>
  <c r="BF443" i="4"/>
  <c r="T443" i="4"/>
  <c r="R443" i="4"/>
  <c r="P443" i="4"/>
  <c r="J443" i="4"/>
  <c r="BE443" i="4" s="1"/>
  <c r="BK439" i="4"/>
  <c r="BI439" i="4"/>
  <c r="BH439" i="4"/>
  <c r="BG439" i="4"/>
  <c r="BF439" i="4"/>
  <c r="T439" i="4"/>
  <c r="R439" i="4"/>
  <c r="P439" i="4"/>
  <c r="J439" i="4"/>
  <c r="BE439" i="4" s="1"/>
  <c r="BK436" i="4"/>
  <c r="BI436" i="4"/>
  <c r="BH436" i="4"/>
  <c r="BG436" i="4"/>
  <c r="BF436" i="4"/>
  <c r="T436" i="4"/>
  <c r="R436" i="4"/>
  <c r="P436" i="4"/>
  <c r="J436" i="4"/>
  <c r="BE436" i="4" s="1"/>
  <c r="BK432" i="4"/>
  <c r="BI432" i="4"/>
  <c r="BH432" i="4"/>
  <c r="BG432" i="4"/>
  <c r="BF432" i="4"/>
  <c r="T432" i="4"/>
  <c r="T427" i="4" s="1"/>
  <c r="R432" i="4"/>
  <c r="P432" i="4"/>
  <c r="J432" i="4"/>
  <c r="BE432" i="4" s="1"/>
  <c r="BK428" i="4"/>
  <c r="BI428" i="4"/>
  <c r="BH428" i="4"/>
  <c r="BG428" i="4"/>
  <c r="BF428" i="4"/>
  <c r="T428" i="4"/>
  <c r="R428" i="4"/>
  <c r="R427" i="4" s="1"/>
  <c r="P428" i="4"/>
  <c r="J428" i="4"/>
  <c r="BE428" i="4" s="1"/>
  <c r="BK424" i="4"/>
  <c r="BI424" i="4"/>
  <c r="BH424" i="4"/>
  <c r="BG424" i="4"/>
  <c r="BF424" i="4"/>
  <c r="T424" i="4"/>
  <c r="R424" i="4"/>
  <c r="P424" i="4"/>
  <c r="J424" i="4"/>
  <c r="BE424" i="4" s="1"/>
  <c r="BK420" i="4"/>
  <c r="BI420" i="4"/>
  <c r="BH420" i="4"/>
  <c r="BG420" i="4"/>
  <c r="BF420" i="4"/>
  <c r="T420" i="4"/>
  <c r="R420" i="4"/>
  <c r="P420" i="4"/>
  <c r="J420" i="4"/>
  <c r="BE420" i="4" s="1"/>
  <c r="BK417" i="4"/>
  <c r="BI417" i="4"/>
  <c r="BH417" i="4"/>
  <c r="BG417" i="4"/>
  <c r="BF417" i="4"/>
  <c r="T417" i="4"/>
  <c r="R417" i="4"/>
  <c r="P417" i="4"/>
  <c r="J417" i="4"/>
  <c r="BE417" i="4" s="1"/>
  <c r="BK413" i="4"/>
  <c r="BI413" i="4"/>
  <c r="BH413" i="4"/>
  <c r="BG413" i="4"/>
  <c r="BF413" i="4"/>
  <c r="T413" i="4"/>
  <c r="R413" i="4"/>
  <c r="P413" i="4"/>
  <c r="J413" i="4"/>
  <c r="BE413" i="4" s="1"/>
  <c r="BK408" i="4"/>
  <c r="BI408" i="4"/>
  <c r="BH408" i="4"/>
  <c r="BG408" i="4"/>
  <c r="BF408" i="4"/>
  <c r="T408" i="4"/>
  <c r="R408" i="4"/>
  <c r="P408" i="4"/>
  <c r="J408" i="4"/>
  <c r="BE408" i="4" s="1"/>
  <c r="BK405" i="4"/>
  <c r="BI405" i="4"/>
  <c r="BH405" i="4"/>
  <c r="BG405" i="4"/>
  <c r="BF405" i="4"/>
  <c r="T405" i="4"/>
  <c r="R405" i="4"/>
  <c r="P405" i="4"/>
  <c r="J405" i="4"/>
  <c r="BE405" i="4" s="1"/>
  <c r="BK402" i="4"/>
  <c r="BI402" i="4"/>
  <c r="BH402" i="4"/>
  <c r="BG402" i="4"/>
  <c r="BF402" i="4"/>
  <c r="T402" i="4"/>
  <c r="R402" i="4"/>
  <c r="P402" i="4"/>
  <c r="J402" i="4"/>
  <c r="BE402" i="4" s="1"/>
  <c r="BK399" i="4"/>
  <c r="BI399" i="4"/>
  <c r="BH399" i="4"/>
  <c r="BG399" i="4"/>
  <c r="BF399" i="4"/>
  <c r="T399" i="4"/>
  <c r="R399" i="4"/>
  <c r="P399" i="4"/>
  <c r="J399" i="4"/>
  <c r="BE399" i="4" s="1"/>
  <c r="BK395" i="4"/>
  <c r="BI395" i="4"/>
  <c r="BH395" i="4"/>
  <c r="BG395" i="4"/>
  <c r="BF395" i="4"/>
  <c r="T395" i="4"/>
  <c r="R395" i="4"/>
  <c r="P395" i="4"/>
  <c r="J395" i="4"/>
  <c r="BE395" i="4" s="1"/>
  <c r="BK391" i="4"/>
  <c r="BI391" i="4"/>
  <c r="BH391" i="4"/>
  <c r="BG391" i="4"/>
  <c r="BF391" i="4"/>
  <c r="T391" i="4"/>
  <c r="R391" i="4"/>
  <c r="P391" i="4"/>
  <c r="J391" i="4"/>
  <c r="BE391" i="4" s="1"/>
  <c r="BK387" i="4"/>
  <c r="BI387" i="4"/>
  <c r="BH387" i="4"/>
  <c r="BG387" i="4"/>
  <c r="BF387" i="4"/>
  <c r="T387" i="4"/>
  <c r="R387" i="4"/>
  <c r="P387" i="4"/>
  <c r="J387" i="4"/>
  <c r="BE387" i="4" s="1"/>
  <c r="BK381" i="4"/>
  <c r="BI381" i="4"/>
  <c r="BH381" i="4"/>
  <c r="BG381" i="4"/>
  <c r="BF381" i="4"/>
  <c r="T381" i="4"/>
  <c r="R381" i="4"/>
  <c r="P381" i="4"/>
  <c r="J381" i="4"/>
  <c r="BE381" i="4" s="1"/>
  <c r="BK372" i="4"/>
  <c r="BI372" i="4"/>
  <c r="BH372" i="4"/>
  <c r="BG372" i="4"/>
  <c r="BF372" i="4"/>
  <c r="T372" i="4"/>
  <c r="R372" i="4"/>
  <c r="P372" i="4"/>
  <c r="J372" i="4"/>
  <c r="BE372" i="4" s="1"/>
  <c r="BK366" i="4"/>
  <c r="BI366" i="4"/>
  <c r="BH366" i="4"/>
  <c r="BG366" i="4"/>
  <c r="BF366" i="4"/>
  <c r="T366" i="4"/>
  <c r="R366" i="4"/>
  <c r="P366" i="4"/>
  <c r="J366" i="4"/>
  <c r="BE366" i="4" s="1"/>
  <c r="BK361" i="4"/>
  <c r="BI361" i="4"/>
  <c r="BH361" i="4"/>
  <c r="BG361" i="4"/>
  <c r="BF361" i="4"/>
  <c r="T361" i="4"/>
  <c r="R361" i="4"/>
  <c r="P361" i="4"/>
  <c r="J361" i="4"/>
  <c r="BE361" i="4" s="1"/>
  <c r="BK356" i="4"/>
  <c r="BI356" i="4"/>
  <c r="BH356" i="4"/>
  <c r="BG356" i="4"/>
  <c r="BF356" i="4"/>
  <c r="T356" i="4"/>
  <c r="R356" i="4"/>
  <c r="P356" i="4"/>
  <c r="J356" i="4"/>
  <c r="BE356" i="4" s="1"/>
  <c r="BK351" i="4"/>
  <c r="BI351" i="4"/>
  <c r="BH351" i="4"/>
  <c r="BG351" i="4"/>
  <c r="BF351" i="4"/>
  <c r="T351" i="4"/>
  <c r="R351" i="4"/>
  <c r="P351" i="4"/>
  <c r="J351" i="4"/>
  <c r="BE351" i="4" s="1"/>
  <c r="BK346" i="4"/>
  <c r="BI346" i="4"/>
  <c r="BH346" i="4"/>
  <c r="BG346" i="4"/>
  <c r="BF346" i="4"/>
  <c r="T346" i="4"/>
  <c r="R346" i="4"/>
  <c r="P346" i="4"/>
  <c r="J346" i="4"/>
  <c r="BE346" i="4" s="1"/>
  <c r="BK343" i="4"/>
  <c r="BI343" i="4"/>
  <c r="BH343" i="4"/>
  <c r="BG343" i="4"/>
  <c r="BF343" i="4"/>
  <c r="T343" i="4"/>
  <c r="R343" i="4"/>
  <c r="P343" i="4"/>
  <c r="J343" i="4"/>
  <c r="BE343" i="4" s="1"/>
  <c r="BK337" i="4"/>
  <c r="BI337" i="4"/>
  <c r="BH337" i="4"/>
  <c r="BG337" i="4"/>
  <c r="BF337" i="4"/>
  <c r="T337" i="4"/>
  <c r="R337" i="4"/>
  <c r="P337" i="4"/>
  <c r="J337" i="4"/>
  <c r="BE337" i="4" s="1"/>
  <c r="BK334" i="4"/>
  <c r="BI334" i="4"/>
  <c r="BH334" i="4"/>
  <c r="BG334" i="4"/>
  <c r="BF334" i="4"/>
  <c r="T334" i="4"/>
  <c r="R334" i="4"/>
  <c r="P334" i="4"/>
  <c r="J334" i="4"/>
  <c r="BE334" i="4" s="1"/>
  <c r="BK328" i="4"/>
  <c r="BI328" i="4"/>
  <c r="BH328" i="4"/>
  <c r="BG328" i="4"/>
  <c r="BF328" i="4"/>
  <c r="T328" i="4"/>
  <c r="R328" i="4"/>
  <c r="P328" i="4"/>
  <c r="J328" i="4"/>
  <c r="BE328" i="4" s="1"/>
  <c r="BK325" i="4"/>
  <c r="BI325" i="4"/>
  <c r="BH325" i="4"/>
  <c r="BG325" i="4"/>
  <c r="BF325" i="4"/>
  <c r="T325" i="4"/>
  <c r="R325" i="4"/>
  <c r="P325" i="4"/>
  <c r="J325" i="4"/>
  <c r="BE325" i="4" s="1"/>
  <c r="BK321" i="4"/>
  <c r="BI321" i="4"/>
  <c r="BH321" i="4"/>
  <c r="BG321" i="4"/>
  <c r="BF321" i="4"/>
  <c r="T321" i="4"/>
  <c r="R321" i="4"/>
  <c r="P321" i="4"/>
  <c r="J321" i="4"/>
  <c r="BE321" i="4" s="1"/>
  <c r="BK310" i="4"/>
  <c r="BI310" i="4"/>
  <c r="BH310" i="4"/>
  <c r="BG310" i="4"/>
  <c r="BF310" i="4"/>
  <c r="T310" i="4"/>
  <c r="R310" i="4"/>
  <c r="P310" i="4"/>
  <c r="J310" i="4"/>
  <c r="BE310" i="4" s="1"/>
  <c r="BK307" i="4"/>
  <c r="BI307" i="4"/>
  <c r="BH307" i="4"/>
  <c r="BG307" i="4"/>
  <c r="BF307" i="4"/>
  <c r="T307" i="4"/>
  <c r="R307" i="4"/>
  <c r="P307" i="4"/>
  <c r="J307" i="4"/>
  <c r="BE307" i="4" s="1"/>
  <c r="BK302" i="4"/>
  <c r="BI302" i="4"/>
  <c r="BH302" i="4"/>
  <c r="BG302" i="4"/>
  <c r="BF302" i="4"/>
  <c r="T302" i="4"/>
  <c r="R302" i="4"/>
  <c r="P302" i="4"/>
  <c r="J302" i="4"/>
  <c r="BE302" i="4" s="1"/>
  <c r="BK299" i="4"/>
  <c r="BI299" i="4"/>
  <c r="BH299" i="4"/>
  <c r="BG299" i="4"/>
  <c r="BF299" i="4"/>
  <c r="T299" i="4"/>
  <c r="R299" i="4"/>
  <c r="P299" i="4"/>
  <c r="J299" i="4"/>
  <c r="BE299" i="4" s="1"/>
  <c r="BK296" i="4"/>
  <c r="BI296" i="4"/>
  <c r="BH296" i="4"/>
  <c r="BG296" i="4"/>
  <c r="BF296" i="4"/>
  <c r="T296" i="4"/>
  <c r="R296" i="4"/>
  <c r="P296" i="4"/>
  <c r="J296" i="4"/>
  <c r="BE296" i="4" s="1"/>
  <c r="BK291" i="4"/>
  <c r="BI291" i="4"/>
  <c r="BH291" i="4"/>
  <c r="BG291" i="4"/>
  <c r="BF291" i="4"/>
  <c r="T291" i="4"/>
  <c r="R291" i="4"/>
  <c r="P291" i="4"/>
  <c r="J291" i="4"/>
  <c r="BE291" i="4" s="1"/>
  <c r="BK285" i="4"/>
  <c r="BI285" i="4"/>
  <c r="BH285" i="4"/>
  <c r="BG285" i="4"/>
  <c r="BF285" i="4"/>
  <c r="T285" i="4"/>
  <c r="R285" i="4"/>
  <c r="P285" i="4"/>
  <c r="J285" i="4"/>
  <c r="BE285" i="4" s="1"/>
  <c r="BK282" i="4"/>
  <c r="BI282" i="4"/>
  <c r="BH282" i="4"/>
  <c r="BG282" i="4"/>
  <c r="BF282" i="4"/>
  <c r="T282" i="4"/>
  <c r="R282" i="4"/>
  <c r="P282" i="4"/>
  <c r="J282" i="4"/>
  <c r="BE282" i="4" s="1"/>
  <c r="BK279" i="4"/>
  <c r="BI279" i="4"/>
  <c r="BH279" i="4"/>
  <c r="BG279" i="4"/>
  <c r="BF279" i="4"/>
  <c r="T279" i="4"/>
  <c r="R279" i="4"/>
  <c r="P279" i="4"/>
  <c r="J279" i="4"/>
  <c r="BE279" i="4" s="1"/>
  <c r="BK274" i="4"/>
  <c r="BI274" i="4"/>
  <c r="BH274" i="4"/>
  <c r="BG274" i="4"/>
  <c r="BF274" i="4"/>
  <c r="T274" i="4"/>
  <c r="R274" i="4"/>
  <c r="P274" i="4"/>
  <c r="J274" i="4"/>
  <c r="BE274" i="4" s="1"/>
  <c r="BK270" i="4"/>
  <c r="BI270" i="4"/>
  <c r="BH270" i="4"/>
  <c r="BG270" i="4"/>
  <c r="BF270" i="4"/>
  <c r="T270" i="4"/>
  <c r="R270" i="4"/>
  <c r="P270" i="4"/>
  <c r="J270" i="4"/>
  <c r="BE270" i="4" s="1"/>
  <c r="BK265" i="4"/>
  <c r="BI265" i="4"/>
  <c r="BH265" i="4"/>
  <c r="BG265" i="4"/>
  <c r="BF265" i="4"/>
  <c r="T265" i="4"/>
  <c r="R265" i="4"/>
  <c r="P265" i="4"/>
  <c r="J265" i="4"/>
  <c r="BE265" i="4" s="1"/>
  <c r="BK262" i="4"/>
  <c r="BI262" i="4"/>
  <c r="BH262" i="4"/>
  <c r="BG262" i="4"/>
  <c r="BF262" i="4"/>
  <c r="T262" i="4"/>
  <c r="R262" i="4"/>
  <c r="P262" i="4"/>
  <c r="J262" i="4"/>
  <c r="BE262" i="4" s="1"/>
  <c r="BK258" i="4"/>
  <c r="BI258" i="4"/>
  <c r="BH258" i="4"/>
  <c r="BG258" i="4"/>
  <c r="BF258" i="4"/>
  <c r="T258" i="4"/>
  <c r="R258" i="4"/>
  <c r="P258" i="4"/>
  <c r="J258" i="4"/>
  <c r="BE258" i="4" s="1"/>
  <c r="BK255" i="4"/>
  <c r="BI255" i="4"/>
  <c r="BH255" i="4"/>
  <c r="BG255" i="4"/>
  <c r="BF255" i="4"/>
  <c r="T255" i="4"/>
  <c r="R255" i="4"/>
  <c r="P255" i="4"/>
  <c r="J255" i="4"/>
  <c r="BE255" i="4" s="1"/>
  <c r="BK250" i="4"/>
  <c r="BI250" i="4"/>
  <c r="BH250" i="4"/>
  <c r="BG250" i="4"/>
  <c r="BF250" i="4"/>
  <c r="T250" i="4"/>
  <c r="R250" i="4"/>
  <c r="P250" i="4"/>
  <c r="J250" i="4"/>
  <c r="BE250" i="4" s="1"/>
  <c r="BK246" i="4"/>
  <c r="BI246" i="4"/>
  <c r="BH246" i="4"/>
  <c r="BG246" i="4"/>
  <c r="BF246" i="4"/>
  <c r="T246" i="4"/>
  <c r="R246" i="4"/>
  <c r="P246" i="4"/>
  <c r="J246" i="4"/>
  <c r="BE246" i="4" s="1"/>
  <c r="BK241" i="4"/>
  <c r="BI241" i="4"/>
  <c r="BH241" i="4"/>
  <c r="BG241" i="4"/>
  <c r="BF241" i="4"/>
  <c r="T241" i="4"/>
  <c r="R241" i="4"/>
  <c r="P241" i="4"/>
  <c r="J241" i="4"/>
  <c r="BE241" i="4" s="1"/>
  <c r="BK236" i="4"/>
  <c r="BI236" i="4"/>
  <c r="BH236" i="4"/>
  <c r="BG236" i="4"/>
  <c r="BF236" i="4"/>
  <c r="T236" i="4"/>
  <c r="R236" i="4"/>
  <c r="P236" i="4"/>
  <c r="J236" i="4"/>
  <c r="BE236" i="4" s="1"/>
  <c r="BK232" i="4"/>
  <c r="BI232" i="4"/>
  <c r="BH232" i="4"/>
  <c r="BG232" i="4"/>
  <c r="BF232" i="4"/>
  <c r="T232" i="4"/>
  <c r="R232" i="4"/>
  <c r="P232" i="4"/>
  <c r="J232" i="4"/>
  <c r="BE232" i="4" s="1"/>
  <c r="BK228" i="4"/>
  <c r="BI228" i="4"/>
  <c r="BH228" i="4"/>
  <c r="BG228" i="4"/>
  <c r="BF228" i="4"/>
  <c r="T228" i="4"/>
  <c r="R228" i="4"/>
  <c r="P228" i="4"/>
  <c r="J228" i="4"/>
  <c r="BE228" i="4" s="1"/>
  <c r="BK224" i="4"/>
  <c r="BI224" i="4"/>
  <c r="BH224" i="4"/>
  <c r="BG224" i="4"/>
  <c r="BF224" i="4"/>
  <c r="T224" i="4"/>
  <c r="R224" i="4"/>
  <c r="P224" i="4"/>
  <c r="J224" i="4"/>
  <c r="BE224" i="4" s="1"/>
  <c r="BK218" i="4"/>
  <c r="BI218" i="4"/>
  <c r="BH218" i="4"/>
  <c r="BG218" i="4"/>
  <c r="BF218" i="4"/>
  <c r="T218" i="4"/>
  <c r="R218" i="4"/>
  <c r="P218" i="4"/>
  <c r="J218" i="4"/>
  <c r="BE218" i="4" s="1"/>
  <c r="BK214" i="4"/>
  <c r="BI214" i="4"/>
  <c r="BH214" i="4"/>
  <c r="BG214" i="4"/>
  <c r="BF214" i="4"/>
  <c r="T214" i="4"/>
  <c r="R214" i="4"/>
  <c r="P214" i="4"/>
  <c r="J214" i="4"/>
  <c r="BE214" i="4" s="1"/>
  <c r="BK210" i="4"/>
  <c r="BI210" i="4"/>
  <c r="BH210" i="4"/>
  <c r="BG210" i="4"/>
  <c r="BF210" i="4"/>
  <c r="T210" i="4"/>
  <c r="R210" i="4"/>
  <c r="P210" i="4"/>
  <c r="J210" i="4"/>
  <c r="BE210" i="4" s="1"/>
  <c r="BK208" i="4"/>
  <c r="BI208" i="4"/>
  <c r="BH208" i="4"/>
  <c r="BG208" i="4"/>
  <c r="BF208" i="4"/>
  <c r="T208" i="4"/>
  <c r="R208" i="4"/>
  <c r="P208" i="4"/>
  <c r="J208" i="4"/>
  <c r="BE208" i="4" s="1"/>
  <c r="BK204" i="4"/>
  <c r="BI204" i="4"/>
  <c r="BH204" i="4"/>
  <c r="BG204" i="4"/>
  <c r="BF204" i="4"/>
  <c r="T204" i="4"/>
  <c r="R204" i="4"/>
  <c r="P204" i="4"/>
  <c r="J204" i="4"/>
  <c r="BE204" i="4" s="1"/>
  <c r="BK199" i="4"/>
  <c r="BI199" i="4"/>
  <c r="BH199" i="4"/>
  <c r="BG199" i="4"/>
  <c r="BF199" i="4"/>
  <c r="T199" i="4"/>
  <c r="R199" i="4"/>
  <c r="P199" i="4"/>
  <c r="J199" i="4"/>
  <c r="BE199" i="4" s="1"/>
  <c r="BK194" i="4"/>
  <c r="BI194" i="4"/>
  <c r="BH194" i="4"/>
  <c r="BG194" i="4"/>
  <c r="BF194" i="4"/>
  <c r="T194" i="4"/>
  <c r="R194" i="4"/>
  <c r="P194" i="4"/>
  <c r="J194" i="4"/>
  <c r="BE194" i="4" s="1"/>
  <c r="BK189" i="4"/>
  <c r="BI189" i="4"/>
  <c r="BH189" i="4"/>
  <c r="BG189" i="4"/>
  <c r="BF189" i="4"/>
  <c r="T189" i="4"/>
  <c r="R189" i="4"/>
  <c r="P189" i="4"/>
  <c r="J189" i="4"/>
  <c r="BE189" i="4" s="1"/>
  <c r="BK185" i="4"/>
  <c r="BI185" i="4"/>
  <c r="BH185" i="4"/>
  <c r="BG185" i="4"/>
  <c r="BF185" i="4"/>
  <c r="T185" i="4"/>
  <c r="R185" i="4"/>
  <c r="P185" i="4"/>
  <c r="J185" i="4"/>
  <c r="BE185" i="4" s="1"/>
  <c r="BK181" i="4"/>
  <c r="BI181" i="4"/>
  <c r="BH181" i="4"/>
  <c r="BG181" i="4"/>
  <c r="BF181" i="4"/>
  <c r="T181" i="4"/>
  <c r="R181" i="4"/>
  <c r="P181" i="4"/>
  <c r="J181" i="4"/>
  <c r="BE181" i="4" s="1"/>
  <c r="BK175" i="4"/>
  <c r="BI175" i="4"/>
  <c r="BH175" i="4"/>
  <c r="BG175" i="4"/>
  <c r="BF175" i="4"/>
  <c r="T175" i="4"/>
  <c r="R175" i="4"/>
  <c r="P175" i="4"/>
  <c r="J175" i="4"/>
  <c r="BE175" i="4" s="1"/>
  <c r="BK170" i="4"/>
  <c r="BI170" i="4"/>
  <c r="BH170" i="4"/>
  <c r="BG170" i="4"/>
  <c r="BF170" i="4"/>
  <c r="T170" i="4"/>
  <c r="R170" i="4"/>
  <c r="P170" i="4"/>
  <c r="J170" i="4"/>
  <c r="BE170" i="4" s="1"/>
  <c r="BK165" i="4"/>
  <c r="BI165" i="4"/>
  <c r="BH165" i="4"/>
  <c r="BG165" i="4"/>
  <c r="BF165" i="4"/>
  <c r="T165" i="4"/>
  <c r="R165" i="4"/>
  <c r="P165" i="4"/>
  <c r="J165" i="4"/>
  <c r="BE165" i="4" s="1"/>
  <c r="BK162" i="4"/>
  <c r="BI162" i="4"/>
  <c r="BH162" i="4"/>
  <c r="BG162" i="4"/>
  <c r="BF162" i="4"/>
  <c r="T162" i="4"/>
  <c r="R162" i="4"/>
  <c r="P162" i="4"/>
  <c r="J162" i="4"/>
  <c r="BE162" i="4" s="1"/>
  <c r="BK159" i="4"/>
  <c r="BI159" i="4"/>
  <c r="BH159" i="4"/>
  <c r="BG159" i="4"/>
  <c r="BF159" i="4"/>
  <c r="T159" i="4"/>
  <c r="R159" i="4"/>
  <c r="P159" i="4"/>
  <c r="J159" i="4"/>
  <c r="BE159" i="4" s="1"/>
  <c r="BK153" i="4"/>
  <c r="BI153" i="4"/>
  <c r="BH153" i="4"/>
  <c r="BG153" i="4"/>
  <c r="BF153" i="4"/>
  <c r="T153" i="4"/>
  <c r="R153" i="4"/>
  <c r="P153" i="4"/>
  <c r="J153" i="4"/>
  <c r="BE153" i="4" s="1"/>
  <c r="BK148" i="4"/>
  <c r="BI148" i="4"/>
  <c r="BH148" i="4"/>
  <c r="BG148" i="4"/>
  <c r="BF148" i="4"/>
  <c r="T148" i="4"/>
  <c r="R148" i="4"/>
  <c r="P148" i="4"/>
  <c r="J148" i="4"/>
  <c r="BE148" i="4" s="1"/>
  <c r="BK145" i="4"/>
  <c r="BI145" i="4"/>
  <c r="BH145" i="4"/>
  <c r="BG145" i="4"/>
  <c r="BF145" i="4"/>
  <c r="T145" i="4"/>
  <c r="R145" i="4"/>
  <c r="P145" i="4"/>
  <c r="J145" i="4"/>
  <c r="BE145" i="4" s="1"/>
  <c r="BK142" i="4"/>
  <c r="BI142" i="4"/>
  <c r="BH142" i="4"/>
  <c r="BG142" i="4"/>
  <c r="BF142" i="4"/>
  <c r="T142" i="4"/>
  <c r="R142" i="4"/>
  <c r="P142" i="4"/>
  <c r="J142" i="4"/>
  <c r="BE142" i="4" s="1"/>
  <c r="BK138" i="4"/>
  <c r="BI138" i="4"/>
  <c r="BH138" i="4"/>
  <c r="BG138" i="4"/>
  <c r="BF138" i="4"/>
  <c r="T138" i="4"/>
  <c r="R138" i="4"/>
  <c r="P138" i="4"/>
  <c r="J138" i="4"/>
  <c r="BE138" i="4" s="1"/>
  <c r="BK134" i="4"/>
  <c r="BI134" i="4"/>
  <c r="BH134" i="4"/>
  <c r="BG134" i="4"/>
  <c r="BF134" i="4"/>
  <c r="T134" i="4"/>
  <c r="R134" i="4"/>
  <c r="P134" i="4"/>
  <c r="P133" i="4" s="1"/>
  <c r="J134" i="4"/>
  <c r="BE134" i="4" s="1"/>
  <c r="BK129" i="4"/>
  <c r="BI129" i="4"/>
  <c r="BH129" i="4"/>
  <c r="BG129" i="4"/>
  <c r="BF129" i="4"/>
  <c r="T129" i="4"/>
  <c r="R129" i="4"/>
  <c r="P129" i="4"/>
  <c r="J129" i="4"/>
  <c r="BE129" i="4" s="1"/>
  <c r="BK125" i="4"/>
  <c r="BI125" i="4"/>
  <c r="BH125" i="4"/>
  <c r="BG125" i="4"/>
  <c r="BF125" i="4"/>
  <c r="T125" i="4"/>
  <c r="R125" i="4"/>
  <c r="P125" i="4"/>
  <c r="J125" i="4"/>
  <c r="BE125" i="4" s="1"/>
  <c r="BK121" i="4"/>
  <c r="BI121" i="4"/>
  <c r="BH121" i="4"/>
  <c r="BG121" i="4"/>
  <c r="BF121" i="4"/>
  <c r="T121" i="4"/>
  <c r="R121" i="4"/>
  <c r="P121" i="4"/>
  <c r="J121" i="4"/>
  <c r="BE121" i="4" s="1"/>
  <c r="BK117" i="4"/>
  <c r="BI117" i="4"/>
  <c r="BH117" i="4"/>
  <c r="BG117" i="4"/>
  <c r="BF117" i="4"/>
  <c r="T117" i="4"/>
  <c r="R117" i="4"/>
  <c r="P117" i="4"/>
  <c r="J117" i="4"/>
  <c r="BE117" i="4" s="1"/>
  <c r="BK112" i="4"/>
  <c r="BI112" i="4"/>
  <c r="BH112" i="4"/>
  <c r="BG112" i="4"/>
  <c r="BF112" i="4"/>
  <c r="T112" i="4"/>
  <c r="R112" i="4"/>
  <c r="P112" i="4"/>
  <c r="J112" i="4"/>
  <c r="BE112" i="4" s="1"/>
  <c r="BK108" i="4"/>
  <c r="BI108" i="4"/>
  <c r="BH108" i="4"/>
  <c r="BG108" i="4"/>
  <c r="BF108" i="4"/>
  <c r="T108" i="4"/>
  <c r="R108" i="4"/>
  <c r="P108" i="4"/>
  <c r="J108" i="4"/>
  <c r="BE108" i="4" s="1"/>
  <c r="BK102" i="4"/>
  <c r="BI102" i="4"/>
  <c r="BH102" i="4"/>
  <c r="BG102" i="4"/>
  <c r="BF102" i="4"/>
  <c r="T102" i="4"/>
  <c r="T101" i="4" s="1"/>
  <c r="R102" i="4"/>
  <c r="P102" i="4"/>
  <c r="J102" i="4"/>
  <c r="BE102" i="4" s="1"/>
  <c r="BK101" i="4"/>
  <c r="J101" i="4" s="1"/>
  <c r="J61" i="4" s="1"/>
  <c r="J95" i="4"/>
  <c r="F95" i="4"/>
  <c r="F93" i="4"/>
  <c r="E91" i="4"/>
  <c r="J55" i="4"/>
  <c r="J54" i="4"/>
  <c r="F54" i="4"/>
  <c r="F52" i="4"/>
  <c r="E50" i="4"/>
  <c r="E48" i="4"/>
  <c r="J37" i="4"/>
  <c r="J36" i="4"/>
  <c r="J35" i="4"/>
  <c r="J24" i="4"/>
  <c r="E24" i="4"/>
  <c r="J96" i="4" s="1"/>
  <c r="J23" i="4"/>
  <c r="J18" i="4"/>
  <c r="E18" i="4"/>
  <c r="F55" i="4" s="1"/>
  <c r="J17" i="4"/>
  <c r="J12" i="4"/>
  <c r="E7" i="4"/>
  <c r="E89" i="4" s="1"/>
  <c r="BK1420" i="3"/>
  <c r="BI1420" i="3"/>
  <c r="BH1420" i="3"/>
  <c r="BG1420" i="3"/>
  <c r="BF1420" i="3"/>
  <c r="T1420" i="3"/>
  <c r="R1420" i="3"/>
  <c r="P1420" i="3"/>
  <c r="J1420" i="3"/>
  <c r="BE1420" i="3" s="1"/>
  <c r="BK1415" i="3"/>
  <c r="BI1415" i="3"/>
  <c r="BH1415" i="3"/>
  <c r="BG1415" i="3"/>
  <c r="BF1415" i="3"/>
  <c r="T1415" i="3"/>
  <c r="R1415" i="3"/>
  <c r="P1415" i="3"/>
  <c r="J1415" i="3"/>
  <c r="BE1415" i="3" s="1"/>
  <c r="BK1413" i="3"/>
  <c r="BI1413" i="3"/>
  <c r="BH1413" i="3"/>
  <c r="BG1413" i="3"/>
  <c r="BF1413" i="3"/>
  <c r="T1413" i="3"/>
  <c r="R1413" i="3"/>
  <c r="P1413" i="3"/>
  <c r="J1413" i="3"/>
  <c r="BE1413" i="3" s="1"/>
  <c r="BK1407" i="3"/>
  <c r="BI1407" i="3"/>
  <c r="BH1407" i="3"/>
  <c r="BG1407" i="3"/>
  <c r="BF1407" i="3"/>
  <c r="T1407" i="3"/>
  <c r="R1407" i="3"/>
  <c r="P1407" i="3"/>
  <c r="J1407" i="3"/>
  <c r="BE1407" i="3" s="1"/>
  <c r="BK1403" i="3"/>
  <c r="BI1403" i="3"/>
  <c r="BH1403" i="3"/>
  <c r="BG1403" i="3"/>
  <c r="BF1403" i="3"/>
  <c r="T1403" i="3"/>
  <c r="R1403" i="3"/>
  <c r="P1403" i="3"/>
  <c r="J1403" i="3"/>
  <c r="BE1403" i="3" s="1"/>
  <c r="BK1398" i="3"/>
  <c r="BI1398" i="3"/>
  <c r="BH1398" i="3"/>
  <c r="BG1398" i="3"/>
  <c r="BF1398" i="3"/>
  <c r="T1398" i="3"/>
  <c r="R1398" i="3"/>
  <c r="P1398" i="3"/>
  <c r="J1398" i="3"/>
  <c r="BE1398" i="3" s="1"/>
  <c r="BK1395" i="3"/>
  <c r="BI1395" i="3"/>
  <c r="BH1395" i="3"/>
  <c r="BG1395" i="3"/>
  <c r="BF1395" i="3"/>
  <c r="T1395" i="3"/>
  <c r="R1395" i="3"/>
  <c r="R1390" i="3" s="1"/>
  <c r="P1395" i="3"/>
  <c r="J1395" i="3"/>
  <c r="BE1395" i="3" s="1"/>
  <c r="BK1391" i="3"/>
  <c r="BI1391" i="3"/>
  <c r="BH1391" i="3"/>
  <c r="BG1391" i="3"/>
  <c r="BF1391" i="3"/>
  <c r="T1391" i="3"/>
  <c r="R1391" i="3"/>
  <c r="P1391" i="3"/>
  <c r="P1390" i="3" s="1"/>
  <c r="J1391" i="3"/>
  <c r="BE1391" i="3" s="1"/>
  <c r="T1390" i="3"/>
  <c r="BK1387" i="3"/>
  <c r="BI1387" i="3"/>
  <c r="BH1387" i="3"/>
  <c r="BG1387" i="3"/>
  <c r="BF1387" i="3"/>
  <c r="T1387" i="3"/>
  <c r="R1387" i="3"/>
  <c r="P1387" i="3"/>
  <c r="J1387" i="3"/>
  <c r="BE1387" i="3" s="1"/>
  <c r="BK1384" i="3"/>
  <c r="BI1384" i="3"/>
  <c r="BH1384" i="3"/>
  <c r="BG1384" i="3"/>
  <c r="BF1384" i="3"/>
  <c r="T1384" i="3"/>
  <c r="R1384" i="3"/>
  <c r="R1375" i="3" s="1"/>
  <c r="P1384" i="3"/>
  <c r="J1384" i="3"/>
  <c r="BE1384" i="3" s="1"/>
  <c r="BK1381" i="3"/>
  <c r="BI1381" i="3"/>
  <c r="BH1381" i="3"/>
  <c r="BG1381" i="3"/>
  <c r="BF1381" i="3"/>
  <c r="T1381" i="3"/>
  <c r="R1381" i="3"/>
  <c r="P1381" i="3"/>
  <c r="J1381" i="3"/>
  <c r="BE1381" i="3" s="1"/>
  <c r="BK1376" i="3"/>
  <c r="BK1375" i="3" s="1"/>
  <c r="J1375" i="3" s="1"/>
  <c r="J81" i="3" s="1"/>
  <c r="BI1376" i="3"/>
  <c r="BH1376" i="3"/>
  <c r="BG1376" i="3"/>
  <c r="BF1376" i="3"/>
  <c r="T1376" i="3"/>
  <c r="R1376" i="3"/>
  <c r="P1376" i="3"/>
  <c r="J1376" i="3"/>
  <c r="BE1376" i="3" s="1"/>
  <c r="BK1372" i="3"/>
  <c r="BI1372" i="3"/>
  <c r="BH1372" i="3"/>
  <c r="BG1372" i="3"/>
  <c r="BF1372" i="3"/>
  <c r="T1372" i="3"/>
  <c r="R1372" i="3"/>
  <c r="P1372" i="3"/>
  <c r="J1372" i="3"/>
  <c r="BE1372" i="3" s="1"/>
  <c r="BK1369" i="3"/>
  <c r="BI1369" i="3"/>
  <c r="BH1369" i="3"/>
  <c r="BG1369" i="3"/>
  <c r="BF1369" i="3"/>
  <c r="T1369" i="3"/>
  <c r="R1369" i="3"/>
  <c r="P1369" i="3"/>
  <c r="J1369" i="3"/>
  <c r="BE1369" i="3" s="1"/>
  <c r="BK1366" i="3"/>
  <c r="BI1366" i="3"/>
  <c r="BH1366" i="3"/>
  <c r="BG1366" i="3"/>
  <c r="BF1366" i="3"/>
  <c r="T1366" i="3"/>
  <c r="R1366" i="3"/>
  <c r="P1366" i="3"/>
  <c r="J1366" i="3"/>
  <c r="BE1366" i="3" s="1"/>
  <c r="BK1363" i="3"/>
  <c r="BK1358" i="3" s="1"/>
  <c r="J1358" i="3" s="1"/>
  <c r="J80" i="3" s="1"/>
  <c r="BI1363" i="3"/>
  <c r="BH1363" i="3"/>
  <c r="BG1363" i="3"/>
  <c r="BF1363" i="3"/>
  <c r="T1363" i="3"/>
  <c r="R1363" i="3"/>
  <c r="P1363" i="3"/>
  <c r="J1363" i="3"/>
  <c r="BE1363" i="3" s="1"/>
  <c r="BK1359" i="3"/>
  <c r="BI1359" i="3"/>
  <c r="BH1359" i="3"/>
  <c r="BG1359" i="3"/>
  <c r="BF1359" i="3"/>
  <c r="T1359" i="3"/>
  <c r="R1359" i="3"/>
  <c r="R1358" i="3" s="1"/>
  <c r="P1359" i="3"/>
  <c r="J1359" i="3"/>
  <c r="BE1359" i="3" s="1"/>
  <c r="P1358" i="3"/>
  <c r="BK1355" i="3"/>
  <c r="BI1355" i="3"/>
  <c r="BH1355" i="3"/>
  <c r="BG1355" i="3"/>
  <c r="BF1355" i="3"/>
  <c r="T1355" i="3"/>
  <c r="R1355" i="3"/>
  <c r="P1355" i="3"/>
  <c r="J1355" i="3"/>
  <c r="BE1355" i="3" s="1"/>
  <c r="BK1352" i="3"/>
  <c r="BI1352" i="3"/>
  <c r="BH1352" i="3"/>
  <c r="BG1352" i="3"/>
  <c r="BF1352" i="3"/>
  <c r="T1352" i="3"/>
  <c r="R1352" i="3"/>
  <c r="P1352" i="3"/>
  <c r="J1352" i="3"/>
  <c r="BE1352" i="3" s="1"/>
  <c r="BK1349" i="3"/>
  <c r="BI1349" i="3"/>
  <c r="BH1349" i="3"/>
  <c r="BG1349" i="3"/>
  <c r="BF1349" i="3"/>
  <c r="T1349" i="3"/>
  <c r="R1349" i="3"/>
  <c r="P1349" i="3"/>
  <c r="J1349" i="3"/>
  <c r="BE1349" i="3" s="1"/>
  <c r="BK1346" i="3"/>
  <c r="BI1346" i="3"/>
  <c r="BH1346" i="3"/>
  <c r="BG1346" i="3"/>
  <c r="BF1346" i="3"/>
  <c r="T1346" i="3"/>
  <c r="R1346" i="3"/>
  <c r="P1346" i="3"/>
  <c r="J1346" i="3"/>
  <c r="BE1346" i="3" s="1"/>
  <c r="BK1343" i="3"/>
  <c r="BI1343" i="3"/>
  <c r="BH1343" i="3"/>
  <c r="BG1343" i="3"/>
  <c r="BF1343" i="3"/>
  <c r="T1343" i="3"/>
  <c r="R1343" i="3"/>
  <c r="P1343" i="3"/>
  <c r="J1343" i="3"/>
  <c r="BE1343" i="3" s="1"/>
  <c r="BK1340" i="3"/>
  <c r="BI1340" i="3"/>
  <c r="BH1340" i="3"/>
  <c r="BG1340" i="3"/>
  <c r="BF1340" i="3"/>
  <c r="T1340" i="3"/>
  <c r="R1340" i="3"/>
  <c r="P1340" i="3"/>
  <c r="J1340" i="3"/>
  <c r="BE1340" i="3" s="1"/>
  <c r="BK1336" i="3"/>
  <c r="BI1336" i="3"/>
  <c r="BH1336" i="3"/>
  <c r="BG1336" i="3"/>
  <c r="BF1336" i="3"/>
  <c r="T1336" i="3"/>
  <c r="R1336" i="3"/>
  <c r="P1336" i="3"/>
  <c r="J1336" i="3"/>
  <c r="BE1336" i="3" s="1"/>
  <c r="BK1328" i="3"/>
  <c r="BI1328" i="3"/>
  <c r="BH1328" i="3"/>
  <c r="BG1328" i="3"/>
  <c r="BF1328" i="3"/>
  <c r="T1328" i="3"/>
  <c r="R1328" i="3"/>
  <c r="P1328" i="3"/>
  <c r="J1328" i="3"/>
  <c r="BE1328" i="3" s="1"/>
  <c r="BK1320" i="3"/>
  <c r="BI1320" i="3"/>
  <c r="BH1320" i="3"/>
  <c r="BG1320" i="3"/>
  <c r="BF1320" i="3"/>
  <c r="T1320" i="3"/>
  <c r="R1320" i="3"/>
  <c r="P1320" i="3"/>
  <c r="J1320" i="3"/>
  <c r="BE1320" i="3" s="1"/>
  <c r="BK1317" i="3"/>
  <c r="BI1317" i="3"/>
  <c r="BH1317" i="3"/>
  <c r="BG1317" i="3"/>
  <c r="BF1317" i="3"/>
  <c r="T1317" i="3"/>
  <c r="R1317" i="3"/>
  <c r="P1317" i="3"/>
  <c r="J1317" i="3"/>
  <c r="BE1317" i="3" s="1"/>
  <c r="BK1308" i="3"/>
  <c r="BI1308" i="3"/>
  <c r="BH1308" i="3"/>
  <c r="BG1308" i="3"/>
  <c r="BF1308" i="3"/>
  <c r="T1308" i="3"/>
  <c r="R1308" i="3"/>
  <c r="P1308" i="3"/>
  <c r="J1308" i="3"/>
  <c r="BE1308" i="3" s="1"/>
  <c r="BK1301" i="3"/>
  <c r="BI1301" i="3"/>
  <c r="BH1301" i="3"/>
  <c r="BG1301" i="3"/>
  <c r="BF1301" i="3"/>
  <c r="T1301" i="3"/>
  <c r="R1301" i="3"/>
  <c r="P1301" i="3"/>
  <c r="J1301" i="3"/>
  <c r="BE1301" i="3" s="1"/>
  <c r="BK1293" i="3"/>
  <c r="BI1293" i="3"/>
  <c r="BH1293" i="3"/>
  <c r="BG1293" i="3"/>
  <c r="BF1293" i="3"/>
  <c r="T1293" i="3"/>
  <c r="R1293" i="3"/>
  <c r="P1293" i="3"/>
  <c r="J1293" i="3"/>
  <c r="BE1293" i="3" s="1"/>
  <c r="BK1284" i="3"/>
  <c r="BI1284" i="3"/>
  <c r="BH1284" i="3"/>
  <c r="BG1284" i="3"/>
  <c r="BF1284" i="3"/>
  <c r="T1284" i="3"/>
  <c r="R1284" i="3"/>
  <c r="P1284" i="3"/>
  <c r="J1284" i="3"/>
  <c r="BE1284" i="3" s="1"/>
  <c r="BK1280" i="3"/>
  <c r="BI1280" i="3"/>
  <c r="BH1280" i="3"/>
  <c r="BG1280" i="3"/>
  <c r="BF1280" i="3"/>
  <c r="T1280" i="3"/>
  <c r="R1280" i="3"/>
  <c r="P1280" i="3"/>
  <c r="J1280" i="3"/>
  <c r="BE1280" i="3" s="1"/>
  <c r="BK1277" i="3"/>
  <c r="BI1277" i="3"/>
  <c r="BH1277" i="3"/>
  <c r="BG1277" i="3"/>
  <c r="BF1277" i="3"/>
  <c r="T1277" i="3"/>
  <c r="R1277" i="3"/>
  <c r="P1277" i="3"/>
  <c r="J1277" i="3"/>
  <c r="BE1277" i="3" s="1"/>
  <c r="BK1274" i="3"/>
  <c r="BI1274" i="3"/>
  <c r="BH1274" i="3"/>
  <c r="BG1274" i="3"/>
  <c r="BF1274" i="3"/>
  <c r="T1274" i="3"/>
  <c r="R1274" i="3"/>
  <c r="P1274" i="3"/>
  <c r="J1274" i="3"/>
  <c r="BE1274" i="3" s="1"/>
  <c r="BK1271" i="3"/>
  <c r="BI1271" i="3"/>
  <c r="BH1271" i="3"/>
  <c r="BG1271" i="3"/>
  <c r="BF1271" i="3"/>
  <c r="T1271" i="3"/>
  <c r="R1271" i="3"/>
  <c r="P1271" i="3"/>
  <c r="J1271" i="3"/>
  <c r="BE1271" i="3" s="1"/>
  <c r="BK1268" i="3"/>
  <c r="BI1268" i="3"/>
  <c r="BH1268" i="3"/>
  <c r="BG1268" i="3"/>
  <c r="BF1268" i="3"/>
  <c r="T1268" i="3"/>
  <c r="R1268" i="3"/>
  <c r="P1268" i="3"/>
  <c r="J1268" i="3"/>
  <c r="BE1268" i="3" s="1"/>
  <c r="BK1259" i="3"/>
  <c r="BI1259" i="3"/>
  <c r="BH1259" i="3"/>
  <c r="BG1259" i="3"/>
  <c r="BF1259" i="3"/>
  <c r="T1259" i="3"/>
  <c r="R1259" i="3"/>
  <c r="P1259" i="3"/>
  <c r="J1259" i="3"/>
  <c r="BE1259" i="3" s="1"/>
  <c r="BK1256" i="3"/>
  <c r="BI1256" i="3"/>
  <c r="BH1256" i="3"/>
  <c r="BG1256" i="3"/>
  <c r="BF1256" i="3"/>
  <c r="T1256" i="3"/>
  <c r="R1256" i="3"/>
  <c r="P1256" i="3"/>
  <c r="J1256" i="3"/>
  <c r="BE1256" i="3" s="1"/>
  <c r="BK1247" i="3"/>
  <c r="BI1247" i="3"/>
  <c r="BH1247" i="3"/>
  <c r="BG1247" i="3"/>
  <c r="BF1247" i="3"/>
  <c r="T1247" i="3"/>
  <c r="R1247" i="3"/>
  <c r="P1247" i="3"/>
  <c r="J1247" i="3"/>
  <c r="BE1247" i="3" s="1"/>
  <c r="BK1238" i="3"/>
  <c r="BI1238" i="3"/>
  <c r="BH1238" i="3"/>
  <c r="BG1238" i="3"/>
  <c r="BF1238" i="3"/>
  <c r="T1238" i="3"/>
  <c r="R1238" i="3"/>
  <c r="P1238" i="3"/>
  <c r="J1238" i="3"/>
  <c r="BE1238" i="3" s="1"/>
  <c r="BK1228" i="3"/>
  <c r="BI1228" i="3"/>
  <c r="BH1228" i="3"/>
  <c r="BG1228" i="3"/>
  <c r="BF1228" i="3"/>
  <c r="T1228" i="3"/>
  <c r="R1228" i="3"/>
  <c r="P1228" i="3"/>
  <c r="J1228" i="3"/>
  <c r="BE1228" i="3" s="1"/>
  <c r="BK1218" i="3"/>
  <c r="BI1218" i="3"/>
  <c r="BH1218" i="3"/>
  <c r="BG1218" i="3"/>
  <c r="BF1218" i="3"/>
  <c r="T1218" i="3"/>
  <c r="R1218" i="3"/>
  <c r="P1218" i="3"/>
  <c r="J1218" i="3"/>
  <c r="BE1218" i="3" s="1"/>
  <c r="P1217" i="3"/>
  <c r="BK1214" i="3"/>
  <c r="BI1214" i="3"/>
  <c r="BH1214" i="3"/>
  <c r="BG1214" i="3"/>
  <c r="BF1214" i="3"/>
  <c r="T1214" i="3"/>
  <c r="R1214" i="3"/>
  <c r="P1214" i="3"/>
  <c r="J1214" i="3"/>
  <c r="BE1214" i="3" s="1"/>
  <c r="BK1209" i="3"/>
  <c r="BI1209" i="3"/>
  <c r="BH1209" i="3"/>
  <c r="BG1209" i="3"/>
  <c r="BF1209" i="3"/>
  <c r="T1209" i="3"/>
  <c r="R1209" i="3"/>
  <c r="P1209" i="3"/>
  <c r="J1209" i="3"/>
  <c r="BE1209" i="3" s="1"/>
  <c r="BK1206" i="3"/>
  <c r="BI1206" i="3"/>
  <c r="BH1206" i="3"/>
  <c r="BG1206" i="3"/>
  <c r="BF1206" i="3"/>
  <c r="T1206" i="3"/>
  <c r="R1206" i="3"/>
  <c r="P1206" i="3"/>
  <c r="J1206" i="3"/>
  <c r="BE1206" i="3" s="1"/>
  <c r="BK1197" i="3"/>
  <c r="BI1197" i="3"/>
  <c r="BH1197" i="3"/>
  <c r="BG1197" i="3"/>
  <c r="BF1197" i="3"/>
  <c r="T1197" i="3"/>
  <c r="R1197" i="3"/>
  <c r="P1197" i="3"/>
  <c r="J1197" i="3"/>
  <c r="BE1197" i="3" s="1"/>
  <c r="BK1192" i="3"/>
  <c r="BI1192" i="3"/>
  <c r="BH1192" i="3"/>
  <c r="BG1192" i="3"/>
  <c r="BF1192" i="3"/>
  <c r="T1192" i="3"/>
  <c r="R1192" i="3"/>
  <c r="P1192" i="3"/>
  <c r="J1192" i="3"/>
  <c r="BE1192" i="3" s="1"/>
  <c r="BK1183" i="3"/>
  <c r="BI1183" i="3"/>
  <c r="BH1183" i="3"/>
  <c r="BG1183" i="3"/>
  <c r="BF1183" i="3"/>
  <c r="T1183" i="3"/>
  <c r="R1183" i="3"/>
  <c r="P1183" i="3"/>
  <c r="J1183" i="3"/>
  <c r="BE1183" i="3" s="1"/>
  <c r="BK1178" i="3"/>
  <c r="BI1178" i="3"/>
  <c r="BH1178" i="3"/>
  <c r="BG1178" i="3"/>
  <c r="BF1178" i="3"/>
  <c r="T1178" i="3"/>
  <c r="R1178" i="3"/>
  <c r="P1178" i="3"/>
  <c r="J1178" i="3"/>
  <c r="BE1178" i="3" s="1"/>
  <c r="BK1169" i="3"/>
  <c r="BI1169" i="3"/>
  <c r="BH1169" i="3"/>
  <c r="BG1169" i="3"/>
  <c r="BF1169" i="3"/>
  <c r="T1169" i="3"/>
  <c r="R1169" i="3"/>
  <c r="P1169" i="3"/>
  <c r="J1169" i="3"/>
  <c r="BE1169" i="3" s="1"/>
  <c r="BK1164" i="3"/>
  <c r="BI1164" i="3"/>
  <c r="BH1164" i="3"/>
  <c r="BG1164" i="3"/>
  <c r="BF1164" i="3"/>
  <c r="T1164" i="3"/>
  <c r="R1164" i="3"/>
  <c r="P1164" i="3"/>
  <c r="J1164" i="3"/>
  <c r="BE1164" i="3" s="1"/>
  <c r="BK1155" i="3"/>
  <c r="BI1155" i="3"/>
  <c r="BH1155" i="3"/>
  <c r="BG1155" i="3"/>
  <c r="BF1155" i="3"/>
  <c r="T1155" i="3"/>
  <c r="R1155" i="3"/>
  <c r="R1154" i="3" s="1"/>
  <c r="P1155" i="3"/>
  <c r="J1155" i="3"/>
  <c r="BE1155" i="3" s="1"/>
  <c r="BK1151" i="3"/>
  <c r="BI1151" i="3"/>
  <c r="BH1151" i="3"/>
  <c r="BG1151" i="3"/>
  <c r="BF1151" i="3"/>
  <c r="T1151" i="3"/>
  <c r="R1151" i="3"/>
  <c r="P1151" i="3"/>
  <c r="J1151" i="3"/>
  <c r="BE1151" i="3" s="1"/>
  <c r="BK1148" i="3"/>
  <c r="BI1148" i="3"/>
  <c r="BH1148" i="3"/>
  <c r="BG1148" i="3"/>
  <c r="BF1148" i="3"/>
  <c r="T1148" i="3"/>
  <c r="R1148" i="3"/>
  <c r="P1148" i="3"/>
  <c r="J1148" i="3"/>
  <c r="BE1148" i="3" s="1"/>
  <c r="BK1145" i="3"/>
  <c r="BI1145" i="3"/>
  <c r="BH1145" i="3"/>
  <c r="BG1145" i="3"/>
  <c r="BF1145" i="3"/>
  <c r="T1145" i="3"/>
  <c r="R1145" i="3"/>
  <c r="P1145" i="3"/>
  <c r="J1145" i="3"/>
  <c r="BE1145" i="3" s="1"/>
  <c r="BK1142" i="3"/>
  <c r="BI1142" i="3"/>
  <c r="BH1142" i="3"/>
  <c r="BG1142" i="3"/>
  <c r="BF1142" i="3"/>
  <c r="T1142" i="3"/>
  <c r="R1142" i="3"/>
  <c r="P1142" i="3"/>
  <c r="J1142" i="3"/>
  <c r="BE1142" i="3" s="1"/>
  <c r="BK1139" i="3"/>
  <c r="BI1139" i="3"/>
  <c r="BH1139" i="3"/>
  <c r="BG1139" i="3"/>
  <c r="BF1139" i="3"/>
  <c r="T1139" i="3"/>
  <c r="R1139" i="3"/>
  <c r="P1139" i="3"/>
  <c r="J1139" i="3"/>
  <c r="BE1139" i="3" s="1"/>
  <c r="BK1136" i="3"/>
  <c r="BI1136" i="3"/>
  <c r="BH1136" i="3"/>
  <c r="BG1136" i="3"/>
  <c r="BF1136" i="3"/>
  <c r="T1136" i="3"/>
  <c r="R1136" i="3"/>
  <c r="P1136" i="3"/>
  <c r="J1136" i="3"/>
  <c r="BE1136" i="3" s="1"/>
  <c r="BK1133" i="3"/>
  <c r="BI1133" i="3"/>
  <c r="BH1133" i="3"/>
  <c r="BG1133" i="3"/>
  <c r="BF1133" i="3"/>
  <c r="T1133" i="3"/>
  <c r="R1133" i="3"/>
  <c r="P1133" i="3"/>
  <c r="J1133" i="3"/>
  <c r="BE1133" i="3" s="1"/>
  <c r="BK1130" i="3"/>
  <c r="BI1130" i="3"/>
  <c r="BH1130" i="3"/>
  <c r="BG1130" i="3"/>
  <c r="BF1130" i="3"/>
  <c r="T1130" i="3"/>
  <c r="R1130" i="3"/>
  <c r="P1130" i="3"/>
  <c r="J1130" i="3"/>
  <c r="BE1130" i="3" s="1"/>
  <c r="BK1127" i="3"/>
  <c r="BI1127" i="3"/>
  <c r="BH1127" i="3"/>
  <c r="BG1127" i="3"/>
  <c r="BF1127" i="3"/>
  <c r="T1127" i="3"/>
  <c r="R1127" i="3"/>
  <c r="P1127" i="3"/>
  <c r="J1127" i="3"/>
  <c r="BE1127" i="3" s="1"/>
  <c r="BK1124" i="3"/>
  <c r="BI1124" i="3"/>
  <c r="BH1124" i="3"/>
  <c r="BG1124" i="3"/>
  <c r="BF1124" i="3"/>
  <c r="T1124" i="3"/>
  <c r="R1124" i="3"/>
  <c r="P1124" i="3"/>
  <c r="J1124" i="3"/>
  <c r="BE1124" i="3" s="1"/>
  <c r="BK1121" i="3"/>
  <c r="BI1121" i="3"/>
  <c r="BH1121" i="3"/>
  <c r="BG1121" i="3"/>
  <c r="BF1121" i="3"/>
  <c r="T1121" i="3"/>
  <c r="R1121" i="3"/>
  <c r="P1121" i="3"/>
  <c r="J1121" i="3"/>
  <c r="BE1121" i="3" s="1"/>
  <c r="BK1118" i="3"/>
  <c r="BI1118" i="3"/>
  <c r="BH1118" i="3"/>
  <c r="BG1118" i="3"/>
  <c r="BF1118" i="3"/>
  <c r="T1118" i="3"/>
  <c r="R1118" i="3"/>
  <c r="P1118" i="3"/>
  <c r="J1118" i="3"/>
  <c r="BE1118" i="3" s="1"/>
  <c r="BK1115" i="3"/>
  <c r="BI1115" i="3"/>
  <c r="BH1115" i="3"/>
  <c r="BG1115" i="3"/>
  <c r="BF1115" i="3"/>
  <c r="T1115" i="3"/>
  <c r="R1115" i="3"/>
  <c r="P1115" i="3"/>
  <c r="J1115" i="3"/>
  <c r="BE1115" i="3" s="1"/>
  <c r="BK1112" i="3"/>
  <c r="BI1112" i="3"/>
  <c r="BH1112" i="3"/>
  <c r="BG1112" i="3"/>
  <c r="BF1112" i="3"/>
  <c r="T1112" i="3"/>
  <c r="R1112" i="3"/>
  <c r="P1112" i="3"/>
  <c r="J1112" i="3"/>
  <c r="BE1112" i="3" s="1"/>
  <c r="BK1109" i="3"/>
  <c r="BI1109" i="3"/>
  <c r="BH1109" i="3"/>
  <c r="BG1109" i="3"/>
  <c r="BF1109" i="3"/>
  <c r="T1109" i="3"/>
  <c r="R1109" i="3"/>
  <c r="P1109" i="3"/>
  <c r="J1109" i="3"/>
  <c r="BE1109" i="3" s="1"/>
  <c r="BK1106" i="3"/>
  <c r="BI1106" i="3"/>
  <c r="BH1106" i="3"/>
  <c r="BG1106" i="3"/>
  <c r="BF1106" i="3"/>
  <c r="T1106" i="3"/>
  <c r="R1106" i="3"/>
  <c r="P1106" i="3"/>
  <c r="J1106" i="3"/>
  <c r="BE1106" i="3" s="1"/>
  <c r="BK1103" i="3"/>
  <c r="BI1103" i="3"/>
  <c r="BH1103" i="3"/>
  <c r="BG1103" i="3"/>
  <c r="BF1103" i="3"/>
  <c r="T1103" i="3"/>
  <c r="R1103" i="3"/>
  <c r="P1103" i="3"/>
  <c r="J1103" i="3"/>
  <c r="BE1103" i="3" s="1"/>
  <c r="BK1100" i="3"/>
  <c r="BI1100" i="3"/>
  <c r="BH1100" i="3"/>
  <c r="BG1100" i="3"/>
  <c r="BF1100" i="3"/>
  <c r="T1100" i="3"/>
  <c r="R1100" i="3"/>
  <c r="P1100" i="3"/>
  <c r="J1100" i="3"/>
  <c r="BE1100" i="3" s="1"/>
  <c r="BK1097" i="3"/>
  <c r="BI1097" i="3"/>
  <c r="BH1097" i="3"/>
  <c r="BG1097" i="3"/>
  <c r="BF1097" i="3"/>
  <c r="T1097" i="3"/>
  <c r="R1097" i="3"/>
  <c r="P1097" i="3"/>
  <c r="J1097" i="3"/>
  <c r="BE1097" i="3" s="1"/>
  <c r="BK1094" i="3"/>
  <c r="BI1094" i="3"/>
  <c r="BH1094" i="3"/>
  <c r="BG1094" i="3"/>
  <c r="BF1094" i="3"/>
  <c r="T1094" i="3"/>
  <c r="R1094" i="3"/>
  <c r="P1094" i="3"/>
  <c r="J1094" i="3"/>
  <c r="BE1094" i="3" s="1"/>
  <c r="BK1091" i="3"/>
  <c r="BI1091" i="3"/>
  <c r="BH1091" i="3"/>
  <c r="BG1091" i="3"/>
  <c r="BF1091" i="3"/>
  <c r="T1091" i="3"/>
  <c r="R1091" i="3"/>
  <c r="P1091" i="3"/>
  <c r="J1091" i="3"/>
  <c r="BE1091" i="3" s="1"/>
  <c r="BK1088" i="3"/>
  <c r="BI1088" i="3"/>
  <c r="BH1088" i="3"/>
  <c r="BG1088" i="3"/>
  <c r="BF1088" i="3"/>
  <c r="T1088" i="3"/>
  <c r="R1088" i="3"/>
  <c r="P1088" i="3"/>
  <c r="J1088" i="3"/>
  <c r="BE1088" i="3" s="1"/>
  <c r="BK1085" i="3"/>
  <c r="BI1085" i="3"/>
  <c r="BH1085" i="3"/>
  <c r="BG1085" i="3"/>
  <c r="BF1085" i="3"/>
  <c r="T1085" i="3"/>
  <c r="R1085" i="3"/>
  <c r="P1085" i="3"/>
  <c r="J1085" i="3"/>
  <c r="BE1085" i="3" s="1"/>
  <c r="BK1082" i="3"/>
  <c r="BI1082" i="3"/>
  <c r="BH1082" i="3"/>
  <c r="BG1082" i="3"/>
  <c r="BF1082" i="3"/>
  <c r="T1082" i="3"/>
  <c r="R1082" i="3"/>
  <c r="P1082" i="3"/>
  <c r="J1082" i="3"/>
  <c r="BE1082" i="3" s="1"/>
  <c r="BK1079" i="3"/>
  <c r="BI1079" i="3"/>
  <c r="BH1079" i="3"/>
  <c r="BG1079" i="3"/>
  <c r="BF1079" i="3"/>
  <c r="T1079" i="3"/>
  <c r="R1079" i="3"/>
  <c r="P1079" i="3"/>
  <c r="J1079" i="3"/>
  <c r="BE1079" i="3" s="1"/>
  <c r="BK1076" i="3"/>
  <c r="BI1076" i="3"/>
  <c r="BH1076" i="3"/>
  <c r="BG1076" i="3"/>
  <c r="BF1076" i="3"/>
  <c r="T1076" i="3"/>
  <c r="R1076" i="3"/>
  <c r="P1076" i="3"/>
  <c r="J1076" i="3"/>
  <c r="BE1076" i="3" s="1"/>
  <c r="BK1073" i="3"/>
  <c r="BI1073" i="3"/>
  <c r="BH1073" i="3"/>
  <c r="BG1073" i="3"/>
  <c r="BF1073" i="3"/>
  <c r="T1073" i="3"/>
  <c r="R1073" i="3"/>
  <c r="P1073" i="3"/>
  <c r="J1073" i="3"/>
  <c r="BE1073" i="3" s="1"/>
  <c r="BK1071" i="3"/>
  <c r="BI1071" i="3"/>
  <c r="BH1071" i="3"/>
  <c r="BG1071" i="3"/>
  <c r="BF1071" i="3"/>
  <c r="T1071" i="3"/>
  <c r="R1071" i="3"/>
  <c r="P1071" i="3"/>
  <c r="J1071" i="3"/>
  <c r="BE1071" i="3" s="1"/>
  <c r="BK1067" i="3"/>
  <c r="BI1067" i="3"/>
  <c r="BH1067" i="3"/>
  <c r="BG1067" i="3"/>
  <c r="BF1067" i="3"/>
  <c r="T1067" i="3"/>
  <c r="R1067" i="3"/>
  <c r="P1067" i="3"/>
  <c r="J1067" i="3"/>
  <c r="BE1067" i="3" s="1"/>
  <c r="BK1065" i="3"/>
  <c r="BI1065" i="3"/>
  <c r="BH1065" i="3"/>
  <c r="BG1065" i="3"/>
  <c r="BF1065" i="3"/>
  <c r="T1065" i="3"/>
  <c r="R1065" i="3"/>
  <c r="P1065" i="3"/>
  <c r="J1065" i="3"/>
  <c r="BE1065" i="3" s="1"/>
  <c r="BK1061" i="3"/>
  <c r="BI1061" i="3"/>
  <c r="BH1061" i="3"/>
  <c r="BG1061" i="3"/>
  <c r="BF1061" i="3"/>
  <c r="T1061" i="3"/>
  <c r="R1061" i="3"/>
  <c r="P1061" i="3"/>
  <c r="J1061" i="3"/>
  <c r="BE1061" i="3" s="1"/>
  <c r="BK1057" i="3"/>
  <c r="BI1057" i="3"/>
  <c r="BH1057" i="3"/>
  <c r="BG1057" i="3"/>
  <c r="BF1057" i="3"/>
  <c r="T1057" i="3"/>
  <c r="R1057" i="3"/>
  <c r="P1057" i="3"/>
  <c r="J1057" i="3"/>
  <c r="BE1057" i="3" s="1"/>
  <c r="BK1053" i="3"/>
  <c r="BI1053" i="3"/>
  <c r="BH1053" i="3"/>
  <c r="BG1053" i="3"/>
  <c r="BF1053" i="3"/>
  <c r="T1053" i="3"/>
  <c r="R1053" i="3"/>
  <c r="P1053" i="3"/>
  <c r="J1053" i="3"/>
  <c r="BE1053" i="3" s="1"/>
  <c r="BK1049" i="3"/>
  <c r="BI1049" i="3"/>
  <c r="BH1049" i="3"/>
  <c r="BG1049" i="3"/>
  <c r="BF1049" i="3"/>
  <c r="T1049" i="3"/>
  <c r="R1049" i="3"/>
  <c r="P1049" i="3"/>
  <c r="J1049" i="3"/>
  <c r="BE1049" i="3" s="1"/>
  <c r="BK1045" i="3"/>
  <c r="BI1045" i="3"/>
  <c r="BH1045" i="3"/>
  <c r="BG1045" i="3"/>
  <c r="BF1045" i="3"/>
  <c r="T1045" i="3"/>
  <c r="R1045" i="3"/>
  <c r="P1045" i="3"/>
  <c r="J1045" i="3"/>
  <c r="BE1045" i="3" s="1"/>
  <c r="BK1043" i="3"/>
  <c r="BI1043" i="3"/>
  <c r="BH1043" i="3"/>
  <c r="BG1043" i="3"/>
  <c r="BF1043" i="3"/>
  <c r="T1043" i="3"/>
  <c r="R1043" i="3"/>
  <c r="P1043" i="3"/>
  <c r="J1043" i="3"/>
  <c r="BE1043" i="3" s="1"/>
  <c r="BK1033" i="3"/>
  <c r="BI1033" i="3"/>
  <c r="BH1033" i="3"/>
  <c r="BG1033" i="3"/>
  <c r="BF1033" i="3"/>
  <c r="T1033" i="3"/>
  <c r="R1033" i="3"/>
  <c r="P1033" i="3"/>
  <c r="J1033" i="3"/>
  <c r="BE1033" i="3" s="1"/>
  <c r="BK1023" i="3"/>
  <c r="BI1023" i="3"/>
  <c r="BH1023" i="3"/>
  <c r="BG1023" i="3"/>
  <c r="BF1023" i="3"/>
  <c r="T1023" i="3"/>
  <c r="R1023" i="3"/>
  <c r="P1023" i="3"/>
  <c r="J1023" i="3"/>
  <c r="BE1023" i="3" s="1"/>
  <c r="BK1016" i="3"/>
  <c r="BI1016" i="3"/>
  <c r="BH1016" i="3"/>
  <c r="BG1016" i="3"/>
  <c r="BF1016" i="3"/>
  <c r="T1016" i="3"/>
  <c r="R1016" i="3"/>
  <c r="P1016" i="3"/>
  <c r="J1016" i="3"/>
  <c r="BE1016" i="3" s="1"/>
  <c r="BK1009" i="3"/>
  <c r="BI1009" i="3"/>
  <c r="BH1009" i="3"/>
  <c r="BG1009" i="3"/>
  <c r="BF1009" i="3"/>
  <c r="T1009" i="3"/>
  <c r="R1009" i="3"/>
  <c r="P1009" i="3"/>
  <c r="J1009" i="3"/>
  <c r="BE1009" i="3" s="1"/>
  <c r="BK1007" i="3"/>
  <c r="BI1007" i="3"/>
  <c r="BH1007" i="3"/>
  <c r="BG1007" i="3"/>
  <c r="BF1007" i="3"/>
  <c r="T1007" i="3"/>
  <c r="R1007" i="3"/>
  <c r="P1007" i="3"/>
  <c r="J1007" i="3"/>
  <c r="BE1007" i="3" s="1"/>
  <c r="BK1003" i="3"/>
  <c r="BI1003" i="3"/>
  <c r="BH1003" i="3"/>
  <c r="BG1003" i="3"/>
  <c r="BF1003" i="3"/>
  <c r="T1003" i="3"/>
  <c r="R1003" i="3"/>
  <c r="P1003" i="3"/>
  <c r="J1003" i="3"/>
  <c r="BE1003" i="3" s="1"/>
  <c r="BK999" i="3"/>
  <c r="BI999" i="3"/>
  <c r="BH999" i="3"/>
  <c r="BG999" i="3"/>
  <c r="BF999" i="3"/>
  <c r="T999" i="3"/>
  <c r="R999" i="3"/>
  <c r="P999" i="3"/>
  <c r="J999" i="3"/>
  <c r="BE999" i="3" s="1"/>
  <c r="BK996" i="3"/>
  <c r="BI996" i="3"/>
  <c r="BH996" i="3"/>
  <c r="BG996" i="3"/>
  <c r="BF996" i="3"/>
  <c r="T996" i="3"/>
  <c r="R996" i="3"/>
  <c r="P996" i="3"/>
  <c r="J996" i="3"/>
  <c r="BE996" i="3" s="1"/>
  <c r="BK992" i="3"/>
  <c r="BI992" i="3"/>
  <c r="BH992" i="3"/>
  <c r="BG992" i="3"/>
  <c r="BF992" i="3"/>
  <c r="T992" i="3"/>
  <c r="R992" i="3"/>
  <c r="P992" i="3"/>
  <c r="J992" i="3"/>
  <c r="BE992" i="3" s="1"/>
  <c r="BK989" i="3"/>
  <c r="BI989" i="3"/>
  <c r="BH989" i="3"/>
  <c r="BG989" i="3"/>
  <c r="BF989" i="3"/>
  <c r="T989" i="3"/>
  <c r="R989" i="3"/>
  <c r="P989" i="3"/>
  <c r="J989" i="3"/>
  <c r="BE989" i="3" s="1"/>
  <c r="BK985" i="3"/>
  <c r="BI985" i="3"/>
  <c r="BH985" i="3"/>
  <c r="BG985" i="3"/>
  <c r="BF985" i="3"/>
  <c r="T985" i="3"/>
  <c r="R985" i="3"/>
  <c r="P985" i="3"/>
  <c r="J985" i="3"/>
  <c r="BE985" i="3" s="1"/>
  <c r="BK982" i="3"/>
  <c r="BI982" i="3"/>
  <c r="BH982" i="3"/>
  <c r="BG982" i="3"/>
  <c r="BF982" i="3"/>
  <c r="T982" i="3"/>
  <c r="R982" i="3"/>
  <c r="P982" i="3"/>
  <c r="J982" i="3"/>
  <c r="BE982" i="3" s="1"/>
  <c r="BK979" i="3"/>
  <c r="BI979" i="3"/>
  <c r="BH979" i="3"/>
  <c r="BG979" i="3"/>
  <c r="BF979" i="3"/>
  <c r="T979" i="3"/>
  <c r="R979" i="3"/>
  <c r="P979" i="3"/>
  <c r="J979" i="3"/>
  <c r="BE979" i="3" s="1"/>
  <c r="BK975" i="3"/>
  <c r="BI975" i="3"/>
  <c r="BH975" i="3"/>
  <c r="BG975" i="3"/>
  <c r="BF975" i="3"/>
  <c r="T975" i="3"/>
  <c r="R975" i="3"/>
  <c r="P975" i="3"/>
  <c r="J975" i="3"/>
  <c r="BE975" i="3" s="1"/>
  <c r="BK972" i="3"/>
  <c r="BI972" i="3"/>
  <c r="BH972" i="3"/>
  <c r="BG972" i="3"/>
  <c r="BF972" i="3"/>
  <c r="T972" i="3"/>
  <c r="R972" i="3"/>
  <c r="P972" i="3"/>
  <c r="J972" i="3"/>
  <c r="BE972" i="3" s="1"/>
  <c r="BK969" i="3"/>
  <c r="BI969" i="3"/>
  <c r="BH969" i="3"/>
  <c r="BG969" i="3"/>
  <c r="BF969" i="3"/>
  <c r="T969" i="3"/>
  <c r="R969" i="3"/>
  <c r="P969" i="3"/>
  <c r="J969" i="3"/>
  <c r="BE969" i="3" s="1"/>
  <c r="BK965" i="3"/>
  <c r="BI965" i="3"/>
  <c r="BH965" i="3"/>
  <c r="BG965" i="3"/>
  <c r="BF965" i="3"/>
  <c r="T965" i="3"/>
  <c r="R965" i="3"/>
  <c r="R957" i="3" s="1"/>
  <c r="P965" i="3"/>
  <c r="J965" i="3"/>
  <c r="BE965" i="3" s="1"/>
  <c r="BK958" i="3"/>
  <c r="BI958" i="3"/>
  <c r="BH958" i="3"/>
  <c r="BG958" i="3"/>
  <c r="BF958" i="3"/>
  <c r="T958" i="3"/>
  <c r="T957" i="3" s="1"/>
  <c r="R958" i="3"/>
  <c r="P958" i="3"/>
  <c r="J958" i="3"/>
  <c r="BE958" i="3" s="1"/>
  <c r="BK954" i="3"/>
  <c r="BI954" i="3"/>
  <c r="BH954" i="3"/>
  <c r="BG954" i="3"/>
  <c r="BF954" i="3"/>
  <c r="T954" i="3"/>
  <c r="R954" i="3"/>
  <c r="P954" i="3"/>
  <c r="J954" i="3"/>
  <c r="BE954" i="3" s="1"/>
  <c r="BK950" i="3"/>
  <c r="BI950" i="3"/>
  <c r="BH950" i="3"/>
  <c r="BG950" i="3"/>
  <c r="BF950" i="3"/>
  <c r="T950" i="3"/>
  <c r="R950" i="3"/>
  <c r="P950" i="3"/>
  <c r="J950" i="3"/>
  <c r="BE950" i="3" s="1"/>
  <c r="BK946" i="3"/>
  <c r="BI946" i="3"/>
  <c r="BH946" i="3"/>
  <c r="BG946" i="3"/>
  <c r="BF946" i="3"/>
  <c r="T946" i="3"/>
  <c r="R946" i="3"/>
  <c r="P946" i="3"/>
  <c r="J946" i="3"/>
  <c r="BE946" i="3" s="1"/>
  <c r="BK941" i="3"/>
  <c r="BI941" i="3"/>
  <c r="BH941" i="3"/>
  <c r="BG941" i="3"/>
  <c r="BF941" i="3"/>
  <c r="T941" i="3"/>
  <c r="R941" i="3"/>
  <c r="P941" i="3"/>
  <c r="J941" i="3"/>
  <c r="BE941" i="3" s="1"/>
  <c r="BK932" i="3"/>
  <c r="BI932" i="3"/>
  <c r="BH932" i="3"/>
  <c r="BG932" i="3"/>
  <c r="BF932" i="3"/>
  <c r="T932" i="3"/>
  <c r="R932" i="3"/>
  <c r="P932" i="3"/>
  <c r="J932" i="3"/>
  <c r="BE932" i="3" s="1"/>
  <c r="BK928" i="3"/>
  <c r="BI928" i="3"/>
  <c r="BH928" i="3"/>
  <c r="BG928" i="3"/>
  <c r="BF928" i="3"/>
  <c r="T928" i="3"/>
  <c r="R928" i="3"/>
  <c r="P928" i="3"/>
  <c r="P927" i="3" s="1"/>
  <c r="J928" i="3"/>
  <c r="BE928" i="3" s="1"/>
  <c r="T927" i="3"/>
  <c r="BK924" i="3"/>
  <c r="BI924" i="3"/>
  <c r="BH924" i="3"/>
  <c r="BG924" i="3"/>
  <c r="BF924" i="3"/>
  <c r="T924" i="3"/>
  <c r="R924" i="3"/>
  <c r="P924" i="3"/>
  <c r="J924" i="3"/>
  <c r="BE924" i="3" s="1"/>
  <c r="BK919" i="3"/>
  <c r="BI919" i="3"/>
  <c r="BH919" i="3"/>
  <c r="BG919" i="3"/>
  <c r="BF919" i="3"/>
  <c r="T919" i="3"/>
  <c r="R919" i="3"/>
  <c r="P919" i="3"/>
  <c r="J919" i="3"/>
  <c r="BE919" i="3" s="1"/>
  <c r="BK915" i="3"/>
  <c r="BI915" i="3"/>
  <c r="BH915" i="3"/>
  <c r="BG915" i="3"/>
  <c r="BF915" i="3"/>
  <c r="T915" i="3"/>
  <c r="R915" i="3"/>
  <c r="P915" i="3"/>
  <c r="J915" i="3"/>
  <c r="BE915" i="3" s="1"/>
  <c r="BK910" i="3"/>
  <c r="BI910" i="3"/>
  <c r="BH910" i="3"/>
  <c r="BG910" i="3"/>
  <c r="BF910" i="3"/>
  <c r="T910" i="3"/>
  <c r="R910" i="3"/>
  <c r="P910" i="3"/>
  <c r="J910" i="3"/>
  <c r="BE910" i="3" s="1"/>
  <c r="BK908" i="3"/>
  <c r="BI908" i="3"/>
  <c r="BH908" i="3"/>
  <c r="BG908" i="3"/>
  <c r="BF908" i="3"/>
  <c r="T908" i="3"/>
  <c r="R908" i="3"/>
  <c r="P908" i="3"/>
  <c r="J908" i="3"/>
  <c r="BE908" i="3" s="1"/>
  <c r="BK904" i="3"/>
  <c r="BI904" i="3"/>
  <c r="BH904" i="3"/>
  <c r="BG904" i="3"/>
  <c r="BF904" i="3"/>
  <c r="T904" i="3"/>
  <c r="R904" i="3"/>
  <c r="P904" i="3"/>
  <c r="J904" i="3"/>
  <c r="BE904" i="3" s="1"/>
  <c r="BK902" i="3"/>
  <c r="BI902" i="3"/>
  <c r="BH902" i="3"/>
  <c r="BG902" i="3"/>
  <c r="BF902" i="3"/>
  <c r="T902" i="3"/>
  <c r="R902" i="3"/>
  <c r="P902" i="3"/>
  <c r="J902" i="3"/>
  <c r="BE902" i="3" s="1"/>
  <c r="BK898" i="3"/>
  <c r="BI898" i="3"/>
  <c r="BH898" i="3"/>
  <c r="BG898" i="3"/>
  <c r="BF898" i="3"/>
  <c r="T898" i="3"/>
  <c r="R898" i="3"/>
  <c r="P898" i="3"/>
  <c r="J898" i="3"/>
  <c r="BE898" i="3" s="1"/>
  <c r="BK895" i="3"/>
  <c r="BI895" i="3"/>
  <c r="BH895" i="3"/>
  <c r="BG895" i="3"/>
  <c r="BF895" i="3"/>
  <c r="T895" i="3"/>
  <c r="R895" i="3"/>
  <c r="P895" i="3"/>
  <c r="J895" i="3"/>
  <c r="BE895" i="3" s="1"/>
  <c r="BK888" i="3"/>
  <c r="BI888" i="3"/>
  <c r="BH888" i="3"/>
  <c r="BG888" i="3"/>
  <c r="BF888" i="3"/>
  <c r="T888" i="3"/>
  <c r="R888" i="3"/>
  <c r="P888" i="3"/>
  <c r="J888" i="3"/>
  <c r="BE888" i="3" s="1"/>
  <c r="BK880" i="3"/>
  <c r="BI880" i="3"/>
  <c r="BH880" i="3"/>
  <c r="BG880" i="3"/>
  <c r="BF880" i="3"/>
  <c r="T880" i="3"/>
  <c r="R880" i="3"/>
  <c r="P880" i="3"/>
  <c r="J880" i="3"/>
  <c r="BE880" i="3" s="1"/>
  <c r="BK876" i="3"/>
  <c r="BI876" i="3"/>
  <c r="BH876" i="3"/>
  <c r="BG876" i="3"/>
  <c r="BF876" i="3"/>
  <c r="T876" i="3"/>
  <c r="R876" i="3"/>
  <c r="P876" i="3"/>
  <c r="J876" i="3"/>
  <c r="BE876" i="3" s="1"/>
  <c r="BK872" i="3"/>
  <c r="BI872" i="3"/>
  <c r="BH872" i="3"/>
  <c r="BG872" i="3"/>
  <c r="BF872" i="3"/>
  <c r="T872" i="3"/>
  <c r="T871" i="3" s="1"/>
  <c r="R872" i="3"/>
  <c r="R871" i="3" s="1"/>
  <c r="P872" i="3"/>
  <c r="P871" i="3" s="1"/>
  <c r="J872" i="3"/>
  <c r="BE872" i="3" s="1"/>
  <c r="BK869" i="3"/>
  <c r="BI869" i="3"/>
  <c r="BH869" i="3"/>
  <c r="BG869" i="3"/>
  <c r="BF869" i="3"/>
  <c r="T869" i="3"/>
  <c r="R869" i="3"/>
  <c r="P869" i="3"/>
  <c r="J869" i="3"/>
  <c r="BE869" i="3" s="1"/>
  <c r="BK865" i="3"/>
  <c r="BK864" i="3" s="1"/>
  <c r="J864" i="3" s="1"/>
  <c r="J71" i="3" s="1"/>
  <c r="BI865" i="3"/>
  <c r="BH865" i="3"/>
  <c r="BG865" i="3"/>
  <c r="BF865" i="3"/>
  <c r="T865" i="3"/>
  <c r="T864" i="3" s="1"/>
  <c r="R865" i="3"/>
  <c r="P865" i="3"/>
  <c r="P864" i="3" s="1"/>
  <c r="J865" i="3"/>
  <c r="BE865" i="3" s="1"/>
  <c r="R864" i="3"/>
  <c r="BK861" i="3"/>
  <c r="BI861" i="3"/>
  <c r="BH861" i="3"/>
  <c r="BG861" i="3"/>
  <c r="BF861" i="3"/>
  <c r="T861" i="3"/>
  <c r="R861" i="3"/>
  <c r="P861" i="3"/>
  <c r="P857" i="3" s="1"/>
  <c r="J861" i="3"/>
  <c r="BE861" i="3" s="1"/>
  <c r="BK858" i="3"/>
  <c r="BK857" i="3" s="1"/>
  <c r="J857" i="3" s="1"/>
  <c r="J70" i="3" s="1"/>
  <c r="BI858" i="3"/>
  <c r="BH858" i="3"/>
  <c r="BG858" i="3"/>
  <c r="BF858" i="3"/>
  <c r="T858" i="3"/>
  <c r="R858" i="3"/>
  <c r="R857" i="3" s="1"/>
  <c r="P858" i="3"/>
  <c r="J858" i="3"/>
  <c r="BE858" i="3" s="1"/>
  <c r="BK854" i="3"/>
  <c r="BI854" i="3"/>
  <c r="BH854" i="3"/>
  <c r="BG854" i="3"/>
  <c r="BF854" i="3"/>
  <c r="T854" i="3"/>
  <c r="R854" i="3"/>
  <c r="P854" i="3"/>
  <c r="J854" i="3"/>
  <c r="BE854" i="3" s="1"/>
  <c r="BK851" i="3"/>
  <c r="BI851" i="3"/>
  <c r="BH851" i="3"/>
  <c r="BG851" i="3"/>
  <c r="BF851" i="3"/>
  <c r="T851" i="3"/>
  <c r="R851" i="3"/>
  <c r="P851" i="3"/>
  <c r="J851" i="3"/>
  <c r="BE851" i="3" s="1"/>
  <c r="BK848" i="3"/>
  <c r="BI848" i="3"/>
  <c r="BH848" i="3"/>
  <c r="BG848" i="3"/>
  <c r="BF848" i="3"/>
  <c r="T848" i="3"/>
  <c r="R848" i="3"/>
  <c r="P848" i="3"/>
  <c r="J848" i="3"/>
  <c r="BE848" i="3" s="1"/>
  <c r="BK844" i="3"/>
  <c r="BI844" i="3"/>
  <c r="BH844" i="3"/>
  <c r="BG844" i="3"/>
  <c r="BF844" i="3"/>
  <c r="T844" i="3"/>
  <c r="R844" i="3"/>
  <c r="P844" i="3"/>
  <c r="J844" i="3"/>
  <c r="BE844" i="3" s="1"/>
  <c r="BK840" i="3"/>
  <c r="BI840" i="3"/>
  <c r="BH840" i="3"/>
  <c r="BG840" i="3"/>
  <c r="BF840" i="3"/>
  <c r="T840" i="3"/>
  <c r="R840" i="3"/>
  <c r="P840" i="3"/>
  <c r="J840" i="3"/>
  <c r="BE840" i="3" s="1"/>
  <c r="BK835" i="3"/>
  <c r="BI835" i="3"/>
  <c r="BH835" i="3"/>
  <c r="BG835" i="3"/>
  <c r="BF835" i="3"/>
  <c r="T835" i="3"/>
  <c r="R835" i="3"/>
  <c r="P835" i="3"/>
  <c r="J835" i="3"/>
  <c r="BE835" i="3" s="1"/>
  <c r="BK832" i="3"/>
  <c r="BI832" i="3"/>
  <c r="BH832" i="3"/>
  <c r="BG832" i="3"/>
  <c r="BF832" i="3"/>
  <c r="T832" i="3"/>
  <c r="R832" i="3"/>
  <c r="P832" i="3"/>
  <c r="J832" i="3"/>
  <c r="BE832" i="3" s="1"/>
  <c r="BK827" i="3"/>
  <c r="BI827" i="3"/>
  <c r="BH827" i="3"/>
  <c r="BG827" i="3"/>
  <c r="BF827" i="3"/>
  <c r="T827" i="3"/>
  <c r="R827" i="3"/>
  <c r="P827" i="3"/>
  <c r="J827" i="3"/>
  <c r="BE827" i="3" s="1"/>
  <c r="BK824" i="3"/>
  <c r="BI824" i="3"/>
  <c r="BH824" i="3"/>
  <c r="BG824" i="3"/>
  <c r="BF824" i="3"/>
  <c r="T824" i="3"/>
  <c r="R824" i="3"/>
  <c r="P824" i="3"/>
  <c r="J824" i="3"/>
  <c r="BE824" i="3" s="1"/>
  <c r="BK820" i="3"/>
  <c r="BI820" i="3"/>
  <c r="BH820" i="3"/>
  <c r="BG820" i="3"/>
  <c r="BF820" i="3"/>
  <c r="T820" i="3"/>
  <c r="R820" i="3"/>
  <c r="P820" i="3"/>
  <c r="J820" i="3"/>
  <c r="BE820" i="3" s="1"/>
  <c r="BK817" i="3"/>
  <c r="BI817" i="3"/>
  <c r="BH817" i="3"/>
  <c r="BG817" i="3"/>
  <c r="BF817" i="3"/>
  <c r="T817" i="3"/>
  <c r="R817" i="3"/>
  <c r="P817" i="3"/>
  <c r="J817" i="3"/>
  <c r="BE817" i="3" s="1"/>
  <c r="BK813" i="3"/>
  <c r="BI813" i="3"/>
  <c r="BH813" i="3"/>
  <c r="BG813" i="3"/>
  <c r="BF813" i="3"/>
  <c r="T813" i="3"/>
  <c r="R813" i="3"/>
  <c r="P813" i="3"/>
  <c r="J813" i="3"/>
  <c r="BE813" i="3" s="1"/>
  <c r="BK809" i="3"/>
  <c r="BI809" i="3"/>
  <c r="BH809" i="3"/>
  <c r="BG809" i="3"/>
  <c r="BF809" i="3"/>
  <c r="T809" i="3"/>
  <c r="R809" i="3"/>
  <c r="P809" i="3"/>
  <c r="J809" i="3"/>
  <c r="BE809" i="3" s="1"/>
  <c r="BK806" i="3"/>
  <c r="BI806" i="3"/>
  <c r="BH806" i="3"/>
  <c r="BG806" i="3"/>
  <c r="BF806" i="3"/>
  <c r="T806" i="3"/>
  <c r="R806" i="3"/>
  <c r="P806" i="3"/>
  <c r="J806" i="3"/>
  <c r="BE806" i="3" s="1"/>
  <c r="BK804" i="3"/>
  <c r="BI804" i="3"/>
  <c r="BH804" i="3"/>
  <c r="BG804" i="3"/>
  <c r="BF804" i="3"/>
  <c r="T804" i="3"/>
  <c r="R804" i="3"/>
  <c r="P804" i="3"/>
  <c r="J804" i="3"/>
  <c r="BE804" i="3" s="1"/>
  <c r="BK801" i="3"/>
  <c r="BI801" i="3"/>
  <c r="BH801" i="3"/>
  <c r="BG801" i="3"/>
  <c r="BF801" i="3"/>
  <c r="T801" i="3"/>
  <c r="R801" i="3"/>
  <c r="P801" i="3"/>
  <c r="J801" i="3"/>
  <c r="BE801" i="3" s="1"/>
  <c r="BK798" i="3"/>
  <c r="BI798" i="3"/>
  <c r="BH798" i="3"/>
  <c r="BG798" i="3"/>
  <c r="BF798" i="3"/>
  <c r="T798" i="3"/>
  <c r="R798" i="3"/>
  <c r="P798" i="3"/>
  <c r="J798" i="3"/>
  <c r="BE798" i="3" s="1"/>
  <c r="BK792" i="3"/>
  <c r="BI792" i="3"/>
  <c r="BH792" i="3"/>
  <c r="BG792" i="3"/>
  <c r="BF792" i="3"/>
  <c r="T792" i="3"/>
  <c r="R792" i="3"/>
  <c r="P792" i="3"/>
  <c r="J792" i="3"/>
  <c r="BE792" i="3" s="1"/>
  <c r="BK787" i="3"/>
  <c r="BI787" i="3"/>
  <c r="BH787" i="3"/>
  <c r="BG787" i="3"/>
  <c r="BF787" i="3"/>
  <c r="T787" i="3"/>
  <c r="R787" i="3"/>
  <c r="P787" i="3"/>
  <c r="J787" i="3"/>
  <c r="BE787" i="3" s="1"/>
  <c r="BK781" i="3"/>
  <c r="BI781" i="3"/>
  <c r="BH781" i="3"/>
  <c r="BG781" i="3"/>
  <c r="BF781" i="3"/>
  <c r="T781" i="3"/>
  <c r="R781" i="3"/>
  <c r="P781" i="3"/>
  <c r="J781" i="3"/>
  <c r="BE781" i="3" s="1"/>
  <c r="BK776" i="3"/>
  <c r="BI776" i="3"/>
  <c r="BH776" i="3"/>
  <c r="BG776" i="3"/>
  <c r="BF776" i="3"/>
  <c r="T776" i="3"/>
  <c r="R776" i="3"/>
  <c r="P776" i="3"/>
  <c r="J776" i="3"/>
  <c r="BE776" i="3" s="1"/>
  <c r="BK771" i="3"/>
  <c r="BI771" i="3"/>
  <c r="BH771" i="3"/>
  <c r="BG771" i="3"/>
  <c r="BF771" i="3"/>
  <c r="T771" i="3"/>
  <c r="R771" i="3"/>
  <c r="P771" i="3"/>
  <c r="J771" i="3"/>
  <c r="BE771" i="3" s="1"/>
  <c r="BK765" i="3"/>
  <c r="BI765" i="3"/>
  <c r="BH765" i="3"/>
  <c r="BG765" i="3"/>
  <c r="BF765" i="3"/>
  <c r="T765" i="3"/>
  <c r="R765" i="3"/>
  <c r="P765" i="3"/>
  <c r="J765" i="3"/>
  <c r="BE765" i="3" s="1"/>
  <c r="BK761" i="3"/>
  <c r="BI761" i="3"/>
  <c r="BH761" i="3"/>
  <c r="BG761" i="3"/>
  <c r="BF761" i="3"/>
  <c r="T761" i="3"/>
  <c r="R761" i="3"/>
  <c r="P761" i="3"/>
  <c r="J761" i="3"/>
  <c r="BE761" i="3" s="1"/>
  <c r="BK757" i="3"/>
  <c r="BI757" i="3"/>
  <c r="BH757" i="3"/>
  <c r="BG757" i="3"/>
  <c r="BF757" i="3"/>
  <c r="T757" i="3"/>
  <c r="R757" i="3"/>
  <c r="P757" i="3"/>
  <c r="J757" i="3"/>
  <c r="BE757" i="3" s="1"/>
  <c r="BK754" i="3"/>
  <c r="BI754" i="3"/>
  <c r="BH754" i="3"/>
  <c r="BG754" i="3"/>
  <c r="BF754" i="3"/>
  <c r="T754" i="3"/>
  <c r="R754" i="3"/>
  <c r="P754" i="3"/>
  <c r="J754" i="3"/>
  <c r="BE754" i="3" s="1"/>
  <c r="BK751" i="3"/>
  <c r="BI751" i="3"/>
  <c r="BH751" i="3"/>
  <c r="BG751" i="3"/>
  <c r="BF751" i="3"/>
  <c r="T751" i="3"/>
  <c r="R751" i="3"/>
  <c r="P751" i="3"/>
  <c r="J751" i="3"/>
  <c r="BE751" i="3" s="1"/>
  <c r="BK748" i="3"/>
  <c r="BI748" i="3"/>
  <c r="BH748" i="3"/>
  <c r="BG748" i="3"/>
  <c r="BF748" i="3"/>
  <c r="T748" i="3"/>
  <c r="R748" i="3"/>
  <c r="P748" i="3"/>
  <c r="J748" i="3"/>
  <c r="BE748" i="3" s="1"/>
  <c r="BK741" i="3"/>
  <c r="BI741" i="3"/>
  <c r="BH741" i="3"/>
  <c r="BG741" i="3"/>
  <c r="BF741" i="3"/>
  <c r="T741" i="3"/>
  <c r="R741" i="3"/>
  <c r="P741" i="3"/>
  <c r="J741" i="3"/>
  <c r="BE741" i="3" s="1"/>
  <c r="BK737" i="3"/>
  <c r="BI737" i="3"/>
  <c r="BH737" i="3"/>
  <c r="BG737" i="3"/>
  <c r="BF737" i="3"/>
  <c r="T737" i="3"/>
  <c r="R737" i="3"/>
  <c r="P737" i="3"/>
  <c r="J737" i="3"/>
  <c r="BE737" i="3" s="1"/>
  <c r="BK734" i="3"/>
  <c r="BI734" i="3"/>
  <c r="BH734" i="3"/>
  <c r="BG734" i="3"/>
  <c r="BF734" i="3"/>
  <c r="T734" i="3"/>
  <c r="R734" i="3"/>
  <c r="P734" i="3"/>
  <c r="J734" i="3"/>
  <c r="BE734" i="3" s="1"/>
  <c r="BK731" i="3"/>
  <c r="BI731" i="3"/>
  <c r="BH731" i="3"/>
  <c r="BG731" i="3"/>
  <c r="BF731" i="3"/>
  <c r="T731" i="3"/>
  <c r="R731" i="3"/>
  <c r="P731" i="3"/>
  <c r="J731" i="3"/>
  <c r="BE731" i="3" s="1"/>
  <c r="BK728" i="3"/>
  <c r="BI728" i="3"/>
  <c r="BH728" i="3"/>
  <c r="BG728" i="3"/>
  <c r="BF728" i="3"/>
  <c r="T728" i="3"/>
  <c r="R728" i="3"/>
  <c r="P728" i="3"/>
  <c r="J728" i="3"/>
  <c r="BE728" i="3" s="1"/>
  <c r="BK722" i="3"/>
  <c r="BI722" i="3"/>
  <c r="BH722" i="3"/>
  <c r="BG722" i="3"/>
  <c r="BF722" i="3"/>
  <c r="T722" i="3"/>
  <c r="R722" i="3"/>
  <c r="P722" i="3"/>
  <c r="J722" i="3"/>
  <c r="BE722" i="3" s="1"/>
  <c r="BK719" i="3"/>
  <c r="BI719" i="3"/>
  <c r="BH719" i="3"/>
  <c r="BG719" i="3"/>
  <c r="BF719" i="3"/>
  <c r="T719" i="3"/>
  <c r="T711" i="3" s="1"/>
  <c r="R719" i="3"/>
  <c r="P719" i="3"/>
  <c r="P711" i="3" s="1"/>
  <c r="J719" i="3"/>
  <c r="BE719" i="3" s="1"/>
  <c r="BK712" i="3"/>
  <c r="BI712" i="3"/>
  <c r="BH712" i="3"/>
  <c r="BG712" i="3"/>
  <c r="BF712" i="3"/>
  <c r="T712" i="3"/>
  <c r="R712" i="3"/>
  <c r="P712" i="3"/>
  <c r="J712" i="3"/>
  <c r="BE712" i="3" s="1"/>
  <c r="BK707" i="3"/>
  <c r="BK706" i="3" s="1"/>
  <c r="J706" i="3" s="1"/>
  <c r="J66" i="3" s="1"/>
  <c r="BI707" i="3"/>
  <c r="BH707" i="3"/>
  <c r="BG707" i="3"/>
  <c r="BF707" i="3"/>
  <c r="T707" i="3"/>
  <c r="T706" i="3" s="1"/>
  <c r="R707" i="3"/>
  <c r="R706" i="3" s="1"/>
  <c r="P707" i="3"/>
  <c r="J707" i="3"/>
  <c r="BE707" i="3" s="1"/>
  <c r="P706" i="3"/>
  <c r="BK698" i="3"/>
  <c r="BI698" i="3"/>
  <c r="BH698" i="3"/>
  <c r="BG698" i="3"/>
  <c r="BF698" i="3"/>
  <c r="T698" i="3"/>
  <c r="R698" i="3"/>
  <c r="P698" i="3"/>
  <c r="J698" i="3"/>
  <c r="BE698" i="3" s="1"/>
  <c r="BK696" i="3"/>
  <c r="BI696" i="3"/>
  <c r="BH696" i="3"/>
  <c r="BG696" i="3"/>
  <c r="BF696" i="3"/>
  <c r="T696" i="3"/>
  <c r="R696" i="3"/>
  <c r="P696" i="3"/>
  <c r="J696" i="3"/>
  <c r="BE696" i="3" s="1"/>
  <c r="BK693" i="3"/>
  <c r="BI693" i="3"/>
  <c r="BH693" i="3"/>
  <c r="BG693" i="3"/>
  <c r="BF693" i="3"/>
  <c r="T693" i="3"/>
  <c r="R693" i="3"/>
  <c r="P693" i="3"/>
  <c r="J693" i="3"/>
  <c r="BE693" i="3" s="1"/>
  <c r="BK687" i="3"/>
  <c r="BI687" i="3"/>
  <c r="BH687" i="3"/>
  <c r="BG687" i="3"/>
  <c r="BF687" i="3"/>
  <c r="T687" i="3"/>
  <c r="R687" i="3"/>
  <c r="P687" i="3"/>
  <c r="J687" i="3"/>
  <c r="BE687" i="3" s="1"/>
  <c r="BK682" i="3"/>
  <c r="BI682" i="3"/>
  <c r="BH682" i="3"/>
  <c r="BG682" i="3"/>
  <c r="BF682" i="3"/>
  <c r="T682" i="3"/>
  <c r="R682" i="3"/>
  <c r="P682" i="3"/>
  <c r="J682" i="3"/>
  <c r="BE682" i="3" s="1"/>
  <c r="BK679" i="3"/>
  <c r="BI679" i="3"/>
  <c r="BH679" i="3"/>
  <c r="BG679" i="3"/>
  <c r="BF679" i="3"/>
  <c r="T679" i="3"/>
  <c r="R679" i="3"/>
  <c r="P679" i="3"/>
  <c r="J679" i="3"/>
  <c r="BE679" i="3" s="1"/>
  <c r="BK675" i="3"/>
  <c r="BI675" i="3"/>
  <c r="BH675" i="3"/>
  <c r="BG675" i="3"/>
  <c r="BF675" i="3"/>
  <c r="T675" i="3"/>
  <c r="R675" i="3"/>
  <c r="P675" i="3"/>
  <c r="J675" i="3"/>
  <c r="BE675" i="3" s="1"/>
  <c r="BK671" i="3"/>
  <c r="BI671" i="3"/>
  <c r="BH671" i="3"/>
  <c r="BG671" i="3"/>
  <c r="BF671" i="3"/>
  <c r="T671" i="3"/>
  <c r="R671" i="3"/>
  <c r="P671" i="3"/>
  <c r="J671" i="3"/>
  <c r="BE671" i="3" s="1"/>
  <c r="BK668" i="3"/>
  <c r="BI668" i="3"/>
  <c r="BH668" i="3"/>
  <c r="BG668" i="3"/>
  <c r="BF668" i="3"/>
  <c r="T668" i="3"/>
  <c r="R668" i="3"/>
  <c r="P668" i="3"/>
  <c r="J668" i="3"/>
  <c r="BE668" i="3" s="1"/>
  <c r="BK664" i="3"/>
  <c r="BK659" i="3" s="1"/>
  <c r="J659" i="3" s="1"/>
  <c r="J65" i="3" s="1"/>
  <c r="BI664" i="3"/>
  <c r="BH664" i="3"/>
  <c r="BG664" i="3"/>
  <c r="BF664" i="3"/>
  <c r="T664" i="3"/>
  <c r="R664" i="3"/>
  <c r="P664" i="3"/>
  <c r="J664" i="3"/>
  <c r="BE664" i="3" s="1"/>
  <c r="BK660" i="3"/>
  <c r="BI660" i="3"/>
  <c r="BH660" i="3"/>
  <c r="BG660" i="3"/>
  <c r="BF660" i="3"/>
  <c r="T660" i="3"/>
  <c r="R660" i="3"/>
  <c r="R659" i="3" s="1"/>
  <c r="P660" i="3"/>
  <c r="J660" i="3"/>
  <c r="BE660" i="3" s="1"/>
  <c r="BK656" i="3"/>
  <c r="BI656" i="3"/>
  <c r="BH656" i="3"/>
  <c r="BG656" i="3"/>
  <c r="BF656" i="3"/>
  <c r="T656" i="3"/>
  <c r="R656" i="3"/>
  <c r="P656" i="3"/>
  <c r="J656" i="3"/>
  <c r="BE656" i="3" s="1"/>
  <c r="BK652" i="3"/>
  <c r="BI652" i="3"/>
  <c r="BH652" i="3"/>
  <c r="BG652" i="3"/>
  <c r="BF652" i="3"/>
  <c r="T652" i="3"/>
  <c r="R652" i="3"/>
  <c r="P652" i="3"/>
  <c r="J652" i="3"/>
  <c r="BE652" i="3" s="1"/>
  <c r="BK650" i="3"/>
  <c r="BI650" i="3"/>
  <c r="BH650" i="3"/>
  <c r="BG650" i="3"/>
  <c r="BF650" i="3"/>
  <c r="T650" i="3"/>
  <c r="R650" i="3"/>
  <c r="P650" i="3"/>
  <c r="J650" i="3"/>
  <c r="BE650" i="3" s="1"/>
  <c r="BK646" i="3"/>
  <c r="BI646" i="3"/>
  <c r="BH646" i="3"/>
  <c r="BG646" i="3"/>
  <c r="BF646" i="3"/>
  <c r="T646" i="3"/>
  <c r="R646" i="3"/>
  <c r="P646" i="3"/>
  <c r="J646" i="3"/>
  <c r="BE646" i="3" s="1"/>
  <c r="BK643" i="3"/>
  <c r="BI643" i="3"/>
  <c r="BH643" i="3"/>
  <c r="BG643" i="3"/>
  <c r="BF643" i="3"/>
  <c r="T643" i="3"/>
  <c r="R643" i="3"/>
  <c r="P643" i="3"/>
  <c r="J643" i="3"/>
  <c r="BE643" i="3" s="1"/>
  <c r="BK640" i="3"/>
  <c r="BI640" i="3"/>
  <c r="BH640" i="3"/>
  <c r="BG640" i="3"/>
  <c r="BF640" i="3"/>
  <c r="T640" i="3"/>
  <c r="R640" i="3"/>
  <c r="P640" i="3"/>
  <c r="J640" i="3"/>
  <c r="BE640" i="3" s="1"/>
  <c r="BK636" i="3"/>
  <c r="BI636" i="3"/>
  <c r="BH636" i="3"/>
  <c r="BG636" i="3"/>
  <c r="BF636" i="3"/>
  <c r="T636" i="3"/>
  <c r="R636" i="3"/>
  <c r="P636" i="3"/>
  <c r="J636" i="3"/>
  <c r="BE636" i="3" s="1"/>
  <c r="BK629" i="3"/>
  <c r="BI629" i="3"/>
  <c r="BH629" i="3"/>
  <c r="BG629" i="3"/>
  <c r="BF629" i="3"/>
  <c r="T629" i="3"/>
  <c r="R629" i="3"/>
  <c r="P629" i="3"/>
  <c r="J629" i="3"/>
  <c r="BE629" i="3" s="1"/>
  <c r="BK626" i="3"/>
  <c r="BI626" i="3"/>
  <c r="BH626" i="3"/>
  <c r="BG626" i="3"/>
  <c r="BF626" i="3"/>
  <c r="T626" i="3"/>
  <c r="R626" i="3"/>
  <c r="P626" i="3"/>
  <c r="J626" i="3"/>
  <c r="BE626" i="3" s="1"/>
  <c r="BK622" i="3"/>
  <c r="BI622" i="3"/>
  <c r="BH622" i="3"/>
  <c r="BG622" i="3"/>
  <c r="BF622" i="3"/>
  <c r="T622" i="3"/>
  <c r="R622" i="3"/>
  <c r="P622" i="3"/>
  <c r="J622" i="3"/>
  <c r="BE622" i="3" s="1"/>
  <c r="BK616" i="3"/>
  <c r="BI616" i="3"/>
  <c r="BH616" i="3"/>
  <c r="BG616" i="3"/>
  <c r="BF616" i="3"/>
  <c r="T616" i="3"/>
  <c r="R616" i="3"/>
  <c r="P616" i="3"/>
  <c r="J616" i="3"/>
  <c r="BE616" i="3" s="1"/>
  <c r="BK613" i="3"/>
  <c r="BI613" i="3"/>
  <c r="BH613" i="3"/>
  <c r="BG613" i="3"/>
  <c r="BF613" i="3"/>
  <c r="T613" i="3"/>
  <c r="R613" i="3"/>
  <c r="P613" i="3"/>
  <c r="J613" i="3"/>
  <c r="BE613" i="3" s="1"/>
  <c r="BK609" i="3"/>
  <c r="BI609" i="3"/>
  <c r="BH609" i="3"/>
  <c r="BG609" i="3"/>
  <c r="BF609" i="3"/>
  <c r="T609" i="3"/>
  <c r="R609" i="3"/>
  <c r="P609" i="3"/>
  <c r="J609" i="3"/>
  <c r="BE609" i="3" s="1"/>
  <c r="BK606" i="3"/>
  <c r="BI606" i="3"/>
  <c r="BH606" i="3"/>
  <c r="BG606" i="3"/>
  <c r="BF606" i="3"/>
  <c r="T606" i="3"/>
  <c r="R606" i="3"/>
  <c r="P606" i="3"/>
  <c r="J606" i="3"/>
  <c r="BE606" i="3" s="1"/>
  <c r="BK602" i="3"/>
  <c r="BI602" i="3"/>
  <c r="BH602" i="3"/>
  <c r="BG602" i="3"/>
  <c r="BF602" i="3"/>
  <c r="T602" i="3"/>
  <c r="R602" i="3"/>
  <c r="P602" i="3"/>
  <c r="J602" i="3"/>
  <c r="BE602" i="3" s="1"/>
  <c r="BK598" i="3"/>
  <c r="BI598" i="3"/>
  <c r="BH598" i="3"/>
  <c r="BG598" i="3"/>
  <c r="BF598" i="3"/>
  <c r="T598" i="3"/>
  <c r="R598" i="3"/>
  <c r="P598" i="3"/>
  <c r="J598" i="3"/>
  <c r="BE598" i="3" s="1"/>
  <c r="BK594" i="3"/>
  <c r="BI594" i="3"/>
  <c r="BH594" i="3"/>
  <c r="BG594" i="3"/>
  <c r="BF594" i="3"/>
  <c r="T594" i="3"/>
  <c r="R594" i="3"/>
  <c r="P594" i="3"/>
  <c r="J594" i="3"/>
  <c r="BE594" i="3" s="1"/>
  <c r="BK590" i="3"/>
  <c r="BI590" i="3"/>
  <c r="BH590" i="3"/>
  <c r="BG590" i="3"/>
  <c r="BF590" i="3"/>
  <c r="T590" i="3"/>
  <c r="R590" i="3"/>
  <c r="P590" i="3"/>
  <c r="J590" i="3"/>
  <c r="BE590" i="3" s="1"/>
  <c r="BK578" i="3"/>
  <c r="BI578" i="3"/>
  <c r="BH578" i="3"/>
  <c r="BG578" i="3"/>
  <c r="BF578" i="3"/>
  <c r="T578" i="3"/>
  <c r="R578" i="3"/>
  <c r="P578" i="3"/>
  <c r="J578" i="3"/>
  <c r="BE578" i="3" s="1"/>
  <c r="BK560" i="3"/>
  <c r="BI560" i="3"/>
  <c r="BH560" i="3"/>
  <c r="BG560" i="3"/>
  <c r="BF560" i="3"/>
  <c r="T560" i="3"/>
  <c r="R560" i="3"/>
  <c r="P560" i="3"/>
  <c r="J560" i="3"/>
  <c r="BE560" i="3" s="1"/>
  <c r="BK550" i="3"/>
  <c r="BI550" i="3"/>
  <c r="BH550" i="3"/>
  <c r="BG550" i="3"/>
  <c r="BF550" i="3"/>
  <c r="T550" i="3"/>
  <c r="R550" i="3"/>
  <c r="P550" i="3"/>
  <c r="J550" i="3"/>
  <c r="BE550" i="3" s="1"/>
  <c r="BK546" i="3"/>
  <c r="BI546" i="3"/>
  <c r="BH546" i="3"/>
  <c r="BG546" i="3"/>
  <c r="BF546" i="3"/>
  <c r="T546" i="3"/>
  <c r="R546" i="3"/>
  <c r="P546" i="3"/>
  <c r="J546" i="3"/>
  <c r="BE546" i="3" s="1"/>
  <c r="BK536" i="3"/>
  <c r="BI536" i="3"/>
  <c r="BH536" i="3"/>
  <c r="BG536" i="3"/>
  <c r="BF536" i="3"/>
  <c r="T536" i="3"/>
  <c r="R536" i="3"/>
  <c r="P536" i="3"/>
  <c r="J536" i="3"/>
  <c r="BE536" i="3" s="1"/>
  <c r="BK526" i="3"/>
  <c r="BI526" i="3"/>
  <c r="BH526" i="3"/>
  <c r="BG526" i="3"/>
  <c r="BF526" i="3"/>
  <c r="T526" i="3"/>
  <c r="R526" i="3"/>
  <c r="P526" i="3"/>
  <c r="J526" i="3"/>
  <c r="BE526" i="3" s="1"/>
  <c r="BK523" i="3"/>
  <c r="BI523" i="3"/>
  <c r="BH523" i="3"/>
  <c r="BG523" i="3"/>
  <c r="BF523" i="3"/>
  <c r="T523" i="3"/>
  <c r="R523" i="3"/>
  <c r="P523" i="3"/>
  <c r="J523" i="3"/>
  <c r="BE523" i="3" s="1"/>
  <c r="BK519" i="3"/>
  <c r="BI519" i="3"/>
  <c r="BH519" i="3"/>
  <c r="BG519" i="3"/>
  <c r="BF519" i="3"/>
  <c r="T519" i="3"/>
  <c r="R519" i="3"/>
  <c r="P519" i="3"/>
  <c r="J519" i="3"/>
  <c r="BE519" i="3" s="1"/>
  <c r="BK507" i="3"/>
  <c r="BI507" i="3"/>
  <c r="BH507" i="3"/>
  <c r="BG507" i="3"/>
  <c r="BF507" i="3"/>
  <c r="T507" i="3"/>
  <c r="R507" i="3"/>
  <c r="P507" i="3"/>
  <c r="J507" i="3"/>
  <c r="BE507" i="3" s="1"/>
  <c r="BK495" i="3"/>
  <c r="BI495" i="3"/>
  <c r="BH495" i="3"/>
  <c r="BG495" i="3"/>
  <c r="BF495" i="3"/>
  <c r="T495" i="3"/>
  <c r="R495" i="3"/>
  <c r="P495" i="3"/>
  <c r="J495" i="3"/>
  <c r="BE495" i="3" s="1"/>
  <c r="BK492" i="3"/>
  <c r="BI492" i="3"/>
  <c r="BH492" i="3"/>
  <c r="BG492" i="3"/>
  <c r="BF492" i="3"/>
  <c r="T492" i="3"/>
  <c r="R492" i="3"/>
  <c r="P492" i="3"/>
  <c r="J492" i="3"/>
  <c r="BE492" i="3" s="1"/>
  <c r="BK481" i="3"/>
  <c r="BI481" i="3"/>
  <c r="BH481" i="3"/>
  <c r="BG481" i="3"/>
  <c r="BF481" i="3"/>
  <c r="T481" i="3"/>
  <c r="R481" i="3"/>
  <c r="P481" i="3"/>
  <c r="J481" i="3"/>
  <c r="BE481" i="3" s="1"/>
  <c r="BK478" i="3"/>
  <c r="BI478" i="3"/>
  <c r="BH478" i="3"/>
  <c r="BG478" i="3"/>
  <c r="BF478" i="3"/>
  <c r="T478" i="3"/>
  <c r="R478" i="3"/>
  <c r="P478" i="3"/>
  <c r="J478" i="3"/>
  <c r="BE478" i="3" s="1"/>
  <c r="BK466" i="3"/>
  <c r="BI466" i="3"/>
  <c r="BH466" i="3"/>
  <c r="BG466" i="3"/>
  <c r="BF466" i="3"/>
  <c r="T466" i="3"/>
  <c r="R466" i="3"/>
  <c r="P466" i="3"/>
  <c r="J466" i="3"/>
  <c r="BE466" i="3" s="1"/>
  <c r="BK463" i="3"/>
  <c r="BI463" i="3"/>
  <c r="BH463" i="3"/>
  <c r="BG463" i="3"/>
  <c r="BF463" i="3"/>
  <c r="T463" i="3"/>
  <c r="R463" i="3"/>
  <c r="P463" i="3"/>
  <c r="J463" i="3"/>
  <c r="BE463" i="3" s="1"/>
  <c r="BK459" i="3"/>
  <c r="BI459" i="3"/>
  <c r="BH459" i="3"/>
  <c r="BG459" i="3"/>
  <c r="BF459" i="3"/>
  <c r="T459" i="3"/>
  <c r="R459" i="3"/>
  <c r="P459" i="3"/>
  <c r="J459" i="3"/>
  <c r="BE459" i="3" s="1"/>
  <c r="BK439" i="3"/>
  <c r="BI439" i="3"/>
  <c r="BH439" i="3"/>
  <c r="BG439" i="3"/>
  <c r="BF439" i="3"/>
  <c r="T439" i="3"/>
  <c r="R439" i="3"/>
  <c r="P439" i="3"/>
  <c r="J439" i="3"/>
  <c r="BE439" i="3" s="1"/>
  <c r="BK436" i="3"/>
  <c r="BI436" i="3"/>
  <c r="BH436" i="3"/>
  <c r="BG436" i="3"/>
  <c r="BF436" i="3"/>
  <c r="T436" i="3"/>
  <c r="R436" i="3"/>
  <c r="P436" i="3"/>
  <c r="J436" i="3"/>
  <c r="BE436" i="3" s="1"/>
  <c r="BK421" i="3"/>
  <c r="BI421" i="3"/>
  <c r="BH421" i="3"/>
  <c r="BG421" i="3"/>
  <c r="BF421" i="3"/>
  <c r="T421" i="3"/>
  <c r="R421" i="3"/>
  <c r="P421" i="3"/>
  <c r="J421" i="3"/>
  <c r="BE421" i="3" s="1"/>
  <c r="BK411" i="3"/>
  <c r="BI411" i="3"/>
  <c r="BH411" i="3"/>
  <c r="BG411" i="3"/>
  <c r="BF411" i="3"/>
  <c r="T411" i="3"/>
  <c r="T394" i="3" s="1"/>
  <c r="R411" i="3"/>
  <c r="P411" i="3"/>
  <c r="J411" i="3"/>
  <c r="BE411" i="3" s="1"/>
  <c r="BK395" i="3"/>
  <c r="BK394" i="3" s="1"/>
  <c r="J394" i="3" s="1"/>
  <c r="J64" i="3" s="1"/>
  <c r="BI395" i="3"/>
  <c r="BH395" i="3"/>
  <c r="BG395" i="3"/>
  <c r="BF395" i="3"/>
  <c r="T395" i="3"/>
  <c r="R395" i="3"/>
  <c r="R394" i="3" s="1"/>
  <c r="P395" i="3"/>
  <c r="J395" i="3"/>
  <c r="BE395" i="3" s="1"/>
  <c r="BK391" i="3"/>
  <c r="BI391" i="3"/>
  <c r="BH391" i="3"/>
  <c r="BG391" i="3"/>
  <c r="BF391" i="3"/>
  <c r="T391" i="3"/>
  <c r="R391" i="3"/>
  <c r="P391" i="3"/>
  <c r="J391" i="3"/>
  <c r="BE391" i="3" s="1"/>
  <c r="BK387" i="3"/>
  <c r="BI387" i="3"/>
  <c r="BH387" i="3"/>
  <c r="BG387" i="3"/>
  <c r="BF387" i="3"/>
  <c r="T387" i="3"/>
  <c r="R387" i="3"/>
  <c r="P387" i="3"/>
  <c r="J387" i="3"/>
  <c r="BE387" i="3" s="1"/>
  <c r="BK384" i="3"/>
  <c r="BI384" i="3"/>
  <c r="BH384" i="3"/>
  <c r="BG384" i="3"/>
  <c r="BF384" i="3"/>
  <c r="T384" i="3"/>
  <c r="R384" i="3"/>
  <c r="P384" i="3"/>
  <c r="J384" i="3"/>
  <c r="BE384" i="3" s="1"/>
  <c r="BK380" i="3"/>
  <c r="BI380" i="3"/>
  <c r="BH380" i="3"/>
  <c r="BG380" i="3"/>
  <c r="BF380" i="3"/>
  <c r="T380" i="3"/>
  <c r="T375" i="3" s="1"/>
  <c r="R380" i="3"/>
  <c r="P380" i="3"/>
  <c r="J380" i="3"/>
  <c r="BE380" i="3" s="1"/>
  <c r="BK376" i="3"/>
  <c r="BI376" i="3"/>
  <c r="BH376" i="3"/>
  <c r="BG376" i="3"/>
  <c r="BF376" i="3"/>
  <c r="T376" i="3"/>
  <c r="R376" i="3"/>
  <c r="R375" i="3" s="1"/>
  <c r="P376" i="3"/>
  <c r="J376" i="3"/>
  <c r="BE376" i="3" s="1"/>
  <c r="BK371" i="3"/>
  <c r="BI371" i="3"/>
  <c r="BH371" i="3"/>
  <c r="BG371" i="3"/>
  <c r="BF371" i="3"/>
  <c r="T371" i="3"/>
  <c r="R371" i="3"/>
  <c r="P371" i="3"/>
  <c r="J371" i="3"/>
  <c r="BE371" i="3" s="1"/>
  <c r="BK366" i="3"/>
  <c r="BI366" i="3"/>
  <c r="BH366" i="3"/>
  <c r="BG366" i="3"/>
  <c r="BF366" i="3"/>
  <c r="T366" i="3"/>
  <c r="R366" i="3"/>
  <c r="P366" i="3"/>
  <c r="J366" i="3"/>
  <c r="BE366" i="3" s="1"/>
  <c r="BK363" i="3"/>
  <c r="BI363" i="3"/>
  <c r="BH363" i="3"/>
  <c r="BG363" i="3"/>
  <c r="BF363" i="3"/>
  <c r="T363" i="3"/>
  <c r="R363" i="3"/>
  <c r="P363" i="3"/>
  <c r="J363" i="3"/>
  <c r="BE363" i="3" s="1"/>
  <c r="BK360" i="3"/>
  <c r="BI360" i="3"/>
  <c r="BH360" i="3"/>
  <c r="BG360" i="3"/>
  <c r="BF360" i="3"/>
  <c r="T360" i="3"/>
  <c r="R360" i="3"/>
  <c r="P360" i="3"/>
  <c r="J360" i="3"/>
  <c r="BE360" i="3" s="1"/>
  <c r="BK357" i="3"/>
  <c r="BI357" i="3"/>
  <c r="BH357" i="3"/>
  <c r="BG357" i="3"/>
  <c r="BF357" i="3"/>
  <c r="T357" i="3"/>
  <c r="R357" i="3"/>
  <c r="P357" i="3"/>
  <c r="J357" i="3"/>
  <c r="BE357" i="3" s="1"/>
  <c r="BK347" i="3"/>
  <c r="BI347" i="3"/>
  <c r="BH347" i="3"/>
  <c r="BG347" i="3"/>
  <c r="BF347" i="3"/>
  <c r="T347" i="3"/>
  <c r="R347" i="3"/>
  <c r="P347" i="3"/>
  <c r="J347" i="3"/>
  <c r="BE347" i="3" s="1"/>
  <c r="BK337" i="3"/>
  <c r="BI337" i="3"/>
  <c r="BH337" i="3"/>
  <c r="BG337" i="3"/>
  <c r="BF337" i="3"/>
  <c r="T337" i="3"/>
  <c r="R337" i="3"/>
  <c r="P337" i="3"/>
  <c r="J337" i="3"/>
  <c r="BE337" i="3" s="1"/>
  <c r="BK333" i="3"/>
  <c r="BI333" i="3"/>
  <c r="BH333" i="3"/>
  <c r="BG333" i="3"/>
  <c r="BF333" i="3"/>
  <c r="T333" i="3"/>
  <c r="R333" i="3"/>
  <c r="P333" i="3"/>
  <c r="J333" i="3"/>
  <c r="BE333" i="3" s="1"/>
  <c r="BK330" i="3"/>
  <c r="BI330" i="3"/>
  <c r="BH330" i="3"/>
  <c r="BG330" i="3"/>
  <c r="BF330" i="3"/>
  <c r="T330" i="3"/>
  <c r="R330" i="3"/>
  <c r="P330" i="3"/>
  <c r="J330" i="3"/>
  <c r="BE330" i="3" s="1"/>
  <c r="BK325" i="3"/>
  <c r="BI325" i="3"/>
  <c r="BH325" i="3"/>
  <c r="BG325" i="3"/>
  <c r="BF325" i="3"/>
  <c r="T325" i="3"/>
  <c r="R325" i="3"/>
  <c r="P325" i="3"/>
  <c r="J325" i="3"/>
  <c r="BE325" i="3" s="1"/>
  <c r="BK322" i="3"/>
  <c r="BI322" i="3"/>
  <c r="BH322" i="3"/>
  <c r="BG322" i="3"/>
  <c r="BF322" i="3"/>
  <c r="T322" i="3"/>
  <c r="R322" i="3"/>
  <c r="P322" i="3"/>
  <c r="J322" i="3"/>
  <c r="BE322" i="3" s="1"/>
  <c r="BK315" i="3"/>
  <c r="BI315" i="3"/>
  <c r="BH315" i="3"/>
  <c r="BG315" i="3"/>
  <c r="BF315" i="3"/>
  <c r="T315" i="3"/>
  <c r="R315" i="3"/>
  <c r="P315" i="3"/>
  <c r="J315" i="3"/>
  <c r="BE315" i="3" s="1"/>
  <c r="BK310" i="3"/>
  <c r="BI310" i="3"/>
  <c r="BH310" i="3"/>
  <c r="BG310" i="3"/>
  <c r="BF310" i="3"/>
  <c r="T310" i="3"/>
  <c r="R310" i="3"/>
  <c r="P310" i="3"/>
  <c r="J310" i="3"/>
  <c r="BE310" i="3" s="1"/>
  <c r="BK308" i="3"/>
  <c r="BI308" i="3"/>
  <c r="BH308" i="3"/>
  <c r="BG308" i="3"/>
  <c r="BF308" i="3"/>
  <c r="T308" i="3"/>
  <c r="R308" i="3"/>
  <c r="P308" i="3"/>
  <c r="J308" i="3"/>
  <c r="BE308" i="3" s="1"/>
  <c r="BK304" i="3"/>
  <c r="BI304" i="3"/>
  <c r="BH304" i="3"/>
  <c r="BG304" i="3"/>
  <c r="BF304" i="3"/>
  <c r="T304" i="3"/>
  <c r="T303" i="3" s="1"/>
  <c r="R304" i="3"/>
  <c r="P304" i="3"/>
  <c r="J304" i="3"/>
  <c r="BE304" i="3" s="1"/>
  <c r="P303" i="3"/>
  <c r="BK296" i="3"/>
  <c r="BI296" i="3"/>
  <c r="BH296" i="3"/>
  <c r="BG296" i="3"/>
  <c r="BF296" i="3"/>
  <c r="T296" i="3"/>
  <c r="R296" i="3"/>
  <c r="P296" i="3"/>
  <c r="J296" i="3"/>
  <c r="BE296" i="3" s="1"/>
  <c r="BK292" i="3"/>
  <c r="BI292" i="3"/>
  <c r="BH292" i="3"/>
  <c r="BG292" i="3"/>
  <c r="BF292" i="3"/>
  <c r="T292" i="3"/>
  <c r="R292" i="3"/>
  <c r="P292" i="3"/>
  <c r="J292" i="3"/>
  <c r="BE292" i="3" s="1"/>
  <c r="BK288" i="3"/>
  <c r="BI288" i="3"/>
  <c r="BH288" i="3"/>
  <c r="BG288" i="3"/>
  <c r="BF288" i="3"/>
  <c r="T288" i="3"/>
  <c r="R288" i="3"/>
  <c r="P288" i="3"/>
  <c r="J288" i="3"/>
  <c r="BE288" i="3" s="1"/>
  <c r="BK278" i="3"/>
  <c r="BI278" i="3"/>
  <c r="BH278" i="3"/>
  <c r="BG278" i="3"/>
  <c r="BF278" i="3"/>
  <c r="T278" i="3"/>
  <c r="R278" i="3"/>
  <c r="P278" i="3"/>
  <c r="J278" i="3"/>
  <c r="BE278" i="3" s="1"/>
  <c r="BK274" i="3"/>
  <c r="BI274" i="3"/>
  <c r="BH274" i="3"/>
  <c r="BG274" i="3"/>
  <c r="BF274" i="3"/>
  <c r="T274" i="3"/>
  <c r="R274" i="3"/>
  <c r="P274" i="3"/>
  <c r="J274" i="3"/>
  <c r="BE274" i="3" s="1"/>
  <c r="BK268" i="3"/>
  <c r="BI268" i="3"/>
  <c r="BH268" i="3"/>
  <c r="BG268" i="3"/>
  <c r="BF268" i="3"/>
  <c r="T268" i="3"/>
  <c r="R268" i="3"/>
  <c r="P268" i="3"/>
  <c r="J268" i="3"/>
  <c r="BE268" i="3" s="1"/>
  <c r="BK264" i="3"/>
  <c r="BI264" i="3"/>
  <c r="BH264" i="3"/>
  <c r="BG264" i="3"/>
  <c r="BF264" i="3"/>
  <c r="T264" i="3"/>
  <c r="R264" i="3"/>
  <c r="P264" i="3"/>
  <c r="J264" i="3"/>
  <c r="BE264" i="3" s="1"/>
  <c r="BK261" i="3"/>
  <c r="BI261" i="3"/>
  <c r="BH261" i="3"/>
  <c r="BG261" i="3"/>
  <c r="BF261" i="3"/>
  <c r="T261" i="3"/>
  <c r="R261" i="3"/>
  <c r="P261" i="3"/>
  <c r="J261" i="3"/>
  <c r="BE261" i="3" s="1"/>
  <c r="BK258" i="3"/>
  <c r="BI258" i="3"/>
  <c r="BH258" i="3"/>
  <c r="BG258" i="3"/>
  <c r="BF258" i="3"/>
  <c r="T258" i="3"/>
  <c r="R258" i="3"/>
  <c r="P258" i="3"/>
  <c r="J258" i="3"/>
  <c r="BE258" i="3" s="1"/>
  <c r="BK254" i="3"/>
  <c r="BI254" i="3"/>
  <c r="BH254" i="3"/>
  <c r="BG254" i="3"/>
  <c r="BF254" i="3"/>
  <c r="T254" i="3"/>
  <c r="R254" i="3"/>
  <c r="P254" i="3"/>
  <c r="J254" i="3"/>
  <c r="BE254" i="3" s="1"/>
  <c r="BK250" i="3"/>
  <c r="BI250" i="3"/>
  <c r="BH250" i="3"/>
  <c r="BG250" i="3"/>
  <c r="BF250" i="3"/>
  <c r="T250" i="3"/>
  <c r="R250" i="3"/>
  <c r="P250" i="3"/>
  <c r="J250" i="3"/>
  <c r="BE250" i="3" s="1"/>
  <c r="BK247" i="3"/>
  <c r="BI247" i="3"/>
  <c r="BH247" i="3"/>
  <c r="BG247" i="3"/>
  <c r="BF247" i="3"/>
  <c r="T247" i="3"/>
  <c r="R247" i="3"/>
  <c r="P247" i="3"/>
  <c r="J247" i="3"/>
  <c r="BE247" i="3" s="1"/>
  <c r="BK244" i="3"/>
  <c r="BI244" i="3"/>
  <c r="BH244" i="3"/>
  <c r="BG244" i="3"/>
  <c r="BF244" i="3"/>
  <c r="T244" i="3"/>
  <c r="R244" i="3"/>
  <c r="P244" i="3"/>
  <c r="J244" i="3"/>
  <c r="BE244" i="3" s="1"/>
  <c r="BK238" i="3"/>
  <c r="BI238" i="3"/>
  <c r="BH238" i="3"/>
  <c r="BG238" i="3"/>
  <c r="BF238" i="3"/>
  <c r="T238" i="3"/>
  <c r="R238" i="3"/>
  <c r="P238" i="3"/>
  <c r="J238" i="3"/>
  <c r="BE238" i="3" s="1"/>
  <c r="BK235" i="3"/>
  <c r="BI235" i="3"/>
  <c r="BH235" i="3"/>
  <c r="BG235" i="3"/>
  <c r="BF235" i="3"/>
  <c r="T235" i="3"/>
  <c r="R235" i="3"/>
  <c r="P235" i="3"/>
  <c r="J235" i="3"/>
  <c r="BE235" i="3" s="1"/>
  <c r="BK228" i="3"/>
  <c r="BI228" i="3"/>
  <c r="BH228" i="3"/>
  <c r="BG228" i="3"/>
  <c r="BF228" i="3"/>
  <c r="T228" i="3"/>
  <c r="R228" i="3"/>
  <c r="P228" i="3"/>
  <c r="J228" i="3"/>
  <c r="BE228" i="3" s="1"/>
  <c r="BK218" i="3"/>
  <c r="BI218" i="3"/>
  <c r="BH218" i="3"/>
  <c r="BG218" i="3"/>
  <c r="BF218" i="3"/>
  <c r="T218" i="3"/>
  <c r="R218" i="3"/>
  <c r="P218" i="3"/>
  <c r="J218" i="3"/>
  <c r="BE218" i="3" s="1"/>
  <c r="BK214" i="3"/>
  <c r="BI214" i="3"/>
  <c r="BH214" i="3"/>
  <c r="BG214" i="3"/>
  <c r="BF214" i="3"/>
  <c r="T214" i="3"/>
  <c r="R214" i="3"/>
  <c r="P214" i="3"/>
  <c r="J214" i="3"/>
  <c r="BE214" i="3" s="1"/>
  <c r="BK210" i="3"/>
  <c r="BI210" i="3"/>
  <c r="BH210" i="3"/>
  <c r="BG210" i="3"/>
  <c r="BF210" i="3"/>
  <c r="T210" i="3"/>
  <c r="R210" i="3"/>
  <c r="P210" i="3"/>
  <c r="J210" i="3"/>
  <c r="BE210" i="3" s="1"/>
  <c r="BK205" i="3"/>
  <c r="BI205" i="3"/>
  <c r="BH205" i="3"/>
  <c r="BG205" i="3"/>
  <c r="BF205" i="3"/>
  <c r="T205" i="3"/>
  <c r="R205" i="3"/>
  <c r="P205" i="3"/>
  <c r="J205" i="3"/>
  <c r="BE205" i="3" s="1"/>
  <c r="BK199" i="3"/>
  <c r="BI199" i="3"/>
  <c r="BH199" i="3"/>
  <c r="BG199" i="3"/>
  <c r="BF199" i="3"/>
  <c r="T199" i="3"/>
  <c r="R199" i="3"/>
  <c r="P199" i="3"/>
  <c r="J199" i="3"/>
  <c r="BE199" i="3" s="1"/>
  <c r="BK190" i="3"/>
  <c r="BI190" i="3"/>
  <c r="BH190" i="3"/>
  <c r="BG190" i="3"/>
  <c r="BF190" i="3"/>
  <c r="T190" i="3"/>
  <c r="R190" i="3"/>
  <c r="P190" i="3"/>
  <c r="J190" i="3"/>
  <c r="BE190" i="3" s="1"/>
  <c r="BK186" i="3"/>
  <c r="BI186" i="3"/>
  <c r="BH186" i="3"/>
  <c r="BG186" i="3"/>
  <c r="BF186" i="3"/>
  <c r="T186" i="3"/>
  <c r="R186" i="3"/>
  <c r="P186" i="3"/>
  <c r="J186" i="3"/>
  <c r="BE186" i="3" s="1"/>
  <c r="BK181" i="3"/>
  <c r="BI181" i="3"/>
  <c r="BH181" i="3"/>
  <c r="BG181" i="3"/>
  <c r="BF181" i="3"/>
  <c r="T181" i="3"/>
  <c r="R181" i="3"/>
  <c r="P181" i="3"/>
  <c r="J181" i="3"/>
  <c r="BE181" i="3" s="1"/>
  <c r="BK177" i="3"/>
  <c r="BI177" i="3"/>
  <c r="BH177" i="3"/>
  <c r="BG177" i="3"/>
  <c r="BF177" i="3"/>
  <c r="T177" i="3"/>
  <c r="R177" i="3"/>
  <c r="P177" i="3"/>
  <c r="J177" i="3"/>
  <c r="BE177" i="3" s="1"/>
  <c r="BK173" i="3"/>
  <c r="BI173" i="3"/>
  <c r="BH173" i="3"/>
  <c r="BG173" i="3"/>
  <c r="BF173" i="3"/>
  <c r="T173" i="3"/>
  <c r="R173" i="3"/>
  <c r="P173" i="3"/>
  <c r="J173" i="3"/>
  <c r="BE173" i="3" s="1"/>
  <c r="BK171" i="3"/>
  <c r="BI171" i="3"/>
  <c r="BH171" i="3"/>
  <c r="BG171" i="3"/>
  <c r="BF171" i="3"/>
  <c r="T171" i="3"/>
  <c r="R171" i="3"/>
  <c r="P171" i="3"/>
  <c r="J171" i="3"/>
  <c r="BE171" i="3" s="1"/>
  <c r="BK167" i="3"/>
  <c r="BI167" i="3"/>
  <c r="BH167" i="3"/>
  <c r="BG167" i="3"/>
  <c r="BF167" i="3"/>
  <c r="T167" i="3"/>
  <c r="R167" i="3"/>
  <c r="P167" i="3"/>
  <c r="J167" i="3"/>
  <c r="BE167" i="3" s="1"/>
  <c r="BK158" i="3"/>
  <c r="BI158" i="3"/>
  <c r="BH158" i="3"/>
  <c r="BG158" i="3"/>
  <c r="BF158" i="3"/>
  <c r="T158" i="3"/>
  <c r="R158" i="3"/>
  <c r="P158" i="3"/>
  <c r="J158" i="3"/>
  <c r="BE158" i="3" s="1"/>
  <c r="BK153" i="3"/>
  <c r="BI153" i="3"/>
  <c r="BH153" i="3"/>
  <c r="BG153" i="3"/>
  <c r="BF153" i="3"/>
  <c r="T153" i="3"/>
  <c r="R153" i="3"/>
  <c r="P153" i="3"/>
  <c r="J153" i="3"/>
  <c r="BE153" i="3" s="1"/>
  <c r="BK150" i="3"/>
  <c r="BI150" i="3"/>
  <c r="BH150" i="3"/>
  <c r="BG150" i="3"/>
  <c r="BF150" i="3"/>
  <c r="T150" i="3"/>
  <c r="R150" i="3"/>
  <c r="P150" i="3"/>
  <c r="J150" i="3"/>
  <c r="BE150" i="3" s="1"/>
  <c r="BK141" i="3"/>
  <c r="BI141" i="3"/>
  <c r="BH141" i="3"/>
  <c r="BG141" i="3"/>
  <c r="BF141" i="3"/>
  <c r="T141" i="3"/>
  <c r="R141" i="3"/>
  <c r="P141" i="3"/>
  <c r="J141" i="3"/>
  <c r="BE141" i="3" s="1"/>
  <c r="BK136" i="3"/>
  <c r="BI136" i="3"/>
  <c r="BH136" i="3"/>
  <c r="BG136" i="3"/>
  <c r="BF136" i="3"/>
  <c r="T136" i="3"/>
  <c r="R136" i="3"/>
  <c r="P136" i="3"/>
  <c r="J136" i="3"/>
  <c r="BE136" i="3" s="1"/>
  <c r="BK132" i="3"/>
  <c r="BI132" i="3"/>
  <c r="BH132" i="3"/>
  <c r="BG132" i="3"/>
  <c r="BF132" i="3"/>
  <c r="T132" i="3"/>
  <c r="R132" i="3"/>
  <c r="P132" i="3"/>
  <c r="J132" i="3"/>
  <c r="BE132" i="3" s="1"/>
  <c r="BK128" i="3"/>
  <c r="BI128" i="3"/>
  <c r="BH128" i="3"/>
  <c r="BG128" i="3"/>
  <c r="BF128" i="3"/>
  <c r="T128" i="3"/>
  <c r="R128" i="3"/>
  <c r="P128" i="3"/>
  <c r="J128" i="3"/>
  <c r="BE128" i="3" s="1"/>
  <c r="BK124" i="3"/>
  <c r="BI124" i="3"/>
  <c r="BH124" i="3"/>
  <c r="BG124" i="3"/>
  <c r="BF124" i="3"/>
  <c r="T124" i="3"/>
  <c r="R124" i="3"/>
  <c r="P124" i="3"/>
  <c r="J124" i="3"/>
  <c r="BE124" i="3" s="1"/>
  <c r="BK118" i="3"/>
  <c r="BI118" i="3"/>
  <c r="BH118" i="3"/>
  <c r="BG118" i="3"/>
  <c r="BF118" i="3"/>
  <c r="T118" i="3"/>
  <c r="R118" i="3"/>
  <c r="P118" i="3"/>
  <c r="J118" i="3"/>
  <c r="BE118" i="3" s="1"/>
  <c r="BK113" i="3"/>
  <c r="BI113" i="3"/>
  <c r="BH113" i="3"/>
  <c r="BG113" i="3"/>
  <c r="BF113" i="3"/>
  <c r="T113" i="3"/>
  <c r="R113" i="3"/>
  <c r="P113" i="3"/>
  <c r="J113" i="3"/>
  <c r="BE113" i="3" s="1"/>
  <c r="BK109" i="3"/>
  <c r="BI109" i="3"/>
  <c r="BH109" i="3"/>
  <c r="BG109" i="3"/>
  <c r="BF109" i="3"/>
  <c r="T109" i="3"/>
  <c r="R109" i="3"/>
  <c r="P109" i="3"/>
  <c r="J109" i="3"/>
  <c r="BE109" i="3" s="1"/>
  <c r="BK105" i="3"/>
  <c r="BI105" i="3"/>
  <c r="BH105" i="3"/>
  <c r="BG105" i="3"/>
  <c r="BF105" i="3"/>
  <c r="T105" i="3"/>
  <c r="R105" i="3"/>
  <c r="P105" i="3"/>
  <c r="J105" i="3"/>
  <c r="BE105" i="3" s="1"/>
  <c r="J98" i="3"/>
  <c r="F98" i="3"/>
  <c r="F96" i="3"/>
  <c r="E94" i="3"/>
  <c r="J55" i="3"/>
  <c r="J54" i="3"/>
  <c r="F54" i="3"/>
  <c r="F52" i="3"/>
  <c r="E50" i="3"/>
  <c r="J37" i="3"/>
  <c r="J36" i="3"/>
  <c r="J35" i="3"/>
  <c r="J24" i="3"/>
  <c r="E24" i="3"/>
  <c r="J99" i="3" s="1"/>
  <c r="J23" i="3"/>
  <c r="J18" i="3"/>
  <c r="E18" i="3"/>
  <c r="F55" i="3" s="1"/>
  <c r="J17" i="3"/>
  <c r="J12" i="3"/>
  <c r="J96" i="3" s="1"/>
  <c r="E7" i="3"/>
  <c r="E92" i="3" s="1"/>
  <c r="BK1773" i="2"/>
  <c r="BI1773" i="2"/>
  <c r="BH1773" i="2"/>
  <c r="BG1773" i="2"/>
  <c r="BF1773" i="2"/>
  <c r="T1773" i="2"/>
  <c r="R1773" i="2"/>
  <c r="P1773" i="2"/>
  <c r="J1773" i="2"/>
  <c r="BE1773" i="2" s="1"/>
  <c r="BK1767" i="2"/>
  <c r="BI1767" i="2"/>
  <c r="BH1767" i="2"/>
  <c r="BG1767" i="2"/>
  <c r="BF1767" i="2"/>
  <c r="T1767" i="2"/>
  <c r="T1757" i="2" s="1"/>
  <c r="R1767" i="2"/>
  <c r="P1767" i="2"/>
  <c r="P1757" i="2" s="1"/>
  <c r="J1767" i="2"/>
  <c r="BE1767" i="2" s="1"/>
  <c r="BK1765" i="2"/>
  <c r="BI1765" i="2"/>
  <c r="BH1765" i="2"/>
  <c r="BG1765" i="2"/>
  <c r="BF1765" i="2"/>
  <c r="T1765" i="2"/>
  <c r="R1765" i="2"/>
  <c r="P1765" i="2"/>
  <c r="J1765" i="2"/>
  <c r="BE1765" i="2" s="1"/>
  <c r="BK1758" i="2"/>
  <c r="BI1758" i="2"/>
  <c r="BH1758" i="2"/>
  <c r="BG1758" i="2"/>
  <c r="BF1758" i="2"/>
  <c r="T1758" i="2"/>
  <c r="R1758" i="2"/>
  <c r="R1757" i="2" s="1"/>
  <c r="P1758" i="2"/>
  <c r="J1758" i="2"/>
  <c r="BE1758" i="2" s="1"/>
  <c r="BK1754" i="2"/>
  <c r="BI1754" i="2"/>
  <c r="BH1754" i="2"/>
  <c r="BG1754" i="2"/>
  <c r="BF1754" i="2"/>
  <c r="T1754" i="2"/>
  <c r="R1754" i="2"/>
  <c r="P1754" i="2"/>
  <c r="J1754" i="2"/>
  <c r="BE1754" i="2" s="1"/>
  <c r="BK1751" i="2"/>
  <c r="BI1751" i="2"/>
  <c r="BH1751" i="2"/>
  <c r="BG1751" i="2"/>
  <c r="BF1751" i="2"/>
  <c r="T1751" i="2"/>
  <c r="R1751" i="2"/>
  <c r="P1751" i="2"/>
  <c r="J1751" i="2"/>
  <c r="BE1751" i="2" s="1"/>
  <c r="BK1748" i="2"/>
  <c r="BI1748" i="2"/>
  <c r="BH1748" i="2"/>
  <c r="BG1748" i="2"/>
  <c r="BF1748" i="2"/>
  <c r="T1748" i="2"/>
  <c r="R1748" i="2"/>
  <c r="P1748" i="2"/>
  <c r="J1748" i="2"/>
  <c r="BE1748" i="2" s="1"/>
  <c r="BK1743" i="2"/>
  <c r="BI1743" i="2"/>
  <c r="BH1743" i="2"/>
  <c r="BG1743" i="2"/>
  <c r="BF1743" i="2"/>
  <c r="T1743" i="2"/>
  <c r="R1743" i="2"/>
  <c r="P1743" i="2"/>
  <c r="J1743" i="2"/>
  <c r="BE1743" i="2" s="1"/>
  <c r="BK1739" i="2"/>
  <c r="BI1739" i="2"/>
  <c r="BH1739" i="2"/>
  <c r="BG1739" i="2"/>
  <c r="BF1739" i="2"/>
  <c r="T1739" i="2"/>
  <c r="R1739" i="2"/>
  <c r="P1739" i="2"/>
  <c r="J1739" i="2"/>
  <c r="BE1739" i="2" s="1"/>
  <c r="BK1736" i="2"/>
  <c r="BI1736" i="2"/>
  <c r="BH1736" i="2"/>
  <c r="BG1736" i="2"/>
  <c r="BF1736" i="2"/>
  <c r="T1736" i="2"/>
  <c r="R1736" i="2"/>
  <c r="P1736" i="2"/>
  <c r="J1736" i="2"/>
  <c r="BE1736" i="2" s="1"/>
  <c r="BK1733" i="2"/>
  <c r="BI1733" i="2"/>
  <c r="BH1733" i="2"/>
  <c r="BG1733" i="2"/>
  <c r="BF1733" i="2"/>
  <c r="T1733" i="2"/>
  <c r="R1733" i="2"/>
  <c r="P1733" i="2"/>
  <c r="J1733" i="2"/>
  <c r="BE1733" i="2" s="1"/>
  <c r="BK1730" i="2"/>
  <c r="BI1730" i="2"/>
  <c r="BH1730" i="2"/>
  <c r="BG1730" i="2"/>
  <c r="BF1730" i="2"/>
  <c r="T1730" i="2"/>
  <c r="R1730" i="2"/>
  <c r="P1730" i="2"/>
  <c r="J1730" i="2"/>
  <c r="BE1730" i="2" s="1"/>
  <c r="BK1726" i="2"/>
  <c r="BI1726" i="2"/>
  <c r="BH1726" i="2"/>
  <c r="BG1726" i="2"/>
  <c r="BF1726" i="2"/>
  <c r="T1726" i="2"/>
  <c r="R1726" i="2"/>
  <c r="P1726" i="2"/>
  <c r="P1725" i="2" s="1"/>
  <c r="J1726" i="2"/>
  <c r="BE1726" i="2" s="1"/>
  <c r="R1725" i="2"/>
  <c r="BK1722" i="2"/>
  <c r="BI1722" i="2"/>
  <c r="BH1722" i="2"/>
  <c r="BG1722" i="2"/>
  <c r="BF1722" i="2"/>
  <c r="T1722" i="2"/>
  <c r="R1722" i="2"/>
  <c r="P1722" i="2"/>
  <c r="J1722" i="2"/>
  <c r="BE1722" i="2" s="1"/>
  <c r="BK1719" i="2"/>
  <c r="BI1719" i="2"/>
  <c r="BH1719" i="2"/>
  <c r="BG1719" i="2"/>
  <c r="BF1719" i="2"/>
  <c r="T1719" i="2"/>
  <c r="R1719" i="2"/>
  <c r="P1719" i="2"/>
  <c r="J1719" i="2"/>
  <c r="BE1719" i="2" s="1"/>
  <c r="BK1716" i="2"/>
  <c r="BI1716" i="2"/>
  <c r="BH1716" i="2"/>
  <c r="BG1716" i="2"/>
  <c r="BF1716" i="2"/>
  <c r="T1716" i="2"/>
  <c r="R1716" i="2"/>
  <c r="P1716" i="2"/>
  <c r="J1716" i="2"/>
  <c r="BE1716" i="2" s="1"/>
  <c r="BK1713" i="2"/>
  <c r="BI1713" i="2"/>
  <c r="BH1713" i="2"/>
  <c r="BG1713" i="2"/>
  <c r="BF1713" i="2"/>
  <c r="T1713" i="2"/>
  <c r="R1713" i="2"/>
  <c r="P1713" i="2"/>
  <c r="J1713" i="2"/>
  <c r="BE1713" i="2" s="1"/>
  <c r="BK1710" i="2"/>
  <c r="BI1710" i="2"/>
  <c r="BH1710" i="2"/>
  <c r="BG1710" i="2"/>
  <c r="BF1710" i="2"/>
  <c r="T1710" i="2"/>
  <c r="R1710" i="2"/>
  <c r="P1710" i="2"/>
  <c r="J1710" i="2"/>
  <c r="BE1710" i="2" s="1"/>
  <c r="BK1707" i="2"/>
  <c r="BI1707" i="2"/>
  <c r="BH1707" i="2"/>
  <c r="BG1707" i="2"/>
  <c r="BF1707" i="2"/>
  <c r="T1707" i="2"/>
  <c r="R1707" i="2"/>
  <c r="P1707" i="2"/>
  <c r="J1707" i="2"/>
  <c r="BE1707" i="2" s="1"/>
  <c r="BK1703" i="2"/>
  <c r="BI1703" i="2"/>
  <c r="BH1703" i="2"/>
  <c r="BG1703" i="2"/>
  <c r="BF1703" i="2"/>
  <c r="T1703" i="2"/>
  <c r="R1703" i="2"/>
  <c r="P1703" i="2"/>
  <c r="J1703" i="2"/>
  <c r="BE1703" i="2" s="1"/>
  <c r="BK1692" i="2"/>
  <c r="BI1692" i="2"/>
  <c r="BH1692" i="2"/>
  <c r="BG1692" i="2"/>
  <c r="BF1692" i="2"/>
  <c r="T1692" i="2"/>
  <c r="R1692" i="2"/>
  <c r="P1692" i="2"/>
  <c r="J1692" i="2"/>
  <c r="BE1692" i="2" s="1"/>
  <c r="BK1685" i="2"/>
  <c r="BI1685" i="2"/>
  <c r="BH1685" i="2"/>
  <c r="BG1685" i="2"/>
  <c r="BF1685" i="2"/>
  <c r="T1685" i="2"/>
  <c r="R1685" i="2"/>
  <c r="P1685" i="2"/>
  <c r="J1685" i="2"/>
  <c r="BE1685" i="2" s="1"/>
  <c r="BK1682" i="2"/>
  <c r="BI1682" i="2"/>
  <c r="BH1682" i="2"/>
  <c r="BG1682" i="2"/>
  <c r="BF1682" i="2"/>
  <c r="T1682" i="2"/>
  <c r="R1682" i="2"/>
  <c r="P1682" i="2"/>
  <c r="J1682" i="2"/>
  <c r="BE1682" i="2" s="1"/>
  <c r="BK1668" i="2"/>
  <c r="BI1668" i="2"/>
  <c r="BH1668" i="2"/>
  <c r="BG1668" i="2"/>
  <c r="BF1668" i="2"/>
  <c r="T1668" i="2"/>
  <c r="T1631" i="2" s="1"/>
  <c r="R1668" i="2"/>
  <c r="P1668" i="2"/>
  <c r="J1668" i="2"/>
  <c r="BE1668" i="2" s="1"/>
  <c r="BK1657" i="2"/>
  <c r="BI1657" i="2"/>
  <c r="BH1657" i="2"/>
  <c r="BG1657" i="2"/>
  <c r="BF1657" i="2"/>
  <c r="T1657" i="2"/>
  <c r="R1657" i="2"/>
  <c r="P1657" i="2"/>
  <c r="J1657" i="2"/>
  <c r="BE1657" i="2" s="1"/>
  <c r="BK1646" i="2"/>
  <c r="BI1646" i="2"/>
  <c r="BH1646" i="2"/>
  <c r="BG1646" i="2"/>
  <c r="BF1646" i="2"/>
  <c r="T1646" i="2"/>
  <c r="R1646" i="2"/>
  <c r="P1646" i="2"/>
  <c r="J1646" i="2"/>
  <c r="BE1646" i="2" s="1"/>
  <c r="BK1632" i="2"/>
  <c r="BI1632" i="2"/>
  <c r="BH1632" i="2"/>
  <c r="BG1632" i="2"/>
  <c r="BF1632" i="2"/>
  <c r="T1632" i="2"/>
  <c r="R1632" i="2"/>
  <c r="P1632" i="2"/>
  <c r="J1632" i="2"/>
  <c r="BE1632" i="2" s="1"/>
  <c r="BK1628" i="2"/>
  <c r="BI1628" i="2"/>
  <c r="BH1628" i="2"/>
  <c r="BG1628" i="2"/>
  <c r="BF1628" i="2"/>
  <c r="T1628" i="2"/>
  <c r="R1628" i="2"/>
  <c r="P1628" i="2"/>
  <c r="J1628" i="2"/>
  <c r="BE1628" i="2" s="1"/>
  <c r="BK1625" i="2"/>
  <c r="BI1625" i="2"/>
  <c r="BH1625" i="2"/>
  <c r="BG1625" i="2"/>
  <c r="BF1625" i="2"/>
  <c r="T1625" i="2"/>
  <c r="R1625" i="2"/>
  <c r="P1625" i="2"/>
  <c r="J1625" i="2"/>
  <c r="BE1625" i="2" s="1"/>
  <c r="BK1620" i="2"/>
  <c r="BI1620" i="2"/>
  <c r="BH1620" i="2"/>
  <c r="BG1620" i="2"/>
  <c r="BF1620" i="2"/>
  <c r="T1620" i="2"/>
  <c r="R1620" i="2"/>
  <c r="P1620" i="2"/>
  <c r="J1620" i="2"/>
  <c r="BE1620" i="2" s="1"/>
  <c r="BK1617" i="2"/>
  <c r="BI1617" i="2"/>
  <c r="BH1617" i="2"/>
  <c r="BG1617" i="2"/>
  <c r="BF1617" i="2"/>
  <c r="T1617" i="2"/>
  <c r="R1617" i="2"/>
  <c r="P1617" i="2"/>
  <c r="J1617" i="2"/>
  <c r="BE1617" i="2" s="1"/>
  <c r="BK1612" i="2"/>
  <c r="BI1612" i="2"/>
  <c r="BH1612" i="2"/>
  <c r="BG1612" i="2"/>
  <c r="BF1612" i="2"/>
  <c r="T1612" i="2"/>
  <c r="R1612" i="2"/>
  <c r="R1611" i="2" s="1"/>
  <c r="P1612" i="2"/>
  <c r="J1612" i="2"/>
  <c r="BE1612" i="2" s="1"/>
  <c r="BK1608" i="2"/>
  <c r="BI1608" i="2"/>
  <c r="BH1608" i="2"/>
  <c r="BG1608" i="2"/>
  <c r="BF1608" i="2"/>
  <c r="T1608" i="2"/>
  <c r="R1608" i="2"/>
  <c r="P1608" i="2"/>
  <c r="J1608" i="2"/>
  <c r="BE1608" i="2" s="1"/>
  <c r="BK1605" i="2"/>
  <c r="BI1605" i="2"/>
  <c r="BH1605" i="2"/>
  <c r="BG1605" i="2"/>
  <c r="BF1605" i="2"/>
  <c r="T1605" i="2"/>
  <c r="R1605" i="2"/>
  <c r="P1605" i="2"/>
  <c r="J1605" i="2"/>
  <c r="BE1605" i="2" s="1"/>
  <c r="BK1602" i="2"/>
  <c r="BI1602" i="2"/>
  <c r="BH1602" i="2"/>
  <c r="BG1602" i="2"/>
  <c r="BF1602" i="2"/>
  <c r="T1602" i="2"/>
  <c r="R1602" i="2"/>
  <c r="P1602" i="2"/>
  <c r="J1602" i="2"/>
  <c r="BE1602" i="2" s="1"/>
  <c r="BK1599" i="2"/>
  <c r="BI1599" i="2"/>
  <c r="BH1599" i="2"/>
  <c r="BG1599" i="2"/>
  <c r="BF1599" i="2"/>
  <c r="T1599" i="2"/>
  <c r="R1599" i="2"/>
  <c r="P1599" i="2"/>
  <c r="J1599" i="2"/>
  <c r="BE1599" i="2" s="1"/>
  <c r="BK1596" i="2"/>
  <c r="BI1596" i="2"/>
  <c r="BH1596" i="2"/>
  <c r="BG1596" i="2"/>
  <c r="BF1596" i="2"/>
  <c r="T1596" i="2"/>
  <c r="R1596" i="2"/>
  <c r="P1596" i="2"/>
  <c r="J1596" i="2"/>
  <c r="BE1596" i="2" s="1"/>
  <c r="BK1593" i="2"/>
  <c r="BI1593" i="2"/>
  <c r="BH1593" i="2"/>
  <c r="BG1593" i="2"/>
  <c r="BF1593" i="2"/>
  <c r="T1593" i="2"/>
  <c r="R1593" i="2"/>
  <c r="P1593" i="2"/>
  <c r="J1593" i="2"/>
  <c r="BE1593" i="2" s="1"/>
  <c r="BK1590" i="2"/>
  <c r="BI1590" i="2"/>
  <c r="BH1590" i="2"/>
  <c r="BG1590" i="2"/>
  <c r="BF1590" i="2"/>
  <c r="T1590" i="2"/>
  <c r="R1590" i="2"/>
  <c r="P1590" i="2"/>
  <c r="J1590" i="2"/>
  <c r="BE1590" i="2" s="1"/>
  <c r="BK1583" i="2"/>
  <c r="BI1583" i="2"/>
  <c r="BH1583" i="2"/>
  <c r="BG1583" i="2"/>
  <c r="BF1583" i="2"/>
  <c r="T1583" i="2"/>
  <c r="R1583" i="2"/>
  <c r="P1583" i="2"/>
  <c r="J1583" i="2"/>
  <c r="BE1583" i="2" s="1"/>
  <c r="BK1576" i="2"/>
  <c r="BI1576" i="2"/>
  <c r="BH1576" i="2"/>
  <c r="BG1576" i="2"/>
  <c r="BF1576" i="2"/>
  <c r="T1576" i="2"/>
  <c r="R1576" i="2"/>
  <c r="P1576" i="2"/>
  <c r="J1576" i="2"/>
  <c r="BE1576" i="2" s="1"/>
  <c r="BK1568" i="2"/>
  <c r="BI1568" i="2"/>
  <c r="BH1568" i="2"/>
  <c r="BG1568" i="2"/>
  <c r="BF1568" i="2"/>
  <c r="T1568" i="2"/>
  <c r="R1568" i="2"/>
  <c r="R1559" i="2" s="1"/>
  <c r="P1568" i="2"/>
  <c r="J1568" i="2"/>
  <c r="BE1568" i="2" s="1"/>
  <c r="BK1560" i="2"/>
  <c r="BI1560" i="2"/>
  <c r="BH1560" i="2"/>
  <c r="BG1560" i="2"/>
  <c r="BF1560" i="2"/>
  <c r="T1560" i="2"/>
  <c r="T1559" i="2" s="1"/>
  <c r="R1560" i="2"/>
  <c r="P1560" i="2"/>
  <c r="J1560" i="2"/>
  <c r="BE1560" i="2" s="1"/>
  <c r="BK1556" i="2"/>
  <c r="BI1556" i="2"/>
  <c r="BH1556" i="2"/>
  <c r="BG1556" i="2"/>
  <c r="BF1556" i="2"/>
  <c r="T1556" i="2"/>
  <c r="R1556" i="2"/>
  <c r="P1556" i="2"/>
  <c r="J1556" i="2"/>
  <c r="BE1556" i="2" s="1"/>
  <c r="BK1552" i="2"/>
  <c r="BI1552" i="2"/>
  <c r="BH1552" i="2"/>
  <c r="BG1552" i="2"/>
  <c r="BF1552" i="2"/>
  <c r="T1552" i="2"/>
  <c r="R1552" i="2"/>
  <c r="P1552" i="2"/>
  <c r="J1552" i="2"/>
  <c r="BE1552" i="2" s="1"/>
  <c r="BK1549" i="2"/>
  <c r="BI1549" i="2"/>
  <c r="BH1549" i="2"/>
  <c r="BG1549" i="2"/>
  <c r="BF1549" i="2"/>
  <c r="T1549" i="2"/>
  <c r="R1549" i="2"/>
  <c r="P1549" i="2"/>
  <c r="J1549" i="2"/>
  <c r="BE1549" i="2" s="1"/>
  <c r="BK1545" i="2"/>
  <c r="BI1545" i="2"/>
  <c r="BH1545" i="2"/>
  <c r="BG1545" i="2"/>
  <c r="BF1545" i="2"/>
  <c r="T1545" i="2"/>
  <c r="R1545" i="2"/>
  <c r="P1545" i="2"/>
  <c r="P1544" i="2" s="1"/>
  <c r="J1545" i="2"/>
  <c r="BE1545" i="2" s="1"/>
  <c r="BK1541" i="2"/>
  <c r="BI1541" i="2"/>
  <c r="BH1541" i="2"/>
  <c r="BG1541" i="2"/>
  <c r="BF1541" i="2"/>
  <c r="T1541" i="2"/>
  <c r="R1541" i="2"/>
  <c r="P1541" i="2"/>
  <c r="J1541" i="2"/>
  <c r="BE1541" i="2" s="1"/>
  <c r="BK1534" i="2"/>
  <c r="BI1534" i="2"/>
  <c r="BH1534" i="2"/>
  <c r="BG1534" i="2"/>
  <c r="BF1534" i="2"/>
  <c r="T1534" i="2"/>
  <c r="R1534" i="2"/>
  <c r="P1534" i="2"/>
  <c r="J1534" i="2"/>
  <c r="BE1534" i="2" s="1"/>
  <c r="BK1531" i="2"/>
  <c r="BI1531" i="2"/>
  <c r="BH1531" i="2"/>
  <c r="BG1531" i="2"/>
  <c r="BF1531" i="2"/>
  <c r="T1531" i="2"/>
  <c r="R1531" i="2"/>
  <c r="P1531" i="2"/>
  <c r="J1531" i="2"/>
  <c r="BE1531" i="2" s="1"/>
  <c r="BK1516" i="2"/>
  <c r="BI1516" i="2"/>
  <c r="BH1516" i="2"/>
  <c r="BG1516" i="2"/>
  <c r="BF1516" i="2"/>
  <c r="T1516" i="2"/>
  <c r="R1516" i="2"/>
  <c r="P1516" i="2"/>
  <c r="J1516" i="2"/>
  <c r="BE1516" i="2" s="1"/>
  <c r="BK1510" i="2"/>
  <c r="BI1510" i="2"/>
  <c r="BH1510" i="2"/>
  <c r="BG1510" i="2"/>
  <c r="BF1510" i="2"/>
  <c r="T1510" i="2"/>
  <c r="R1510" i="2"/>
  <c r="P1510" i="2"/>
  <c r="J1510" i="2"/>
  <c r="BE1510" i="2" s="1"/>
  <c r="BK1490" i="2"/>
  <c r="BI1490" i="2"/>
  <c r="BH1490" i="2"/>
  <c r="BG1490" i="2"/>
  <c r="BF1490" i="2"/>
  <c r="T1490" i="2"/>
  <c r="R1490" i="2"/>
  <c r="P1490" i="2"/>
  <c r="J1490" i="2"/>
  <c r="BE1490" i="2" s="1"/>
  <c r="BK1486" i="2"/>
  <c r="BI1486" i="2"/>
  <c r="BH1486" i="2"/>
  <c r="BG1486" i="2"/>
  <c r="BF1486" i="2"/>
  <c r="T1486" i="2"/>
  <c r="R1486" i="2"/>
  <c r="P1486" i="2"/>
  <c r="J1486" i="2"/>
  <c r="BE1486" i="2" s="1"/>
  <c r="BK1482" i="2"/>
  <c r="BI1482" i="2"/>
  <c r="BH1482" i="2"/>
  <c r="BG1482" i="2"/>
  <c r="BF1482" i="2"/>
  <c r="T1482" i="2"/>
  <c r="R1482" i="2"/>
  <c r="P1482" i="2"/>
  <c r="J1482" i="2"/>
  <c r="BE1482" i="2" s="1"/>
  <c r="BK1478" i="2"/>
  <c r="BI1478" i="2"/>
  <c r="BH1478" i="2"/>
  <c r="BG1478" i="2"/>
  <c r="BF1478" i="2"/>
  <c r="T1478" i="2"/>
  <c r="R1478" i="2"/>
  <c r="P1478" i="2"/>
  <c r="J1478" i="2"/>
  <c r="BE1478" i="2" s="1"/>
  <c r="BK1474" i="2"/>
  <c r="BI1474" i="2"/>
  <c r="BH1474" i="2"/>
  <c r="BG1474" i="2"/>
  <c r="BF1474" i="2"/>
  <c r="T1474" i="2"/>
  <c r="R1474" i="2"/>
  <c r="P1474" i="2"/>
  <c r="J1474" i="2"/>
  <c r="BE1474" i="2" s="1"/>
  <c r="BK1470" i="2"/>
  <c r="BI1470" i="2"/>
  <c r="BH1470" i="2"/>
  <c r="BG1470" i="2"/>
  <c r="BF1470" i="2"/>
  <c r="T1470" i="2"/>
  <c r="R1470" i="2"/>
  <c r="P1470" i="2"/>
  <c r="J1470" i="2"/>
  <c r="BE1470" i="2" s="1"/>
  <c r="BK1466" i="2"/>
  <c r="BI1466" i="2"/>
  <c r="BH1466" i="2"/>
  <c r="BG1466" i="2"/>
  <c r="BF1466" i="2"/>
  <c r="T1466" i="2"/>
  <c r="R1466" i="2"/>
  <c r="P1466" i="2"/>
  <c r="J1466" i="2"/>
  <c r="BE1466" i="2" s="1"/>
  <c r="BK1462" i="2"/>
  <c r="BI1462" i="2"/>
  <c r="BH1462" i="2"/>
  <c r="BG1462" i="2"/>
  <c r="BF1462" i="2"/>
  <c r="T1462" i="2"/>
  <c r="R1462" i="2"/>
  <c r="P1462" i="2"/>
  <c r="J1462" i="2"/>
  <c r="BE1462" i="2" s="1"/>
  <c r="BK1442" i="2"/>
  <c r="BI1442" i="2"/>
  <c r="BH1442" i="2"/>
  <c r="BG1442" i="2"/>
  <c r="BF1442" i="2"/>
  <c r="T1442" i="2"/>
  <c r="R1442" i="2"/>
  <c r="P1442" i="2"/>
  <c r="J1442" i="2"/>
  <c r="BE1442" i="2" s="1"/>
  <c r="BK1435" i="2"/>
  <c r="BI1435" i="2"/>
  <c r="BH1435" i="2"/>
  <c r="BG1435" i="2"/>
  <c r="BF1435" i="2"/>
  <c r="T1435" i="2"/>
  <c r="T1412" i="2" s="1"/>
  <c r="R1435" i="2"/>
  <c r="P1435" i="2"/>
  <c r="J1435" i="2"/>
  <c r="BE1435" i="2" s="1"/>
  <c r="BK1413" i="2"/>
  <c r="BI1413" i="2"/>
  <c r="BH1413" i="2"/>
  <c r="BG1413" i="2"/>
  <c r="BF1413" i="2"/>
  <c r="T1413" i="2"/>
  <c r="R1413" i="2"/>
  <c r="P1413" i="2"/>
  <c r="J1413" i="2"/>
  <c r="BE1413" i="2" s="1"/>
  <c r="BK1409" i="2"/>
  <c r="BI1409" i="2"/>
  <c r="BH1409" i="2"/>
  <c r="BG1409" i="2"/>
  <c r="BF1409" i="2"/>
  <c r="T1409" i="2"/>
  <c r="R1409" i="2"/>
  <c r="P1409" i="2"/>
  <c r="J1409" i="2"/>
  <c r="BE1409" i="2" s="1"/>
  <c r="BK1406" i="2"/>
  <c r="BI1406" i="2"/>
  <c r="BH1406" i="2"/>
  <c r="BG1406" i="2"/>
  <c r="BF1406" i="2"/>
  <c r="T1406" i="2"/>
  <c r="R1406" i="2"/>
  <c r="P1406" i="2"/>
  <c r="J1406" i="2"/>
  <c r="BE1406" i="2" s="1"/>
  <c r="BK1403" i="2"/>
  <c r="BI1403" i="2"/>
  <c r="BH1403" i="2"/>
  <c r="BG1403" i="2"/>
  <c r="BF1403" i="2"/>
  <c r="T1403" i="2"/>
  <c r="R1403" i="2"/>
  <c r="P1403" i="2"/>
  <c r="J1403" i="2"/>
  <c r="BE1403" i="2" s="1"/>
  <c r="BK1400" i="2"/>
  <c r="BI1400" i="2"/>
  <c r="BH1400" i="2"/>
  <c r="BG1400" i="2"/>
  <c r="BF1400" i="2"/>
  <c r="T1400" i="2"/>
  <c r="R1400" i="2"/>
  <c r="P1400" i="2"/>
  <c r="J1400" i="2"/>
  <c r="BE1400" i="2" s="1"/>
  <c r="BK1397" i="2"/>
  <c r="BI1397" i="2"/>
  <c r="BH1397" i="2"/>
  <c r="BG1397" i="2"/>
  <c r="BF1397" i="2"/>
  <c r="T1397" i="2"/>
  <c r="R1397" i="2"/>
  <c r="P1397" i="2"/>
  <c r="J1397" i="2"/>
  <c r="BE1397" i="2" s="1"/>
  <c r="BK1394" i="2"/>
  <c r="BI1394" i="2"/>
  <c r="BH1394" i="2"/>
  <c r="BG1394" i="2"/>
  <c r="BF1394" i="2"/>
  <c r="T1394" i="2"/>
  <c r="R1394" i="2"/>
  <c r="P1394" i="2"/>
  <c r="J1394" i="2"/>
  <c r="BE1394" i="2" s="1"/>
  <c r="BK1391" i="2"/>
  <c r="BI1391" i="2"/>
  <c r="BH1391" i="2"/>
  <c r="BG1391" i="2"/>
  <c r="BF1391" i="2"/>
  <c r="T1391" i="2"/>
  <c r="R1391" i="2"/>
  <c r="P1391" i="2"/>
  <c r="J1391" i="2"/>
  <c r="BE1391" i="2" s="1"/>
  <c r="BK1388" i="2"/>
  <c r="BI1388" i="2"/>
  <c r="BH1388" i="2"/>
  <c r="BG1388" i="2"/>
  <c r="BF1388" i="2"/>
  <c r="T1388" i="2"/>
  <c r="R1388" i="2"/>
  <c r="P1388" i="2"/>
  <c r="J1388" i="2"/>
  <c r="BE1388" i="2" s="1"/>
  <c r="BK1385" i="2"/>
  <c r="BI1385" i="2"/>
  <c r="BH1385" i="2"/>
  <c r="BG1385" i="2"/>
  <c r="BF1385" i="2"/>
  <c r="T1385" i="2"/>
  <c r="R1385" i="2"/>
  <c r="P1385" i="2"/>
  <c r="J1385" i="2"/>
  <c r="BE1385" i="2" s="1"/>
  <c r="BK1382" i="2"/>
  <c r="BI1382" i="2"/>
  <c r="BH1382" i="2"/>
  <c r="BG1382" i="2"/>
  <c r="BF1382" i="2"/>
  <c r="T1382" i="2"/>
  <c r="R1382" i="2"/>
  <c r="P1382" i="2"/>
  <c r="J1382" i="2"/>
  <c r="BE1382" i="2" s="1"/>
  <c r="BK1379" i="2"/>
  <c r="BI1379" i="2"/>
  <c r="BH1379" i="2"/>
  <c r="BG1379" i="2"/>
  <c r="BF1379" i="2"/>
  <c r="T1379" i="2"/>
  <c r="R1379" i="2"/>
  <c r="P1379" i="2"/>
  <c r="J1379" i="2"/>
  <c r="BE1379" i="2" s="1"/>
  <c r="BK1376" i="2"/>
  <c r="BI1376" i="2"/>
  <c r="BH1376" i="2"/>
  <c r="BG1376" i="2"/>
  <c r="BF1376" i="2"/>
  <c r="T1376" i="2"/>
  <c r="R1376" i="2"/>
  <c r="P1376" i="2"/>
  <c r="J1376" i="2"/>
  <c r="BE1376" i="2" s="1"/>
  <c r="BK1373" i="2"/>
  <c r="BI1373" i="2"/>
  <c r="BH1373" i="2"/>
  <c r="BG1373" i="2"/>
  <c r="BF1373" i="2"/>
  <c r="T1373" i="2"/>
  <c r="R1373" i="2"/>
  <c r="P1373" i="2"/>
  <c r="J1373" i="2"/>
  <c r="BE1373" i="2" s="1"/>
  <c r="BK1370" i="2"/>
  <c r="BI1370" i="2"/>
  <c r="BH1370" i="2"/>
  <c r="BG1370" i="2"/>
  <c r="BF1370" i="2"/>
  <c r="T1370" i="2"/>
  <c r="R1370" i="2"/>
  <c r="P1370" i="2"/>
  <c r="J1370" i="2"/>
  <c r="BE1370" i="2" s="1"/>
  <c r="BK1367" i="2"/>
  <c r="BI1367" i="2"/>
  <c r="BH1367" i="2"/>
  <c r="BG1367" i="2"/>
  <c r="BF1367" i="2"/>
  <c r="T1367" i="2"/>
  <c r="R1367" i="2"/>
  <c r="P1367" i="2"/>
  <c r="J1367" i="2"/>
  <c r="BE1367" i="2" s="1"/>
  <c r="BK1364" i="2"/>
  <c r="BI1364" i="2"/>
  <c r="BH1364" i="2"/>
  <c r="BG1364" i="2"/>
  <c r="BF1364" i="2"/>
  <c r="T1364" i="2"/>
  <c r="R1364" i="2"/>
  <c r="P1364" i="2"/>
  <c r="J1364" i="2"/>
  <c r="BE1364" i="2" s="1"/>
  <c r="BK1361" i="2"/>
  <c r="BI1361" i="2"/>
  <c r="BH1361" i="2"/>
  <c r="BG1361" i="2"/>
  <c r="BF1361" i="2"/>
  <c r="T1361" i="2"/>
  <c r="R1361" i="2"/>
  <c r="P1361" i="2"/>
  <c r="J1361" i="2"/>
  <c r="BE1361" i="2" s="1"/>
  <c r="BK1358" i="2"/>
  <c r="BI1358" i="2"/>
  <c r="BH1358" i="2"/>
  <c r="BG1358" i="2"/>
  <c r="BF1358" i="2"/>
  <c r="T1358" i="2"/>
  <c r="R1358" i="2"/>
  <c r="P1358" i="2"/>
  <c r="J1358" i="2"/>
  <c r="BE1358" i="2" s="1"/>
  <c r="BK1355" i="2"/>
  <c r="BI1355" i="2"/>
  <c r="BH1355" i="2"/>
  <c r="BG1355" i="2"/>
  <c r="BF1355" i="2"/>
  <c r="T1355" i="2"/>
  <c r="R1355" i="2"/>
  <c r="P1355" i="2"/>
  <c r="J1355" i="2"/>
  <c r="BE1355" i="2" s="1"/>
  <c r="BK1352" i="2"/>
  <c r="BI1352" i="2"/>
  <c r="BH1352" i="2"/>
  <c r="BG1352" i="2"/>
  <c r="BF1352" i="2"/>
  <c r="T1352" i="2"/>
  <c r="R1352" i="2"/>
  <c r="P1352" i="2"/>
  <c r="J1352" i="2"/>
  <c r="BE1352" i="2" s="1"/>
  <c r="BK1349" i="2"/>
  <c r="BI1349" i="2"/>
  <c r="BH1349" i="2"/>
  <c r="BG1349" i="2"/>
  <c r="BF1349" i="2"/>
  <c r="T1349" i="2"/>
  <c r="R1349" i="2"/>
  <c r="P1349" i="2"/>
  <c r="J1349" i="2"/>
  <c r="BE1349" i="2" s="1"/>
  <c r="BK1346" i="2"/>
  <c r="BI1346" i="2"/>
  <c r="BH1346" i="2"/>
  <c r="BG1346" i="2"/>
  <c r="BF1346" i="2"/>
  <c r="T1346" i="2"/>
  <c r="R1346" i="2"/>
  <c r="P1346" i="2"/>
  <c r="J1346" i="2"/>
  <c r="BE1346" i="2" s="1"/>
  <c r="BK1343" i="2"/>
  <c r="BI1343" i="2"/>
  <c r="BH1343" i="2"/>
  <c r="BG1343" i="2"/>
  <c r="BF1343" i="2"/>
  <c r="T1343" i="2"/>
  <c r="R1343" i="2"/>
  <c r="P1343" i="2"/>
  <c r="J1343" i="2"/>
  <c r="BE1343" i="2" s="1"/>
  <c r="BK1340" i="2"/>
  <c r="BI1340" i="2"/>
  <c r="BH1340" i="2"/>
  <c r="BG1340" i="2"/>
  <c r="BF1340" i="2"/>
  <c r="T1340" i="2"/>
  <c r="R1340" i="2"/>
  <c r="P1340" i="2"/>
  <c r="J1340" i="2"/>
  <c r="BE1340" i="2" s="1"/>
  <c r="BK1337" i="2"/>
  <c r="BI1337" i="2"/>
  <c r="BH1337" i="2"/>
  <c r="BG1337" i="2"/>
  <c r="BF1337" i="2"/>
  <c r="T1337" i="2"/>
  <c r="R1337" i="2"/>
  <c r="P1337" i="2"/>
  <c r="J1337" i="2"/>
  <c r="BE1337" i="2" s="1"/>
  <c r="BK1334" i="2"/>
  <c r="BI1334" i="2"/>
  <c r="BH1334" i="2"/>
  <c r="BG1334" i="2"/>
  <c r="BF1334" i="2"/>
  <c r="T1334" i="2"/>
  <c r="R1334" i="2"/>
  <c r="P1334" i="2"/>
  <c r="J1334" i="2"/>
  <c r="BE1334" i="2" s="1"/>
  <c r="BK1331" i="2"/>
  <c r="BI1331" i="2"/>
  <c r="BH1331" i="2"/>
  <c r="BG1331" i="2"/>
  <c r="BF1331" i="2"/>
  <c r="T1331" i="2"/>
  <c r="R1331" i="2"/>
  <c r="P1331" i="2"/>
  <c r="J1331" i="2"/>
  <c r="BE1331" i="2" s="1"/>
  <c r="BK1328" i="2"/>
  <c r="BI1328" i="2"/>
  <c r="BH1328" i="2"/>
  <c r="BG1328" i="2"/>
  <c r="BF1328" i="2"/>
  <c r="T1328" i="2"/>
  <c r="R1328" i="2"/>
  <c r="P1328" i="2"/>
  <c r="J1328" i="2"/>
  <c r="BE1328" i="2" s="1"/>
  <c r="BK1325" i="2"/>
  <c r="BI1325" i="2"/>
  <c r="BH1325" i="2"/>
  <c r="BG1325" i="2"/>
  <c r="BF1325" i="2"/>
  <c r="T1325" i="2"/>
  <c r="R1325" i="2"/>
  <c r="P1325" i="2"/>
  <c r="J1325" i="2"/>
  <c r="BE1325" i="2" s="1"/>
  <c r="BK1320" i="2"/>
  <c r="BI1320" i="2"/>
  <c r="BH1320" i="2"/>
  <c r="BG1320" i="2"/>
  <c r="BF1320" i="2"/>
  <c r="T1320" i="2"/>
  <c r="R1320" i="2"/>
  <c r="P1320" i="2"/>
  <c r="J1320" i="2"/>
  <c r="BE1320" i="2" s="1"/>
  <c r="BK1318" i="2"/>
  <c r="BI1318" i="2"/>
  <c r="BH1318" i="2"/>
  <c r="BG1318" i="2"/>
  <c r="BF1318" i="2"/>
  <c r="T1318" i="2"/>
  <c r="R1318" i="2"/>
  <c r="P1318" i="2"/>
  <c r="J1318" i="2"/>
  <c r="BE1318" i="2" s="1"/>
  <c r="BK1314" i="2"/>
  <c r="BI1314" i="2"/>
  <c r="BH1314" i="2"/>
  <c r="BG1314" i="2"/>
  <c r="BF1314" i="2"/>
  <c r="T1314" i="2"/>
  <c r="R1314" i="2"/>
  <c r="P1314" i="2"/>
  <c r="J1314" i="2"/>
  <c r="BE1314" i="2" s="1"/>
  <c r="BK1309" i="2"/>
  <c r="BI1309" i="2"/>
  <c r="BH1309" i="2"/>
  <c r="BG1309" i="2"/>
  <c r="BF1309" i="2"/>
  <c r="T1309" i="2"/>
  <c r="R1309" i="2"/>
  <c r="P1309" i="2"/>
  <c r="J1309" i="2"/>
  <c r="BE1309" i="2" s="1"/>
  <c r="BK1304" i="2"/>
  <c r="BI1304" i="2"/>
  <c r="BH1304" i="2"/>
  <c r="BG1304" i="2"/>
  <c r="BF1304" i="2"/>
  <c r="T1304" i="2"/>
  <c r="R1304" i="2"/>
  <c r="P1304" i="2"/>
  <c r="J1304" i="2"/>
  <c r="BE1304" i="2" s="1"/>
  <c r="BK1295" i="2"/>
  <c r="BI1295" i="2"/>
  <c r="BH1295" i="2"/>
  <c r="BG1295" i="2"/>
  <c r="BF1295" i="2"/>
  <c r="T1295" i="2"/>
  <c r="R1295" i="2"/>
  <c r="P1295" i="2"/>
  <c r="J1295" i="2"/>
  <c r="BE1295" i="2" s="1"/>
  <c r="BK1286" i="2"/>
  <c r="BI1286" i="2"/>
  <c r="BH1286" i="2"/>
  <c r="BG1286" i="2"/>
  <c r="BF1286" i="2"/>
  <c r="T1286" i="2"/>
  <c r="R1286" i="2"/>
  <c r="P1286" i="2"/>
  <c r="J1286" i="2"/>
  <c r="BE1286" i="2" s="1"/>
  <c r="BK1279" i="2"/>
  <c r="BI1279" i="2"/>
  <c r="BH1279" i="2"/>
  <c r="BG1279" i="2"/>
  <c r="BF1279" i="2"/>
  <c r="T1279" i="2"/>
  <c r="R1279" i="2"/>
  <c r="P1279" i="2"/>
  <c r="J1279" i="2"/>
  <c r="BE1279" i="2" s="1"/>
  <c r="BK1274" i="2"/>
  <c r="BI1274" i="2"/>
  <c r="BH1274" i="2"/>
  <c r="BG1274" i="2"/>
  <c r="BF1274" i="2"/>
  <c r="T1274" i="2"/>
  <c r="R1274" i="2"/>
  <c r="P1274" i="2"/>
  <c r="J1274" i="2"/>
  <c r="BE1274" i="2" s="1"/>
  <c r="BK1270" i="2"/>
  <c r="BI1270" i="2"/>
  <c r="BH1270" i="2"/>
  <c r="BG1270" i="2"/>
  <c r="BF1270" i="2"/>
  <c r="T1270" i="2"/>
  <c r="R1270" i="2"/>
  <c r="P1270" i="2"/>
  <c r="J1270" i="2"/>
  <c r="BE1270" i="2" s="1"/>
  <c r="BK1266" i="2"/>
  <c r="BI1266" i="2"/>
  <c r="BH1266" i="2"/>
  <c r="BG1266" i="2"/>
  <c r="BF1266" i="2"/>
  <c r="T1266" i="2"/>
  <c r="R1266" i="2"/>
  <c r="P1266" i="2"/>
  <c r="P1265" i="2" s="1"/>
  <c r="J1266" i="2"/>
  <c r="BE1266" i="2" s="1"/>
  <c r="BK1262" i="2"/>
  <c r="BI1262" i="2"/>
  <c r="BH1262" i="2"/>
  <c r="BG1262" i="2"/>
  <c r="BF1262" i="2"/>
  <c r="T1262" i="2"/>
  <c r="R1262" i="2"/>
  <c r="P1262" i="2"/>
  <c r="J1262" i="2"/>
  <c r="BE1262" i="2" s="1"/>
  <c r="BK1259" i="2"/>
  <c r="BI1259" i="2"/>
  <c r="BH1259" i="2"/>
  <c r="BG1259" i="2"/>
  <c r="BF1259" i="2"/>
  <c r="T1259" i="2"/>
  <c r="R1259" i="2"/>
  <c r="P1259" i="2"/>
  <c r="J1259" i="2"/>
  <c r="BE1259" i="2" s="1"/>
  <c r="BK1255" i="2"/>
  <c r="BI1255" i="2"/>
  <c r="BH1255" i="2"/>
  <c r="BG1255" i="2"/>
  <c r="BF1255" i="2"/>
  <c r="T1255" i="2"/>
  <c r="R1255" i="2"/>
  <c r="P1255" i="2"/>
  <c r="J1255" i="2"/>
  <c r="BE1255" i="2" s="1"/>
  <c r="BK1248" i="2"/>
  <c r="BI1248" i="2"/>
  <c r="BH1248" i="2"/>
  <c r="BG1248" i="2"/>
  <c r="BF1248" i="2"/>
  <c r="T1248" i="2"/>
  <c r="R1248" i="2"/>
  <c r="P1248" i="2"/>
  <c r="J1248" i="2"/>
  <c r="BE1248" i="2" s="1"/>
  <c r="BK1240" i="2"/>
  <c r="BI1240" i="2"/>
  <c r="BH1240" i="2"/>
  <c r="BG1240" i="2"/>
  <c r="BF1240" i="2"/>
  <c r="T1240" i="2"/>
  <c r="R1240" i="2"/>
  <c r="P1240" i="2"/>
  <c r="J1240" i="2"/>
  <c r="BE1240" i="2" s="1"/>
  <c r="BK1236" i="2"/>
  <c r="BI1236" i="2"/>
  <c r="BH1236" i="2"/>
  <c r="BG1236" i="2"/>
  <c r="BF1236" i="2"/>
  <c r="T1236" i="2"/>
  <c r="R1236" i="2"/>
  <c r="P1236" i="2"/>
  <c r="J1236" i="2"/>
  <c r="BE1236" i="2" s="1"/>
  <c r="BK1230" i="2"/>
  <c r="BI1230" i="2"/>
  <c r="BH1230" i="2"/>
  <c r="BG1230" i="2"/>
  <c r="BF1230" i="2"/>
  <c r="T1230" i="2"/>
  <c r="R1230" i="2"/>
  <c r="P1230" i="2"/>
  <c r="J1230" i="2"/>
  <c r="BE1230" i="2" s="1"/>
  <c r="BK1227" i="2"/>
  <c r="BI1227" i="2"/>
  <c r="BH1227" i="2"/>
  <c r="BG1227" i="2"/>
  <c r="BF1227" i="2"/>
  <c r="T1227" i="2"/>
  <c r="R1227" i="2"/>
  <c r="P1227" i="2"/>
  <c r="J1227" i="2"/>
  <c r="BE1227" i="2" s="1"/>
  <c r="BK1223" i="2"/>
  <c r="BI1223" i="2"/>
  <c r="BH1223" i="2"/>
  <c r="BG1223" i="2"/>
  <c r="BF1223" i="2"/>
  <c r="T1223" i="2"/>
  <c r="R1223" i="2"/>
  <c r="P1223" i="2"/>
  <c r="J1223" i="2"/>
  <c r="BE1223" i="2" s="1"/>
  <c r="BK1221" i="2"/>
  <c r="BI1221" i="2"/>
  <c r="BH1221" i="2"/>
  <c r="BG1221" i="2"/>
  <c r="BF1221" i="2"/>
  <c r="T1221" i="2"/>
  <c r="R1221" i="2"/>
  <c r="P1221" i="2"/>
  <c r="J1221" i="2"/>
  <c r="BE1221" i="2" s="1"/>
  <c r="BK1214" i="2"/>
  <c r="BI1214" i="2"/>
  <c r="BH1214" i="2"/>
  <c r="BG1214" i="2"/>
  <c r="BF1214" i="2"/>
  <c r="T1214" i="2"/>
  <c r="R1214" i="2"/>
  <c r="P1214" i="2"/>
  <c r="J1214" i="2"/>
  <c r="BE1214" i="2" s="1"/>
  <c r="BK1211" i="2"/>
  <c r="BI1211" i="2"/>
  <c r="BH1211" i="2"/>
  <c r="BG1211" i="2"/>
  <c r="BF1211" i="2"/>
  <c r="T1211" i="2"/>
  <c r="R1211" i="2"/>
  <c r="P1211" i="2"/>
  <c r="J1211" i="2"/>
  <c r="BE1211" i="2" s="1"/>
  <c r="BK1207" i="2"/>
  <c r="BI1207" i="2"/>
  <c r="BH1207" i="2"/>
  <c r="BG1207" i="2"/>
  <c r="BF1207" i="2"/>
  <c r="T1207" i="2"/>
  <c r="R1207" i="2"/>
  <c r="P1207" i="2"/>
  <c r="J1207" i="2"/>
  <c r="BE1207" i="2" s="1"/>
  <c r="BK1204" i="2"/>
  <c r="BI1204" i="2"/>
  <c r="BH1204" i="2"/>
  <c r="BG1204" i="2"/>
  <c r="BF1204" i="2"/>
  <c r="T1204" i="2"/>
  <c r="R1204" i="2"/>
  <c r="P1204" i="2"/>
  <c r="J1204" i="2"/>
  <c r="BE1204" i="2" s="1"/>
  <c r="BK1200" i="2"/>
  <c r="BI1200" i="2"/>
  <c r="BH1200" i="2"/>
  <c r="BG1200" i="2"/>
  <c r="BF1200" i="2"/>
  <c r="T1200" i="2"/>
  <c r="R1200" i="2"/>
  <c r="P1200" i="2"/>
  <c r="J1200" i="2"/>
  <c r="BE1200" i="2" s="1"/>
  <c r="BK1194" i="2"/>
  <c r="BI1194" i="2"/>
  <c r="BH1194" i="2"/>
  <c r="BG1194" i="2"/>
  <c r="BF1194" i="2"/>
  <c r="T1194" i="2"/>
  <c r="R1194" i="2"/>
  <c r="P1194" i="2"/>
  <c r="J1194" i="2"/>
  <c r="BE1194" i="2" s="1"/>
  <c r="BK1191" i="2"/>
  <c r="BI1191" i="2"/>
  <c r="BH1191" i="2"/>
  <c r="BG1191" i="2"/>
  <c r="BF1191" i="2"/>
  <c r="T1191" i="2"/>
  <c r="R1191" i="2"/>
  <c r="P1191" i="2"/>
  <c r="J1191" i="2"/>
  <c r="BE1191" i="2" s="1"/>
  <c r="BK1188" i="2"/>
  <c r="BI1188" i="2"/>
  <c r="BH1188" i="2"/>
  <c r="BG1188" i="2"/>
  <c r="BF1188" i="2"/>
  <c r="T1188" i="2"/>
  <c r="R1188" i="2"/>
  <c r="P1188" i="2"/>
  <c r="J1188" i="2"/>
  <c r="BE1188" i="2" s="1"/>
  <c r="BK1183" i="2"/>
  <c r="BI1183" i="2"/>
  <c r="BH1183" i="2"/>
  <c r="BG1183" i="2"/>
  <c r="BF1183" i="2"/>
  <c r="T1183" i="2"/>
  <c r="R1183" i="2"/>
  <c r="P1183" i="2"/>
  <c r="J1183" i="2"/>
  <c r="BE1183" i="2" s="1"/>
  <c r="BK1180" i="2"/>
  <c r="BI1180" i="2"/>
  <c r="BH1180" i="2"/>
  <c r="BG1180" i="2"/>
  <c r="BF1180" i="2"/>
  <c r="T1180" i="2"/>
  <c r="R1180" i="2"/>
  <c r="P1180" i="2"/>
  <c r="J1180" i="2"/>
  <c r="BE1180" i="2" s="1"/>
  <c r="BK1177" i="2"/>
  <c r="BI1177" i="2"/>
  <c r="BH1177" i="2"/>
  <c r="BG1177" i="2"/>
  <c r="BF1177" i="2"/>
  <c r="T1177" i="2"/>
  <c r="R1177" i="2"/>
  <c r="P1177" i="2"/>
  <c r="J1177" i="2"/>
  <c r="BE1177" i="2" s="1"/>
  <c r="BK1174" i="2"/>
  <c r="BI1174" i="2"/>
  <c r="BH1174" i="2"/>
  <c r="BG1174" i="2"/>
  <c r="BF1174" i="2"/>
  <c r="T1174" i="2"/>
  <c r="R1174" i="2"/>
  <c r="P1174" i="2"/>
  <c r="J1174" i="2"/>
  <c r="BE1174" i="2" s="1"/>
  <c r="BK1170" i="2"/>
  <c r="BI1170" i="2"/>
  <c r="BH1170" i="2"/>
  <c r="BG1170" i="2"/>
  <c r="BF1170" i="2"/>
  <c r="T1170" i="2"/>
  <c r="R1170" i="2"/>
  <c r="P1170" i="2"/>
  <c r="J1170" i="2"/>
  <c r="BE1170" i="2" s="1"/>
  <c r="BK1166" i="2"/>
  <c r="BI1166" i="2"/>
  <c r="BH1166" i="2"/>
  <c r="BG1166" i="2"/>
  <c r="BF1166" i="2"/>
  <c r="T1166" i="2"/>
  <c r="T1155" i="2" s="1"/>
  <c r="R1166" i="2"/>
  <c r="P1166" i="2"/>
  <c r="J1166" i="2"/>
  <c r="BE1166" i="2" s="1"/>
  <c r="BK1156" i="2"/>
  <c r="BI1156" i="2"/>
  <c r="BH1156" i="2"/>
  <c r="BG1156" i="2"/>
  <c r="BF1156" i="2"/>
  <c r="T1156" i="2"/>
  <c r="R1156" i="2"/>
  <c r="P1156" i="2"/>
  <c r="J1156" i="2"/>
  <c r="BE1156" i="2" s="1"/>
  <c r="BK1152" i="2"/>
  <c r="BI1152" i="2"/>
  <c r="BH1152" i="2"/>
  <c r="BG1152" i="2"/>
  <c r="BF1152" i="2"/>
  <c r="T1152" i="2"/>
  <c r="R1152" i="2"/>
  <c r="P1152" i="2"/>
  <c r="J1152" i="2"/>
  <c r="BE1152" i="2" s="1"/>
  <c r="BK1144" i="2"/>
  <c r="BI1144" i="2"/>
  <c r="BH1144" i="2"/>
  <c r="BG1144" i="2"/>
  <c r="BF1144" i="2"/>
  <c r="T1144" i="2"/>
  <c r="R1144" i="2"/>
  <c r="R1143" i="2" s="1"/>
  <c r="P1144" i="2"/>
  <c r="J1144" i="2"/>
  <c r="BE1144" i="2" s="1"/>
  <c r="BK1140" i="2"/>
  <c r="BI1140" i="2"/>
  <c r="BH1140" i="2"/>
  <c r="BG1140" i="2"/>
  <c r="BF1140" i="2"/>
  <c r="T1140" i="2"/>
  <c r="R1140" i="2"/>
  <c r="P1140" i="2"/>
  <c r="J1140" i="2"/>
  <c r="BE1140" i="2" s="1"/>
  <c r="BK1138" i="2"/>
  <c r="BI1138" i="2"/>
  <c r="BH1138" i="2"/>
  <c r="BG1138" i="2"/>
  <c r="BF1138" i="2"/>
  <c r="T1138" i="2"/>
  <c r="R1138" i="2"/>
  <c r="P1138" i="2"/>
  <c r="J1138" i="2"/>
  <c r="BE1138" i="2" s="1"/>
  <c r="BK1134" i="2"/>
  <c r="BI1134" i="2"/>
  <c r="BH1134" i="2"/>
  <c r="BG1134" i="2"/>
  <c r="BF1134" i="2"/>
  <c r="T1134" i="2"/>
  <c r="R1134" i="2"/>
  <c r="P1134" i="2"/>
  <c r="J1134" i="2"/>
  <c r="BE1134" i="2" s="1"/>
  <c r="BK1132" i="2"/>
  <c r="BI1132" i="2"/>
  <c r="BH1132" i="2"/>
  <c r="BG1132" i="2"/>
  <c r="BF1132" i="2"/>
  <c r="T1132" i="2"/>
  <c r="R1132" i="2"/>
  <c r="P1132" i="2"/>
  <c r="J1132" i="2"/>
  <c r="BE1132" i="2" s="1"/>
  <c r="BK1128" i="2"/>
  <c r="BI1128" i="2"/>
  <c r="BH1128" i="2"/>
  <c r="BG1128" i="2"/>
  <c r="BF1128" i="2"/>
  <c r="T1128" i="2"/>
  <c r="R1128" i="2"/>
  <c r="P1128" i="2"/>
  <c r="J1128" i="2"/>
  <c r="BE1128" i="2" s="1"/>
  <c r="BK1125" i="2"/>
  <c r="BI1125" i="2"/>
  <c r="BH1125" i="2"/>
  <c r="BG1125" i="2"/>
  <c r="BF1125" i="2"/>
  <c r="T1125" i="2"/>
  <c r="R1125" i="2"/>
  <c r="P1125" i="2"/>
  <c r="J1125" i="2"/>
  <c r="BE1125" i="2" s="1"/>
  <c r="BK1112" i="2"/>
  <c r="BI1112" i="2"/>
  <c r="BH1112" i="2"/>
  <c r="BG1112" i="2"/>
  <c r="BF1112" i="2"/>
  <c r="T1112" i="2"/>
  <c r="R1112" i="2"/>
  <c r="P1112" i="2"/>
  <c r="J1112" i="2"/>
  <c r="BE1112" i="2" s="1"/>
  <c r="BK1108" i="2"/>
  <c r="BI1108" i="2"/>
  <c r="BH1108" i="2"/>
  <c r="BG1108" i="2"/>
  <c r="BF1108" i="2"/>
  <c r="T1108" i="2"/>
  <c r="R1108" i="2"/>
  <c r="P1108" i="2"/>
  <c r="J1108" i="2"/>
  <c r="BE1108" i="2" s="1"/>
  <c r="BK1104" i="2"/>
  <c r="BI1104" i="2"/>
  <c r="BH1104" i="2"/>
  <c r="BG1104" i="2"/>
  <c r="BF1104" i="2"/>
  <c r="T1104" i="2"/>
  <c r="R1104" i="2"/>
  <c r="P1104" i="2"/>
  <c r="J1104" i="2"/>
  <c r="BE1104" i="2" s="1"/>
  <c r="BK1100" i="2"/>
  <c r="BK1099" i="2" s="1"/>
  <c r="J1099" i="2" s="1"/>
  <c r="J73" i="2" s="1"/>
  <c r="BI1100" i="2"/>
  <c r="BH1100" i="2"/>
  <c r="BG1100" i="2"/>
  <c r="BF1100" i="2"/>
  <c r="T1100" i="2"/>
  <c r="R1100" i="2"/>
  <c r="R1099" i="2" s="1"/>
  <c r="P1100" i="2"/>
  <c r="J1100" i="2"/>
  <c r="BE1100" i="2" s="1"/>
  <c r="BK1096" i="2"/>
  <c r="BI1096" i="2"/>
  <c r="BH1096" i="2"/>
  <c r="BG1096" i="2"/>
  <c r="BF1096" i="2"/>
  <c r="T1096" i="2"/>
  <c r="R1096" i="2"/>
  <c r="P1096" i="2"/>
  <c r="J1096" i="2"/>
  <c r="BE1096" i="2" s="1"/>
  <c r="BK1093" i="2"/>
  <c r="BI1093" i="2"/>
  <c r="BH1093" i="2"/>
  <c r="BG1093" i="2"/>
  <c r="BF1093" i="2"/>
  <c r="T1093" i="2"/>
  <c r="R1093" i="2"/>
  <c r="P1093" i="2"/>
  <c r="J1093" i="2"/>
  <c r="BE1093" i="2" s="1"/>
  <c r="BK1088" i="2"/>
  <c r="BI1088" i="2"/>
  <c r="BH1088" i="2"/>
  <c r="BG1088" i="2"/>
  <c r="BF1088" i="2"/>
  <c r="T1088" i="2"/>
  <c r="R1088" i="2"/>
  <c r="P1088" i="2"/>
  <c r="J1088" i="2"/>
  <c r="BE1088" i="2" s="1"/>
  <c r="BK1085" i="2"/>
  <c r="BI1085" i="2"/>
  <c r="BH1085" i="2"/>
  <c r="BG1085" i="2"/>
  <c r="BF1085" i="2"/>
  <c r="T1085" i="2"/>
  <c r="R1085" i="2"/>
  <c r="P1085" i="2"/>
  <c r="J1085" i="2"/>
  <c r="BE1085" i="2" s="1"/>
  <c r="BK1080" i="2"/>
  <c r="BK1079" i="2" s="1"/>
  <c r="J1079" i="2" s="1"/>
  <c r="J72" i="2" s="1"/>
  <c r="BI1080" i="2"/>
  <c r="BH1080" i="2"/>
  <c r="BG1080" i="2"/>
  <c r="BF1080" i="2"/>
  <c r="T1080" i="2"/>
  <c r="R1080" i="2"/>
  <c r="P1080" i="2"/>
  <c r="J1080" i="2"/>
  <c r="BE1080" i="2" s="1"/>
  <c r="BK1076" i="2"/>
  <c r="BI1076" i="2"/>
  <c r="BH1076" i="2"/>
  <c r="BG1076" i="2"/>
  <c r="BF1076" i="2"/>
  <c r="T1076" i="2"/>
  <c r="R1076" i="2"/>
  <c r="P1076" i="2"/>
  <c r="J1076" i="2"/>
  <c r="BE1076" i="2" s="1"/>
  <c r="BK1072" i="2"/>
  <c r="BI1072" i="2"/>
  <c r="BH1072" i="2"/>
  <c r="BG1072" i="2"/>
  <c r="BF1072" i="2"/>
  <c r="T1072" i="2"/>
  <c r="R1072" i="2"/>
  <c r="P1072" i="2"/>
  <c r="J1072" i="2"/>
  <c r="BE1072" i="2" s="1"/>
  <c r="BK1068" i="2"/>
  <c r="BI1068" i="2"/>
  <c r="BH1068" i="2"/>
  <c r="BG1068" i="2"/>
  <c r="BF1068" i="2"/>
  <c r="T1068" i="2"/>
  <c r="R1068" i="2"/>
  <c r="P1068" i="2"/>
  <c r="J1068" i="2"/>
  <c r="BE1068" i="2" s="1"/>
  <c r="BK1064" i="2"/>
  <c r="BI1064" i="2"/>
  <c r="BH1064" i="2"/>
  <c r="BG1064" i="2"/>
  <c r="BF1064" i="2"/>
  <c r="T1064" i="2"/>
  <c r="R1064" i="2"/>
  <c r="P1064" i="2"/>
  <c r="J1064" i="2"/>
  <c r="BE1064" i="2" s="1"/>
  <c r="BK1056" i="2"/>
  <c r="BI1056" i="2"/>
  <c r="BH1056" i="2"/>
  <c r="BG1056" i="2"/>
  <c r="BF1056" i="2"/>
  <c r="T1056" i="2"/>
  <c r="R1056" i="2"/>
  <c r="P1056" i="2"/>
  <c r="J1056" i="2"/>
  <c r="BE1056" i="2" s="1"/>
  <c r="BK1050" i="2"/>
  <c r="BI1050" i="2"/>
  <c r="BH1050" i="2"/>
  <c r="BG1050" i="2"/>
  <c r="BF1050" i="2"/>
  <c r="T1050" i="2"/>
  <c r="R1050" i="2"/>
  <c r="P1050" i="2"/>
  <c r="J1050" i="2"/>
  <c r="BE1050" i="2" s="1"/>
  <c r="BK1046" i="2"/>
  <c r="BI1046" i="2"/>
  <c r="BH1046" i="2"/>
  <c r="BG1046" i="2"/>
  <c r="BF1046" i="2"/>
  <c r="T1046" i="2"/>
  <c r="R1046" i="2"/>
  <c r="P1046" i="2"/>
  <c r="J1046" i="2"/>
  <c r="BE1046" i="2" s="1"/>
  <c r="BK1039" i="2"/>
  <c r="BI1039" i="2"/>
  <c r="BH1039" i="2"/>
  <c r="BG1039" i="2"/>
  <c r="BF1039" i="2"/>
  <c r="T1039" i="2"/>
  <c r="R1039" i="2"/>
  <c r="P1039" i="2"/>
  <c r="J1039" i="2"/>
  <c r="BE1039" i="2" s="1"/>
  <c r="BK1033" i="2"/>
  <c r="BI1033" i="2"/>
  <c r="BH1033" i="2"/>
  <c r="BG1033" i="2"/>
  <c r="BF1033" i="2"/>
  <c r="T1033" i="2"/>
  <c r="R1033" i="2"/>
  <c r="P1033" i="2"/>
  <c r="J1033" i="2"/>
  <c r="BE1033" i="2" s="1"/>
  <c r="BK1030" i="2"/>
  <c r="BI1030" i="2"/>
  <c r="BH1030" i="2"/>
  <c r="BG1030" i="2"/>
  <c r="BF1030" i="2"/>
  <c r="T1030" i="2"/>
  <c r="R1030" i="2"/>
  <c r="P1030" i="2"/>
  <c r="J1030" i="2"/>
  <c r="BE1030" i="2" s="1"/>
  <c r="BK1025" i="2"/>
  <c r="BI1025" i="2"/>
  <c r="BH1025" i="2"/>
  <c r="BG1025" i="2"/>
  <c r="BF1025" i="2"/>
  <c r="T1025" i="2"/>
  <c r="R1025" i="2"/>
  <c r="P1025" i="2"/>
  <c r="J1025" i="2"/>
  <c r="BE1025" i="2" s="1"/>
  <c r="BK1020" i="2"/>
  <c r="BK1019" i="2" s="1"/>
  <c r="J1019" i="2" s="1"/>
  <c r="J69" i="2" s="1"/>
  <c r="BI1020" i="2"/>
  <c r="BH1020" i="2"/>
  <c r="BG1020" i="2"/>
  <c r="BF1020" i="2"/>
  <c r="T1020" i="2"/>
  <c r="R1020" i="2"/>
  <c r="P1020" i="2"/>
  <c r="P1019" i="2" s="1"/>
  <c r="J1020" i="2"/>
  <c r="BE1020" i="2" s="1"/>
  <c r="T1019" i="2"/>
  <c r="R1019" i="2"/>
  <c r="BK1016" i="2"/>
  <c r="BI1016" i="2"/>
  <c r="BH1016" i="2"/>
  <c r="BG1016" i="2"/>
  <c r="BF1016" i="2"/>
  <c r="T1016" i="2"/>
  <c r="R1016" i="2"/>
  <c r="P1016" i="2"/>
  <c r="J1016" i="2"/>
  <c r="BE1016" i="2" s="1"/>
  <c r="BK1012" i="2"/>
  <c r="BI1012" i="2"/>
  <c r="BH1012" i="2"/>
  <c r="BG1012" i="2"/>
  <c r="BF1012" i="2"/>
  <c r="T1012" i="2"/>
  <c r="R1012" i="2"/>
  <c r="P1012" i="2"/>
  <c r="J1012" i="2"/>
  <c r="BE1012" i="2" s="1"/>
  <c r="BK1009" i="2"/>
  <c r="BI1009" i="2"/>
  <c r="BH1009" i="2"/>
  <c r="BG1009" i="2"/>
  <c r="BF1009" i="2"/>
  <c r="T1009" i="2"/>
  <c r="R1009" i="2"/>
  <c r="R1005" i="2" s="1"/>
  <c r="P1009" i="2"/>
  <c r="J1009" i="2"/>
  <c r="BE1009" i="2" s="1"/>
  <c r="BK1006" i="2"/>
  <c r="BI1006" i="2"/>
  <c r="BH1006" i="2"/>
  <c r="BG1006" i="2"/>
  <c r="BF1006" i="2"/>
  <c r="T1006" i="2"/>
  <c r="R1006" i="2"/>
  <c r="P1006" i="2"/>
  <c r="P1005" i="2" s="1"/>
  <c r="J1006" i="2"/>
  <c r="BE1006" i="2" s="1"/>
  <c r="T1005" i="2"/>
  <c r="BK989" i="2"/>
  <c r="BI989" i="2"/>
  <c r="BH989" i="2"/>
  <c r="BG989" i="2"/>
  <c r="BF989" i="2"/>
  <c r="T989" i="2"/>
  <c r="R989" i="2"/>
  <c r="P989" i="2"/>
  <c r="J989" i="2"/>
  <c r="BE989" i="2" s="1"/>
  <c r="BK985" i="2"/>
  <c r="BI985" i="2"/>
  <c r="BH985" i="2"/>
  <c r="BG985" i="2"/>
  <c r="BF985" i="2"/>
  <c r="T985" i="2"/>
  <c r="R985" i="2"/>
  <c r="P985" i="2"/>
  <c r="J985" i="2"/>
  <c r="BE985" i="2" s="1"/>
  <c r="BK981" i="2"/>
  <c r="BI981" i="2"/>
  <c r="BH981" i="2"/>
  <c r="BG981" i="2"/>
  <c r="BF981" i="2"/>
  <c r="T981" i="2"/>
  <c r="R981" i="2"/>
  <c r="P981" i="2"/>
  <c r="J981" i="2"/>
  <c r="BE981" i="2" s="1"/>
  <c r="BK979" i="2"/>
  <c r="BI979" i="2"/>
  <c r="BH979" i="2"/>
  <c r="BG979" i="2"/>
  <c r="BF979" i="2"/>
  <c r="T979" i="2"/>
  <c r="R979" i="2"/>
  <c r="P979" i="2"/>
  <c r="J979" i="2"/>
  <c r="BE979" i="2" s="1"/>
  <c r="BK976" i="2"/>
  <c r="BI976" i="2"/>
  <c r="BH976" i="2"/>
  <c r="BG976" i="2"/>
  <c r="BF976" i="2"/>
  <c r="T976" i="2"/>
  <c r="R976" i="2"/>
  <c r="P976" i="2"/>
  <c r="J976" i="2"/>
  <c r="BE976" i="2" s="1"/>
  <c r="BK972" i="2"/>
  <c r="BI972" i="2"/>
  <c r="BH972" i="2"/>
  <c r="BG972" i="2"/>
  <c r="BF972" i="2"/>
  <c r="T972" i="2"/>
  <c r="R972" i="2"/>
  <c r="P972" i="2"/>
  <c r="J972" i="2"/>
  <c r="BE972" i="2" s="1"/>
  <c r="BK968" i="2"/>
  <c r="BI968" i="2"/>
  <c r="BH968" i="2"/>
  <c r="BG968" i="2"/>
  <c r="BF968" i="2"/>
  <c r="T968" i="2"/>
  <c r="R968" i="2"/>
  <c r="P968" i="2"/>
  <c r="J968" i="2"/>
  <c r="BE968" i="2" s="1"/>
  <c r="BK962" i="2"/>
  <c r="BI962" i="2"/>
  <c r="BH962" i="2"/>
  <c r="BG962" i="2"/>
  <c r="BF962" i="2"/>
  <c r="T962" i="2"/>
  <c r="R962" i="2"/>
  <c r="P962" i="2"/>
  <c r="J962" i="2"/>
  <c r="BE962" i="2" s="1"/>
  <c r="BK957" i="2"/>
  <c r="BI957" i="2"/>
  <c r="BH957" i="2"/>
  <c r="BG957" i="2"/>
  <c r="BF957" i="2"/>
  <c r="T957" i="2"/>
  <c r="R957" i="2"/>
  <c r="P957" i="2"/>
  <c r="J957" i="2"/>
  <c r="BE957" i="2" s="1"/>
  <c r="BK954" i="2"/>
  <c r="BI954" i="2"/>
  <c r="BH954" i="2"/>
  <c r="BG954" i="2"/>
  <c r="BF954" i="2"/>
  <c r="T954" i="2"/>
  <c r="R954" i="2"/>
  <c r="P954" i="2"/>
  <c r="J954" i="2"/>
  <c r="BE954" i="2" s="1"/>
  <c r="BK950" i="2"/>
  <c r="BI950" i="2"/>
  <c r="BH950" i="2"/>
  <c r="BG950" i="2"/>
  <c r="BF950" i="2"/>
  <c r="T950" i="2"/>
  <c r="R950" i="2"/>
  <c r="P950" i="2"/>
  <c r="J950" i="2"/>
  <c r="BE950" i="2" s="1"/>
  <c r="BK947" i="2"/>
  <c r="BI947" i="2"/>
  <c r="BH947" i="2"/>
  <c r="BG947" i="2"/>
  <c r="BF947" i="2"/>
  <c r="T947" i="2"/>
  <c r="R947" i="2"/>
  <c r="P947" i="2"/>
  <c r="J947" i="2"/>
  <c r="BE947" i="2" s="1"/>
  <c r="BK944" i="2"/>
  <c r="BI944" i="2"/>
  <c r="BH944" i="2"/>
  <c r="BG944" i="2"/>
  <c r="BF944" i="2"/>
  <c r="T944" i="2"/>
  <c r="R944" i="2"/>
  <c r="P944" i="2"/>
  <c r="J944" i="2"/>
  <c r="BE944" i="2" s="1"/>
  <c r="BK940" i="2"/>
  <c r="BI940" i="2"/>
  <c r="BH940" i="2"/>
  <c r="BG940" i="2"/>
  <c r="BF940" i="2"/>
  <c r="T940" i="2"/>
  <c r="R940" i="2"/>
  <c r="P940" i="2"/>
  <c r="J940" i="2"/>
  <c r="BE940" i="2" s="1"/>
  <c r="BK936" i="2"/>
  <c r="BI936" i="2"/>
  <c r="BH936" i="2"/>
  <c r="BG936" i="2"/>
  <c r="BF936" i="2"/>
  <c r="T936" i="2"/>
  <c r="R936" i="2"/>
  <c r="P936" i="2"/>
  <c r="J936" i="2"/>
  <c r="BE936" i="2" s="1"/>
  <c r="BK933" i="2"/>
  <c r="BI933" i="2"/>
  <c r="BH933" i="2"/>
  <c r="BG933" i="2"/>
  <c r="BF933" i="2"/>
  <c r="T933" i="2"/>
  <c r="R933" i="2"/>
  <c r="P933" i="2"/>
  <c r="J933" i="2"/>
  <c r="BE933" i="2" s="1"/>
  <c r="BK929" i="2"/>
  <c r="BI929" i="2"/>
  <c r="BH929" i="2"/>
  <c r="BG929" i="2"/>
  <c r="BF929" i="2"/>
  <c r="T929" i="2"/>
  <c r="R929" i="2"/>
  <c r="P929" i="2"/>
  <c r="J929" i="2"/>
  <c r="BE929" i="2" s="1"/>
  <c r="BK925" i="2"/>
  <c r="BI925" i="2"/>
  <c r="BH925" i="2"/>
  <c r="BG925" i="2"/>
  <c r="BF925" i="2"/>
  <c r="T925" i="2"/>
  <c r="R925" i="2"/>
  <c r="P925" i="2"/>
  <c r="J925" i="2"/>
  <c r="BE925" i="2" s="1"/>
  <c r="BK923" i="2"/>
  <c r="BI923" i="2"/>
  <c r="BH923" i="2"/>
  <c r="BG923" i="2"/>
  <c r="BF923" i="2"/>
  <c r="T923" i="2"/>
  <c r="R923" i="2"/>
  <c r="P923" i="2"/>
  <c r="J923" i="2"/>
  <c r="BE923" i="2" s="1"/>
  <c r="BK921" i="2"/>
  <c r="BI921" i="2"/>
  <c r="BH921" i="2"/>
  <c r="BG921" i="2"/>
  <c r="BF921" i="2"/>
  <c r="T921" i="2"/>
  <c r="R921" i="2"/>
  <c r="P921" i="2"/>
  <c r="J921" i="2"/>
  <c r="BE921" i="2" s="1"/>
  <c r="BK917" i="2"/>
  <c r="BI917" i="2"/>
  <c r="BH917" i="2"/>
  <c r="BG917" i="2"/>
  <c r="BF917" i="2"/>
  <c r="T917" i="2"/>
  <c r="R917" i="2"/>
  <c r="P917" i="2"/>
  <c r="J917" i="2"/>
  <c r="BE917" i="2" s="1"/>
  <c r="BK914" i="2"/>
  <c r="BI914" i="2"/>
  <c r="BH914" i="2"/>
  <c r="BG914" i="2"/>
  <c r="BF914" i="2"/>
  <c r="T914" i="2"/>
  <c r="R914" i="2"/>
  <c r="P914" i="2"/>
  <c r="J914" i="2"/>
  <c r="BE914" i="2" s="1"/>
  <c r="BK910" i="2"/>
  <c r="BI910" i="2"/>
  <c r="BH910" i="2"/>
  <c r="BG910" i="2"/>
  <c r="BF910" i="2"/>
  <c r="T910" i="2"/>
  <c r="R910" i="2"/>
  <c r="P910" i="2"/>
  <c r="J910" i="2"/>
  <c r="BE910" i="2" s="1"/>
  <c r="BK907" i="2"/>
  <c r="BI907" i="2"/>
  <c r="BH907" i="2"/>
  <c r="BG907" i="2"/>
  <c r="BF907" i="2"/>
  <c r="T907" i="2"/>
  <c r="R907" i="2"/>
  <c r="P907" i="2"/>
  <c r="J907" i="2"/>
  <c r="BE907" i="2" s="1"/>
  <c r="BK903" i="2"/>
  <c r="BI903" i="2"/>
  <c r="BH903" i="2"/>
  <c r="BG903" i="2"/>
  <c r="BF903" i="2"/>
  <c r="T903" i="2"/>
  <c r="R903" i="2"/>
  <c r="P903" i="2"/>
  <c r="J903" i="2"/>
  <c r="BE903" i="2" s="1"/>
  <c r="BK899" i="2"/>
  <c r="BI899" i="2"/>
  <c r="BH899" i="2"/>
  <c r="BG899" i="2"/>
  <c r="BF899" i="2"/>
  <c r="T899" i="2"/>
  <c r="R899" i="2"/>
  <c r="P899" i="2"/>
  <c r="J899" i="2"/>
  <c r="BE899" i="2" s="1"/>
  <c r="BK895" i="2"/>
  <c r="BI895" i="2"/>
  <c r="BH895" i="2"/>
  <c r="BG895" i="2"/>
  <c r="BF895" i="2"/>
  <c r="T895" i="2"/>
  <c r="R895" i="2"/>
  <c r="P895" i="2"/>
  <c r="J895" i="2"/>
  <c r="BE895" i="2" s="1"/>
  <c r="BK891" i="2"/>
  <c r="BI891" i="2"/>
  <c r="BH891" i="2"/>
  <c r="BG891" i="2"/>
  <c r="BF891" i="2"/>
  <c r="T891" i="2"/>
  <c r="R891" i="2"/>
  <c r="P891" i="2"/>
  <c r="J891" i="2"/>
  <c r="BE891" i="2" s="1"/>
  <c r="BK888" i="2"/>
  <c r="BI888" i="2"/>
  <c r="BH888" i="2"/>
  <c r="BG888" i="2"/>
  <c r="BF888" i="2"/>
  <c r="T888" i="2"/>
  <c r="R888" i="2"/>
  <c r="P888" i="2"/>
  <c r="J888" i="2"/>
  <c r="BE888" i="2" s="1"/>
  <c r="BK884" i="2"/>
  <c r="BI884" i="2"/>
  <c r="BH884" i="2"/>
  <c r="BG884" i="2"/>
  <c r="BF884" i="2"/>
  <c r="T884" i="2"/>
  <c r="R884" i="2"/>
  <c r="P884" i="2"/>
  <c r="J884" i="2"/>
  <c r="BE884" i="2" s="1"/>
  <c r="BK878" i="2"/>
  <c r="BI878" i="2"/>
  <c r="BH878" i="2"/>
  <c r="BG878" i="2"/>
  <c r="BF878" i="2"/>
  <c r="T878" i="2"/>
  <c r="R878" i="2"/>
  <c r="P878" i="2"/>
  <c r="J878" i="2"/>
  <c r="BE878" i="2" s="1"/>
  <c r="BK875" i="2"/>
  <c r="BI875" i="2"/>
  <c r="BH875" i="2"/>
  <c r="BG875" i="2"/>
  <c r="BF875" i="2"/>
  <c r="T875" i="2"/>
  <c r="R875" i="2"/>
  <c r="P875" i="2"/>
  <c r="J875" i="2"/>
  <c r="BE875" i="2" s="1"/>
  <c r="BK872" i="2"/>
  <c r="BI872" i="2"/>
  <c r="BH872" i="2"/>
  <c r="BG872" i="2"/>
  <c r="BF872" i="2"/>
  <c r="T872" i="2"/>
  <c r="R872" i="2"/>
  <c r="P872" i="2"/>
  <c r="J872" i="2"/>
  <c r="BE872" i="2" s="1"/>
  <c r="BK867" i="2"/>
  <c r="BI867" i="2"/>
  <c r="BH867" i="2"/>
  <c r="BG867" i="2"/>
  <c r="BF867" i="2"/>
  <c r="T867" i="2"/>
  <c r="R867" i="2"/>
  <c r="P867" i="2"/>
  <c r="J867" i="2"/>
  <c r="BE867" i="2" s="1"/>
  <c r="BK864" i="2"/>
  <c r="BI864" i="2"/>
  <c r="BH864" i="2"/>
  <c r="BG864" i="2"/>
  <c r="BF864" i="2"/>
  <c r="T864" i="2"/>
  <c r="R864" i="2"/>
  <c r="P864" i="2"/>
  <c r="J864" i="2"/>
  <c r="BE864" i="2" s="1"/>
  <c r="BK861" i="2"/>
  <c r="BI861" i="2"/>
  <c r="BH861" i="2"/>
  <c r="BG861" i="2"/>
  <c r="BF861" i="2"/>
  <c r="T861" i="2"/>
  <c r="R861" i="2"/>
  <c r="P861" i="2"/>
  <c r="J861" i="2"/>
  <c r="BE861" i="2" s="1"/>
  <c r="BK858" i="2"/>
  <c r="BI858" i="2"/>
  <c r="BH858" i="2"/>
  <c r="BG858" i="2"/>
  <c r="BF858" i="2"/>
  <c r="T858" i="2"/>
  <c r="R858" i="2"/>
  <c r="P858" i="2"/>
  <c r="J858" i="2"/>
  <c r="BE858" i="2" s="1"/>
  <c r="BK854" i="2"/>
  <c r="BI854" i="2"/>
  <c r="BH854" i="2"/>
  <c r="BG854" i="2"/>
  <c r="BF854" i="2"/>
  <c r="T854" i="2"/>
  <c r="R854" i="2"/>
  <c r="P854" i="2"/>
  <c r="J854" i="2"/>
  <c r="BE854" i="2" s="1"/>
  <c r="BK850" i="2"/>
  <c r="BI850" i="2"/>
  <c r="BH850" i="2"/>
  <c r="BG850" i="2"/>
  <c r="BF850" i="2"/>
  <c r="T850" i="2"/>
  <c r="R850" i="2"/>
  <c r="P850" i="2"/>
  <c r="J850" i="2"/>
  <c r="BE850" i="2" s="1"/>
  <c r="BK840" i="2"/>
  <c r="BI840" i="2"/>
  <c r="BH840" i="2"/>
  <c r="BG840" i="2"/>
  <c r="BF840" i="2"/>
  <c r="T840" i="2"/>
  <c r="R840" i="2"/>
  <c r="P840" i="2"/>
  <c r="J840" i="2"/>
  <c r="BE840" i="2" s="1"/>
  <c r="BK836" i="2"/>
  <c r="BI836" i="2"/>
  <c r="BH836" i="2"/>
  <c r="BG836" i="2"/>
  <c r="BF836" i="2"/>
  <c r="T836" i="2"/>
  <c r="R836" i="2"/>
  <c r="P836" i="2"/>
  <c r="J836" i="2"/>
  <c r="BE836" i="2" s="1"/>
  <c r="BK833" i="2"/>
  <c r="BI833" i="2"/>
  <c r="BH833" i="2"/>
  <c r="BG833" i="2"/>
  <c r="BF833" i="2"/>
  <c r="T833" i="2"/>
  <c r="R833" i="2"/>
  <c r="P833" i="2"/>
  <c r="J833" i="2"/>
  <c r="BE833" i="2" s="1"/>
  <c r="BK828" i="2"/>
  <c r="BI828" i="2"/>
  <c r="BH828" i="2"/>
  <c r="BG828" i="2"/>
  <c r="BF828" i="2"/>
  <c r="T828" i="2"/>
  <c r="R828" i="2"/>
  <c r="P828" i="2"/>
  <c r="J828" i="2"/>
  <c r="BE828" i="2" s="1"/>
  <c r="BK822" i="2"/>
  <c r="BI822" i="2"/>
  <c r="BH822" i="2"/>
  <c r="BG822" i="2"/>
  <c r="BF822" i="2"/>
  <c r="T822" i="2"/>
  <c r="R822" i="2"/>
  <c r="P822" i="2"/>
  <c r="J822" i="2"/>
  <c r="BE822" i="2" s="1"/>
  <c r="BK819" i="2"/>
  <c r="BI819" i="2"/>
  <c r="BH819" i="2"/>
  <c r="BG819" i="2"/>
  <c r="BF819" i="2"/>
  <c r="T819" i="2"/>
  <c r="R819" i="2"/>
  <c r="P819" i="2"/>
  <c r="J819" i="2"/>
  <c r="BE819" i="2" s="1"/>
  <c r="BK815" i="2"/>
  <c r="BI815" i="2"/>
  <c r="BH815" i="2"/>
  <c r="BG815" i="2"/>
  <c r="BF815" i="2"/>
  <c r="T815" i="2"/>
  <c r="R815" i="2"/>
  <c r="P815" i="2"/>
  <c r="J815" i="2"/>
  <c r="BE815" i="2" s="1"/>
  <c r="BK812" i="2"/>
  <c r="BI812" i="2"/>
  <c r="BH812" i="2"/>
  <c r="BG812" i="2"/>
  <c r="BF812" i="2"/>
  <c r="T812" i="2"/>
  <c r="R812" i="2"/>
  <c r="P812" i="2"/>
  <c r="J812" i="2"/>
  <c r="BE812" i="2" s="1"/>
  <c r="BK807" i="2"/>
  <c r="BI807" i="2"/>
  <c r="BH807" i="2"/>
  <c r="BG807" i="2"/>
  <c r="BF807" i="2"/>
  <c r="T807" i="2"/>
  <c r="R807" i="2"/>
  <c r="P807" i="2"/>
  <c r="J807" i="2"/>
  <c r="BE807" i="2" s="1"/>
  <c r="BK801" i="2"/>
  <c r="BI801" i="2"/>
  <c r="BH801" i="2"/>
  <c r="BG801" i="2"/>
  <c r="BF801" i="2"/>
  <c r="T801" i="2"/>
  <c r="R801" i="2"/>
  <c r="P801" i="2"/>
  <c r="J801" i="2"/>
  <c r="BE801" i="2" s="1"/>
  <c r="BK795" i="2"/>
  <c r="BI795" i="2"/>
  <c r="BH795" i="2"/>
  <c r="BG795" i="2"/>
  <c r="BF795" i="2"/>
  <c r="T795" i="2"/>
  <c r="R795" i="2"/>
  <c r="P795" i="2"/>
  <c r="J795" i="2"/>
  <c r="BE795" i="2" s="1"/>
  <c r="BK784" i="2"/>
  <c r="BI784" i="2"/>
  <c r="BH784" i="2"/>
  <c r="BG784" i="2"/>
  <c r="BF784" i="2"/>
  <c r="T784" i="2"/>
  <c r="R784" i="2"/>
  <c r="P784" i="2"/>
  <c r="J784" i="2"/>
  <c r="BE784" i="2" s="1"/>
  <c r="BK766" i="2"/>
  <c r="BI766" i="2"/>
  <c r="BH766" i="2"/>
  <c r="BG766" i="2"/>
  <c r="BF766" i="2"/>
  <c r="T766" i="2"/>
  <c r="R766" i="2"/>
  <c r="P766" i="2"/>
  <c r="J766" i="2"/>
  <c r="BE766" i="2" s="1"/>
  <c r="BK762" i="2"/>
  <c r="BI762" i="2"/>
  <c r="BH762" i="2"/>
  <c r="BG762" i="2"/>
  <c r="BF762" i="2"/>
  <c r="T762" i="2"/>
  <c r="R762" i="2"/>
  <c r="P762" i="2"/>
  <c r="J762" i="2"/>
  <c r="BE762" i="2" s="1"/>
  <c r="BK755" i="2"/>
  <c r="BI755" i="2"/>
  <c r="BH755" i="2"/>
  <c r="BG755" i="2"/>
  <c r="BF755" i="2"/>
  <c r="T755" i="2"/>
  <c r="R755" i="2"/>
  <c r="P755" i="2"/>
  <c r="J755" i="2"/>
  <c r="BE755" i="2" s="1"/>
  <c r="BK744" i="2"/>
  <c r="BI744" i="2"/>
  <c r="BH744" i="2"/>
  <c r="BG744" i="2"/>
  <c r="BF744" i="2"/>
  <c r="T744" i="2"/>
  <c r="R744" i="2"/>
  <c r="P744" i="2"/>
  <c r="J744" i="2"/>
  <c r="BE744" i="2" s="1"/>
  <c r="BK735" i="2"/>
  <c r="BI735" i="2"/>
  <c r="BH735" i="2"/>
  <c r="BG735" i="2"/>
  <c r="BF735" i="2"/>
  <c r="T735" i="2"/>
  <c r="R735" i="2"/>
  <c r="P735" i="2"/>
  <c r="J735" i="2"/>
  <c r="BE735" i="2" s="1"/>
  <c r="BK726" i="2"/>
  <c r="BI726" i="2"/>
  <c r="BH726" i="2"/>
  <c r="BG726" i="2"/>
  <c r="BF726" i="2"/>
  <c r="T726" i="2"/>
  <c r="R726" i="2"/>
  <c r="P726" i="2"/>
  <c r="J726" i="2"/>
  <c r="BE726" i="2" s="1"/>
  <c r="BK723" i="2"/>
  <c r="BI723" i="2"/>
  <c r="BH723" i="2"/>
  <c r="BG723" i="2"/>
  <c r="BF723" i="2"/>
  <c r="T723" i="2"/>
  <c r="R723" i="2"/>
  <c r="P723" i="2"/>
  <c r="J723" i="2"/>
  <c r="BE723" i="2" s="1"/>
  <c r="BK712" i="2"/>
  <c r="BI712" i="2"/>
  <c r="BH712" i="2"/>
  <c r="BG712" i="2"/>
  <c r="BF712" i="2"/>
  <c r="T712" i="2"/>
  <c r="R712" i="2"/>
  <c r="P712" i="2"/>
  <c r="J712" i="2"/>
  <c r="BE712" i="2" s="1"/>
  <c r="BK709" i="2"/>
  <c r="BI709" i="2"/>
  <c r="BH709" i="2"/>
  <c r="BG709" i="2"/>
  <c r="BF709" i="2"/>
  <c r="T709" i="2"/>
  <c r="R709" i="2"/>
  <c r="P709" i="2"/>
  <c r="J709" i="2"/>
  <c r="BE709" i="2" s="1"/>
  <c r="BK699" i="2"/>
  <c r="BI699" i="2"/>
  <c r="BH699" i="2"/>
  <c r="BG699" i="2"/>
  <c r="BF699" i="2"/>
  <c r="T699" i="2"/>
  <c r="R699" i="2"/>
  <c r="P699" i="2"/>
  <c r="J699" i="2"/>
  <c r="BE699" i="2" s="1"/>
  <c r="BK696" i="2"/>
  <c r="BI696" i="2"/>
  <c r="BH696" i="2"/>
  <c r="BG696" i="2"/>
  <c r="BF696" i="2"/>
  <c r="T696" i="2"/>
  <c r="R696" i="2"/>
  <c r="P696" i="2"/>
  <c r="J696" i="2"/>
  <c r="BE696" i="2" s="1"/>
  <c r="BK685" i="2"/>
  <c r="BI685" i="2"/>
  <c r="BH685" i="2"/>
  <c r="BG685" i="2"/>
  <c r="BF685" i="2"/>
  <c r="T685" i="2"/>
  <c r="R685" i="2"/>
  <c r="P685" i="2"/>
  <c r="J685" i="2"/>
  <c r="BE685" i="2" s="1"/>
  <c r="BK682" i="2"/>
  <c r="BI682" i="2"/>
  <c r="BH682" i="2"/>
  <c r="BG682" i="2"/>
  <c r="BF682" i="2"/>
  <c r="T682" i="2"/>
  <c r="R682" i="2"/>
  <c r="P682" i="2"/>
  <c r="J682" i="2"/>
  <c r="BE682" i="2" s="1"/>
  <c r="BK678" i="2"/>
  <c r="BI678" i="2"/>
  <c r="BH678" i="2"/>
  <c r="BG678" i="2"/>
  <c r="BF678" i="2"/>
  <c r="T678" i="2"/>
  <c r="R678" i="2"/>
  <c r="P678" i="2"/>
  <c r="J678" i="2"/>
  <c r="BE678" i="2" s="1"/>
  <c r="BK658" i="2"/>
  <c r="BI658" i="2"/>
  <c r="BH658" i="2"/>
  <c r="BG658" i="2"/>
  <c r="BF658" i="2"/>
  <c r="T658" i="2"/>
  <c r="R658" i="2"/>
  <c r="P658" i="2"/>
  <c r="J658" i="2"/>
  <c r="BE658" i="2" s="1"/>
  <c r="BK649" i="2"/>
  <c r="BI649" i="2"/>
  <c r="BH649" i="2"/>
  <c r="BG649" i="2"/>
  <c r="BF649" i="2"/>
  <c r="T649" i="2"/>
  <c r="R649" i="2"/>
  <c r="P649" i="2"/>
  <c r="J649" i="2"/>
  <c r="BE649" i="2" s="1"/>
  <c r="BK646" i="2"/>
  <c r="BI646" i="2"/>
  <c r="BH646" i="2"/>
  <c r="BG646" i="2"/>
  <c r="BF646" i="2"/>
  <c r="T646" i="2"/>
  <c r="R646" i="2"/>
  <c r="P646" i="2"/>
  <c r="J646" i="2"/>
  <c r="BE646" i="2" s="1"/>
  <c r="BK621" i="2"/>
  <c r="BI621" i="2"/>
  <c r="BH621" i="2"/>
  <c r="BG621" i="2"/>
  <c r="BF621" i="2"/>
  <c r="T621" i="2"/>
  <c r="R621" i="2"/>
  <c r="P621" i="2"/>
  <c r="J621" i="2"/>
  <c r="BE621" i="2" s="1"/>
  <c r="BK595" i="2"/>
  <c r="BI595" i="2"/>
  <c r="BH595" i="2"/>
  <c r="BG595" i="2"/>
  <c r="BF595" i="2"/>
  <c r="T595" i="2"/>
  <c r="R595" i="2"/>
  <c r="P595" i="2"/>
  <c r="J595" i="2"/>
  <c r="BE595" i="2" s="1"/>
  <c r="BK591" i="2"/>
  <c r="BI591" i="2"/>
  <c r="BH591" i="2"/>
  <c r="BG591" i="2"/>
  <c r="BF591" i="2"/>
  <c r="T591" i="2"/>
  <c r="R591" i="2"/>
  <c r="P591" i="2"/>
  <c r="J591" i="2"/>
  <c r="BE591" i="2" s="1"/>
  <c r="BK587" i="2"/>
  <c r="BI587" i="2"/>
  <c r="BH587" i="2"/>
  <c r="BG587" i="2"/>
  <c r="BF587" i="2"/>
  <c r="T587" i="2"/>
  <c r="R587" i="2"/>
  <c r="P587" i="2"/>
  <c r="J587" i="2"/>
  <c r="BE587" i="2" s="1"/>
  <c r="BK584" i="2"/>
  <c r="BI584" i="2"/>
  <c r="BH584" i="2"/>
  <c r="BG584" i="2"/>
  <c r="BF584" i="2"/>
  <c r="T584" i="2"/>
  <c r="R584" i="2"/>
  <c r="P584" i="2"/>
  <c r="J584" i="2"/>
  <c r="BE584" i="2" s="1"/>
  <c r="BK578" i="2"/>
  <c r="BI578" i="2"/>
  <c r="BH578" i="2"/>
  <c r="BG578" i="2"/>
  <c r="BF578" i="2"/>
  <c r="T578" i="2"/>
  <c r="R578" i="2"/>
  <c r="P578" i="2"/>
  <c r="J578" i="2"/>
  <c r="BE578" i="2" s="1"/>
  <c r="BK573" i="2"/>
  <c r="BI573" i="2"/>
  <c r="BH573" i="2"/>
  <c r="BG573" i="2"/>
  <c r="BF573" i="2"/>
  <c r="T573" i="2"/>
  <c r="R573" i="2"/>
  <c r="R572" i="2" s="1"/>
  <c r="P573" i="2"/>
  <c r="J573" i="2"/>
  <c r="BE573" i="2" s="1"/>
  <c r="BK569" i="2"/>
  <c r="BI569" i="2"/>
  <c r="BH569" i="2"/>
  <c r="BG569" i="2"/>
  <c r="BF569" i="2"/>
  <c r="T569" i="2"/>
  <c r="R569" i="2"/>
  <c r="P569" i="2"/>
  <c r="J569" i="2"/>
  <c r="BE569" i="2" s="1"/>
  <c r="BK563" i="2"/>
  <c r="BI563" i="2"/>
  <c r="BH563" i="2"/>
  <c r="BG563" i="2"/>
  <c r="BF563" i="2"/>
  <c r="T563" i="2"/>
  <c r="R563" i="2"/>
  <c r="P563" i="2"/>
  <c r="J563" i="2"/>
  <c r="BE563" i="2" s="1"/>
  <c r="BK558" i="2"/>
  <c r="BI558" i="2"/>
  <c r="BH558" i="2"/>
  <c r="BG558" i="2"/>
  <c r="BF558" i="2"/>
  <c r="T558" i="2"/>
  <c r="R558" i="2"/>
  <c r="P558" i="2"/>
  <c r="J558" i="2"/>
  <c r="BE558" i="2" s="1"/>
  <c r="BK555" i="2"/>
  <c r="BI555" i="2"/>
  <c r="BH555" i="2"/>
  <c r="BG555" i="2"/>
  <c r="BF555" i="2"/>
  <c r="T555" i="2"/>
  <c r="R555" i="2"/>
  <c r="P555" i="2"/>
  <c r="J555" i="2"/>
  <c r="BE555" i="2" s="1"/>
  <c r="BK550" i="2"/>
  <c r="BI550" i="2"/>
  <c r="BH550" i="2"/>
  <c r="BG550" i="2"/>
  <c r="BF550" i="2"/>
  <c r="T550" i="2"/>
  <c r="R550" i="2"/>
  <c r="P550" i="2"/>
  <c r="J550" i="2"/>
  <c r="BE550" i="2" s="1"/>
  <c r="BK545" i="2"/>
  <c r="BI545" i="2"/>
  <c r="BH545" i="2"/>
  <c r="BG545" i="2"/>
  <c r="BF545" i="2"/>
  <c r="T545" i="2"/>
  <c r="R545" i="2"/>
  <c r="P545" i="2"/>
  <c r="J545" i="2"/>
  <c r="BE545" i="2" s="1"/>
  <c r="BK540" i="2"/>
  <c r="BI540" i="2"/>
  <c r="BH540" i="2"/>
  <c r="BG540" i="2"/>
  <c r="BF540" i="2"/>
  <c r="T540" i="2"/>
  <c r="R540" i="2"/>
  <c r="P540" i="2"/>
  <c r="J540" i="2"/>
  <c r="BE540" i="2" s="1"/>
  <c r="BK536" i="2"/>
  <c r="BI536" i="2"/>
  <c r="BH536" i="2"/>
  <c r="BG536" i="2"/>
  <c r="BF536" i="2"/>
  <c r="T536" i="2"/>
  <c r="R536" i="2"/>
  <c r="P536" i="2"/>
  <c r="J536" i="2"/>
  <c r="BE536" i="2" s="1"/>
  <c r="BK532" i="2"/>
  <c r="BI532" i="2"/>
  <c r="BH532" i="2"/>
  <c r="BG532" i="2"/>
  <c r="BF532" i="2"/>
  <c r="T532" i="2"/>
  <c r="R532" i="2"/>
  <c r="P532" i="2"/>
  <c r="J532" i="2"/>
  <c r="BE532" i="2" s="1"/>
  <c r="BK528" i="2"/>
  <c r="BI528" i="2"/>
  <c r="BH528" i="2"/>
  <c r="BG528" i="2"/>
  <c r="BF528" i="2"/>
  <c r="T528" i="2"/>
  <c r="R528" i="2"/>
  <c r="P528" i="2"/>
  <c r="J528" i="2"/>
  <c r="BE528" i="2" s="1"/>
  <c r="BK523" i="2"/>
  <c r="BI523" i="2"/>
  <c r="BH523" i="2"/>
  <c r="BG523" i="2"/>
  <c r="BF523" i="2"/>
  <c r="T523" i="2"/>
  <c r="R523" i="2"/>
  <c r="P523" i="2"/>
  <c r="J523" i="2"/>
  <c r="BE523" i="2" s="1"/>
  <c r="BK520" i="2"/>
  <c r="BI520" i="2"/>
  <c r="BH520" i="2"/>
  <c r="BG520" i="2"/>
  <c r="BF520" i="2"/>
  <c r="T520" i="2"/>
  <c r="R520" i="2"/>
  <c r="P520" i="2"/>
  <c r="J520" i="2"/>
  <c r="BE520" i="2" s="1"/>
  <c r="BK517" i="2"/>
  <c r="BI517" i="2"/>
  <c r="BH517" i="2"/>
  <c r="BG517" i="2"/>
  <c r="BF517" i="2"/>
  <c r="T517" i="2"/>
  <c r="R517" i="2"/>
  <c r="P517" i="2"/>
  <c r="J517" i="2"/>
  <c r="BE517" i="2" s="1"/>
  <c r="BK514" i="2"/>
  <c r="BI514" i="2"/>
  <c r="BH514" i="2"/>
  <c r="BG514" i="2"/>
  <c r="BF514" i="2"/>
  <c r="T514" i="2"/>
  <c r="R514" i="2"/>
  <c r="P514" i="2"/>
  <c r="J514" i="2"/>
  <c r="BE514" i="2" s="1"/>
  <c r="BK507" i="2"/>
  <c r="BI507" i="2"/>
  <c r="BH507" i="2"/>
  <c r="BG507" i="2"/>
  <c r="BF507" i="2"/>
  <c r="T507" i="2"/>
  <c r="R507" i="2"/>
  <c r="P507" i="2"/>
  <c r="J507" i="2"/>
  <c r="BE507" i="2" s="1"/>
  <c r="BK501" i="2"/>
  <c r="BI501" i="2"/>
  <c r="BH501" i="2"/>
  <c r="BG501" i="2"/>
  <c r="BF501" i="2"/>
  <c r="T501" i="2"/>
  <c r="R501" i="2"/>
  <c r="P501" i="2"/>
  <c r="J501" i="2"/>
  <c r="BE501" i="2" s="1"/>
  <c r="BK497" i="2"/>
  <c r="BI497" i="2"/>
  <c r="BH497" i="2"/>
  <c r="BG497" i="2"/>
  <c r="BF497" i="2"/>
  <c r="T497" i="2"/>
  <c r="R497" i="2"/>
  <c r="P497" i="2"/>
  <c r="J497" i="2"/>
  <c r="BE497" i="2" s="1"/>
  <c r="BK494" i="2"/>
  <c r="BI494" i="2"/>
  <c r="BH494" i="2"/>
  <c r="BG494" i="2"/>
  <c r="BF494" i="2"/>
  <c r="T494" i="2"/>
  <c r="R494" i="2"/>
  <c r="P494" i="2"/>
  <c r="J494" i="2"/>
  <c r="BE494" i="2" s="1"/>
  <c r="BK489" i="2"/>
  <c r="BI489" i="2"/>
  <c r="BH489" i="2"/>
  <c r="BG489" i="2"/>
  <c r="BF489" i="2"/>
  <c r="T489" i="2"/>
  <c r="R489" i="2"/>
  <c r="P489" i="2"/>
  <c r="J489" i="2"/>
  <c r="BE489" i="2" s="1"/>
  <c r="BK486" i="2"/>
  <c r="BI486" i="2"/>
  <c r="BH486" i="2"/>
  <c r="BG486" i="2"/>
  <c r="BF486" i="2"/>
  <c r="T486" i="2"/>
  <c r="R486" i="2"/>
  <c r="P486" i="2"/>
  <c r="J486" i="2"/>
  <c r="BE486" i="2" s="1"/>
  <c r="BK479" i="2"/>
  <c r="BI479" i="2"/>
  <c r="BH479" i="2"/>
  <c r="BG479" i="2"/>
  <c r="BF479" i="2"/>
  <c r="T479" i="2"/>
  <c r="R479" i="2"/>
  <c r="P479" i="2"/>
  <c r="J479" i="2"/>
  <c r="BE479" i="2" s="1"/>
  <c r="BK474" i="2"/>
  <c r="BI474" i="2"/>
  <c r="BH474" i="2"/>
  <c r="BG474" i="2"/>
  <c r="BF474" i="2"/>
  <c r="T474" i="2"/>
  <c r="R474" i="2"/>
  <c r="P474" i="2"/>
  <c r="J474" i="2"/>
  <c r="BE474" i="2" s="1"/>
  <c r="BK469" i="2"/>
  <c r="BI469" i="2"/>
  <c r="BH469" i="2"/>
  <c r="BG469" i="2"/>
  <c r="BF469" i="2"/>
  <c r="T469" i="2"/>
  <c r="R469" i="2"/>
  <c r="P469" i="2"/>
  <c r="J469" i="2"/>
  <c r="BE469" i="2" s="1"/>
  <c r="BK466" i="2"/>
  <c r="BI466" i="2"/>
  <c r="BH466" i="2"/>
  <c r="BG466" i="2"/>
  <c r="BF466" i="2"/>
  <c r="T466" i="2"/>
  <c r="R466" i="2"/>
  <c r="P466" i="2"/>
  <c r="J466" i="2"/>
  <c r="BE466" i="2" s="1"/>
  <c r="BK462" i="2"/>
  <c r="BI462" i="2"/>
  <c r="BH462" i="2"/>
  <c r="BG462" i="2"/>
  <c r="BF462" i="2"/>
  <c r="T462" i="2"/>
  <c r="R462" i="2"/>
  <c r="P462" i="2"/>
  <c r="J462" i="2"/>
  <c r="BE462" i="2" s="1"/>
  <c r="BK459" i="2"/>
  <c r="BI459" i="2"/>
  <c r="BH459" i="2"/>
  <c r="BG459" i="2"/>
  <c r="BF459" i="2"/>
  <c r="T459" i="2"/>
  <c r="R459" i="2"/>
  <c r="P459" i="2"/>
  <c r="J459" i="2"/>
  <c r="BE459" i="2" s="1"/>
  <c r="BK455" i="2"/>
  <c r="BI455" i="2"/>
  <c r="BH455" i="2"/>
  <c r="BG455" i="2"/>
  <c r="BF455" i="2"/>
  <c r="T455" i="2"/>
  <c r="R455" i="2"/>
  <c r="P455" i="2"/>
  <c r="J455" i="2"/>
  <c r="BE455" i="2" s="1"/>
  <c r="BK451" i="2"/>
  <c r="BI451" i="2"/>
  <c r="BH451" i="2"/>
  <c r="BG451" i="2"/>
  <c r="BF451" i="2"/>
  <c r="T451" i="2"/>
  <c r="R451" i="2"/>
  <c r="P451" i="2"/>
  <c r="J451" i="2"/>
  <c r="BE451" i="2" s="1"/>
  <c r="BK447" i="2"/>
  <c r="BI447" i="2"/>
  <c r="BH447" i="2"/>
  <c r="BG447" i="2"/>
  <c r="BF447" i="2"/>
  <c r="T447" i="2"/>
  <c r="R447" i="2"/>
  <c r="P447" i="2"/>
  <c r="J447" i="2"/>
  <c r="BE447" i="2" s="1"/>
  <c r="BK434" i="2"/>
  <c r="BI434" i="2"/>
  <c r="BH434" i="2"/>
  <c r="BG434" i="2"/>
  <c r="BF434" i="2"/>
  <c r="T434" i="2"/>
  <c r="R434" i="2"/>
  <c r="P434" i="2"/>
  <c r="J434" i="2"/>
  <c r="BE434" i="2" s="1"/>
  <c r="BK425" i="2"/>
  <c r="BI425" i="2"/>
  <c r="BH425" i="2"/>
  <c r="BG425" i="2"/>
  <c r="BF425" i="2"/>
  <c r="T425" i="2"/>
  <c r="R425" i="2"/>
  <c r="P425" i="2"/>
  <c r="J425" i="2"/>
  <c r="BE425" i="2" s="1"/>
  <c r="BK421" i="2"/>
  <c r="BI421" i="2"/>
  <c r="BH421" i="2"/>
  <c r="BG421" i="2"/>
  <c r="BF421" i="2"/>
  <c r="T421" i="2"/>
  <c r="R421" i="2"/>
  <c r="P421" i="2"/>
  <c r="J421" i="2"/>
  <c r="BE421" i="2" s="1"/>
  <c r="BK417" i="2"/>
  <c r="BI417" i="2"/>
  <c r="BH417" i="2"/>
  <c r="BG417" i="2"/>
  <c r="BF417" i="2"/>
  <c r="T417" i="2"/>
  <c r="R417" i="2"/>
  <c r="P417" i="2"/>
  <c r="J417" i="2"/>
  <c r="BE417" i="2" s="1"/>
  <c r="BK414" i="2"/>
  <c r="BI414" i="2"/>
  <c r="BH414" i="2"/>
  <c r="BG414" i="2"/>
  <c r="BF414" i="2"/>
  <c r="T414" i="2"/>
  <c r="R414" i="2"/>
  <c r="P414" i="2"/>
  <c r="J414" i="2"/>
  <c r="BE414" i="2" s="1"/>
  <c r="BK411" i="2"/>
  <c r="BI411" i="2"/>
  <c r="BH411" i="2"/>
  <c r="BG411" i="2"/>
  <c r="BF411" i="2"/>
  <c r="T411" i="2"/>
  <c r="R411" i="2"/>
  <c r="P411" i="2"/>
  <c r="J411" i="2"/>
  <c r="BE411" i="2" s="1"/>
  <c r="BK407" i="2"/>
  <c r="BI407" i="2"/>
  <c r="BH407" i="2"/>
  <c r="BG407" i="2"/>
  <c r="BF407" i="2"/>
  <c r="T407" i="2"/>
  <c r="R407" i="2"/>
  <c r="P407" i="2"/>
  <c r="J407" i="2"/>
  <c r="BE407" i="2" s="1"/>
  <c r="BK404" i="2"/>
  <c r="BI404" i="2"/>
  <c r="BH404" i="2"/>
  <c r="BG404" i="2"/>
  <c r="BF404" i="2"/>
  <c r="T404" i="2"/>
  <c r="R404" i="2"/>
  <c r="P404" i="2"/>
  <c r="J404" i="2"/>
  <c r="BE404" i="2" s="1"/>
  <c r="BK398" i="2"/>
  <c r="BI398" i="2"/>
  <c r="BH398" i="2"/>
  <c r="BG398" i="2"/>
  <c r="BF398" i="2"/>
  <c r="T398" i="2"/>
  <c r="R398" i="2"/>
  <c r="P398" i="2"/>
  <c r="J398" i="2"/>
  <c r="BE398" i="2" s="1"/>
  <c r="BK391" i="2"/>
  <c r="BI391" i="2"/>
  <c r="BH391" i="2"/>
  <c r="BG391" i="2"/>
  <c r="BF391" i="2"/>
  <c r="T391" i="2"/>
  <c r="R391" i="2"/>
  <c r="P391" i="2"/>
  <c r="J391" i="2"/>
  <c r="BE391" i="2" s="1"/>
  <c r="BK387" i="2"/>
  <c r="BI387" i="2"/>
  <c r="BH387" i="2"/>
  <c r="BG387" i="2"/>
  <c r="BF387" i="2"/>
  <c r="T387" i="2"/>
  <c r="R387" i="2"/>
  <c r="P387" i="2"/>
  <c r="J387" i="2"/>
  <c r="BE387" i="2" s="1"/>
  <c r="BK383" i="2"/>
  <c r="BI383" i="2"/>
  <c r="BH383" i="2"/>
  <c r="BG383" i="2"/>
  <c r="BF383" i="2"/>
  <c r="T383" i="2"/>
  <c r="R383" i="2"/>
  <c r="P383" i="2"/>
  <c r="J383" i="2"/>
  <c r="BE383" i="2" s="1"/>
  <c r="BK379" i="2"/>
  <c r="BI379" i="2"/>
  <c r="BH379" i="2"/>
  <c r="BG379" i="2"/>
  <c r="BF379" i="2"/>
  <c r="T379" i="2"/>
  <c r="R379" i="2"/>
  <c r="P379" i="2"/>
  <c r="J379" i="2"/>
  <c r="BE379" i="2" s="1"/>
  <c r="BK375" i="2"/>
  <c r="BI375" i="2"/>
  <c r="BH375" i="2"/>
  <c r="BG375" i="2"/>
  <c r="BF375" i="2"/>
  <c r="T375" i="2"/>
  <c r="R375" i="2"/>
  <c r="P375" i="2"/>
  <c r="J375" i="2"/>
  <c r="BE375" i="2" s="1"/>
  <c r="BK371" i="2"/>
  <c r="BI371" i="2"/>
  <c r="BH371" i="2"/>
  <c r="BG371" i="2"/>
  <c r="BF371" i="2"/>
  <c r="T371" i="2"/>
  <c r="R371" i="2"/>
  <c r="P371" i="2"/>
  <c r="J371" i="2"/>
  <c r="BE371" i="2" s="1"/>
  <c r="BK367" i="2"/>
  <c r="BI367" i="2"/>
  <c r="BH367" i="2"/>
  <c r="BG367" i="2"/>
  <c r="BF367" i="2"/>
  <c r="T367" i="2"/>
  <c r="R367" i="2"/>
  <c r="P367" i="2"/>
  <c r="J367" i="2"/>
  <c r="BE367" i="2" s="1"/>
  <c r="BK363" i="2"/>
  <c r="BI363" i="2"/>
  <c r="BH363" i="2"/>
  <c r="BG363" i="2"/>
  <c r="BF363" i="2"/>
  <c r="T363" i="2"/>
  <c r="R363" i="2"/>
  <c r="P363" i="2"/>
  <c r="J363" i="2"/>
  <c r="BE363" i="2" s="1"/>
  <c r="BK359" i="2"/>
  <c r="BI359" i="2"/>
  <c r="BH359" i="2"/>
  <c r="BG359" i="2"/>
  <c r="BF359" i="2"/>
  <c r="T359" i="2"/>
  <c r="R359" i="2"/>
  <c r="P359" i="2"/>
  <c r="J359" i="2"/>
  <c r="BE359" i="2" s="1"/>
  <c r="BK355" i="2"/>
  <c r="BI355" i="2"/>
  <c r="BH355" i="2"/>
  <c r="BG355" i="2"/>
  <c r="BF355" i="2"/>
  <c r="T355" i="2"/>
  <c r="R355" i="2"/>
  <c r="P355" i="2"/>
  <c r="J355" i="2"/>
  <c r="BE355" i="2" s="1"/>
  <c r="BK351" i="2"/>
  <c r="BI351" i="2"/>
  <c r="BH351" i="2"/>
  <c r="BG351" i="2"/>
  <c r="BF351" i="2"/>
  <c r="T351" i="2"/>
  <c r="R351" i="2"/>
  <c r="P351" i="2"/>
  <c r="J351" i="2"/>
  <c r="BE351" i="2" s="1"/>
  <c r="BK348" i="2"/>
  <c r="BI348" i="2"/>
  <c r="BH348" i="2"/>
  <c r="BG348" i="2"/>
  <c r="BF348" i="2"/>
  <c r="T348" i="2"/>
  <c r="R348" i="2"/>
  <c r="P348" i="2"/>
  <c r="J348" i="2"/>
  <c r="BE348" i="2" s="1"/>
  <c r="BK344" i="2"/>
  <c r="BI344" i="2"/>
  <c r="BH344" i="2"/>
  <c r="BG344" i="2"/>
  <c r="BF344" i="2"/>
  <c r="T344" i="2"/>
  <c r="R344" i="2"/>
  <c r="P344" i="2"/>
  <c r="J344" i="2"/>
  <c r="BE344" i="2" s="1"/>
  <c r="BK341" i="2"/>
  <c r="BI341" i="2"/>
  <c r="BH341" i="2"/>
  <c r="BG341" i="2"/>
  <c r="BF341" i="2"/>
  <c r="T341" i="2"/>
  <c r="R341" i="2"/>
  <c r="P341" i="2"/>
  <c r="J341" i="2"/>
  <c r="BE341" i="2" s="1"/>
  <c r="BK338" i="2"/>
  <c r="BI338" i="2"/>
  <c r="BH338" i="2"/>
  <c r="BG338" i="2"/>
  <c r="BF338" i="2"/>
  <c r="T338" i="2"/>
  <c r="R338" i="2"/>
  <c r="P338" i="2"/>
  <c r="J338" i="2"/>
  <c r="BE338" i="2" s="1"/>
  <c r="BK333" i="2"/>
  <c r="BI333" i="2"/>
  <c r="BH333" i="2"/>
  <c r="BG333" i="2"/>
  <c r="BF333" i="2"/>
  <c r="T333" i="2"/>
  <c r="R333" i="2"/>
  <c r="P333" i="2"/>
  <c r="J333" i="2"/>
  <c r="BE333" i="2" s="1"/>
  <c r="BK330" i="2"/>
  <c r="BI330" i="2"/>
  <c r="BH330" i="2"/>
  <c r="BG330" i="2"/>
  <c r="BF330" i="2"/>
  <c r="T330" i="2"/>
  <c r="R330" i="2"/>
  <c r="P330" i="2"/>
  <c r="J330" i="2"/>
  <c r="BE330" i="2" s="1"/>
  <c r="BK313" i="2"/>
  <c r="BI313" i="2"/>
  <c r="BH313" i="2"/>
  <c r="BG313" i="2"/>
  <c r="BF313" i="2"/>
  <c r="T313" i="2"/>
  <c r="R313" i="2"/>
  <c r="P313" i="2"/>
  <c r="J313" i="2"/>
  <c r="BE313" i="2" s="1"/>
  <c r="BK301" i="2"/>
  <c r="BI301" i="2"/>
  <c r="BH301" i="2"/>
  <c r="BG301" i="2"/>
  <c r="BF301" i="2"/>
  <c r="T301" i="2"/>
  <c r="R301" i="2"/>
  <c r="P301" i="2"/>
  <c r="J301" i="2"/>
  <c r="BE301" i="2" s="1"/>
  <c r="BK295" i="2"/>
  <c r="BI295" i="2"/>
  <c r="BH295" i="2"/>
  <c r="BG295" i="2"/>
  <c r="BF295" i="2"/>
  <c r="T295" i="2"/>
  <c r="R295" i="2"/>
  <c r="P295" i="2"/>
  <c r="J295" i="2"/>
  <c r="BE295" i="2" s="1"/>
  <c r="BK289" i="2"/>
  <c r="BI289" i="2"/>
  <c r="BH289" i="2"/>
  <c r="BG289" i="2"/>
  <c r="BF289" i="2"/>
  <c r="T289" i="2"/>
  <c r="R289" i="2"/>
  <c r="P289" i="2"/>
  <c r="J289" i="2"/>
  <c r="BE289" i="2" s="1"/>
  <c r="BK283" i="2"/>
  <c r="BI283" i="2"/>
  <c r="BH283" i="2"/>
  <c r="BG283" i="2"/>
  <c r="BF283" i="2"/>
  <c r="T283" i="2"/>
  <c r="R283" i="2"/>
  <c r="P283" i="2"/>
  <c r="J283" i="2"/>
  <c r="BE283" i="2" s="1"/>
  <c r="BK279" i="2"/>
  <c r="BI279" i="2"/>
  <c r="BH279" i="2"/>
  <c r="BG279" i="2"/>
  <c r="BF279" i="2"/>
  <c r="T279" i="2"/>
  <c r="R279" i="2"/>
  <c r="P279" i="2"/>
  <c r="J279" i="2"/>
  <c r="BE279" i="2" s="1"/>
  <c r="BK275" i="2"/>
  <c r="BI275" i="2"/>
  <c r="BH275" i="2"/>
  <c r="BG275" i="2"/>
  <c r="BF275" i="2"/>
  <c r="T275" i="2"/>
  <c r="R275" i="2"/>
  <c r="P275" i="2"/>
  <c r="J275" i="2"/>
  <c r="BE275" i="2" s="1"/>
  <c r="BK270" i="2"/>
  <c r="BI270" i="2"/>
  <c r="BH270" i="2"/>
  <c r="BG270" i="2"/>
  <c r="BF270" i="2"/>
  <c r="T270" i="2"/>
  <c r="R270" i="2"/>
  <c r="P270" i="2"/>
  <c r="J270" i="2"/>
  <c r="BE270" i="2" s="1"/>
  <c r="BK266" i="2"/>
  <c r="BI266" i="2"/>
  <c r="BH266" i="2"/>
  <c r="BG266" i="2"/>
  <c r="BF266" i="2"/>
  <c r="T266" i="2"/>
  <c r="R266" i="2"/>
  <c r="P266" i="2"/>
  <c r="P265" i="2" s="1"/>
  <c r="J266" i="2"/>
  <c r="BE266" i="2" s="1"/>
  <c r="BK259" i="2"/>
  <c r="BI259" i="2"/>
  <c r="BH259" i="2"/>
  <c r="BG259" i="2"/>
  <c r="BF259" i="2"/>
  <c r="T259" i="2"/>
  <c r="R259" i="2"/>
  <c r="P259" i="2"/>
  <c r="J259" i="2"/>
  <c r="BE259" i="2" s="1"/>
  <c r="BK254" i="2"/>
  <c r="BI254" i="2"/>
  <c r="BH254" i="2"/>
  <c r="BG254" i="2"/>
  <c r="BF254" i="2"/>
  <c r="T254" i="2"/>
  <c r="R254" i="2"/>
  <c r="P254" i="2"/>
  <c r="J254" i="2"/>
  <c r="BE254" i="2" s="1"/>
  <c r="BK246" i="2"/>
  <c r="BI246" i="2"/>
  <c r="BH246" i="2"/>
  <c r="BG246" i="2"/>
  <c r="BF246" i="2"/>
  <c r="T246" i="2"/>
  <c r="R246" i="2"/>
  <c r="P246" i="2"/>
  <c r="J246" i="2"/>
  <c r="BE246" i="2" s="1"/>
  <c r="BK242" i="2"/>
  <c r="BI242" i="2"/>
  <c r="BH242" i="2"/>
  <c r="BG242" i="2"/>
  <c r="BF242" i="2"/>
  <c r="T242" i="2"/>
  <c r="R242" i="2"/>
  <c r="P242" i="2"/>
  <c r="J242" i="2"/>
  <c r="BE242" i="2" s="1"/>
  <c r="BK238" i="2"/>
  <c r="BI238" i="2"/>
  <c r="BH238" i="2"/>
  <c r="BG238" i="2"/>
  <c r="BF238" i="2"/>
  <c r="T238" i="2"/>
  <c r="R238" i="2"/>
  <c r="P238" i="2"/>
  <c r="J238" i="2"/>
  <c r="BE238" i="2" s="1"/>
  <c r="BK231" i="2"/>
  <c r="BI231" i="2"/>
  <c r="BH231" i="2"/>
  <c r="BG231" i="2"/>
  <c r="BF231" i="2"/>
  <c r="T231" i="2"/>
  <c r="R231" i="2"/>
  <c r="P231" i="2"/>
  <c r="J231" i="2"/>
  <c r="BE231" i="2" s="1"/>
  <c r="BK226" i="2"/>
  <c r="BI226" i="2"/>
  <c r="BH226" i="2"/>
  <c r="BG226" i="2"/>
  <c r="BF226" i="2"/>
  <c r="T226" i="2"/>
  <c r="R226" i="2"/>
  <c r="P226" i="2"/>
  <c r="J226" i="2"/>
  <c r="BE226" i="2" s="1"/>
  <c r="BK222" i="2"/>
  <c r="BI222" i="2"/>
  <c r="BH222" i="2"/>
  <c r="BG222" i="2"/>
  <c r="BF222" i="2"/>
  <c r="T222" i="2"/>
  <c r="R222" i="2"/>
  <c r="P222" i="2"/>
  <c r="J222" i="2"/>
  <c r="BE222" i="2" s="1"/>
  <c r="BK219" i="2"/>
  <c r="BI219" i="2"/>
  <c r="BH219" i="2"/>
  <c r="BG219" i="2"/>
  <c r="BF219" i="2"/>
  <c r="T219" i="2"/>
  <c r="R219" i="2"/>
  <c r="P219" i="2"/>
  <c r="J219" i="2"/>
  <c r="BE219" i="2" s="1"/>
  <c r="BK214" i="2"/>
  <c r="BI214" i="2"/>
  <c r="BH214" i="2"/>
  <c r="BG214" i="2"/>
  <c r="BF214" i="2"/>
  <c r="T214" i="2"/>
  <c r="R214" i="2"/>
  <c r="P214" i="2"/>
  <c r="J214" i="2"/>
  <c r="BE214" i="2" s="1"/>
  <c r="BK208" i="2"/>
  <c r="BI208" i="2"/>
  <c r="BH208" i="2"/>
  <c r="BG208" i="2"/>
  <c r="BF208" i="2"/>
  <c r="BE208" i="2"/>
  <c r="T208" i="2"/>
  <c r="R208" i="2"/>
  <c r="P208" i="2"/>
  <c r="J208" i="2"/>
  <c r="BK204" i="2"/>
  <c r="BI204" i="2"/>
  <c r="BH204" i="2"/>
  <c r="BG204" i="2"/>
  <c r="BF204" i="2"/>
  <c r="T204" i="2"/>
  <c r="R204" i="2"/>
  <c r="P204" i="2"/>
  <c r="J204" i="2"/>
  <c r="BE204" i="2" s="1"/>
  <c r="BK200" i="2"/>
  <c r="BI200" i="2"/>
  <c r="BH200" i="2"/>
  <c r="BG200" i="2"/>
  <c r="BF200" i="2"/>
  <c r="T200" i="2"/>
  <c r="R200" i="2"/>
  <c r="P200" i="2"/>
  <c r="J200" i="2"/>
  <c r="BE200" i="2" s="1"/>
  <c r="BK197" i="2"/>
  <c r="BI197" i="2"/>
  <c r="BH197" i="2"/>
  <c r="BG197" i="2"/>
  <c r="BF197" i="2"/>
  <c r="T197" i="2"/>
  <c r="R197" i="2"/>
  <c r="P197" i="2"/>
  <c r="J197" i="2"/>
  <c r="BE197" i="2" s="1"/>
  <c r="BK194" i="2"/>
  <c r="BI194" i="2"/>
  <c r="BH194" i="2"/>
  <c r="BG194" i="2"/>
  <c r="BF194" i="2"/>
  <c r="T194" i="2"/>
  <c r="R194" i="2"/>
  <c r="P194" i="2"/>
  <c r="J194" i="2"/>
  <c r="BE194" i="2" s="1"/>
  <c r="BK190" i="2"/>
  <c r="BI190" i="2"/>
  <c r="BH190" i="2"/>
  <c r="BG190" i="2"/>
  <c r="BF190" i="2"/>
  <c r="T190" i="2"/>
  <c r="R190" i="2"/>
  <c r="P190" i="2"/>
  <c r="J190" i="2"/>
  <c r="BE190" i="2" s="1"/>
  <c r="BK187" i="2"/>
  <c r="BI187" i="2"/>
  <c r="BH187" i="2"/>
  <c r="BG187" i="2"/>
  <c r="BF187" i="2"/>
  <c r="T187" i="2"/>
  <c r="R187" i="2"/>
  <c r="P187" i="2"/>
  <c r="J187" i="2"/>
  <c r="BE187" i="2" s="1"/>
  <c r="BK183" i="2"/>
  <c r="BI183" i="2"/>
  <c r="BH183" i="2"/>
  <c r="BG183" i="2"/>
  <c r="BF183" i="2"/>
  <c r="T183" i="2"/>
  <c r="R183" i="2"/>
  <c r="P183" i="2"/>
  <c r="J183" i="2"/>
  <c r="BE183" i="2" s="1"/>
  <c r="BK179" i="2"/>
  <c r="BI179" i="2"/>
  <c r="BH179" i="2"/>
  <c r="BG179" i="2"/>
  <c r="BF179" i="2"/>
  <c r="T179" i="2"/>
  <c r="R179" i="2"/>
  <c r="P179" i="2"/>
  <c r="J179" i="2"/>
  <c r="BE179" i="2" s="1"/>
  <c r="BK174" i="2"/>
  <c r="BI174" i="2"/>
  <c r="BH174" i="2"/>
  <c r="BG174" i="2"/>
  <c r="BF174" i="2"/>
  <c r="BE174" i="2"/>
  <c r="T174" i="2"/>
  <c r="R174" i="2"/>
  <c r="P174" i="2"/>
  <c r="J174" i="2"/>
  <c r="BK171" i="2"/>
  <c r="BI171" i="2"/>
  <c r="BH171" i="2"/>
  <c r="BG171" i="2"/>
  <c r="BF171" i="2"/>
  <c r="T171" i="2"/>
  <c r="R171" i="2"/>
  <c r="P171" i="2"/>
  <c r="J171" i="2"/>
  <c r="BE171" i="2" s="1"/>
  <c r="BK161" i="2"/>
  <c r="BI161" i="2"/>
  <c r="BH161" i="2"/>
  <c r="BG161" i="2"/>
  <c r="BF161" i="2"/>
  <c r="T161" i="2"/>
  <c r="R161" i="2"/>
  <c r="P161" i="2"/>
  <c r="J161" i="2"/>
  <c r="BE161" i="2" s="1"/>
  <c r="BK151" i="2"/>
  <c r="BI151" i="2"/>
  <c r="BH151" i="2"/>
  <c r="BG151" i="2"/>
  <c r="BF151" i="2"/>
  <c r="T151" i="2"/>
  <c r="R151" i="2"/>
  <c r="P151" i="2"/>
  <c r="J151" i="2"/>
  <c r="BE151" i="2" s="1"/>
  <c r="BK141" i="2"/>
  <c r="BI141" i="2"/>
  <c r="BH141" i="2"/>
  <c r="BG141" i="2"/>
  <c r="BF141" i="2"/>
  <c r="T141" i="2"/>
  <c r="R141" i="2"/>
  <c r="P141" i="2"/>
  <c r="J141" i="2"/>
  <c r="BE141" i="2" s="1"/>
  <c r="BK130" i="2"/>
  <c r="BI130" i="2"/>
  <c r="BH130" i="2"/>
  <c r="BG130" i="2"/>
  <c r="BF130" i="2"/>
  <c r="T130" i="2"/>
  <c r="R130" i="2"/>
  <c r="P130" i="2"/>
  <c r="J130" i="2"/>
  <c r="BE130" i="2" s="1"/>
  <c r="BK120" i="2"/>
  <c r="BI120" i="2"/>
  <c r="BH120" i="2"/>
  <c r="BG120" i="2"/>
  <c r="BF120" i="2"/>
  <c r="T120" i="2"/>
  <c r="R120" i="2"/>
  <c r="P120" i="2"/>
  <c r="J120" i="2"/>
  <c r="BE120" i="2" s="1"/>
  <c r="BK111" i="2"/>
  <c r="BI111" i="2"/>
  <c r="BH111" i="2"/>
  <c r="BG111" i="2"/>
  <c r="BF111" i="2"/>
  <c r="T111" i="2"/>
  <c r="R111" i="2"/>
  <c r="P111" i="2"/>
  <c r="J111" i="2"/>
  <c r="BE111" i="2" s="1"/>
  <c r="BK107" i="2"/>
  <c r="BI107" i="2"/>
  <c r="BH107" i="2"/>
  <c r="BG107" i="2"/>
  <c r="BF107" i="2"/>
  <c r="T107" i="2"/>
  <c r="T106" i="2" s="1"/>
  <c r="R107" i="2"/>
  <c r="P107" i="2"/>
  <c r="J107" i="2"/>
  <c r="BE107" i="2" s="1"/>
  <c r="F101" i="2"/>
  <c r="J100" i="2"/>
  <c r="F100" i="2"/>
  <c r="F98" i="2"/>
  <c r="E96" i="2"/>
  <c r="J54" i="2"/>
  <c r="F54" i="2"/>
  <c r="F52" i="2"/>
  <c r="E50" i="2"/>
  <c r="J37" i="2"/>
  <c r="J36" i="2"/>
  <c r="J35" i="2"/>
  <c r="J24" i="2"/>
  <c r="E24" i="2"/>
  <c r="J101" i="2" s="1"/>
  <c r="J23" i="2"/>
  <c r="J18" i="2"/>
  <c r="E18" i="2"/>
  <c r="F55" i="2" s="1"/>
  <c r="J17" i="2"/>
  <c r="J12" i="2"/>
  <c r="J98" i="2" s="1"/>
  <c r="E7" i="2"/>
  <c r="E94" i="2" s="1"/>
  <c r="R1079" i="2" l="1"/>
  <c r="T1544" i="2"/>
  <c r="J52" i="3"/>
  <c r="F99" i="3"/>
  <c r="R594" i="2"/>
  <c r="R898" i="2"/>
  <c r="P1155" i="2"/>
  <c r="R1412" i="2"/>
  <c r="P1559" i="2"/>
  <c r="P1631" i="2"/>
  <c r="BK1725" i="2"/>
  <c r="J1725" i="2" s="1"/>
  <c r="J82" i="2" s="1"/>
  <c r="P1742" i="2"/>
  <c r="T1742" i="2"/>
  <c r="J34" i="3"/>
  <c r="T104" i="3"/>
  <c r="P812" i="3"/>
  <c r="T812" i="3"/>
  <c r="P879" i="3"/>
  <c r="T879" i="3"/>
  <c r="R1002" i="3"/>
  <c r="T1002" i="3"/>
  <c r="R278" i="4"/>
  <c r="BK427" i="4"/>
  <c r="J427" i="4" s="1"/>
  <c r="J66" i="4" s="1"/>
  <c r="P615" i="4"/>
  <c r="R759" i="4"/>
  <c r="R800" i="4"/>
  <c r="J55" i="2"/>
  <c r="P106" i="2"/>
  <c r="R106" i="2"/>
  <c r="P178" i="2"/>
  <c r="R178" i="2"/>
  <c r="T178" i="2"/>
  <c r="T105" i="2" s="1"/>
  <c r="R265" i="2"/>
  <c r="T265" i="2"/>
  <c r="R473" i="2"/>
  <c r="P473" i="2"/>
  <c r="T473" i="2"/>
  <c r="P572" i="2"/>
  <c r="T572" i="2"/>
  <c r="P594" i="2"/>
  <c r="T594" i="2"/>
  <c r="T898" i="2"/>
  <c r="P898" i="2"/>
  <c r="P1079" i="2"/>
  <c r="T1079" i="2"/>
  <c r="P1099" i="2"/>
  <c r="T1099" i="2"/>
  <c r="P1143" i="2"/>
  <c r="T1143" i="2"/>
  <c r="R1155" i="2"/>
  <c r="R1265" i="2"/>
  <c r="T1265" i="2"/>
  <c r="P1412" i="2"/>
  <c r="R1544" i="2"/>
  <c r="P1611" i="2"/>
  <c r="T1611" i="2"/>
  <c r="R1631" i="2"/>
  <c r="T1725" i="2"/>
  <c r="R1742" i="2"/>
  <c r="BK1757" i="2"/>
  <c r="J1757" i="2" s="1"/>
  <c r="J84" i="2" s="1"/>
  <c r="P104" i="3"/>
  <c r="R104" i="3"/>
  <c r="R303" i="3"/>
  <c r="P375" i="3"/>
  <c r="P394" i="3"/>
  <c r="T659" i="3"/>
  <c r="P659" i="3"/>
  <c r="R711" i="3"/>
  <c r="R812" i="3"/>
  <c r="T857" i="3"/>
  <c r="BK871" i="3"/>
  <c r="J871" i="3" s="1"/>
  <c r="J72" i="3" s="1"/>
  <c r="R879" i="3"/>
  <c r="R927" i="3"/>
  <c r="P957" i="3"/>
  <c r="P1002" i="3"/>
  <c r="R1217" i="3"/>
  <c r="BK1217" i="3"/>
  <c r="J1217" i="3" s="1"/>
  <c r="J78" i="3" s="1"/>
  <c r="P1283" i="3"/>
  <c r="T1283" i="3"/>
  <c r="P1375" i="3"/>
  <c r="T1375" i="3"/>
  <c r="J93" i="4"/>
  <c r="J52" i="4"/>
  <c r="F96" i="4"/>
  <c r="P180" i="4"/>
  <c r="R245" i="4"/>
  <c r="T488" i="4"/>
  <c r="BK817" i="4"/>
  <c r="J817" i="4" s="1"/>
  <c r="J79" i="4" s="1"/>
  <c r="T817" i="4"/>
  <c r="P1154" i="3"/>
  <c r="T1154" i="3"/>
  <c r="T1217" i="3"/>
  <c r="R1283" i="3"/>
  <c r="T1358" i="3"/>
  <c r="R101" i="4"/>
  <c r="P101" i="4"/>
  <c r="R133" i="4"/>
  <c r="BK133" i="4"/>
  <c r="J133" i="4" s="1"/>
  <c r="J62" i="4" s="1"/>
  <c r="T133" i="4"/>
  <c r="T100" i="4" s="1"/>
  <c r="T99" i="4" s="1"/>
  <c r="R180" i="4"/>
  <c r="T180" i="4"/>
  <c r="P245" i="4"/>
  <c r="T245" i="4"/>
  <c r="P278" i="4"/>
  <c r="T278" i="4"/>
  <c r="P427" i="4"/>
  <c r="R488" i="4"/>
  <c r="P507" i="4"/>
  <c r="R507" i="4"/>
  <c r="P547" i="4"/>
  <c r="R547" i="4"/>
  <c r="T547" i="4"/>
  <c r="R615" i="4"/>
  <c r="T615" i="4"/>
  <c r="P647" i="4"/>
  <c r="T647" i="4"/>
  <c r="BK647" i="4"/>
  <c r="J647" i="4" s="1"/>
  <c r="J73" i="4" s="1"/>
  <c r="T654" i="4"/>
  <c r="P662" i="4"/>
  <c r="R662" i="4"/>
  <c r="T662" i="4"/>
  <c r="R700" i="4"/>
  <c r="P700" i="4"/>
  <c r="BK759" i="4"/>
  <c r="J759" i="4" s="1"/>
  <c r="J77" i="4" s="1"/>
  <c r="T800" i="4"/>
  <c r="R817" i="4"/>
  <c r="J34" i="4"/>
  <c r="BK615" i="4"/>
  <c r="J615" i="4" s="1"/>
  <c r="J72" i="4" s="1"/>
  <c r="F36" i="4"/>
  <c r="BK278" i="4"/>
  <c r="J278" i="4" s="1"/>
  <c r="J65" i="4" s="1"/>
  <c r="F37" i="4"/>
  <c r="BK245" i="4"/>
  <c r="J245" i="4" s="1"/>
  <c r="J64" i="4" s="1"/>
  <c r="BK507" i="4"/>
  <c r="J507" i="4" s="1"/>
  <c r="J70" i="4" s="1"/>
  <c r="BK180" i="4"/>
  <c r="J180" i="4" s="1"/>
  <c r="J63" i="4" s="1"/>
  <c r="BK700" i="4"/>
  <c r="J700" i="4" s="1"/>
  <c r="J76" i="4" s="1"/>
  <c r="F35" i="4"/>
  <c r="BK547" i="4"/>
  <c r="J547" i="4" s="1"/>
  <c r="J71" i="4" s="1"/>
  <c r="BK662" i="4"/>
  <c r="J662" i="4" s="1"/>
  <c r="J75" i="4" s="1"/>
  <c r="F37" i="3"/>
  <c r="BK375" i="3"/>
  <c r="J375" i="3" s="1"/>
  <c r="J63" i="3" s="1"/>
  <c r="BK812" i="3"/>
  <c r="J812" i="3" s="1"/>
  <c r="J69" i="3" s="1"/>
  <c r="BK879" i="3"/>
  <c r="J879" i="3" s="1"/>
  <c r="J73" i="3" s="1"/>
  <c r="BK927" i="3"/>
  <c r="J927" i="3" s="1"/>
  <c r="J74" i="3" s="1"/>
  <c r="BK957" i="3"/>
  <c r="J957" i="3" s="1"/>
  <c r="J75" i="3" s="1"/>
  <c r="BK104" i="3"/>
  <c r="BK1283" i="3"/>
  <c r="J1283" i="3" s="1"/>
  <c r="J79" i="3" s="1"/>
  <c r="BK1002" i="3"/>
  <c r="J1002" i="3" s="1"/>
  <c r="J76" i="3" s="1"/>
  <c r="BK1390" i="3"/>
  <c r="J1390" i="3" s="1"/>
  <c r="J82" i="3" s="1"/>
  <c r="BK711" i="3"/>
  <c r="J711" i="3" s="1"/>
  <c r="J68" i="3" s="1"/>
  <c r="F34" i="3"/>
  <c r="F35" i="3"/>
  <c r="BK303" i="3"/>
  <c r="J303" i="3" s="1"/>
  <c r="J62" i="3" s="1"/>
  <c r="F36" i="3"/>
  <c r="BK1154" i="3"/>
  <c r="J1154" i="3" s="1"/>
  <c r="J77" i="3" s="1"/>
  <c r="BK1611" i="2"/>
  <c r="J1611" i="2" s="1"/>
  <c r="J80" i="2" s="1"/>
  <c r="BK1631" i="2"/>
  <c r="J1631" i="2" s="1"/>
  <c r="J81" i="2" s="1"/>
  <c r="BK572" i="2"/>
  <c r="J572" i="2" s="1"/>
  <c r="J65" i="2" s="1"/>
  <c r="BK1742" i="2"/>
  <c r="J1742" i="2" s="1"/>
  <c r="J83" i="2" s="1"/>
  <c r="BK178" i="2"/>
  <c r="J178" i="2" s="1"/>
  <c r="J62" i="2" s="1"/>
  <c r="BK898" i="2"/>
  <c r="J898" i="2" s="1"/>
  <c r="J67" i="2" s="1"/>
  <c r="BK1005" i="2"/>
  <c r="J1005" i="2" s="1"/>
  <c r="J68" i="2" s="1"/>
  <c r="BK1265" i="2"/>
  <c r="J1265" i="2" s="1"/>
  <c r="J76" i="2" s="1"/>
  <c r="BK1544" i="2"/>
  <c r="J1544" i="2" s="1"/>
  <c r="J78" i="2" s="1"/>
  <c r="BK594" i="2"/>
  <c r="J594" i="2" s="1"/>
  <c r="J66" i="2" s="1"/>
  <c r="BK265" i="2"/>
  <c r="J265" i="2" s="1"/>
  <c r="J63" i="2" s="1"/>
  <c r="BK473" i="2"/>
  <c r="J473" i="2" s="1"/>
  <c r="J64" i="2" s="1"/>
  <c r="BK1155" i="2"/>
  <c r="J1155" i="2" s="1"/>
  <c r="J75" i="2" s="1"/>
  <c r="BK1559" i="2"/>
  <c r="J1559" i="2" s="1"/>
  <c r="J79" i="2" s="1"/>
  <c r="BK1143" i="2"/>
  <c r="J1143" i="2" s="1"/>
  <c r="J74" i="2" s="1"/>
  <c r="BK1412" i="2"/>
  <c r="J1412" i="2" s="1"/>
  <c r="J77" i="2" s="1"/>
  <c r="F36" i="2"/>
  <c r="F35" i="2"/>
  <c r="F34" i="2"/>
  <c r="J34" i="2"/>
  <c r="BK106" i="2"/>
  <c r="J106" i="2" s="1"/>
  <c r="J61" i="2" s="1"/>
  <c r="F37" i="2"/>
  <c r="T1024" i="2"/>
  <c r="T1023" i="2" s="1"/>
  <c r="R1024" i="2"/>
  <c r="R1023" i="2" s="1"/>
  <c r="BK1024" i="2"/>
  <c r="J1024" i="2" s="1"/>
  <c r="J71" i="2" s="1"/>
  <c r="P1024" i="2"/>
  <c r="P1023" i="2" s="1"/>
  <c r="T506" i="4"/>
  <c r="R100" i="4"/>
  <c r="R99" i="4" s="1"/>
  <c r="P506" i="4"/>
  <c r="J33" i="4"/>
  <c r="F33" i="4"/>
  <c r="R506" i="4"/>
  <c r="P100" i="4"/>
  <c r="F34" i="4"/>
  <c r="P710" i="3"/>
  <c r="T710" i="3"/>
  <c r="T103" i="3"/>
  <c r="J104" i="3"/>
  <c r="J61" i="3" s="1"/>
  <c r="J33" i="3"/>
  <c r="F33" i="3"/>
  <c r="P103" i="3"/>
  <c r="R710" i="3"/>
  <c r="E48" i="3"/>
  <c r="R105" i="2"/>
  <c r="J33" i="2"/>
  <c r="E48" i="2"/>
  <c r="J52" i="2"/>
  <c r="F33" i="2"/>
  <c r="R103" i="3" l="1"/>
  <c r="R102" i="3" s="1"/>
  <c r="P105" i="2"/>
  <c r="P104" i="2"/>
  <c r="T104" i="2"/>
  <c r="BK100" i="4"/>
  <c r="J100" i="4" s="1"/>
  <c r="J60" i="4" s="1"/>
  <c r="BK506" i="4"/>
  <c r="J506" i="4" s="1"/>
  <c r="J69" i="4" s="1"/>
  <c r="BK103" i="3"/>
  <c r="J103" i="3" s="1"/>
  <c r="J60" i="3" s="1"/>
  <c r="BK710" i="3"/>
  <c r="J710" i="3" s="1"/>
  <c r="J67" i="3" s="1"/>
  <c r="BK105" i="2"/>
  <c r="J105" i="2" s="1"/>
  <c r="J60" i="2" s="1"/>
  <c r="BK1023" i="2"/>
  <c r="J1023" i="2" s="1"/>
  <c r="J70" i="2" s="1"/>
  <c r="P99" i="4"/>
  <c r="P102" i="3"/>
  <c r="T102" i="3"/>
  <c r="R104" i="2"/>
  <c r="BK99" i="4" l="1"/>
  <c r="J99" i="4" s="1"/>
  <c r="J59" i="4" s="1"/>
  <c r="BK102" i="3"/>
  <c r="J102" i="3" s="1"/>
  <c r="BK104" i="2"/>
  <c r="J104" i="2" s="1"/>
  <c r="J30" i="2" s="1"/>
  <c r="J39" i="2" s="1"/>
  <c r="J30" i="3"/>
  <c r="J39" i="3" s="1"/>
  <c r="J59" i="3"/>
  <c r="J30" i="4" l="1"/>
  <c r="J39" i="4" s="1"/>
  <c r="J59" i="2"/>
  <c r="BK181" i="19"/>
  <c r="BI181" i="19"/>
  <c r="BH181" i="19"/>
  <c r="BG181" i="19"/>
  <c r="BF181" i="19"/>
  <c r="T181" i="19"/>
  <c r="R181" i="19"/>
  <c r="P181" i="19"/>
  <c r="J181" i="19"/>
  <c r="BE181" i="19" s="1"/>
  <c r="BK178" i="19"/>
  <c r="BI178" i="19"/>
  <c r="BH178" i="19"/>
  <c r="BG178" i="19"/>
  <c r="BF178" i="19"/>
  <c r="T178" i="19"/>
  <c r="R178" i="19"/>
  <c r="P178" i="19"/>
  <c r="J178" i="19"/>
  <c r="BE178" i="19" s="1"/>
  <c r="BK174" i="19"/>
  <c r="BI174" i="19"/>
  <c r="BH174" i="19"/>
  <c r="BG174" i="19"/>
  <c r="BF174" i="19"/>
  <c r="T174" i="19"/>
  <c r="T173" i="19" s="1"/>
  <c r="R174" i="19"/>
  <c r="P174" i="19"/>
  <c r="P173" i="19" s="1"/>
  <c r="J174" i="19"/>
  <c r="BE174" i="19" s="1"/>
  <c r="BK173" i="19"/>
  <c r="J173" i="19" s="1"/>
  <c r="J66" i="19" s="1"/>
  <c r="BK170" i="19"/>
  <c r="BK169" i="19" s="1"/>
  <c r="J169" i="19" s="1"/>
  <c r="J65" i="19" s="1"/>
  <c r="BI170" i="19"/>
  <c r="BH170" i="19"/>
  <c r="BG170" i="19"/>
  <c r="BF170" i="19"/>
  <c r="T170" i="19"/>
  <c r="R170" i="19"/>
  <c r="P170" i="19"/>
  <c r="J170" i="19"/>
  <c r="BE170" i="19" s="1"/>
  <c r="T169" i="19"/>
  <c r="R169" i="19"/>
  <c r="P169" i="19"/>
  <c r="BK167" i="19"/>
  <c r="BI167" i="19"/>
  <c r="BH167" i="19"/>
  <c r="BG167" i="19"/>
  <c r="BF167" i="19"/>
  <c r="T167" i="19"/>
  <c r="R167" i="19"/>
  <c r="P167" i="19"/>
  <c r="J167" i="19"/>
  <c r="BE167" i="19" s="1"/>
  <c r="BK165" i="19"/>
  <c r="BI165" i="19"/>
  <c r="BH165" i="19"/>
  <c r="BG165" i="19"/>
  <c r="BF165" i="19"/>
  <c r="T165" i="19"/>
  <c r="R165" i="19"/>
  <c r="P165" i="19"/>
  <c r="J165" i="19"/>
  <c r="BE165" i="19" s="1"/>
  <c r="BK163" i="19"/>
  <c r="BI163" i="19"/>
  <c r="BH163" i="19"/>
  <c r="BG163" i="19"/>
  <c r="BF163" i="19"/>
  <c r="T163" i="19"/>
  <c r="R163" i="19"/>
  <c r="P163" i="19"/>
  <c r="J163" i="19"/>
  <c r="BE163" i="19" s="1"/>
  <c r="BK161" i="19"/>
  <c r="BI161" i="19"/>
  <c r="BH161" i="19"/>
  <c r="BG161" i="19"/>
  <c r="BF161" i="19"/>
  <c r="T161" i="19"/>
  <c r="R161" i="19"/>
  <c r="P161" i="19"/>
  <c r="J161" i="19"/>
  <c r="BE161" i="19" s="1"/>
  <c r="BK158" i="19"/>
  <c r="BI158" i="19"/>
  <c r="BH158" i="19"/>
  <c r="BG158" i="19"/>
  <c r="BF158" i="19"/>
  <c r="T158" i="19"/>
  <c r="R158" i="19"/>
  <c r="P158" i="19"/>
  <c r="J158" i="19"/>
  <c r="BE158" i="19" s="1"/>
  <c r="BK155" i="19"/>
  <c r="BI155" i="19"/>
  <c r="BH155" i="19"/>
  <c r="BG155" i="19"/>
  <c r="BF155" i="19"/>
  <c r="T155" i="19"/>
  <c r="R155" i="19"/>
  <c r="P155" i="19"/>
  <c r="J155" i="19"/>
  <c r="BE155" i="19" s="1"/>
  <c r="BK152" i="19"/>
  <c r="BI152" i="19"/>
  <c r="BH152" i="19"/>
  <c r="BG152" i="19"/>
  <c r="BF152" i="19"/>
  <c r="T152" i="19"/>
  <c r="R152" i="19"/>
  <c r="P152" i="19"/>
  <c r="J152" i="19"/>
  <c r="BE152" i="19" s="1"/>
  <c r="BK149" i="19"/>
  <c r="BI149" i="19"/>
  <c r="BH149" i="19"/>
  <c r="BG149" i="19"/>
  <c r="BF149" i="19"/>
  <c r="T149" i="19"/>
  <c r="R149" i="19"/>
  <c r="P149" i="19"/>
  <c r="J149" i="19"/>
  <c r="BE149" i="19" s="1"/>
  <c r="BK146" i="19"/>
  <c r="BI146" i="19"/>
  <c r="BH146" i="19"/>
  <c r="BG146" i="19"/>
  <c r="BF146" i="19"/>
  <c r="T146" i="19"/>
  <c r="R146" i="19"/>
  <c r="P146" i="19"/>
  <c r="J146" i="19"/>
  <c r="BE146" i="19" s="1"/>
  <c r="BK142" i="19"/>
  <c r="BI142" i="19"/>
  <c r="BH142" i="19"/>
  <c r="BG142" i="19"/>
  <c r="BF142" i="19"/>
  <c r="T142" i="19"/>
  <c r="R142" i="19"/>
  <c r="P142" i="19"/>
  <c r="J142" i="19"/>
  <c r="BE142" i="19" s="1"/>
  <c r="BK139" i="19"/>
  <c r="BI139" i="19"/>
  <c r="BH139" i="19"/>
  <c r="BG139" i="19"/>
  <c r="BF139" i="19"/>
  <c r="T139" i="19"/>
  <c r="R139" i="19"/>
  <c r="P139" i="19"/>
  <c r="J139" i="19"/>
  <c r="BE139" i="19" s="1"/>
  <c r="BK136" i="19"/>
  <c r="BI136" i="19"/>
  <c r="BH136" i="19"/>
  <c r="BG136" i="19"/>
  <c r="BF136" i="19"/>
  <c r="T136" i="19"/>
  <c r="R136" i="19"/>
  <c r="P136" i="19"/>
  <c r="J136" i="19"/>
  <c r="BE136" i="19" s="1"/>
  <c r="BK133" i="19"/>
  <c r="BI133" i="19"/>
  <c r="BH133" i="19"/>
  <c r="BG133" i="19"/>
  <c r="BF133" i="19"/>
  <c r="T133" i="19"/>
  <c r="R133" i="19"/>
  <c r="P133" i="19"/>
  <c r="J133" i="19"/>
  <c r="BE133" i="19" s="1"/>
  <c r="BK130" i="19"/>
  <c r="BI130" i="19"/>
  <c r="BH130" i="19"/>
  <c r="BG130" i="19"/>
  <c r="BF130" i="19"/>
  <c r="T130" i="19"/>
  <c r="R130" i="19"/>
  <c r="P130" i="19"/>
  <c r="J130" i="19"/>
  <c r="BE130" i="19" s="1"/>
  <c r="BK126" i="19"/>
  <c r="BI126" i="19"/>
  <c r="BH126" i="19"/>
  <c r="BG126" i="19"/>
  <c r="BF126" i="19"/>
  <c r="T126" i="19"/>
  <c r="R126" i="19"/>
  <c r="P126" i="19"/>
  <c r="J126" i="19"/>
  <c r="BE126" i="19" s="1"/>
  <c r="BK120" i="19"/>
  <c r="BI120" i="19"/>
  <c r="BH120" i="19"/>
  <c r="BG120" i="19"/>
  <c r="BF120" i="19"/>
  <c r="T120" i="19"/>
  <c r="R120" i="19"/>
  <c r="P120" i="19"/>
  <c r="J120" i="19"/>
  <c r="BE120" i="19" s="1"/>
  <c r="BK116" i="19"/>
  <c r="BI116" i="19"/>
  <c r="BH116" i="19"/>
  <c r="BG116" i="19"/>
  <c r="BF116" i="19"/>
  <c r="T116" i="19"/>
  <c r="R116" i="19"/>
  <c r="P116" i="19"/>
  <c r="J116" i="19"/>
  <c r="BE116" i="19" s="1"/>
  <c r="BK112" i="19"/>
  <c r="BI112" i="19"/>
  <c r="BH112" i="19"/>
  <c r="BG112" i="19"/>
  <c r="BF112" i="19"/>
  <c r="T112" i="19"/>
  <c r="R112" i="19"/>
  <c r="P112" i="19"/>
  <c r="J112" i="19"/>
  <c r="BE112" i="19" s="1"/>
  <c r="BK107" i="19"/>
  <c r="BI107" i="19"/>
  <c r="BH107" i="19"/>
  <c r="BG107" i="19"/>
  <c r="BF107" i="19"/>
  <c r="T107" i="19"/>
  <c r="R107" i="19"/>
  <c r="P107" i="19"/>
  <c r="J107" i="19"/>
  <c r="BE107" i="19" s="1"/>
  <c r="BK104" i="19"/>
  <c r="BI104" i="19"/>
  <c r="BH104" i="19"/>
  <c r="BG104" i="19"/>
  <c r="BF104" i="19"/>
  <c r="T104" i="19"/>
  <c r="R104" i="19"/>
  <c r="P104" i="19"/>
  <c r="J104" i="19"/>
  <c r="BE104" i="19" s="1"/>
  <c r="BK101" i="19"/>
  <c r="BI101" i="19"/>
  <c r="BH101" i="19"/>
  <c r="BG101" i="19"/>
  <c r="BF101" i="19"/>
  <c r="T101" i="19"/>
  <c r="R101" i="19"/>
  <c r="P101" i="19"/>
  <c r="J101" i="19"/>
  <c r="BE101" i="19" s="1"/>
  <c r="BK97" i="19"/>
  <c r="BI97" i="19"/>
  <c r="BH97" i="19"/>
  <c r="BG97" i="19"/>
  <c r="BF97" i="19"/>
  <c r="T97" i="19"/>
  <c r="R97" i="19"/>
  <c r="P97" i="19"/>
  <c r="J97" i="19"/>
  <c r="BE97" i="19" s="1"/>
  <c r="BK94" i="19"/>
  <c r="BK93" i="19" s="1"/>
  <c r="J93" i="19" s="1"/>
  <c r="J62" i="19" s="1"/>
  <c r="BI94" i="19"/>
  <c r="BH94" i="19"/>
  <c r="BG94" i="19"/>
  <c r="BF94" i="19"/>
  <c r="T94" i="19"/>
  <c r="T93" i="19" s="1"/>
  <c r="R94" i="19"/>
  <c r="R93" i="19" s="1"/>
  <c r="P94" i="19"/>
  <c r="P93" i="19" s="1"/>
  <c r="J94" i="19"/>
  <c r="BE94" i="19" s="1"/>
  <c r="BK89" i="19"/>
  <c r="BK88" i="19" s="1"/>
  <c r="BI89" i="19"/>
  <c r="BH89" i="19"/>
  <c r="BG89" i="19"/>
  <c r="BF89" i="19"/>
  <c r="T89" i="19"/>
  <c r="T88" i="19" s="1"/>
  <c r="T87" i="19" s="1"/>
  <c r="R89" i="19"/>
  <c r="R88" i="19" s="1"/>
  <c r="R87" i="19" s="1"/>
  <c r="P89" i="19"/>
  <c r="P88" i="19" s="1"/>
  <c r="P87" i="19" s="1"/>
  <c r="J89" i="19"/>
  <c r="BE89" i="19" s="1"/>
  <c r="J83" i="19"/>
  <c r="J82" i="19"/>
  <c r="F80" i="19"/>
  <c r="E78" i="19"/>
  <c r="J55" i="19"/>
  <c r="J54" i="19"/>
  <c r="F52" i="19"/>
  <c r="E50" i="19"/>
  <c r="J37" i="19"/>
  <c r="J36" i="19"/>
  <c r="J35" i="19"/>
  <c r="J18" i="19"/>
  <c r="E18" i="19"/>
  <c r="F83" i="19" s="1"/>
  <c r="J17" i="19"/>
  <c r="J15" i="19"/>
  <c r="E15" i="19"/>
  <c r="F82" i="19" s="1"/>
  <c r="J14" i="19"/>
  <c r="J12" i="19"/>
  <c r="J52" i="19" s="1"/>
  <c r="E7" i="19"/>
  <c r="E76" i="19" s="1"/>
  <c r="E48" i="19" l="1"/>
  <c r="F34" i="19"/>
  <c r="T111" i="19"/>
  <c r="T110" i="19" s="1"/>
  <c r="P111" i="19"/>
  <c r="J80" i="19"/>
  <c r="R111" i="19"/>
  <c r="R173" i="19"/>
  <c r="BK111" i="19"/>
  <c r="J111" i="19" s="1"/>
  <c r="J64" i="19" s="1"/>
  <c r="F36" i="19"/>
  <c r="J34" i="19"/>
  <c r="F37" i="19"/>
  <c r="F35" i="19"/>
  <c r="P110" i="19"/>
  <c r="P86" i="19" s="1"/>
  <c r="J33" i="19"/>
  <c r="F33" i="19"/>
  <c r="BK87" i="19"/>
  <c r="J88" i="19"/>
  <c r="J61" i="19" s="1"/>
  <c r="T86" i="19"/>
  <c r="R110" i="19"/>
  <c r="R86" i="19" s="1"/>
  <c r="F54" i="19"/>
  <c r="F55" i="19"/>
  <c r="BK110" i="19" l="1"/>
  <c r="J110" i="19" s="1"/>
  <c r="J63" i="19" s="1"/>
  <c r="J87" i="19"/>
  <c r="J60" i="19" s="1"/>
  <c r="BK86" i="19"/>
  <c r="J86" i="19" s="1"/>
  <c r="J30" i="19" l="1"/>
  <c r="J59" i="19"/>
  <c r="J39" i="19" l="1"/>
  <c r="J28" i="1"/>
  <c r="L28" i="1" s="1"/>
  <c r="BK130" i="18"/>
  <c r="BI130" i="18"/>
  <c r="BH130" i="18"/>
  <c r="BG130" i="18"/>
  <c r="BF130" i="18"/>
  <c r="T130" i="18"/>
  <c r="T126" i="18" s="1"/>
  <c r="R130" i="18"/>
  <c r="P130" i="18"/>
  <c r="J130" i="18"/>
  <c r="BE130" i="18" s="1"/>
  <c r="BK127" i="18"/>
  <c r="BK126" i="18" s="1"/>
  <c r="J126" i="18" s="1"/>
  <c r="J63" i="18" s="1"/>
  <c r="BI127" i="18"/>
  <c r="BH127" i="18"/>
  <c r="BG127" i="18"/>
  <c r="BF127" i="18"/>
  <c r="T127" i="18"/>
  <c r="R127" i="18"/>
  <c r="R126" i="18" s="1"/>
  <c r="P127" i="18"/>
  <c r="J127" i="18"/>
  <c r="BE127" i="18" s="1"/>
  <c r="J125" i="18"/>
  <c r="J62" i="18" s="1"/>
  <c r="BK122" i="18"/>
  <c r="BI122" i="18"/>
  <c r="BH122" i="18"/>
  <c r="BG122" i="18"/>
  <c r="BF122" i="18"/>
  <c r="T122" i="18"/>
  <c r="R122" i="18"/>
  <c r="P122" i="18"/>
  <c r="J122" i="18"/>
  <c r="BE122" i="18" s="1"/>
  <c r="BK119" i="18"/>
  <c r="BI119" i="18"/>
  <c r="BH119" i="18"/>
  <c r="BG119" i="18"/>
  <c r="BF119" i="18"/>
  <c r="T119" i="18"/>
  <c r="R119" i="18"/>
  <c r="P119" i="18"/>
  <c r="J119" i="18"/>
  <c r="BE119" i="18" s="1"/>
  <c r="BK116" i="18"/>
  <c r="BI116" i="18"/>
  <c r="BH116" i="18"/>
  <c r="BG116" i="18"/>
  <c r="BF116" i="18"/>
  <c r="T116" i="18"/>
  <c r="R116" i="18"/>
  <c r="P116" i="18"/>
  <c r="J116" i="18"/>
  <c r="BE116" i="18" s="1"/>
  <c r="BK113" i="18"/>
  <c r="BI113" i="18"/>
  <c r="BH113" i="18"/>
  <c r="BG113" i="18"/>
  <c r="BF113" i="18"/>
  <c r="T113" i="18"/>
  <c r="R113" i="18"/>
  <c r="P113" i="18"/>
  <c r="J113" i="18"/>
  <c r="BE113" i="18" s="1"/>
  <c r="BK110" i="18"/>
  <c r="BI110" i="18"/>
  <c r="BH110" i="18"/>
  <c r="BG110" i="18"/>
  <c r="BF110" i="18"/>
  <c r="T110" i="18"/>
  <c r="R110" i="18"/>
  <c r="P110" i="18"/>
  <c r="J110" i="18"/>
  <c r="BE110" i="18" s="1"/>
  <c r="BK108" i="18"/>
  <c r="BI108" i="18"/>
  <c r="BH108" i="18"/>
  <c r="BG108" i="18"/>
  <c r="BF108" i="18"/>
  <c r="T108" i="18"/>
  <c r="R108" i="18"/>
  <c r="P108" i="18"/>
  <c r="J108" i="18"/>
  <c r="BE108" i="18" s="1"/>
  <c r="BK106" i="18"/>
  <c r="BI106" i="18"/>
  <c r="BH106" i="18"/>
  <c r="BG106" i="18"/>
  <c r="BF106" i="18"/>
  <c r="T106" i="18"/>
  <c r="R106" i="18"/>
  <c r="P106" i="18"/>
  <c r="J106" i="18"/>
  <c r="BE106" i="18" s="1"/>
  <c r="BK104" i="18"/>
  <c r="BI104" i="18"/>
  <c r="BH104" i="18"/>
  <c r="BG104" i="18"/>
  <c r="BF104" i="18"/>
  <c r="T104" i="18"/>
  <c r="R104" i="18"/>
  <c r="P104" i="18"/>
  <c r="J104" i="18"/>
  <c r="BE104" i="18" s="1"/>
  <c r="BK102" i="18"/>
  <c r="BI102" i="18"/>
  <c r="BH102" i="18"/>
  <c r="BG102" i="18"/>
  <c r="BF102" i="18"/>
  <c r="T102" i="18"/>
  <c r="R102" i="18"/>
  <c r="P102" i="18"/>
  <c r="J102" i="18"/>
  <c r="BE102" i="18" s="1"/>
  <c r="BK99" i="18"/>
  <c r="BI99" i="18"/>
  <c r="BH99" i="18"/>
  <c r="BG99" i="18"/>
  <c r="BF99" i="18"/>
  <c r="T99" i="18"/>
  <c r="R99" i="18"/>
  <c r="P99" i="18"/>
  <c r="J99" i="18"/>
  <c r="BE99" i="18" s="1"/>
  <c r="BK96" i="18"/>
  <c r="BI96" i="18"/>
  <c r="BH96" i="18"/>
  <c r="BG96" i="18"/>
  <c r="BF96" i="18"/>
  <c r="T96" i="18"/>
  <c r="R96" i="18"/>
  <c r="P96" i="18"/>
  <c r="J96" i="18"/>
  <c r="BE96" i="18" s="1"/>
  <c r="BK93" i="18"/>
  <c r="BI93" i="18"/>
  <c r="BH93" i="18"/>
  <c r="BG93" i="18"/>
  <c r="BF93" i="18"/>
  <c r="T93" i="18"/>
  <c r="R93" i="18"/>
  <c r="P93" i="18"/>
  <c r="J93" i="18"/>
  <c r="BE93" i="18" s="1"/>
  <c r="BK89" i="18"/>
  <c r="BI89" i="18"/>
  <c r="BH89" i="18"/>
  <c r="BG89" i="18"/>
  <c r="BF89" i="18"/>
  <c r="T89" i="18"/>
  <c r="R89" i="18"/>
  <c r="P89" i="18"/>
  <c r="J89" i="18"/>
  <c r="BE89" i="18" s="1"/>
  <c r="BK86" i="18"/>
  <c r="BI86" i="18"/>
  <c r="BH86" i="18"/>
  <c r="BG86" i="18"/>
  <c r="BF86" i="18"/>
  <c r="F34" i="18" s="1"/>
  <c r="T86" i="18"/>
  <c r="T85" i="18" s="1"/>
  <c r="R86" i="18"/>
  <c r="P86" i="18"/>
  <c r="J86" i="18"/>
  <c r="BE86" i="18" s="1"/>
  <c r="J80" i="18"/>
  <c r="J79" i="18"/>
  <c r="F77" i="18"/>
  <c r="E75" i="18"/>
  <c r="J55" i="18"/>
  <c r="J54" i="18"/>
  <c r="F52" i="18"/>
  <c r="E50" i="18"/>
  <c r="J37" i="18"/>
  <c r="J36" i="18"/>
  <c r="J35" i="18"/>
  <c r="J18" i="18"/>
  <c r="E18" i="18"/>
  <c r="F80" i="18" s="1"/>
  <c r="J17" i="18"/>
  <c r="J15" i="18"/>
  <c r="E15" i="18"/>
  <c r="F54" i="18" s="1"/>
  <c r="J14" i="18"/>
  <c r="J12" i="18"/>
  <c r="J52" i="18" s="1"/>
  <c r="E7" i="18"/>
  <c r="E73" i="18" s="1"/>
  <c r="E48" i="18" l="1"/>
  <c r="F55" i="18"/>
  <c r="J77" i="18"/>
  <c r="T84" i="18"/>
  <c r="T83" i="18" s="1"/>
  <c r="R85" i="18"/>
  <c r="R84" i="18" s="1"/>
  <c r="R83" i="18" s="1"/>
  <c r="P85" i="18"/>
  <c r="P126" i="18"/>
  <c r="F37" i="18"/>
  <c r="BK85" i="18"/>
  <c r="F35" i="18"/>
  <c r="J34" i="18"/>
  <c r="F36" i="18"/>
  <c r="J85" i="18"/>
  <c r="J61" i="18" s="1"/>
  <c r="BK84" i="18"/>
  <c r="P84" i="18"/>
  <c r="P83" i="18" s="1"/>
  <c r="F33" i="18"/>
  <c r="J33" i="18"/>
  <c r="F79" i="18"/>
  <c r="J84" i="18" l="1"/>
  <c r="J60" i="18" s="1"/>
  <c r="BK83" i="18"/>
  <c r="J83" i="18" s="1"/>
  <c r="J30" i="18" l="1"/>
  <c r="J59" i="18"/>
  <c r="J39" i="18" l="1"/>
  <c r="J27" i="1"/>
  <c r="L27" i="1" s="1"/>
  <c r="BK181" i="17"/>
  <c r="BI181" i="17"/>
  <c r="BH181" i="17"/>
  <c r="BG181" i="17"/>
  <c r="BF181" i="17"/>
  <c r="T181" i="17"/>
  <c r="R181" i="17"/>
  <c r="P181" i="17"/>
  <c r="J181" i="17"/>
  <c r="BE181" i="17" s="1"/>
  <c r="BK178" i="17"/>
  <c r="BI178" i="17"/>
  <c r="BH178" i="17"/>
  <c r="BG178" i="17"/>
  <c r="BF178" i="17"/>
  <c r="T178" i="17"/>
  <c r="R178" i="17"/>
  <c r="P178" i="17"/>
  <c r="J178" i="17"/>
  <c r="BE178" i="17" s="1"/>
  <c r="BK175" i="17"/>
  <c r="BI175" i="17"/>
  <c r="BH175" i="17"/>
  <c r="BG175" i="17"/>
  <c r="BF175" i="17"/>
  <c r="T175" i="17"/>
  <c r="R175" i="17"/>
  <c r="P175" i="17"/>
  <c r="J175" i="17"/>
  <c r="BE175" i="17" s="1"/>
  <c r="BK171" i="17"/>
  <c r="BI171" i="17"/>
  <c r="BH171" i="17"/>
  <c r="BG171" i="17"/>
  <c r="BF171" i="17"/>
  <c r="T171" i="17"/>
  <c r="R171" i="17"/>
  <c r="P171" i="17"/>
  <c r="J171" i="17"/>
  <c r="BE171" i="17" s="1"/>
  <c r="BK168" i="17"/>
  <c r="BI168" i="17"/>
  <c r="BH168" i="17"/>
  <c r="BG168" i="17"/>
  <c r="BF168" i="17"/>
  <c r="T168" i="17"/>
  <c r="R168" i="17"/>
  <c r="P168" i="17"/>
  <c r="J168" i="17"/>
  <c r="BE168" i="17" s="1"/>
  <c r="BK165" i="17"/>
  <c r="BI165" i="17"/>
  <c r="BH165" i="17"/>
  <c r="BG165" i="17"/>
  <c r="BF165" i="17"/>
  <c r="T165" i="17"/>
  <c r="R165" i="17"/>
  <c r="P165" i="17"/>
  <c r="J165" i="17"/>
  <c r="BE165" i="17" s="1"/>
  <c r="BK162" i="17"/>
  <c r="BI162" i="17"/>
  <c r="BH162" i="17"/>
  <c r="BG162" i="17"/>
  <c r="BF162" i="17"/>
  <c r="T162" i="17"/>
  <c r="R162" i="17"/>
  <c r="P162" i="17"/>
  <c r="J162" i="17"/>
  <c r="BE162" i="17" s="1"/>
  <c r="BK158" i="17"/>
  <c r="BI158" i="17"/>
  <c r="BH158" i="17"/>
  <c r="BG158" i="17"/>
  <c r="BF158" i="17"/>
  <c r="T158" i="17"/>
  <c r="R158" i="17"/>
  <c r="P158" i="17"/>
  <c r="J158" i="17"/>
  <c r="BE158" i="17" s="1"/>
  <c r="BK154" i="17"/>
  <c r="BI154" i="17"/>
  <c r="BH154" i="17"/>
  <c r="BG154" i="17"/>
  <c r="BF154" i="17"/>
  <c r="T154" i="17"/>
  <c r="R154" i="17"/>
  <c r="P154" i="17"/>
  <c r="J154" i="17"/>
  <c r="BE154" i="17" s="1"/>
  <c r="BK150" i="17"/>
  <c r="BI150" i="17"/>
  <c r="BH150" i="17"/>
  <c r="BG150" i="17"/>
  <c r="BF150" i="17"/>
  <c r="T150" i="17"/>
  <c r="R150" i="17"/>
  <c r="P150" i="17"/>
  <c r="J150" i="17"/>
  <c r="BE150" i="17" s="1"/>
  <c r="BK147" i="17"/>
  <c r="BI147" i="17"/>
  <c r="BH147" i="17"/>
  <c r="BG147" i="17"/>
  <c r="BF147" i="17"/>
  <c r="T147" i="17"/>
  <c r="R147" i="17"/>
  <c r="P147" i="17"/>
  <c r="J147" i="17"/>
  <c r="BE147" i="17" s="1"/>
  <c r="BK144" i="17"/>
  <c r="BI144" i="17"/>
  <c r="BH144" i="17"/>
  <c r="BG144" i="17"/>
  <c r="BF144" i="17"/>
  <c r="T144" i="17"/>
  <c r="R144" i="17"/>
  <c r="P144" i="17"/>
  <c r="J144" i="17"/>
  <c r="BE144" i="17" s="1"/>
  <c r="BK140" i="17"/>
  <c r="BI140" i="17"/>
  <c r="BH140" i="17"/>
  <c r="BG140" i="17"/>
  <c r="BF140" i="17"/>
  <c r="T140" i="17"/>
  <c r="T139" i="17" s="1"/>
  <c r="R140" i="17"/>
  <c r="P140" i="17"/>
  <c r="J140" i="17"/>
  <c r="BE140" i="17" s="1"/>
  <c r="P139" i="17"/>
  <c r="BK136" i="17"/>
  <c r="BI136" i="17"/>
  <c r="BH136" i="17"/>
  <c r="BG136" i="17"/>
  <c r="BF136" i="17"/>
  <c r="T136" i="17"/>
  <c r="R136" i="17"/>
  <c r="P136" i="17"/>
  <c r="J136" i="17"/>
  <c r="BE136" i="17" s="1"/>
  <c r="BK133" i="17"/>
  <c r="BI133" i="17"/>
  <c r="BH133" i="17"/>
  <c r="BG133" i="17"/>
  <c r="BF133" i="17"/>
  <c r="T133" i="17"/>
  <c r="R133" i="17"/>
  <c r="P133" i="17"/>
  <c r="J133" i="17"/>
  <c r="BE133" i="17" s="1"/>
  <c r="BK130" i="17"/>
  <c r="BK129" i="17" s="1"/>
  <c r="J129" i="17" s="1"/>
  <c r="J62" i="17" s="1"/>
  <c r="BI130" i="17"/>
  <c r="BH130" i="17"/>
  <c r="BG130" i="17"/>
  <c r="BF130" i="17"/>
  <c r="T130" i="17"/>
  <c r="R130" i="17"/>
  <c r="P130" i="17"/>
  <c r="P129" i="17" s="1"/>
  <c r="J130" i="17"/>
  <c r="BE130" i="17" s="1"/>
  <c r="BK127" i="17"/>
  <c r="BI127" i="17"/>
  <c r="BH127" i="17"/>
  <c r="BG127" i="17"/>
  <c r="BF127" i="17"/>
  <c r="T127" i="17"/>
  <c r="R127" i="17"/>
  <c r="P127" i="17"/>
  <c r="J127" i="17"/>
  <c r="BE127" i="17" s="1"/>
  <c r="BK125" i="17"/>
  <c r="BI125" i="17"/>
  <c r="BH125" i="17"/>
  <c r="BG125" i="17"/>
  <c r="BF125" i="17"/>
  <c r="T125" i="17"/>
  <c r="R125" i="17"/>
  <c r="P125" i="17"/>
  <c r="J125" i="17"/>
  <c r="BE125" i="17" s="1"/>
  <c r="BK123" i="17"/>
  <c r="BI123" i="17"/>
  <c r="BH123" i="17"/>
  <c r="BG123" i="17"/>
  <c r="BF123" i="17"/>
  <c r="T123" i="17"/>
  <c r="R123" i="17"/>
  <c r="P123" i="17"/>
  <c r="J123" i="17"/>
  <c r="BE123" i="17" s="1"/>
  <c r="BK121" i="17"/>
  <c r="BI121" i="17"/>
  <c r="BH121" i="17"/>
  <c r="BG121" i="17"/>
  <c r="BF121" i="17"/>
  <c r="T121" i="17"/>
  <c r="R121" i="17"/>
  <c r="P121" i="17"/>
  <c r="J121" i="17"/>
  <c r="BE121" i="17" s="1"/>
  <c r="BK118" i="17"/>
  <c r="BI118" i="17"/>
  <c r="BH118" i="17"/>
  <c r="BG118" i="17"/>
  <c r="BF118" i="17"/>
  <c r="T118" i="17"/>
  <c r="R118" i="17"/>
  <c r="P118" i="17"/>
  <c r="J118" i="17"/>
  <c r="BE118" i="17" s="1"/>
  <c r="BK114" i="17"/>
  <c r="BI114" i="17"/>
  <c r="BH114" i="17"/>
  <c r="BG114" i="17"/>
  <c r="BF114" i="17"/>
  <c r="T114" i="17"/>
  <c r="R114" i="17"/>
  <c r="P114" i="17"/>
  <c r="J114" i="17"/>
  <c r="BE114" i="17" s="1"/>
  <c r="BK110" i="17"/>
  <c r="BI110" i="17"/>
  <c r="BH110" i="17"/>
  <c r="BG110" i="17"/>
  <c r="BF110" i="17"/>
  <c r="T110" i="17"/>
  <c r="R110" i="17"/>
  <c r="P110" i="17"/>
  <c r="J110" i="17"/>
  <c r="BE110" i="17" s="1"/>
  <c r="BK106" i="17"/>
  <c r="BI106" i="17"/>
  <c r="BH106" i="17"/>
  <c r="BG106" i="17"/>
  <c r="BF106" i="17"/>
  <c r="T106" i="17"/>
  <c r="R106" i="17"/>
  <c r="P106" i="17"/>
  <c r="J106" i="17"/>
  <c r="BE106" i="17" s="1"/>
  <c r="BK102" i="17"/>
  <c r="BI102" i="17"/>
  <c r="BH102" i="17"/>
  <c r="BG102" i="17"/>
  <c r="BF102" i="17"/>
  <c r="T102" i="17"/>
  <c r="R102" i="17"/>
  <c r="P102" i="17"/>
  <c r="J102" i="17"/>
  <c r="BE102" i="17" s="1"/>
  <c r="BK98" i="17"/>
  <c r="BI98" i="17"/>
  <c r="BH98" i="17"/>
  <c r="BG98" i="17"/>
  <c r="BF98" i="17"/>
  <c r="T98" i="17"/>
  <c r="R98" i="17"/>
  <c r="P98" i="17"/>
  <c r="J98" i="17"/>
  <c r="BE98" i="17" s="1"/>
  <c r="BK94" i="17"/>
  <c r="BI94" i="17"/>
  <c r="BH94" i="17"/>
  <c r="BG94" i="17"/>
  <c r="BF94" i="17"/>
  <c r="T94" i="17"/>
  <c r="R94" i="17"/>
  <c r="P94" i="17"/>
  <c r="J94" i="17"/>
  <c r="BE94" i="17" s="1"/>
  <c r="BK90" i="17"/>
  <c r="BI90" i="17"/>
  <c r="BH90" i="17"/>
  <c r="BG90" i="17"/>
  <c r="BF90" i="17"/>
  <c r="T90" i="17"/>
  <c r="R90" i="17"/>
  <c r="P90" i="17"/>
  <c r="J90" i="17"/>
  <c r="BE90" i="17" s="1"/>
  <c r="BK86" i="17"/>
  <c r="BI86" i="17"/>
  <c r="F37" i="17" s="1"/>
  <c r="BH86" i="17"/>
  <c r="BG86" i="17"/>
  <c r="F35" i="17" s="1"/>
  <c r="BF86" i="17"/>
  <c r="T86" i="17"/>
  <c r="R86" i="17"/>
  <c r="R85" i="17" s="1"/>
  <c r="P86" i="17"/>
  <c r="J86" i="17"/>
  <c r="BE86" i="17" s="1"/>
  <c r="J80" i="17"/>
  <c r="J79" i="17"/>
  <c r="F77" i="17"/>
  <c r="E75" i="17"/>
  <c r="J55" i="17"/>
  <c r="J54" i="17"/>
  <c r="F52" i="17"/>
  <c r="E50" i="17"/>
  <c r="J37" i="17"/>
  <c r="J36" i="17"/>
  <c r="J35" i="17"/>
  <c r="J18" i="17"/>
  <c r="E18" i="17"/>
  <c r="F80" i="17" s="1"/>
  <c r="J17" i="17"/>
  <c r="J15" i="17"/>
  <c r="E15" i="17"/>
  <c r="F54" i="17" s="1"/>
  <c r="J14" i="17"/>
  <c r="J12" i="17"/>
  <c r="J77" i="17" s="1"/>
  <c r="E7" i="17"/>
  <c r="E73" i="17" s="1"/>
  <c r="E48" i="17" l="1"/>
  <c r="P85" i="17"/>
  <c r="P84" i="17" s="1"/>
  <c r="P83" i="17" s="1"/>
  <c r="T85" i="17"/>
  <c r="R129" i="17"/>
  <c r="R139" i="17"/>
  <c r="J52" i="17"/>
  <c r="F55" i="17"/>
  <c r="T129" i="17"/>
  <c r="F36" i="17"/>
  <c r="BK85" i="17"/>
  <c r="J85" i="17" s="1"/>
  <c r="J61" i="17" s="1"/>
  <c r="F34" i="17"/>
  <c r="J34" i="17"/>
  <c r="BK139" i="17"/>
  <c r="J139" i="17" s="1"/>
  <c r="J63" i="17" s="1"/>
  <c r="J33" i="17"/>
  <c r="F33" i="17"/>
  <c r="R84" i="17"/>
  <c r="R83" i="17" s="1"/>
  <c r="T84" i="17"/>
  <c r="T83" i="17" s="1"/>
  <c r="F79" i="17"/>
  <c r="BK84" i="17" l="1"/>
  <c r="BK83" i="17" s="1"/>
  <c r="J83" i="17" s="1"/>
  <c r="J84" i="17" l="1"/>
  <c r="J60" i="17" s="1"/>
  <c r="J59" i="17"/>
  <c r="J30" i="17"/>
  <c r="J39" i="17" l="1"/>
  <c r="J26" i="1"/>
  <c r="K26" i="1" s="1"/>
  <c r="BK403" i="16"/>
  <c r="BI403" i="16"/>
  <c r="BH403" i="16"/>
  <c r="BG403" i="16"/>
  <c r="BF403" i="16"/>
  <c r="T403" i="16"/>
  <c r="R403" i="16"/>
  <c r="P403" i="16"/>
  <c r="J403" i="16"/>
  <c r="BE403" i="16" s="1"/>
  <c r="BK399" i="16"/>
  <c r="BI399" i="16"/>
  <c r="BH399" i="16"/>
  <c r="BG399" i="16"/>
  <c r="BF399" i="16"/>
  <c r="T399" i="16"/>
  <c r="R399" i="16"/>
  <c r="P399" i="16"/>
  <c r="J399" i="16"/>
  <c r="BE399" i="16" s="1"/>
  <c r="BK396" i="16"/>
  <c r="BI396" i="16"/>
  <c r="BH396" i="16"/>
  <c r="BG396" i="16"/>
  <c r="BF396" i="16"/>
  <c r="T396" i="16"/>
  <c r="R396" i="16"/>
  <c r="P396" i="16"/>
  <c r="J396" i="16"/>
  <c r="BE396" i="16" s="1"/>
  <c r="BK393" i="16"/>
  <c r="BI393" i="16"/>
  <c r="BH393" i="16"/>
  <c r="BG393" i="16"/>
  <c r="BF393" i="16"/>
  <c r="T393" i="16"/>
  <c r="R393" i="16"/>
  <c r="P393" i="16"/>
  <c r="J393" i="16"/>
  <c r="BE393" i="16" s="1"/>
  <c r="BK390" i="16"/>
  <c r="BI390" i="16"/>
  <c r="BH390" i="16"/>
  <c r="BG390" i="16"/>
  <c r="BF390" i="16"/>
  <c r="T390" i="16"/>
  <c r="R390" i="16"/>
  <c r="P390" i="16"/>
  <c r="J390" i="16"/>
  <c r="BE390" i="16" s="1"/>
  <c r="BK387" i="16"/>
  <c r="BI387" i="16"/>
  <c r="BH387" i="16"/>
  <c r="BG387" i="16"/>
  <c r="BF387" i="16"/>
  <c r="T387" i="16"/>
  <c r="R387" i="16"/>
  <c r="P387" i="16"/>
  <c r="J387" i="16"/>
  <c r="BE387" i="16" s="1"/>
  <c r="BK384" i="16"/>
  <c r="BI384" i="16"/>
  <c r="BH384" i="16"/>
  <c r="BG384" i="16"/>
  <c r="BF384" i="16"/>
  <c r="T384" i="16"/>
  <c r="R384" i="16"/>
  <c r="P384" i="16"/>
  <c r="J384" i="16"/>
  <c r="BE384" i="16" s="1"/>
  <c r="BK381" i="16"/>
  <c r="BI381" i="16"/>
  <c r="BH381" i="16"/>
  <c r="BG381" i="16"/>
  <c r="BF381" i="16"/>
  <c r="T381" i="16"/>
  <c r="R381" i="16"/>
  <c r="P381" i="16"/>
  <c r="J381" i="16"/>
  <c r="BE381" i="16" s="1"/>
  <c r="BK378" i="16"/>
  <c r="BI378" i="16"/>
  <c r="BH378" i="16"/>
  <c r="BG378" i="16"/>
  <c r="BF378" i="16"/>
  <c r="T378" i="16"/>
  <c r="R378" i="16"/>
  <c r="P378" i="16"/>
  <c r="J378" i="16"/>
  <c r="BE378" i="16" s="1"/>
  <c r="BK375" i="16"/>
  <c r="BI375" i="16"/>
  <c r="BH375" i="16"/>
  <c r="BG375" i="16"/>
  <c r="BF375" i="16"/>
  <c r="T375" i="16"/>
  <c r="R375" i="16"/>
  <c r="P375" i="16"/>
  <c r="J375" i="16"/>
  <c r="BE375" i="16" s="1"/>
  <c r="BK372" i="16"/>
  <c r="BI372" i="16"/>
  <c r="BH372" i="16"/>
  <c r="BG372" i="16"/>
  <c r="BF372" i="16"/>
  <c r="T372" i="16"/>
  <c r="R372" i="16"/>
  <c r="P372" i="16"/>
  <c r="J372" i="16"/>
  <c r="BE372" i="16" s="1"/>
  <c r="BK368" i="16"/>
  <c r="BI368" i="16"/>
  <c r="BH368" i="16"/>
  <c r="BG368" i="16"/>
  <c r="BF368" i="16"/>
  <c r="T368" i="16"/>
  <c r="R368" i="16"/>
  <c r="P368" i="16"/>
  <c r="J368" i="16"/>
  <c r="BE368" i="16" s="1"/>
  <c r="BK365" i="16"/>
  <c r="BI365" i="16"/>
  <c r="BH365" i="16"/>
  <c r="BG365" i="16"/>
  <c r="BF365" i="16"/>
  <c r="T365" i="16"/>
  <c r="R365" i="16"/>
  <c r="P365" i="16"/>
  <c r="J365" i="16"/>
  <c r="BE365" i="16" s="1"/>
  <c r="BK362" i="16"/>
  <c r="BI362" i="16"/>
  <c r="BH362" i="16"/>
  <c r="BG362" i="16"/>
  <c r="BF362" i="16"/>
  <c r="T362" i="16"/>
  <c r="R362" i="16"/>
  <c r="P362" i="16"/>
  <c r="J362" i="16"/>
  <c r="BE362" i="16" s="1"/>
  <c r="BK359" i="16"/>
  <c r="BI359" i="16"/>
  <c r="BH359" i="16"/>
  <c r="BG359" i="16"/>
  <c r="BF359" i="16"/>
  <c r="T359" i="16"/>
  <c r="R359" i="16"/>
  <c r="P359" i="16"/>
  <c r="J359" i="16"/>
  <c r="BE359" i="16" s="1"/>
  <c r="BK356" i="16"/>
  <c r="BK352" i="16" s="1"/>
  <c r="J352" i="16" s="1"/>
  <c r="J71" i="16" s="1"/>
  <c r="BI356" i="16"/>
  <c r="BH356" i="16"/>
  <c r="BG356" i="16"/>
  <c r="BF356" i="16"/>
  <c r="T356" i="16"/>
  <c r="R356" i="16"/>
  <c r="P356" i="16"/>
  <c r="J356" i="16"/>
  <c r="BE356" i="16" s="1"/>
  <c r="BK353" i="16"/>
  <c r="BI353" i="16"/>
  <c r="BH353" i="16"/>
  <c r="BG353" i="16"/>
  <c r="BF353" i="16"/>
  <c r="T353" i="16"/>
  <c r="R353" i="16"/>
  <c r="P353" i="16"/>
  <c r="P352" i="16" s="1"/>
  <c r="J353" i="16"/>
  <c r="BE353" i="16" s="1"/>
  <c r="BK349" i="16"/>
  <c r="BI349" i="16"/>
  <c r="BH349" i="16"/>
  <c r="BG349" i="16"/>
  <c r="BF349" i="16"/>
  <c r="T349" i="16"/>
  <c r="R349" i="16"/>
  <c r="P349" i="16"/>
  <c r="J349" i="16"/>
  <c r="BE349" i="16" s="1"/>
  <c r="BK346" i="16"/>
  <c r="BI346" i="16"/>
  <c r="BH346" i="16"/>
  <c r="BG346" i="16"/>
  <c r="BF346" i="16"/>
  <c r="T346" i="16"/>
  <c r="R346" i="16"/>
  <c r="P346" i="16"/>
  <c r="J346" i="16"/>
  <c r="BE346" i="16" s="1"/>
  <c r="BK343" i="16"/>
  <c r="BI343" i="16"/>
  <c r="BH343" i="16"/>
  <c r="BG343" i="16"/>
  <c r="BF343" i="16"/>
  <c r="T343" i="16"/>
  <c r="R343" i="16"/>
  <c r="P343" i="16"/>
  <c r="J343" i="16"/>
  <c r="BE343" i="16" s="1"/>
  <c r="BK339" i="16"/>
  <c r="BI339" i="16"/>
  <c r="BH339" i="16"/>
  <c r="BG339" i="16"/>
  <c r="BF339" i="16"/>
  <c r="T339" i="16"/>
  <c r="R339" i="16"/>
  <c r="P339" i="16"/>
  <c r="J339" i="16"/>
  <c r="BE339" i="16" s="1"/>
  <c r="BK335" i="16"/>
  <c r="BI335" i="16"/>
  <c r="BH335" i="16"/>
  <c r="BG335" i="16"/>
  <c r="BF335" i="16"/>
  <c r="T335" i="16"/>
  <c r="R335" i="16"/>
  <c r="P335" i="16"/>
  <c r="J335" i="16"/>
  <c r="BE335" i="16" s="1"/>
  <c r="BK332" i="16"/>
  <c r="BI332" i="16"/>
  <c r="BH332" i="16"/>
  <c r="BG332" i="16"/>
  <c r="BF332" i="16"/>
  <c r="T332" i="16"/>
  <c r="R332" i="16"/>
  <c r="P332" i="16"/>
  <c r="J332" i="16"/>
  <c r="BE332" i="16" s="1"/>
  <c r="BK329" i="16"/>
  <c r="BI329" i="16"/>
  <c r="BH329" i="16"/>
  <c r="BG329" i="16"/>
  <c r="BF329" i="16"/>
  <c r="T329" i="16"/>
  <c r="R329" i="16"/>
  <c r="P329" i="16"/>
  <c r="J329" i="16"/>
  <c r="BE329" i="16" s="1"/>
  <c r="BK326" i="16"/>
  <c r="BI326" i="16"/>
  <c r="BH326" i="16"/>
  <c r="BG326" i="16"/>
  <c r="BF326" i="16"/>
  <c r="T326" i="16"/>
  <c r="R326" i="16"/>
  <c r="P326" i="16"/>
  <c r="J326" i="16"/>
  <c r="BE326" i="16" s="1"/>
  <c r="BK323" i="16"/>
  <c r="BI323" i="16"/>
  <c r="BH323" i="16"/>
  <c r="BG323" i="16"/>
  <c r="BF323" i="16"/>
  <c r="T323" i="16"/>
  <c r="R323" i="16"/>
  <c r="P323" i="16"/>
  <c r="J323" i="16"/>
  <c r="BE323" i="16" s="1"/>
  <c r="BK320" i="16"/>
  <c r="BI320" i="16"/>
  <c r="BH320" i="16"/>
  <c r="BG320" i="16"/>
  <c r="BF320" i="16"/>
  <c r="T320" i="16"/>
  <c r="R320" i="16"/>
  <c r="P320" i="16"/>
  <c r="J320" i="16"/>
  <c r="BE320" i="16" s="1"/>
  <c r="BK317" i="16"/>
  <c r="BI317" i="16"/>
  <c r="BH317" i="16"/>
  <c r="BG317" i="16"/>
  <c r="BF317" i="16"/>
  <c r="T317" i="16"/>
  <c r="R317" i="16"/>
  <c r="P317" i="16"/>
  <c r="J317" i="16"/>
  <c r="BE317" i="16" s="1"/>
  <c r="BK314" i="16"/>
  <c r="BI314" i="16"/>
  <c r="BH314" i="16"/>
  <c r="BG314" i="16"/>
  <c r="BF314" i="16"/>
  <c r="T314" i="16"/>
  <c r="R314" i="16"/>
  <c r="P314" i="16"/>
  <c r="J314" i="16"/>
  <c r="BE314" i="16" s="1"/>
  <c r="BK311" i="16"/>
  <c r="BI311" i="16"/>
  <c r="BH311" i="16"/>
  <c r="BG311" i="16"/>
  <c r="BF311" i="16"/>
  <c r="T311" i="16"/>
  <c r="R311" i="16"/>
  <c r="P311" i="16"/>
  <c r="J311" i="16"/>
  <c r="BE311" i="16" s="1"/>
  <c r="BK309" i="16"/>
  <c r="BI309" i="16"/>
  <c r="BH309" i="16"/>
  <c r="BG309" i="16"/>
  <c r="BF309" i="16"/>
  <c r="T309" i="16"/>
  <c r="T304" i="16" s="1"/>
  <c r="R309" i="16"/>
  <c r="P309" i="16"/>
  <c r="J309" i="16"/>
  <c r="BE309" i="16" s="1"/>
  <c r="BK305" i="16"/>
  <c r="BK304" i="16" s="1"/>
  <c r="J304" i="16" s="1"/>
  <c r="J70" i="16" s="1"/>
  <c r="BI305" i="16"/>
  <c r="BH305" i="16"/>
  <c r="BG305" i="16"/>
  <c r="BF305" i="16"/>
  <c r="T305" i="16"/>
  <c r="R305" i="16"/>
  <c r="R304" i="16" s="1"/>
  <c r="P305" i="16"/>
  <c r="J305" i="16"/>
  <c r="BE305" i="16" s="1"/>
  <c r="BK302" i="16"/>
  <c r="BI302" i="16"/>
  <c r="BH302" i="16"/>
  <c r="BG302" i="16"/>
  <c r="BF302" i="16"/>
  <c r="T302" i="16"/>
  <c r="R302" i="16"/>
  <c r="P302" i="16"/>
  <c r="J302" i="16"/>
  <c r="BE302" i="16" s="1"/>
  <c r="BK300" i="16"/>
  <c r="BI300" i="16"/>
  <c r="BH300" i="16"/>
  <c r="BG300" i="16"/>
  <c r="BF300" i="16"/>
  <c r="T300" i="16"/>
  <c r="R300" i="16"/>
  <c r="P300" i="16"/>
  <c r="J300" i="16"/>
  <c r="BE300" i="16" s="1"/>
  <c r="BK298" i="16"/>
  <c r="BI298" i="16"/>
  <c r="BH298" i="16"/>
  <c r="BG298" i="16"/>
  <c r="BF298" i="16"/>
  <c r="T298" i="16"/>
  <c r="R298" i="16"/>
  <c r="P298" i="16"/>
  <c r="J298" i="16"/>
  <c r="BE298" i="16" s="1"/>
  <c r="BK296" i="16"/>
  <c r="BI296" i="16"/>
  <c r="BH296" i="16"/>
  <c r="BG296" i="16"/>
  <c r="BF296" i="16"/>
  <c r="T296" i="16"/>
  <c r="R296" i="16"/>
  <c r="P296" i="16"/>
  <c r="J296" i="16"/>
  <c r="BE296" i="16" s="1"/>
  <c r="BK293" i="16"/>
  <c r="BI293" i="16"/>
  <c r="BH293" i="16"/>
  <c r="BG293" i="16"/>
  <c r="BF293" i="16"/>
  <c r="T293" i="16"/>
  <c r="R293" i="16"/>
  <c r="P293" i="16"/>
  <c r="J293" i="16"/>
  <c r="BE293" i="16" s="1"/>
  <c r="BK289" i="16"/>
  <c r="BI289" i="16"/>
  <c r="BH289" i="16"/>
  <c r="BG289" i="16"/>
  <c r="BF289" i="16"/>
  <c r="T289" i="16"/>
  <c r="R289" i="16"/>
  <c r="P289" i="16"/>
  <c r="J289" i="16"/>
  <c r="BE289" i="16" s="1"/>
  <c r="BK285" i="16"/>
  <c r="BI285" i="16"/>
  <c r="BH285" i="16"/>
  <c r="BG285" i="16"/>
  <c r="BF285" i="16"/>
  <c r="T285" i="16"/>
  <c r="R285" i="16"/>
  <c r="P285" i="16"/>
  <c r="J285" i="16"/>
  <c r="BE285" i="16" s="1"/>
  <c r="BK282" i="16"/>
  <c r="BI282" i="16"/>
  <c r="BH282" i="16"/>
  <c r="BG282" i="16"/>
  <c r="BF282" i="16"/>
  <c r="T282" i="16"/>
  <c r="R282" i="16"/>
  <c r="P282" i="16"/>
  <c r="J282" i="16"/>
  <c r="BE282" i="16" s="1"/>
  <c r="BK278" i="16"/>
  <c r="BI278" i="16"/>
  <c r="BH278" i="16"/>
  <c r="BG278" i="16"/>
  <c r="BF278" i="16"/>
  <c r="T278" i="16"/>
  <c r="R278" i="16"/>
  <c r="P278" i="16"/>
  <c r="J278" i="16"/>
  <c r="BE278" i="16" s="1"/>
  <c r="BK275" i="16"/>
  <c r="BI275" i="16"/>
  <c r="BH275" i="16"/>
  <c r="BG275" i="16"/>
  <c r="BF275" i="16"/>
  <c r="T275" i="16"/>
  <c r="R275" i="16"/>
  <c r="P275" i="16"/>
  <c r="J275" i="16"/>
  <c r="BE275" i="16" s="1"/>
  <c r="BK271" i="16"/>
  <c r="BI271" i="16"/>
  <c r="BH271" i="16"/>
  <c r="BG271" i="16"/>
  <c r="BF271" i="16"/>
  <c r="T271" i="16"/>
  <c r="R271" i="16"/>
  <c r="P271" i="16"/>
  <c r="J271" i="16"/>
  <c r="BE271" i="16" s="1"/>
  <c r="BK267" i="16"/>
  <c r="BI267" i="16"/>
  <c r="BH267" i="16"/>
  <c r="BG267" i="16"/>
  <c r="BF267" i="16"/>
  <c r="T267" i="16"/>
  <c r="R267" i="16"/>
  <c r="P267" i="16"/>
  <c r="J267" i="16"/>
  <c r="BE267" i="16" s="1"/>
  <c r="BK263" i="16"/>
  <c r="BI263" i="16"/>
  <c r="BH263" i="16"/>
  <c r="BG263" i="16"/>
  <c r="BF263" i="16"/>
  <c r="T263" i="16"/>
  <c r="R263" i="16"/>
  <c r="P263" i="16"/>
  <c r="J263" i="16"/>
  <c r="BE263" i="16" s="1"/>
  <c r="BK259" i="16"/>
  <c r="BI259" i="16"/>
  <c r="BH259" i="16"/>
  <c r="BG259" i="16"/>
  <c r="BF259" i="16"/>
  <c r="T259" i="16"/>
  <c r="R259" i="16"/>
  <c r="P259" i="16"/>
  <c r="J259" i="16"/>
  <c r="BE259" i="16" s="1"/>
  <c r="BK255" i="16"/>
  <c r="BI255" i="16"/>
  <c r="BH255" i="16"/>
  <c r="BG255" i="16"/>
  <c r="BF255" i="16"/>
  <c r="T255" i="16"/>
  <c r="R255" i="16"/>
  <c r="P255" i="16"/>
  <c r="J255" i="16"/>
  <c r="BE255" i="16" s="1"/>
  <c r="BK251" i="16"/>
  <c r="BI251" i="16"/>
  <c r="BH251" i="16"/>
  <c r="BG251" i="16"/>
  <c r="BF251" i="16"/>
  <c r="T251" i="16"/>
  <c r="R251" i="16"/>
  <c r="P251" i="16"/>
  <c r="P250" i="16" s="1"/>
  <c r="J251" i="16"/>
  <c r="BE251" i="16" s="1"/>
  <c r="BK248" i="16"/>
  <c r="BI248" i="16"/>
  <c r="BH248" i="16"/>
  <c r="BG248" i="16"/>
  <c r="BF248" i="16"/>
  <c r="T248" i="16"/>
  <c r="R248" i="16"/>
  <c r="P248" i="16"/>
  <c r="J248" i="16"/>
  <c r="BE248" i="16" s="1"/>
  <c r="BK243" i="16"/>
  <c r="BI243" i="16"/>
  <c r="BH243" i="16"/>
  <c r="BG243" i="16"/>
  <c r="BF243" i="16"/>
  <c r="T243" i="16"/>
  <c r="R243" i="16"/>
  <c r="P243" i="16"/>
  <c r="J243" i="16"/>
  <c r="BE243" i="16" s="1"/>
  <c r="BK241" i="16"/>
  <c r="BI241" i="16"/>
  <c r="BH241" i="16"/>
  <c r="BG241" i="16"/>
  <c r="BF241" i="16"/>
  <c r="T241" i="16"/>
  <c r="R241" i="16"/>
  <c r="P241" i="16"/>
  <c r="J241" i="16"/>
  <c r="BE241" i="16" s="1"/>
  <c r="BK239" i="16"/>
  <c r="BI239" i="16"/>
  <c r="BH239" i="16"/>
  <c r="BG239" i="16"/>
  <c r="BF239" i="16"/>
  <c r="T239" i="16"/>
  <c r="R239" i="16"/>
  <c r="P239" i="16"/>
  <c r="J239" i="16"/>
  <c r="BE239" i="16" s="1"/>
  <c r="BK237" i="16"/>
  <c r="BI237" i="16"/>
  <c r="BH237" i="16"/>
  <c r="BG237" i="16"/>
  <c r="BF237" i="16"/>
  <c r="T237" i="16"/>
  <c r="R237" i="16"/>
  <c r="P237" i="16"/>
  <c r="J237" i="16"/>
  <c r="BE237" i="16" s="1"/>
  <c r="BK235" i="16"/>
  <c r="BI235" i="16"/>
  <c r="BH235" i="16"/>
  <c r="BG235" i="16"/>
  <c r="BF235" i="16"/>
  <c r="T235" i="16"/>
  <c r="R235" i="16"/>
  <c r="P235" i="16"/>
  <c r="J235" i="16"/>
  <c r="BE235" i="16" s="1"/>
  <c r="BK233" i="16"/>
  <c r="BI233" i="16"/>
  <c r="BH233" i="16"/>
  <c r="BG233" i="16"/>
  <c r="BF233" i="16"/>
  <c r="T233" i="16"/>
  <c r="R233" i="16"/>
  <c r="P233" i="16"/>
  <c r="J233" i="16"/>
  <c r="BE233" i="16" s="1"/>
  <c r="BK231" i="16"/>
  <c r="BI231" i="16"/>
  <c r="BH231" i="16"/>
  <c r="BG231" i="16"/>
  <c r="BF231" i="16"/>
  <c r="T231" i="16"/>
  <c r="R231" i="16"/>
  <c r="P231" i="16"/>
  <c r="J231" i="16"/>
  <c r="BE231" i="16" s="1"/>
  <c r="BK229" i="16"/>
  <c r="BI229" i="16"/>
  <c r="BH229" i="16"/>
  <c r="BG229" i="16"/>
  <c r="BF229" i="16"/>
  <c r="T229" i="16"/>
  <c r="R229" i="16"/>
  <c r="P229" i="16"/>
  <c r="J229" i="16"/>
  <c r="BE229" i="16" s="1"/>
  <c r="BK227" i="16"/>
  <c r="BI227" i="16"/>
  <c r="BH227" i="16"/>
  <c r="BG227" i="16"/>
  <c r="BF227" i="16"/>
  <c r="T227" i="16"/>
  <c r="R227" i="16"/>
  <c r="P227" i="16"/>
  <c r="J227" i="16"/>
  <c r="BE227" i="16" s="1"/>
  <c r="BK225" i="16"/>
  <c r="BI225" i="16"/>
  <c r="BH225" i="16"/>
  <c r="BG225" i="16"/>
  <c r="BF225" i="16"/>
  <c r="T225" i="16"/>
  <c r="R225" i="16"/>
  <c r="P225" i="16"/>
  <c r="J225" i="16"/>
  <c r="BE225" i="16" s="1"/>
  <c r="BK222" i="16"/>
  <c r="BI222" i="16"/>
  <c r="BH222" i="16"/>
  <c r="BG222" i="16"/>
  <c r="BF222" i="16"/>
  <c r="T222" i="16"/>
  <c r="R222" i="16"/>
  <c r="P222" i="16"/>
  <c r="J222" i="16"/>
  <c r="BE222" i="16" s="1"/>
  <c r="BK219" i="16"/>
  <c r="BI219" i="16"/>
  <c r="BH219" i="16"/>
  <c r="BG219" i="16"/>
  <c r="BF219" i="16"/>
  <c r="T219" i="16"/>
  <c r="R219" i="16"/>
  <c r="P219" i="16"/>
  <c r="J219" i="16"/>
  <c r="BE219" i="16" s="1"/>
  <c r="BK216" i="16"/>
  <c r="BI216" i="16"/>
  <c r="BH216" i="16"/>
  <c r="BG216" i="16"/>
  <c r="BF216" i="16"/>
  <c r="T216" i="16"/>
  <c r="R216" i="16"/>
  <c r="P216" i="16"/>
  <c r="J216" i="16"/>
  <c r="BE216" i="16" s="1"/>
  <c r="BK213" i="16"/>
  <c r="BI213" i="16"/>
  <c r="BH213" i="16"/>
  <c r="BG213" i="16"/>
  <c r="BF213" i="16"/>
  <c r="T213" i="16"/>
  <c r="R213" i="16"/>
  <c r="P213" i="16"/>
  <c r="J213" i="16"/>
  <c r="BE213" i="16" s="1"/>
  <c r="BK210" i="16"/>
  <c r="BI210" i="16"/>
  <c r="BH210" i="16"/>
  <c r="BG210" i="16"/>
  <c r="BF210" i="16"/>
  <c r="T210" i="16"/>
  <c r="R210" i="16"/>
  <c r="P210" i="16"/>
  <c r="J210" i="16"/>
  <c r="BE210" i="16" s="1"/>
  <c r="BK207" i="16"/>
  <c r="BI207" i="16"/>
  <c r="BH207" i="16"/>
  <c r="BG207" i="16"/>
  <c r="BF207" i="16"/>
  <c r="T207" i="16"/>
  <c r="R207" i="16"/>
  <c r="R206" i="16" s="1"/>
  <c r="P207" i="16"/>
  <c r="J207" i="16"/>
  <c r="BE207" i="16" s="1"/>
  <c r="BK204" i="16"/>
  <c r="BI204" i="16"/>
  <c r="BH204" i="16"/>
  <c r="BG204" i="16"/>
  <c r="BF204" i="16"/>
  <c r="T204" i="16"/>
  <c r="R204" i="16"/>
  <c r="P204" i="16"/>
  <c r="J204" i="16"/>
  <c r="BE204" i="16" s="1"/>
  <c r="BK202" i="16"/>
  <c r="BI202" i="16"/>
  <c r="BH202" i="16"/>
  <c r="BG202" i="16"/>
  <c r="BF202" i="16"/>
  <c r="T202" i="16"/>
  <c r="R202" i="16"/>
  <c r="P202" i="16"/>
  <c r="J202" i="16"/>
  <c r="BE202" i="16" s="1"/>
  <c r="BK200" i="16"/>
  <c r="BI200" i="16"/>
  <c r="BH200" i="16"/>
  <c r="BG200" i="16"/>
  <c r="BF200" i="16"/>
  <c r="T200" i="16"/>
  <c r="R200" i="16"/>
  <c r="P200" i="16"/>
  <c r="J200" i="16"/>
  <c r="BE200" i="16" s="1"/>
  <c r="BK198" i="16"/>
  <c r="BI198" i="16"/>
  <c r="BH198" i="16"/>
  <c r="BG198" i="16"/>
  <c r="BF198" i="16"/>
  <c r="T198" i="16"/>
  <c r="R198" i="16"/>
  <c r="P198" i="16"/>
  <c r="J198" i="16"/>
  <c r="BE198" i="16" s="1"/>
  <c r="BK196" i="16"/>
  <c r="BI196" i="16"/>
  <c r="BH196" i="16"/>
  <c r="BG196" i="16"/>
  <c r="BF196" i="16"/>
  <c r="T196" i="16"/>
  <c r="R196" i="16"/>
  <c r="P196" i="16"/>
  <c r="J196" i="16"/>
  <c r="BE196" i="16" s="1"/>
  <c r="BK194" i="16"/>
  <c r="BI194" i="16"/>
  <c r="BH194" i="16"/>
  <c r="BG194" i="16"/>
  <c r="BF194" i="16"/>
  <c r="T194" i="16"/>
  <c r="R194" i="16"/>
  <c r="P194" i="16"/>
  <c r="J194" i="16"/>
  <c r="BE194" i="16" s="1"/>
  <c r="BK192" i="16"/>
  <c r="BI192" i="16"/>
  <c r="BH192" i="16"/>
  <c r="BG192" i="16"/>
  <c r="BF192" i="16"/>
  <c r="T192" i="16"/>
  <c r="R192" i="16"/>
  <c r="P192" i="16"/>
  <c r="J192" i="16"/>
  <c r="BE192" i="16" s="1"/>
  <c r="BK190" i="16"/>
  <c r="BI190" i="16"/>
  <c r="BH190" i="16"/>
  <c r="BG190" i="16"/>
  <c r="BF190" i="16"/>
  <c r="T190" i="16"/>
  <c r="R190" i="16"/>
  <c r="P190" i="16"/>
  <c r="J190" i="16"/>
  <c r="BE190" i="16" s="1"/>
  <c r="BK188" i="16"/>
  <c r="BI188" i="16"/>
  <c r="BH188" i="16"/>
  <c r="BG188" i="16"/>
  <c r="BF188" i="16"/>
  <c r="T188" i="16"/>
  <c r="R188" i="16"/>
  <c r="P188" i="16"/>
  <c r="J188" i="16"/>
  <c r="BE188" i="16" s="1"/>
  <c r="BK186" i="16"/>
  <c r="BI186" i="16"/>
  <c r="BH186" i="16"/>
  <c r="BG186" i="16"/>
  <c r="BF186" i="16"/>
  <c r="T186" i="16"/>
  <c r="R186" i="16"/>
  <c r="P186" i="16"/>
  <c r="J186" i="16"/>
  <c r="BE186" i="16" s="1"/>
  <c r="BK184" i="16"/>
  <c r="BI184" i="16"/>
  <c r="BH184" i="16"/>
  <c r="BG184" i="16"/>
  <c r="BF184" i="16"/>
  <c r="T184" i="16"/>
  <c r="R184" i="16"/>
  <c r="P184" i="16"/>
  <c r="J184" i="16"/>
  <c r="BE184" i="16" s="1"/>
  <c r="BK182" i="16"/>
  <c r="BI182" i="16"/>
  <c r="BH182" i="16"/>
  <c r="BG182" i="16"/>
  <c r="BF182" i="16"/>
  <c r="T182" i="16"/>
  <c r="R182" i="16"/>
  <c r="P182" i="16"/>
  <c r="J182" i="16"/>
  <c r="BE182" i="16" s="1"/>
  <c r="BK180" i="16"/>
  <c r="BI180" i="16"/>
  <c r="BH180" i="16"/>
  <c r="BG180" i="16"/>
  <c r="BF180" i="16"/>
  <c r="T180" i="16"/>
  <c r="R180" i="16"/>
  <c r="P180" i="16"/>
  <c r="J180" i="16"/>
  <c r="BE180" i="16" s="1"/>
  <c r="BK178" i="16"/>
  <c r="BI178" i="16"/>
  <c r="BH178" i="16"/>
  <c r="BG178" i="16"/>
  <c r="BF178" i="16"/>
  <c r="T178" i="16"/>
  <c r="R178" i="16"/>
  <c r="P178" i="16"/>
  <c r="J178" i="16"/>
  <c r="BE178" i="16" s="1"/>
  <c r="BK176" i="16"/>
  <c r="BI176" i="16"/>
  <c r="BH176" i="16"/>
  <c r="BG176" i="16"/>
  <c r="BF176" i="16"/>
  <c r="T176" i="16"/>
  <c r="R176" i="16"/>
  <c r="P176" i="16"/>
  <c r="J176" i="16"/>
  <c r="BE176" i="16" s="1"/>
  <c r="BK174" i="16"/>
  <c r="BI174" i="16"/>
  <c r="BH174" i="16"/>
  <c r="BG174" i="16"/>
  <c r="BF174" i="16"/>
  <c r="T174" i="16"/>
  <c r="R174" i="16"/>
  <c r="P174" i="16"/>
  <c r="J174" i="16"/>
  <c r="BE174" i="16" s="1"/>
  <c r="BK171" i="16"/>
  <c r="BI171" i="16"/>
  <c r="BH171" i="16"/>
  <c r="BG171" i="16"/>
  <c r="BF171" i="16"/>
  <c r="T171" i="16"/>
  <c r="R171" i="16"/>
  <c r="R167" i="16" s="1"/>
  <c r="P171" i="16"/>
  <c r="J171" i="16"/>
  <c r="BE171" i="16" s="1"/>
  <c r="BK168" i="16"/>
  <c r="BI168" i="16"/>
  <c r="BH168" i="16"/>
  <c r="BG168" i="16"/>
  <c r="BF168" i="16"/>
  <c r="T168" i="16"/>
  <c r="T167" i="16" s="1"/>
  <c r="R168" i="16"/>
  <c r="P168" i="16"/>
  <c r="J168" i="16"/>
  <c r="BE168" i="16" s="1"/>
  <c r="BK164" i="16"/>
  <c r="BI164" i="16"/>
  <c r="BH164" i="16"/>
  <c r="BG164" i="16"/>
  <c r="BF164" i="16"/>
  <c r="T164" i="16"/>
  <c r="T163" i="16" s="1"/>
  <c r="R164" i="16"/>
  <c r="R163" i="16" s="1"/>
  <c r="P164" i="16"/>
  <c r="J164" i="16"/>
  <c r="BE164" i="16" s="1"/>
  <c r="BK163" i="16"/>
  <c r="J163" i="16" s="1"/>
  <c r="J66" i="16" s="1"/>
  <c r="P163" i="16"/>
  <c r="BK160" i="16"/>
  <c r="BI160" i="16"/>
  <c r="BH160" i="16"/>
  <c r="BG160" i="16"/>
  <c r="BF160" i="16"/>
  <c r="T160" i="16"/>
  <c r="R160" i="16"/>
  <c r="P160" i="16"/>
  <c r="J160" i="16"/>
  <c r="BE160" i="16" s="1"/>
  <c r="BK157" i="16"/>
  <c r="BI157" i="16"/>
  <c r="BH157" i="16"/>
  <c r="BG157" i="16"/>
  <c r="BF157" i="16"/>
  <c r="T157" i="16"/>
  <c r="R157" i="16"/>
  <c r="P157" i="16"/>
  <c r="J157" i="16"/>
  <c r="BE157" i="16" s="1"/>
  <c r="BK154" i="16"/>
  <c r="BI154" i="16"/>
  <c r="BH154" i="16"/>
  <c r="BG154" i="16"/>
  <c r="BF154" i="16"/>
  <c r="T154" i="16"/>
  <c r="R154" i="16"/>
  <c r="P154" i="16"/>
  <c r="J154" i="16"/>
  <c r="BE154" i="16" s="1"/>
  <c r="BK151" i="16"/>
  <c r="BI151" i="16"/>
  <c r="BH151" i="16"/>
  <c r="BG151" i="16"/>
  <c r="BF151" i="16"/>
  <c r="T151" i="16"/>
  <c r="R151" i="16"/>
  <c r="P151" i="16"/>
  <c r="J151" i="16"/>
  <c r="BE151" i="16" s="1"/>
  <c r="BK148" i="16"/>
  <c r="BI148" i="16"/>
  <c r="BH148" i="16"/>
  <c r="BG148" i="16"/>
  <c r="BF148" i="16"/>
  <c r="T148" i="16"/>
  <c r="R148" i="16"/>
  <c r="P148" i="16"/>
  <c r="J148" i="16"/>
  <c r="BE148" i="16" s="1"/>
  <c r="BK145" i="16"/>
  <c r="BI145" i="16"/>
  <c r="BH145" i="16"/>
  <c r="BG145" i="16"/>
  <c r="BF145" i="16"/>
  <c r="T145" i="16"/>
  <c r="R145" i="16"/>
  <c r="P145" i="16"/>
  <c r="J145" i="16"/>
  <c r="BE145" i="16" s="1"/>
  <c r="BK142" i="16"/>
  <c r="BI142" i="16"/>
  <c r="BH142" i="16"/>
  <c r="BG142" i="16"/>
  <c r="BF142" i="16"/>
  <c r="T142" i="16"/>
  <c r="R142" i="16"/>
  <c r="P142" i="16"/>
  <c r="J142" i="16"/>
  <c r="BE142" i="16" s="1"/>
  <c r="BK139" i="16"/>
  <c r="BI139" i="16"/>
  <c r="BH139" i="16"/>
  <c r="BG139" i="16"/>
  <c r="BF139" i="16"/>
  <c r="T139" i="16"/>
  <c r="R139" i="16"/>
  <c r="P139" i="16"/>
  <c r="J139" i="16"/>
  <c r="BE139" i="16" s="1"/>
  <c r="BK136" i="16"/>
  <c r="BI136" i="16"/>
  <c r="BH136" i="16"/>
  <c r="BG136" i="16"/>
  <c r="BF136" i="16"/>
  <c r="T136" i="16"/>
  <c r="R136" i="16"/>
  <c r="P136" i="16"/>
  <c r="P135" i="16" s="1"/>
  <c r="J136" i="16"/>
  <c r="BE136" i="16" s="1"/>
  <c r="BK132" i="16"/>
  <c r="BI132" i="16"/>
  <c r="BH132" i="16"/>
  <c r="BG132" i="16"/>
  <c r="BF132" i="16"/>
  <c r="T132" i="16"/>
  <c r="R132" i="16"/>
  <c r="P132" i="16"/>
  <c r="J132" i="16"/>
  <c r="BE132" i="16" s="1"/>
  <c r="BK129" i="16"/>
  <c r="BI129" i="16"/>
  <c r="BH129" i="16"/>
  <c r="BG129" i="16"/>
  <c r="BF129" i="16"/>
  <c r="T129" i="16"/>
  <c r="R129" i="16"/>
  <c r="P129" i="16"/>
  <c r="J129" i="16"/>
  <c r="BE129" i="16" s="1"/>
  <c r="BK126" i="16"/>
  <c r="BI126" i="16"/>
  <c r="BH126" i="16"/>
  <c r="BG126" i="16"/>
  <c r="BF126" i="16"/>
  <c r="T126" i="16"/>
  <c r="R126" i="16"/>
  <c r="P126" i="16"/>
  <c r="J126" i="16"/>
  <c r="BE126" i="16" s="1"/>
  <c r="BK123" i="16"/>
  <c r="BI123" i="16"/>
  <c r="BH123" i="16"/>
  <c r="BG123" i="16"/>
  <c r="BF123" i="16"/>
  <c r="T123" i="16"/>
  <c r="R123" i="16"/>
  <c r="P123" i="16"/>
  <c r="J123" i="16"/>
  <c r="BE123" i="16" s="1"/>
  <c r="BK120" i="16"/>
  <c r="BI120" i="16"/>
  <c r="BH120" i="16"/>
  <c r="BG120" i="16"/>
  <c r="BF120" i="16"/>
  <c r="T120" i="16"/>
  <c r="T116" i="16" s="1"/>
  <c r="R120" i="16"/>
  <c r="P120" i="16"/>
  <c r="P116" i="16" s="1"/>
  <c r="J120" i="16"/>
  <c r="BE120" i="16" s="1"/>
  <c r="BK117" i="16"/>
  <c r="BI117" i="16"/>
  <c r="BH117" i="16"/>
  <c r="BG117" i="16"/>
  <c r="BF117" i="16"/>
  <c r="T117" i="16"/>
  <c r="R117" i="16"/>
  <c r="R116" i="16" s="1"/>
  <c r="P117" i="16"/>
  <c r="J117" i="16"/>
  <c r="BE117" i="16" s="1"/>
  <c r="BK112" i="16"/>
  <c r="BI112" i="16"/>
  <c r="BH112" i="16"/>
  <c r="BG112" i="16"/>
  <c r="BF112" i="16"/>
  <c r="T112" i="16"/>
  <c r="R112" i="16"/>
  <c r="P112" i="16"/>
  <c r="J112" i="16"/>
  <c r="BE112" i="16" s="1"/>
  <c r="BK109" i="16"/>
  <c r="BI109" i="16"/>
  <c r="BH109" i="16"/>
  <c r="BG109" i="16"/>
  <c r="BF109" i="16"/>
  <c r="T109" i="16"/>
  <c r="R109" i="16"/>
  <c r="P109" i="16"/>
  <c r="J109" i="16"/>
  <c r="BE109" i="16" s="1"/>
  <c r="BK106" i="16"/>
  <c r="BI106" i="16"/>
  <c r="BH106" i="16"/>
  <c r="BG106" i="16"/>
  <c r="BF106" i="16"/>
  <c r="T106" i="16"/>
  <c r="R106" i="16"/>
  <c r="P106" i="16"/>
  <c r="J106" i="16"/>
  <c r="BE106" i="16" s="1"/>
  <c r="BK102" i="16"/>
  <c r="BI102" i="16"/>
  <c r="BH102" i="16"/>
  <c r="BG102" i="16"/>
  <c r="BF102" i="16"/>
  <c r="T102" i="16"/>
  <c r="T98" i="16" s="1"/>
  <c r="R102" i="16"/>
  <c r="P102" i="16"/>
  <c r="J102" i="16"/>
  <c r="BE102" i="16" s="1"/>
  <c r="BK99" i="16"/>
  <c r="BK98" i="16" s="1"/>
  <c r="J98" i="16" s="1"/>
  <c r="J62" i="16" s="1"/>
  <c r="BI99" i="16"/>
  <c r="BH99" i="16"/>
  <c r="BG99" i="16"/>
  <c r="BF99" i="16"/>
  <c r="T99" i="16"/>
  <c r="R99" i="16"/>
  <c r="P99" i="16"/>
  <c r="J99" i="16"/>
  <c r="BE99" i="16" s="1"/>
  <c r="BK94" i="16"/>
  <c r="BK93" i="16" s="1"/>
  <c r="BI94" i="16"/>
  <c r="BH94" i="16"/>
  <c r="BG94" i="16"/>
  <c r="F35" i="16" s="1"/>
  <c r="BF94" i="16"/>
  <c r="T94" i="16"/>
  <c r="T93" i="16" s="1"/>
  <c r="R94" i="16"/>
  <c r="P94" i="16"/>
  <c r="P93" i="16" s="1"/>
  <c r="J94" i="16"/>
  <c r="BE94" i="16" s="1"/>
  <c r="R93" i="16"/>
  <c r="J88" i="16"/>
  <c r="J87" i="16"/>
  <c r="F85" i="16"/>
  <c r="E83" i="16"/>
  <c r="J55" i="16"/>
  <c r="J54" i="16"/>
  <c r="F52" i="16"/>
  <c r="E50" i="16"/>
  <c r="J37" i="16"/>
  <c r="J36" i="16"/>
  <c r="J35" i="16"/>
  <c r="J18" i="16"/>
  <c r="E18" i="16"/>
  <c r="F55" i="16" s="1"/>
  <c r="J17" i="16"/>
  <c r="J15" i="16"/>
  <c r="E15" i="16"/>
  <c r="F54" i="16" s="1"/>
  <c r="J14" i="16"/>
  <c r="J12" i="16"/>
  <c r="J85" i="16" s="1"/>
  <c r="E7" i="16"/>
  <c r="E48" i="16" s="1"/>
  <c r="J52" i="16" l="1"/>
  <c r="E81" i="16"/>
  <c r="F87" i="16"/>
  <c r="T92" i="16"/>
  <c r="P98" i="16"/>
  <c r="P92" i="16" s="1"/>
  <c r="R98" i="16"/>
  <c r="R92" i="16" s="1"/>
  <c r="R91" i="16" s="1"/>
  <c r="T135" i="16"/>
  <c r="T206" i="16"/>
  <c r="P206" i="16"/>
  <c r="T250" i="16"/>
  <c r="P304" i="16"/>
  <c r="R135" i="16"/>
  <c r="P167" i="16"/>
  <c r="P115" i="16" s="1"/>
  <c r="R250" i="16"/>
  <c r="R352" i="16"/>
  <c r="T352" i="16"/>
  <c r="F34" i="16"/>
  <c r="F36" i="16"/>
  <c r="F37" i="16"/>
  <c r="BK116" i="16"/>
  <c r="BK250" i="16"/>
  <c r="J250" i="16" s="1"/>
  <c r="J69" i="16" s="1"/>
  <c r="BK167" i="16"/>
  <c r="J167" i="16" s="1"/>
  <c r="J67" i="16" s="1"/>
  <c r="BK206" i="16"/>
  <c r="J206" i="16" s="1"/>
  <c r="J68" i="16" s="1"/>
  <c r="BK135" i="16"/>
  <c r="J135" i="16" s="1"/>
  <c r="J65" i="16" s="1"/>
  <c r="J33" i="16"/>
  <c r="F33" i="16"/>
  <c r="R115" i="16"/>
  <c r="J93" i="16"/>
  <c r="J61" i="16" s="1"/>
  <c r="BK92" i="16"/>
  <c r="J116" i="16"/>
  <c r="J64" i="16" s="1"/>
  <c r="BK115" i="16"/>
  <c r="J115" i="16" s="1"/>
  <c r="J63" i="16" s="1"/>
  <c r="T115" i="16"/>
  <c r="T91" i="16" s="1"/>
  <c r="J34" i="16"/>
  <c r="F88" i="16"/>
  <c r="P91" i="16" l="1"/>
  <c r="J92" i="16"/>
  <c r="J60" i="16" s="1"/>
  <c r="BK91" i="16"/>
  <c r="J91" i="16" s="1"/>
  <c r="J30" i="16" l="1"/>
  <c r="J59" i="16"/>
  <c r="J39" i="16" l="1"/>
  <c r="J25" i="1"/>
  <c r="L25" i="1" s="1"/>
  <c r="BK456" i="14"/>
  <c r="BI456" i="14"/>
  <c r="BH456" i="14"/>
  <c r="BG456" i="14"/>
  <c r="BF456" i="14"/>
  <c r="T456" i="14"/>
  <c r="R456" i="14"/>
  <c r="P456" i="14"/>
  <c r="J456" i="14"/>
  <c r="BE456" i="14" s="1"/>
  <c r="BK455" i="14"/>
  <c r="J455" i="14" s="1"/>
  <c r="J74" i="14" s="1"/>
  <c r="T455" i="14"/>
  <c r="R455" i="14"/>
  <c r="P455" i="14"/>
  <c r="BK452" i="14"/>
  <c r="BI452" i="14"/>
  <c r="BH452" i="14"/>
  <c r="BG452" i="14"/>
  <c r="BF452" i="14"/>
  <c r="T452" i="14"/>
  <c r="R452" i="14"/>
  <c r="P452" i="14"/>
  <c r="J452" i="14"/>
  <c r="BE452" i="14" s="1"/>
  <c r="BK448" i="14"/>
  <c r="BI448" i="14"/>
  <c r="BH448" i="14"/>
  <c r="BG448" i="14"/>
  <c r="BF448" i="14"/>
  <c r="T448" i="14"/>
  <c r="R448" i="14"/>
  <c r="R447" i="14" s="1"/>
  <c r="P448" i="14"/>
  <c r="P447" i="14" s="1"/>
  <c r="J448" i="14"/>
  <c r="BE448" i="14" s="1"/>
  <c r="T447" i="14"/>
  <c r="BK445" i="14"/>
  <c r="BI445" i="14"/>
  <c r="BH445" i="14"/>
  <c r="BG445" i="14"/>
  <c r="BF445" i="14"/>
  <c r="T445" i="14"/>
  <c r="R445" i="14"/>
  <c r="P445" i="14"/>
  <c r="J445" i="14"/>
  <c r="BE445" i="14" s="1"/>
  <c r="BK442" i="14"/>
  <c r="BI442" i="14"/>
  <c r="BH442" i="14"/>
  <c r="BG442" i="14"/>
  <c r="BF442" i="14"/>
  <c r="T442" i="14"/>
  <c r="R442" i="14"/>
  <c r="P442" i="14"/>
  <c r="J442" i="14"/>
  <c r="BE442" i="14" s="1"/>
  <c r="BK439" i="14"/>
  <c r="BI439" i="14"/>
  <c r="BH439" i="14"/>
  <c r="BG439" i="14"/>
  <c r="BF439" i="14"/>
  <c r="T439" i="14"/>
  <c r="R439" i="14"/>
  <c r="P439" i="14"/>
  <c r="J439" i="14"/>
  <c r="BE439" i="14" s="1"/>
  <c r="BK436" i="14"/>
  <c r="BI436" i="14"/>
  <c r="BH436" i="14"/>
  <c r="BG436" i="14"/>
  <c r="BF436" i="14"/>
  <c r="T436" i="14"/>
  <c r="R436" i="14"/>
  <c r="P436" i="14"/>
  <c r="J436" i="14"/>
  <c r="BE436" i="14" s="1"/>
  <c r="BK433" i="14"/>
  <c r="BI433" i="14"/>
  <c r="BH433" i="14"/>
  <c r="BG433" i="14"/>
  <c r="BF433" i="14"/>
  <c r="T433" i="14"/>
  <c r="R433" i="14"/>
  <c r="P433" i="14"/>
  <c r="J433" i="14"/>
  <c r="BE433" i="14" s="1"/>
  <c r="R432" i="14"/>
  <c r="BK426" i="14"/>
  <c r="BI426" i="14"/>
  <c r="BH426" i="14"/>
  <c r="BG426" i="14"/>
  <c r="BF426" i="14"/>
  <c r="T426" i="14"/>
  <c r="R426" i="14"/>
  <c r="P426" i="14"/>
  <c r="J426" i="14"/>
  <c r="BE426" i="14" s="1"/>
  <c r="BK424" i="14"/>
  <c r="BI424" i="14"/>
  <c r="BH424" i="14"/>
  <c r="BG424" i="14"/>
  <c r="BF424" i="14"/>
  <c r="T424" i="14"/>
  <c r="R424" i="14"/>
  <c r="P424" i="14"/>
  <c r="J424" i="14"/>
  <c r="BE424" i="14" s="1"/>
  <c r="BK421" i="14"/>
  <c r="BI421" i="14"/>
  <c r="BH421" i="14"/>
  <c r="BG421" i="14"/>
  <c r="BF421" i="14"/>
  <c r="T421" i="14"/>
  <c r="R421" i="14"/>
  <c r="P421" i="14"/>
  <c r="J421" i="14"/>
  <c r="BE421" i="14" s="1"/>
  <c r="BK418" i="14"/>
  <c r="BI418" i="14"/>
  <c r="BH418" i="14"/>
  <c r="BG418" i="14"/>
  <c r="BF418" i="14"/>
  <c r="T418" i="14"/>
  <c r="R418" i="14"/>
  <c r="P418" i="14"/>
  <c r="J418" i="14"/>
  <c r="BE418" i="14" s="1"/>
  <c r="BK415" i="14"/>
  <c r="BI415" i="14"/>
  <c r="BH415" i="14"/>
  <c r="BG415" i="14"/>
  <c r="BF415" i="14"/>
  <c r="T415" i="14"/>
  <c r="R415" i="14"/>
  <c r="P415" i="14"/>
  <c r="J415" i="14"/>
  <c r="BE415" i="14" s="1"/>
  <c r="BK411" i="14"/>
  <c r="BI411" i="14"/>
  <c r="BH411" i="14"/>
  <c r="BG411" i="14"/>
  <c r="BF411" i="14"/>
  <c r="T411" i="14"/>
  <c r="R411" i="14"/>
  <c r="P411" i="14"/>
  <c r="J411" i="14"/>
  <c r="BE411" i="14" s="1"/>
  <c r="BK408" i="14"/>
  <c r="BI408" i="14"/>
  <c r="BH408" i="14"/>
  <c r="BG408" i="14"/>
  <c r="BF408" i="14"/>
  <c r="T408" i="14"/>
  <c r="R408" i="14"/>
  <c r="P408" i="14"/>
  <c r="J408" i="14"/>
  <c r="BE408" i="14" s="1"/>
  <c r="BK405" i="14"/>
  <c r="BI405" i="14"/>
  <c r="BH405" i="14"/>
  <c r="BG405" i="14"/>
  <c r="BF405" i="14"/>
  <c r="T405" i="14"/>
  <c r="R405" i="14"/>
  <c r="P405" i="14"/>
  <c r="J405" i="14"/>
  <c r="BE405" i="14" s="1"/>
  <c r="BK402" i="14"/>
  <c r="BI402" i="14"/>
  <c r="BH402" i="14"/>
  <c r="BG402" i="14"/>
  <c r="BF402" i="14"/>
  <c r="T402" i="14"/>
  <c r="R402" i="14"/>
  <c r="P402" i="14"/>
  <c r="J402" i="14"/>
  <c r="BE402" i="14" s="1"/>
  <c r="BK399" i="14"/>
  <c r="BI399" i="14"/>
  <c r="BH399" i="14"/>
  <c r="BG399" i="14"/>
  <c r="BF399" i="14"/>
  <c r="T399" i="14"/>
  <c r="R399" i="14"/>
  <c r="P399" i="14"/>
  <c r="J399" i="14"/>
  <c r="BE399" i="14" s="1"/>
  <c r="BK396" i="14"/>
  <c r="BI396" i="14"/>
  <c r="BH396" i="14"/>
  <c r="BG396" i="14"/>
  <c r="BF396" i="14"/>
  <c r="T396" i="14"/>
  <c r="R396" i="14"/>
  <c r="P396" i="14"/>
  <c r="J396" i="14"/>
  <c r="BE396" i="14" s="1"/>
  <c r="BK393" i="14"/>
  <c r="BI393" i="14"/>
  <c r="BH393" i="14"/>
  <c r="BG393" i="14"/>
  <c r="BF393" i="14"/>
  <c r="T393" i="14"/>
  <c r="R393" i="14"/>
  <c r="P393" i="14"/>
  <c r="J393" i="14"/>
  <c r="BE393" i="14" s="1"/>
  <c r="BK390" i="14"/>
  <c r="BI390" i="14"/>
  <c r="BH390" i="14"/>
  <c r="BG390" i="14"/>
  <c r="BF390" i="14"/>
  <c r="T390" i="14"/>
  <c r="R390" i="14"/>
  <c r="R389" i="14" s="1"/>
  <c r="P390" i="14"/>
  <c r="J390" i="14"/>
  <c r="BE390" i="14" s="1"/>
  <c r="BK387" i="14"/>
  <c r="BI387" i="14"/>
  <c r="BH387" i="14"/>
  <c r="BG387" i="14"/>
  <c r="BF387" i="14"/>
  <c r="T387" i="14"/>
  <c r="R387" i="14"/>
  <c r="P387" i="14"/>
  <c r="J387" i="14"/>
  <c r="BE387" i="14" s="1"/>
  <c r="BK383" i="14"/>
  <c r="BI383" i="14"/>
  <c r="BH383" i="14"/>
  <c r="BG383" i="14"/>
  <c r="BF383" i="14"/>
  <c r="T383" i="14"/>
  <c r="R383" i="14"/>
  <c r="P383" i="14"/>
  <c r="J383" i="14"/>
  <c r="BE383" i="14" s="1"/>
  <c r="BK379" i="14"/>
  <c r="BI379" i="14"/>
  <c r="BH379" i="14"/>
  <c r="BG379" i="14"/>
  <c r="BF379" i="14"/>
  <c r="T379" i="14"/>
  <c r="R379" i="14"/>
  <c r="P379" i="14"/>
  <c r="J379" i="14"/>
  <c r="BE379" i="14" s="1"/>
  <c r="BK376" i="14"/>
  <c r="BI376" i="14"/>
  <c r="BH376" i="14"/>
  <c r="BG376" i="14"/>
  <c r="BF376" i="14"/>
  <c r="T376" i="14"/>
  <c r="R376" i="14"/>
  <c r="P376" i="14"/>
  <c r="J376" i="14"/>
  <c r="BE376" i="14" s="1"/>
  <c r="BK373" i="14"/>
  <c r="BI373" i="14"/>
  <c r="BH373" i="14"/>
  <c r="BG373" i="14"/>
  <c r="BF373" i="14"/>
  <c r="T373" i="14"/>
  <c r="R373" i="14"/>
  <c r="P373" i="14"/>
  <c r="J373" i="14"/>
  <c r="BE373" i="14" s="1"/>
  <c r="BK369" i="14"/>
  <c r="BI369" i="14"/>
  <c r="BH369" i="14"/>
  <c r="BG369" i="14"/>
  <c r="BF369" i="14"/>
  <c r="T369" i="14"/>
  <c r="R369" i="14"/>
  <c r="P369" i="14"/>
  <c r="J369" i="14"/>
  <c r="BE369" i="14" s="1"/>
  <c r="BK366" i="14"/>
  <c r="BI366" i="14"/>
  <c r="BH366" i="14"/>
  <c r="BG366" i="14"/>
  <c r="BF366" i="14"/>
  <c r="T366" i="14"/>
  <c r="R366" i="14"/>
  <c r="P366" i="14"/>
  <c r="J366" i="14"/>
  <c r="BE366" i="14" s="1"/>
  <c r="BK362" i="14"/>
  <c r="BI362" i="14"/>
  <c r="BH362" i="14"/>
  <c r="BG362" i="14"/>
  <c r="BF362" i="14"/>
  <c r="T362" i="14"/>
  <c r="R362" i="14"/>
  <c r="P362" i="14"/>
  <c r="J362" i="14"/>
  <c r="BE362" i="14" s="1"/>
  <c r="BK359" i="14"/>
  <c r="BI359" i="14"/>
  <c r="BH359" i="14"/>
  <c r="BG359" i="14"/>
  <c r="BF359" i="14"/>
  <c r="T359" i="14"/>
  <c r="R359" i="14"/>
  <c r="P359" i="14"/>
  <c r="J359" i="14"/>
  <c r="BE359" i="14" s="1"/>
  <c r="BK355" i="14"/>
  <c r="BI355" i="14"/>
  <c r="BH355" i="14"/>
  <c r="BG355" i="14"/>
  <c r="BF355" i="14"/>
  <c r="T355" i="14"/>
  <c r="R355" i="14"/>
  <c r="P355" i="14"/>
  <c r="J355" i="14"/>
  <c r="BE355" i="14" s="1"/>
  <c r="BK352" i="14"/>
  <c r="BI352" i="14"/>
  <c r="BH352" i="14"/>
  <c r="BG352" i="14"/>
  <c r="BF352" i="14"/>
  <c r="T352" i="14"/>
  <c r="R352" i="14"/>
  <c r="P352" i="14"/>
  <c r="J352" i="14"/>
  <c r="BE352" i="14" s="1"/>
  <c r="BK348" i="14"/>
  <c r="BI348" i="14"/>
  <c r="BH348" i="14"/>
  <c r="BG348" i="14"/>
  <c r="BF348" i="14"/>
  <c r="T348" i="14"/>
  <c r="R348" i="14"/>
  <c r="P348" i="14"/>
  <c r="J348" i="14"/>
  <c r="BE348" i="14" s="1"/>
  <c r="BK344" i="14"/>
  <c r="BI344" i="14"/>
  <c r="BH344" i="14"/>
  <c r="BG344" i="14"/>
  <c r="BF344" i="14"/>
  <c r="T344" i="14"/>
  <c r="R344" i="14"/>
  <c r="P344" i="14"/>
  <c r="J344" i="14"/>
  <c r="BE344" i="14" s="1"/>
  <c r="BK341" i="14"/>
  <c r="BI341" i="14"/>
  <c r="BH341" i="14"/>
  <c r="BG341" i="14"/>
  <c r="BF341" i="14"/>
  <c r="T341" i="14"/>
  <c r="T340" i="14" s="1"/>
  <c r="R341" i="14"/>
  <c r="P341" i="14"/>
  <c r="P340" i="14" s="1"/>
  <c r="J341" i="14"/>
  <c r="BE341" i="14" s="1"/>
  <c r="BK338" i="14"/>
  <c r="BI338" i="14"/>
  <c r="BH338" i="14"/>
  <c r="BG338" i="14"/>
  <c r="BF338" i="14"/>
  <c r="T338" i="14"/>
  <c r="R338" i="14"/>
  <c r="P338" i="14"/>
  <c r="J338" i="14"/>
  <c r="BE338" i="14" s="1"/>
  <c r="BK336" i="14"/>
  <c r="BI336" i="14"/>
  <c r="BH336" i="14"/>
  <c r="BG336" i="14"/>
  <c r="BF336" i="14"/>
  <c r="T336" i="14"/>
  <c r="R336" i="14"/>
  <c r="P336" i="14"/>
  <c r="J336" i="14"/>
  <c r="BE336" i="14" s="1"/>
  <c r="BK334" i="14"/>
  <c r="BI334" i="14"/>
  <c r="BH334" i="14"/>
  <c r="BG334" i="14"/>
  <c r="BF334" i="14"/>
  <c r="T334" i="14"/>
  <c r="R334" i="14"/>
  <c r="P334" i="14"/>
  <c r="J334" i="14"/>
  <c r="BE334" i="14" s="1"/>
  <c r="BK330" i="14"/>
  <c r="BI330" i="14"/>
  <c r="BH330" i="14"/>
  <c r="BG330" i="14"/>
  <c r="BF330" i="14"/>
  <c r="T330" i="14"/>
  <c r="R330" i="14"/>
  <c r="P330" i="14"/>
  <c r="J330" i="14"/>
  <c r="BE330" i="14" s="1"/>
  <c r="BK326" i="14"/>
  <c r="BI326" i="14"/>
  <c r="BH326" i="14"/>
  <c r="BG326" i="14"/>
  <c r="BF326" i="14"/>
  <c r="T326" i="14"/>
  <c r="R326" i="14"/>
  <c r="P326" i="14"/>
  <c r="J326" i="14"/>
  <c r="BE326" i="14" s="1"/>
  <c r="BK322" i="14"/>
  <c r="BI322" i="14"/>
  <c r="BH322" i="14"/>
  <c r="BG322" i="14"/>
  <c r="BF322" i="14"/>
  <c r="T322" i="14"/>
  <c r="R322" i="14"/>
  <c r="P322" i="14"/>
  <c r="J322" i="14"/>
  <c r="BE322" i="14" s="1"/>
  <c r="BK319" i="14"/>
  <c r="BI319" i="14"/>
  <c r="BH319" i="14"/>
  <c r="BG319" i="14"/>
  <c r="BF319" i="14"/>
  <c r="T319" i="14"/>
  <c r="R319" i="14"/>
  <c r="P319" i="14"/>
  <c r="J319" i="14"/>
  <c r="BE319" i="14" s="1"/>
  <c r="BK316" i="14"/>
  <c r="BI316" i="14"/>
  <c r="BH316" i="14"/>
  <c r="BG316" i="14"/>
  <c r="BF316" i="14"/>
  <c r="T316" i="14"/>
  <c r="R316" i="14"/>
  <c r="P316" i="14"/>
  <c r="J316" i="14"/>
  <c r="BE316" i="14" s="1"/>
  <c r="BK313" i="14"/>
  <c r="BI313" i="14"/>
  <c r="BH313" i="14"/>
  <c r="BG313" i="14"/>
  <c r="BF313" i="14"/>
  <c r="T313" i="14"/>
  <c r="R313" i="14"/>
  <c r="P313" i="14"/>
  <c r="J313" i="14"/>
  <c r="BE313" i="14" s="1"/>
  <c r="BK310" i="14"/>
  <c r="BI310" i="14"/>
  <c r="BH310" i="14"/>
  <c r="BG310" i="14"/>
  <c r="BF310" i="14"/>
  <c r="T310" i="14"/>
  <c r="R310" i="14"/>
  <c r="P310" i="14"/>
  <c r="J310" i="14"/>
  <c r="BE310" i="14" s="1"/>
  <c r="BK307" i="14"/>
  <c r="BI307" i="14"/>
  <c r="BH307" i="14"/>
  <c r="BG307" i="14"/>
  <c r="BF307" i="14"/>
  <c r="T307" i="14"/>
  <c r="R307" i="14"/>
  <c r="P307" i="14"/>
  <c r="J307" i="14"/>
  <c r="BE307" i="14" s="1"/>
  <c r="BK304" i="14"/>
  <c r="BI304" i="14"/>
  <c r="BH304" i="14"/>
  <c r="BG304" i="14"/>
  <c r="BF304" i="14"/>
  <c r="T304" i="14"/>
  <c r="R304" i="14"/>
  <c r="P304" i="14"/>
  <c r="J304" i="14"/>
  <c r="BE304" i="14" s="1"/>
  <c r="BK301" i="14"/>
  <c r="BI301" i="14"/>
  <c r="BH301" i="14"/>
  <c r="BG301" i="14"/>
  <c r="BF301" i="14"/>
  <c r="T301" i="14"/>
  <c r="R301" i="14"/>
  <c r="P301" i="14"/>
  <c r="J301" i="14"/>
  <c r="BE301" i="14" s="1"/>
  <c r="BK299" i="14"/>
  <c r="BI299" i="14"/>
  <c r="BH299" i="14"/>
  <c r="BG299" i="14"/>
  <c r="BF299" i="14"/>
  <c r="T299" i="14"/>
  <c r="R299" i="14"/>
  <c r="P299" i="14"/>
  <c r="J299" i="14"/>
  <c r="BE299" i="14" s="1"/>
  <c r="BK297" i="14"/>
  <c r="BI297" i="14"/>
  <c r="BH297" i="14"/>
  <c r="BG297" i="14"/>
  <c r="BF297" i="14"/>
  <c r="T297" i="14"/>
  <c r="R297" i="14"/>
  <c r="P297" i="14"/>
  <c r="J297" i="14"/>
  <c r="BE297" i="14" s="1"/>
  <c r="BK294" i="14"/>
  <c r="BI294" i="14"/>
  <c r="BH294" i="14"/>
  <c r="BG294" i="14"/>
  <c r="BF294" i="14"/>
  <c r="T294" i="14"/>
  <c r="R294" i="14"/>
  <c r="P294" i="14"/>
  <c r="J294" i="14"/>
  <c r="BE294" i="14" s="1"/>
  <c r="BK290" i="14"/>
  <c r="BI290" i="14"/>
  <c r="BH290" i="14"/>
  <c r="BG290" i="14"/>
  <c r="BF290" i="14"/>
  <c r="T290" i="14"/>
  <c r="R290" i="14"/>
  <c r="P290" i="14"/>
  <c r="J290" i="14"/>
  <c r="BE290" i="14" s="1"/>
  <c r="BK286" i="14"/>
  <c r="BI286" i="14"/>
  <c r="BH286" i="14"/>
  <c r="BG286" i="14"/>
  <c r="BF286" i="14"/>
  <c r="T286" i="14"/>
  <c r="R286" i="14"/>
  <c r="P286" i="14"/>
  <c r="J286" i="14"/>
  <c r="BE286" i="14" s="1"/>
  <c r="BK282" i="14"/>
  <c r="BI282" i="14"/>
  <c r="BH282" i="14"/>
  <c r="BG282" i="14"/>
  <c r="BF282" i="14"/>
  <c r="T282" i="14"/>
  <c r="R282" i="14"/>
  <c r="P282" i="14"/>
  <c r="J282" i="14"/>
  <c r="BE282" i="14" s="1"/>
  <c r="BK278" i="14"/>
  <c r="BI278" i="14"/>
  <c r="BH278" i="14"/>
  <c r="BG278" i="14"/>
  <c r="BF278" i="14"/>
  <c r="T278" i="14"/>
  <c r="R278" i="14"/>
  <c r="P278" i="14"/>
  <c r="J278" i="14"/>
  <c r="BE278" i="14" s="1"/>
  <c r="BK274" i="14"/>
  <c r="BI274" i="14"/>
  <c r="BH274" i="14"/>
  <c r="BG274" i="14"/>
  <c r="BF274" i="14"/>
  <c r="T274" i="14"/>
  <c r="R274" i="14"/>
  <c r="P274" i="14"/>
  <c r="J274" i="14"/>
  <c r="BE274" i="14" s="1"/>
  <c r="BK270" i="14"/>
  <c r="BI270" i="14"/>
  <c r="BH270" i="14"/>
  <c r="BG270" i="14"/>
  <c r="BF270" i="14"/>
  <c r="T270" i="14"/>
  <c r="R270" i="14"/>
  <c r="P270" i="14"/>
  <c r="J270" i="14"/>
  <c r="BE270" i="14" s="1"/>
  <c r="BK266" i="14"/>
  <c r="BI266" i="14"/>
  <c r="BH266" i="14"/>
  <c r="BG266" i="14"/>
  <c r="BF266" i="14"/>
  <c r="T266" i="14"/>
  <c r="R266" i="14"/>
  <c r="P266" i="14"/>
  <c r="J266" i="14"/>
  <c r="BE266" i="14" s="1"/>
  <c r="BK262" i="14"/>
  <c r="BI262" i="14"/>
  <c r="BH262" i="14"/>
  <c r="BG262" i="14"/>
  <c r="BF262" i="14"/>
  <c r="T262" i="14"/>
  <c r="R262" i="14"/>
  <c r="P262" i="14"/>
  <c r="J262" i="14"/>
  <c r="BE262" i="14" s="1"/>
  <c r="BK259" i="14"/>
  <c r="BI259" i="14"/>
  <c r="BH259" i="14"/>
  <c r="BG259" i="14"/>
  <c r="BF259" i="14"/>
  <c r="T259" i="14"/>
  <c r="R259" i="14"/>
  <c r="R258" i="14" s="1"/>
  <c r="P259" i="14"/>
  <c r="P258" i="14" s="1"/>
  <c r="J259" i="14"/>
  <c r="BE259" i="14" s="1"/>
  <c r="BK254" i="14"/>
  <c r="BK253" i="14" s="1"/>
  <c r="J253" i="14" s="1"/>
  <c r="J67" i="14" s="1"/>
  <c r="BI254" i="14"/>
  <c r="BH254" i="14"/>
  <c r="BG254" i="14"/>
  <c r="BF254" i="14"/>
  <c r="T254" i="14"/>
  <c r="T253" i="14" s="1"/>
  <c r="R254" i="14"/>
  <c r="R253" i="14" s="1"/>
  <c r="P254" i="14"/>
  <c r="J254" i="14"/>
  <c r="BE254" i="14" s="1"/>
  <c r="P253" i="14"/>
  <c r="BK250" i="14"/>
  <c r="BI250" i="14"/>
  <c r="BH250" i="14"/>
  <c r="BG250" i="14"/>
  <c r="BF250" i="14"/>
  <c r="T250" i="14"/>
  <c r="R250" i="14"/>
  <c r="P250" i="14"/>
  <c r="J250" i="14"/>
  <c r="BE250" i="14" s="1"/>
  <c r="BK247" i="14"/>
  <c r="BI247" i="14"/>
  <c r="BH247" i="14"/>
  <c r="BG247" i="14"/>
  <c r="BF247" i="14"/>
  <c r="T247" i="14"/>
  <c r="R247" i="14"/>
  <c r="P247" i="14"/>
  <c r="J247" i="14"/>
  <c r="BE247" i="14" s="1"/>
  <c r="BK244" i="14"/>
  <c r="BI244" i="14"/>
  <c r="BH244" i="14"/>
  <c r="BG244" i="14"/>
  <c r="BF244" i="14"/>
  <c r="T244" i="14"/>
  <c r="R244" i="14"/>
  <c r="P244" i="14"/>
  <c r="J244" i="14"/>
  <c r="BE244" i="14" s="1"/>
  <c r="BK241" i="14"/>
  <c r="BI241" i="14"/>
  <c r="BH241" i="14"/>
  <c r="BG241" i="14"/>
  <c r="BF241" i="14"/>
  <c r="T241" i="14"/>
  <c r="R241" i="14"/>
  <c r="P241" i="14"/>
  <c r="J241" i="14"/>
  <c r="BE241" i="14" s="1"/>
  <c r="BK237" i="14"/>
  <c r="BI237" i="14"/>
  <c r="BH237" i="14"/>
  <c r="BG237" i="14"/>
  <c r="BF237" i="14"/>
  <c r="T237" i="14"/>
  <c r="R237" i="14"/>
  <c r="P237" i="14"/>
  <c r="J237" i="14"/>
  <c r="BE237" i="14" s="1"/>
  <c r="BK234" i="14"/>
  <c r="BK233" i="14" s="1"/>
  <c r="J233" i="14" s="1"/>
  <c r="J66" i="14" s="1"/>
  <c r="BI234" i="14"/>
  <c r="BH234" i="14"/>
  <c r="BG234" i="14"/>
  <c r="BF234" i="14"/>
  <c r="T234" i="14"/>
  <c r="T233" i="14" s="1"/>
  <c r="R234" i="14"/>
  <c r="P234" i="14"/>
  <c r="J234" i="14"/>
  <c r="BE234" i="14" s="1"/>
  <c r="BK230" i="14"/>
  <c r="BI230" i="14"/>
  <c r="BH230" i="14"/>
  <c r="BG230" i="14"/>
  <c r="BF230" i="14"/>
  <c r="T230" i="14"/>
  <c r="R230" i="14"/>
  <c r="P230" i="14"/>
  <c r="J230" i="14"/>
  <c r="BE230" i="14" s="1"/>
  <c r="BK225" i="14"/>
  <c r="BI225" i="14"/>
  <c r="BH225" i="14"/>
  <c r="BG225" i="14"/>
  <c r="BF225" i="14"/>
  <c r="T225" i="14"/>
  <c r="R225" i="14"/>
  <c r="P225" i="14"/>
  <c r="J225" i="14"/>
  <c r="BE225" i="14" s="1"/>
  <c r="BK222" i="14"/>
  <c r="BI222" i="14"/>
  <c r="BH222" i="14"/>
  <c r="BG222" i="14"/>
  <c r="BF222" i="14"/>
  <c r="T222" i="14"/>
  <c r="R222" i="14"/>
  <c r="P222" i="14"/>
  <c r="J222" i="14"/>
  <c r="BE222" i="14" s="1"/>
  <c r="BK218" i="14"/>
  <c r="BI218" i="14"/>
  <c r="BH218" i="14"/>
  <c r="BG218" i="14"/>
  <c r="BF218" i="14"/>
  <c r="T218" i="14"/>
  <c r="R218" i="14"/>
  <c r="P218" i="14"/>
  <c r="J218" i="14"/>
  <c r="BE218" i="14" s="1"/>
  <c r="BK214" i="14"/>
  <c r="BI214" i="14"/>
  <c r="BH214" i="14"/>
  <c r="BG214" i="14"/>
  <c r="BF214" i="14"/>
  <c r="T214" i="14"/>
  <c r="R214" i="14"/>
  <c r="P214" i="14"/>
  <c r="J214" i="14"/>
  <c r="BE214" i="14" s="1"/>
  <c r="BK210" i="14"/>
  <c r="BI210" i="14"/>
  <c r="BH210" i="14"/>
  <c r="BG210" i="14"/>
  <c r="BF210" i="14"/>
  <c r="T210" i="14"/>
  <c r="R210" i="14"/>
  <c r="P210" i="14"/>
  <c r="J210" i="14"/>
  <c r="BE210" i="14" s="1"/>
  <c r="BK206" i="14"/>
  <c r="BI206" i="14"/>
  <c r="BH206" i="14"/>
  <c r="BG206" i="14"/>
  <c r="BF206" i="14"/>
  <c r="T206" i="14"/>
  <c r="R206" i="14"/>
  <c r="R205" i="14" s="1"/>
  <c r="P206" i="14"/>
  <c r="P205" i="14" s="1"/>
  <c r="J206" i="14"/>
  <c r="BE206" i="14" s="1"/>
  <c r="BK203" i="14"/>
  <c r="BI203" i="14"/>
  <c r="BH203" i="14"/>
  <c r="BG203" i="14"/>
  <c r="BF203" i="14"/>
  <c r="T203" i="14"/>
  <c r="R203" i="14"/>
  <c r="P203" i="14"/>
  <c r="J203" i="14"/>
  <c r="BE203" i="14" s="1"/>
  <c r="BK199" i="14"/>
  <c r="BI199" i="14"/>
  <c r="BH199" i="14"/>
  <c r="BG199" i="14"/>
  <c r="BF199" i="14"/>
  <c r="T199" i="14"/>
  <c r="R199" i="14"/>
  <c r="P199" i="14"/>
  <c r="J199" i="14"/>
  <c r="BE199" i="14" s="1"/>
  <c r="BK195" i="14"/>
  <c r="BI195" i="14"/>
  <c r="BH195" i="14"/>
  <c r="BG195" i="14"/>
  <c r="BF195" i="14"/>
  <c r="T195" i="14"/>
  <c r="R195" i="14"/>
  <c r="P195" i="14"/>
  <c r="J195" i="14"/>
  <c r="BE195" i="14" s="1"/>
  <c r="BK192" i="14"/>
  <c r="BI192" i="14"/>
  <c r="BH192" i="14"/>
  <c r="BG192" i="14"/>
  <c r="BF192" i="14"/>
  <c r="T192" i="14"/>
  <c r="R192" i="14"/>
  <c r="P192" i="14"/>
  <c r="J192" i="14"/>
  <c r="BE192" i="14" s="1"/>
  <c r="BK189" i="14"/>
  <c r="BI189" i="14"/>
  <c r="BH189" i="14"/>
  <c r="BG189" i="14"/>
  <c r="BF189" i="14"/>
  <c r="T189" i="14"/>
  <c r="R189" i="14"/>
  <c r="P189" i="14"/>
  <c r="J189" i="14"/>
  <c r="BE189" i="14" s="1"/>
  <c r="BK186" i="14"/>
  <c r="BI186" i="14"/>
  <c r="BH186" i="14"/>
  <c r="BG186" i="14"/>
  <c r="BF186" i="14"/>
  <c r="T186" i="14"/>
  <c r="R186" i="14"/>
  <c r="P186" i="14"/>
  <c r="J186" i="14"/>
  <c r="BE186" i="14" s="1"/>
  <c r="BK183" i="14"/>
  <c r="BI183" i="14"/>
  <c r="BH183" i="14"/>
  <c r="BG183" i="14"/>
  <c r="BF183" i="14"/>
  <c r="T183" i="14"/>
  <c r="R183" i="14"/>
  <c r="P183" i="14"/>
  <c r="J183" i="14"/>
  <c r="BE183" i="14" s="1"/>
  <c r="BK180" i="14"/>
  <c r="BI180" i="14"/>
  <c r="BH180" i="14"/>
  <c r="BG180" i="14"/>
  <c r="BF180" i="14"/>
  <c r="T180" i="14"/>
  <c r="R180" i="14"/>
  <c r="P180" i="14"/>
  <c r="J180" i="14"/>
  <c r="BE180" i="14" s="1"/>
  <c r="BK177" i="14"/>
  <c r="BI177" i="14"/>
  <c r="BH177" i="14"/>
  <c r="BG177" i="14"/>
  <c r="BF177" i="14"/>
  <c r="T177" i="14"/>
  <c r="R177" i="14"/>
  <c r="P177" i="14"/>
  <c r="J177" i="14"/>
  <c r="BE177" i="14" s="1"/>
  <c r="BK174" i="14"/>
  <c r="BI174" i="14"/>
  <c r="BH174" i="14"/>
  <c r="BG174" i="14"/>
  <c r="BF174" i="14"/>
  <c r="T174" i="14"/>
  <c r="R174" i="14"/>
  <c r="P174" i="14"/>
  <c r="J174" i="14"/>
  <c r="BE174" i="14" s="1"/>
  <c r="BK171" i="14"/>
  <c r="BI171" i="14"/>
  <c r="BH171" i="14"/>
  <c r="BG171" i="14"/>
  <c r="BF171" i="14"/>
  <c r="T171" i="14"/>
  <c r="R171" i="14"/>
  <c r="P171" i="14"/>
  <c r="J171" i="14"/>
  <c r="BE171" i="14" s="1"/>
  <c r="BK168" i="14"/>
  <c r="BI168" i="14"/>
  <c r="BH168" i="14"/>
  <c r="BG168" i="14"/>
  <c r="BF168" i="14"/>
  <c r="T168" i="14"/>
  <c r="R168" i="14"/>
  <c r="P168" i="14"/>
  <c r="J168" i="14"/>
  <c r="BE168" i="14" s="1"/>
  <c r="BK164" i="14"/>
  <c r="BI164" i="14"/>
  <c r="BH164" i="14"/>
  <c r="BG164" i="14"/>
  <c r="BF164" i="14"/>
  <c r="T164" i="14"/>
  <c r="R164" i="14"/>
  <c r="P164" i="14"/>
  <c r="J164" i="14"/>
  <c r="BE164" i="14" s="1"/>
  <c r="BK161" i="14"/>
  <c r="BI161" i="14"/>
  <c r="BH161" i="14"/>
  <c r="BG161" i="14"/>
  <c r="BF161" i="14"/>
  <c r="T161" i="14"/>
  <c r="R161" i="14"/>
  <c r="P161" i="14"/>
  <c r="J161" i="14"/>
  <c r="BE161" i="14" s="1"/>
  <c r="BK157" i="14"/>
  <c r="BI157" i="14"/>
  <c r="BH157" i="14"/>
  <c r="BG157" i="14"/>
  <c r="BF157" i="14"/>
  <c r="T157" i="14"/>
  <c r="R157" i="14"/>
  <c r="P157" i="14"/>
  <c r="J157" i="14"/>
  <c r="BE157" i="14" s="1"/>
  <c r="BK154" i="14"/>
  <c r="BI154" i="14"/>
  <c r="BH154" i="14"/>
  <c r="BG154" i="14"/>
  <c r="BF154" i="14"/>
  <c r="T154" i="14"/>
  <c r="R154" i="14"/>
  <c r="P154" i="14"/>
  <c r="J154" i="14"/>
  <c r="BE154" i="14" s="1"/>
  <c r="BK150" i="14"/>
  <c r="BI150" i="14"/>
  <c r="BH150" i="14"/>
  <c r="BG150" i="14"/>
  <c r="BF150" i="14"/>
  <c r="T150" i="14"/>
  <c r="T149" i="14" s="1"/>
  <c r="R150" i="14"/>
  <c r="P150" i="14"/>
  <c r="P149" i="14" s="1"/>
  <c r="J150" i="14"/>
  <c r="BE150" i="14" s="1"/>
  <c r="BK145" i="14"/>
  <c r="BI145" i="14"/>
  <c r="BH145" i="14"/>
  <c r="BG145" i="14"/>
  <c r="BF145" i="14"/>
  <c r="T145" i="14"/>
  <c r="R145" i="14"/>
  <c r="R141" i="14" s="1"/>
  <c r="P145" i="14"/>
  <c r="J145" i="14"/>
  <c r="BE145" i="14" s="1"/>
  <c r="BK142" i="14"/>
  <c r="BI142" i="14"/>
  <c r="BH142" i="14"/>
  <c r="BG142" i="14"/>
  <c r="BF142" i="14"/>
  <c r="T142" i="14"/>
  <c r="R142" i="14"/>
  <c r="P142" i="14"/>
  <c r="J142" i="14"/>
  <c r="BE142" i="14" s="1"/>
  <c r="P141" i="14"/>
  <c r="BK135" i="14"/>
  <c r="BK134" i="14" s="1"/>
  <c r="J134" i="14" s="1"/>
  <c r="J62" i="14" s="1"/>
  <c r="BI135" i="14"/>
  <c r="BH135" i="14"/>
  <c r="BG135" i="14"/>
  <c r="BF135" i="14"/>
  <c r="T135" i="14"/>
  <c r="R135" i="14"/>
  <c r="P135" i="14"/>
  <c r="J135" i="14"/>
  <c r="BE135" i="14" s="1"/>
  <c r="T134" i="14"/>
  <c r="R134" i="14"/>
  <c r="P134" i="14"/>
  <c r="BK131" i="14"/>
  <c r="BI131" i="14"/>
  <c r="BH131" i="14"/>
  <c r="BG131" i="14"/>
  <c r="BF131" i="14"/>
  <c r="T131" i="14"/>
  <c r="R131" i="14"/>
  <c r="P131" i="14"/>
  <c r="J131" i="14"/>
  <c r="BE131" i="14" s="1"/>
  <c r="BK127" i="14"/>
  <c r="BI127" i="14"/>
  <c r="BH127" i="14"/>
  <c r="BG127" i="14"/>
  <c r="BF127" i="14"/>
  <c r="T127" i="14"/>
  <c r="R127" i="14"/>
  <c r="P127" i="14"/>
  <c r="J127" i="14"/>
  <c r="BE127" i="14" s="1"/>
  <c r="BK121" i="14"/>
  <c r="BI121" i="14"/>
  <c r="BH121" i="14"/>
  <c r="BG121" i="14"/>
  <c r="BF121" i="14"/>
  <c r="T121" i="14"/>
  <c r="R121" i="14"/>
  <c r="P121" i="14"/>
  <c r="J121" i="14"/>
  <c r="BE121" i="14" s="1"/>
  <c r="BK117" i="14"/>
  <c r="BI117" i="14"/>
  <c r="BH117" i="14"/>
  <c r="BG117" i="14"/>
  <c r="BF117" i="14"/>
  <c r="T117" i="14"/>
  <c r="R117" i="14"/>
  <c r="P117" i="14"/>
  <c r="J117" i="14"/>
  <c r="BE117" i="14" s="1"/>
  <c r="BK114" i="14"/>
  <c r="BI114" i="14"/>
  <c r="BH114" i="14"/>
  <c r="BG114" i="14"/>
  <c r="BF114" i="14"/>
  <c r="T114" i="14"/>
  <c r="R114" i="14"/>
  <c r="P114" i="14"/>
  <c r="J114" i="14"/>
  <c r="BE114" i="14" s="1"/>
  <c r="BK110" i="14"/>
  <c r="BI110" i="14"/>
  <c r="BH110" i="14"/>
  <c r="BG110" i="14"/>
  <c r="BF110" i="14"/>
  <c r="T110" i="14"/>
  <c r="R110" i="14"/>
  <c r="P110" i="14"/>
  <c r="J110" i="14"/>
  <c r="BE110" i="14" s="1"/>
  <c r="BK106" i="14"/>
  <c r="BI106" i="14"/>
  <c r="BH106" i="14"/>
  <c r="BG106" i="14"/>
  <c r="BF106" i="14"/>
  <c r="T106" i="14"/>
  <c r="R106" i="14"/>
  <c r="P106" i="14"/>
  <c r="J106" i="14"/>
  <c r="BE106" i="14" s="1"/>
  <c r="BK103" i="14"/>
  <c r="BI103" i="14"/>
  <c r="BH103" i="14"/>
  <c r="BG103" i="14"/>
  <c r="BF103" i="14"/>
  <c r="T103" i="14"/>
  <c r="R103" i="14"/>
  <c r="P103" i="14"/>
  <c r="J103" i="14"/>
  <c r="BE103" i="14" s="1"/>
  <c r="BK97" i="14"/>
  <c r="BI97" i="14"/>
  <c r="BH97" i="14"/>
  <c r="BG97" i="14"/>
  <c r="BF97" i="14"/>
  <c r="T97" i="14"/>
  <c r="T96" i="14" s="1"/>
  <c r="R97" i="14"/>
  <c r="P97" i="14"/>
  <c r="J97" i="14"/>
  <c r="BE97" i="14" s="1"/>
  <c r="J91" i="14"/>
  <c r="J90" i="14"/>
  <c r="F88" i="14"/>
  <c r="E86" i="14"/>
  <c r="J55" i="14"/>
  <c r="J54" i="14"/>
  <c r="F52" i="14"/>
  <c r="E50" i="14"/>
  <c r="J37" i="14"/>
  <c r="J36" i="14"/>
  <c r="J35" i="14"/>
  <c r="J18" i="14"/>
  <c r="E18" i="14"/>
  <c r="F91" i="14" s="1"/>
  <c r="J17" i="14"/>
  <c r="J15" i="14"/>
  <c r="E15" i="14"/>
  <c r="F54" i="14" s="1"/>
  <c r="J14" i="14"/>
  <c r="J12" i="14"/>
  <c r="J88" i="14" s="1"/>
  <c r="E7" i="14"/>
  <c r="E48" i="14" s="1"/>
  <c r="J52" i="14" l="1"/>
  <c r="F55" i="14"/>
  <c r="R96" i="14"/>
  <c r="T141" i="14"/>
  <c r="BK149" i="14"/>
  <c r="J149" i="14" s="1"/>
  <c r="J64" i="14" s="1"/>
  <c r="T205" i="14"/>
  <c r="R233" i="14"/>
  <c r="R340" i="14"/>
  <c r="P389" i="14"/>
  <c r="T389" i="14"/>
  <c r="P432" i="14"/>
  <c r="T432" i="14"/>
  <c r="F90" i="14"/>
  <c r="P96" i="14"/>
  <c r="R149" i="14"/>
  <c r="P233" i="14"/>
  <c r="T258" i="14"/>
  <c r="T257" i="14" s="1"/>
  <c r="J34" i="14"/>
  <c r="BK96" i="14"/>
  <c r="BK141" i="14"/>
  <c r="J141" i="14" s="1"/>
  <c r="J63" i="14" s="1"/>
  <c r="BK389" i="14"/>
  <c r="J389" i="14" s="1"/>
  <c r="J71" i="14" s="1"/>
  <c r="BK205" i="14"/>
  <c r="J205" i="14" s="1"/>
  <c r="J65" i="14" s="1"/>
  <c r="BK447" i="14"/>
  <c r="J447" i="14" s="1"/>
  <c r="J73" i="14" s="1"/>
  <c r="BK340" i="14"/>
  <c r="J340" i="14" s="1"/>
  <c r="J70" i="14" s="1"/>
  <c r="BK432" i="14"/>
  <c r="J432" i="14" s="1"/>
  <c r="J72" i="14" s="1"/>
  <c r="BK258" i="14"/>
  <c r="J258" i="14" s="1"/>
  <c r="J69" i="14" s="1"/>
  <c r="F34" i="14"/>
  <c r="F36" i="14"/>
  <c r="F37" i="14"/>
  <c r="F35" i="14"/>
  <c r="F33" i="14"/>
  <c r="J33" i="14"/>
  <c r="R95" i="14"/>
  <c r="P257" i="14"/>
  <c r="P95" i="14"/>
  <c r="T95" i="14"/>
  <c r="T94" i="14" s="1"/>
  <c r="R257" i="14"/>
  <c r="BK95" i="14"/>
  <c r="J96" i="14"/>
  <c r="J61" i="14" s="1"/>
  <c r="E84" i="14"/>
  <c r="P94" i="14" l="1"/>
  <c r="BK257" i="14"/>
  <c r="J257" i="14" s="1"/>
  <c r="J68" i="14" s="1"/>
  <c r="J95" i="14"/>
  <c r="J60" i="14" s="1"/>
  <c r="BK94" i="14"/>
  <c r="J94" i="14" s="1"/>
  <c r="R94" i="14"/>
  <c r="J30" i="14" l="1"/>
  <c r="J59" i="14"/>
  <c r="J39" i="14" l="1"/>
  <c r="J24" i="1"/>
  <c r="K24" i="1" s="1"/>
  <c r="BK901" i="13"/>
  <c r="BI901" i="13"/>
  <c r="BH901" i="13"/>
  <c r="BG901" i="13"/>
  <c r="BF901" i="13"/>
  <c r="T901" i="13"/>
  <c r="R901" i="13"/>
  <c r="P901" i="13"/>
  <c r="J901" i="13"/>
  <c r="BE901" i="13" s="1"/>
  <c r="BK898" i="13"/>
  <c r="BI898" i="13"/>
  <c r="BH898" i="13"/>
  <c r="BG898" i="13"/>
  <c r="BF898" i="13"/>
  <c r="T898" i="13"/>
  <c r="R898" i="13"/>
  <c r="P898" i="13"/>
  <c r="J898" i="13"/>
  <c r="BE898" i="13" s="1"/>
  <c r="BK895" i="13"/>
  <c r="BI895" i="13"/>
  <c r="BH895" i="13"/>
  <c r="BG895" i="13"/>
  <c r="BF895" i="13"/>
  <c r="T895" i="13"/>
  <c r="R895" i="13"/>
  <c r="P895" i="13"/>
  <c r="J895" i="13"/>
  <c r="BE895" i="13" s="1"/>
  <c r="BK892" i="13"/>
  <c r="BK891" i="13" s="1"/>
  <c r="J891" i="13" s="1"/>
  <c r="J75" i="13" s="1"/>
  <c r="BI892" i="13"/>
  <c r="BH892" i="13"/>
  <c r="BG892" i="13"/>
  <c r="BF892" i="13"/>
  <c r="T892" i="13"/>
  <c r="R892" i="13"/>
  <c r="R891" i="13" s="1"/>
  <c r="P892" i="13"/>
  <c r="P891" i="13" s="1"/>
  <c r="J892" i="13"/>
  <c r="BE892" i="13" s="1"/>
  <c r="BK888" i="13"/>
  <c r="BI888" i="13"/>
  <c r="BH888" i="13"/>
  <c r="BG888" i="13"/>
  <c r="BF888" i="13"/>
  <c r="T888" i="13"/>
  <c r="R888" i="13"/>
  <c r="P888" i="13"/>
  <c r="J888" i="13"/>
  <c r="BE888" i="13" s="1"/>
  <c r="BK884" i="13"/>
  <c r="BI884" i="13"/>
  <c r="BH884" i="13"/>
  <c r="BG884" i="13"/>
  <c r="BF884" i="13"/>
  <c r="T884" i="13"/>
  <c r="R884" i="13"/>
  <c r="P884" i="13"/>
  <c r="J884" i="13"/>
  <c r="BE884" i="13" s="1"/>
  <c r="BK880" i="13"/>
  <c r="BK879" i="13" s="1"/>
  <c r="J879" i="13" s="1"/>
  <c r="J74" i="13" s="1"/>
  <c r="BI880" i="13"/>
  <c r="BH880" i="13"/>
  <c r="BG880" i="13"/>
  <c r="BF880" i="13"/>
  <c r="T880" i="13"/>
  <c r="R880" i="13"/>
  <c r="P880" i="13"/>
  <c r="J880" i="13"/>
  <c r="BE880" i="13" s="1"/>
  <c r="P879" i="13"/>
  <c r="BK877" i="13"/>
  <c r="BI877" i="13"/>
  <c r="BH877" i="13"/>
  <c r="BG877" i="13"/>
  <c r="BF877" i="13"/>
  <c r="T877" i="13"/>
  <c r="R877" i="13"/>
  <c r="P877" i="13"/>
  <c r="J877" i="13"/>
  <c r="BE877" i="13" s="1"/>
  <c r="BK874" i="13"/>
  <c r="BI874" i="13"/>
  <c r="BH874" i="13"/>
  <c r="BG874" i="13"/>
  <c r="BF874" i="13"/>
  <c r="T874" i="13"/>
  <c r="R874" i="13"/>
  <c r="P874" i="13"/>
  <c r="J874" i="13"/>
  <c r="BE874" i="13" s="1"/>
  <c r="BK871" i="13"/>
  <c r="BI871" i="13"/>
  <c r="BH871" i="13"/>
  <c r="BG871" i="13"/>
  <c r="BF871" i="13"/>
  <c r="T871" i="13"/>
  <c r="R871" i="13"/>
  <c r="P871" i="13"/>
  <c r="J871" i="13"/>
  <c r="BE871" i="13" s="1"/>
  <c r="BK868" i="13"/>
  <c r="BI868" i="13"/>
  <c r="BH868" i="13"/>
  <c r="BG868" i="13"/>
  <c r="BF868" i="13"/>
  <c r="T868" i="13"/>
  <c r="R868" i="13"/>
  <c r="P868" i="13"/>
  <c r="J868" i="13"/>
  <c r="BE868" i="13" s="1"/>
  <c r="BK865" i="13"/>
  <c r="BI865" i="13"/>
  <c r="BH865" i="13"/>
  <c r="BG865" i="13"/>
  <c r="BF865" i="13"/>
  <c r="T865" i="13"/>
  <c r="R865" i="13"/>
  <c r="P865" i="13"/>
  <c r="J865" i="13"/>
  <c r="BE865" i="13" s="1"/>
  <c r="BK862" i="13"/>
  <c r="BI862" i="13"/>
  <c r="BH862" i="13"/>
  <c r="BG862" i="13"/>
  <c r="BF862" i="13"/>
  <c r="T862" i="13"/>
  <c r="R862" i="13"/>
  <c r="P862" i="13"/>
  <c r="J862" i="13"/>
  <c r="BE862" i="13" s="1"/>
  <c r="BK859" i="13"/>
  <c r="BI859" i="13"/>
  <c r="BH859" i="13"/>
  <c r="BG859" i="13"/>
  <c r="BF859" i="13"/>
  <c r="T859" i="13"/>
  <c r="R859" i="13"/>
  <c r="P859" i="13"/>
  <c r="J859" i="13"/>
  <c r="BE859" i="13" s="1"/>
  <c r="BK856" i="13"/>
  <c r="BI856" i="13"/>
  <c r="BH856" i="13"/>
  <c r="BG856" i="13"/>
  <c r="BF856" i="13"/>
  <c r="T856" i="13"/>
  <c r="T855" i="13" s="1"/>
  <c r="R856" i="13"/>
  <c r="R855" i="13" s="1"/>
  <c r="P856" i="13"/>
  <c r="P855" i="13" s="1"/>
  <c r="J856" i="13"/>
  <c r="BE856" i="13" s="1"/>
  <c r="BK851" i="13"/>
  <c r="BI851" i="13"/>
  <c r="BH851" i="13"/>
  <c r="BG851" i="13"/>
  <c r="BF851" i="13"/>
  <c r="T851" i="13"/>
  <c r="R851" i="13"/>
  <c r="P851" i="13"/>
  <c r="J851" i="13"/>
  <c r="BE851" i="13" s="1"/>
  <c r="BK849" i="13"/>
  <c r="BI849" i="13"/>
  <c r="BH849" i="13"/>
  <c r="BG849" i="13"/>
  <c r="BF849" i="13"/>
  <c r="T849" i="13"/>
  <c r="R849" i="13"/>
  <c r="P849" i="13"/>
  <c r="J849" i="13"/>
  <c r="BE849" i="13" s="1"/>
  <c r="BK846" i="13"/>
  <c r="BI846" i="13"/>
  <c r="BH846" i="13"/>
  <c r="BG846" i="13"/>
  <c r="BF846" i="13"/>
  <c r="T846" i="13"/>
  <c r="R846" i="13"/>
  <c r="P846" i="13"/>
  <c r="J846" i="13"/>
  <c r="BE846" i="13" s="1"/>
  <c r="BK844" i="13"/>
  <c r="BI844" i="13"/>
  <c r="BH844" i="13"/>
  <c r="BG844" i="13"/>
  <c r="BF844" i="13"/>
  <c r="T844" i="13"/>
  <c r="R844" i="13"/>
  <c r="P844" i="13"/>
  <c r="J844" i="13"/>
  <c r="BE844" i="13" s="1"/>
  <c r="BK839" i="13"/>
  <c r="BI839" i="13"/>
  <c r="BH839" i="13"/>
  <c r="BG839" i="13"/>
  <c r="BF839" i="13"/>
  <c r="T839" i="13"/>
  <c r="R839" i="13"/>
  <c r="P839" i="13"/>
  <c r="J839" i="13"/>
  <c r="BE839" i="13" s="1"/>
  <c r="BK837" i="13"/>
  <c r="BI837" i="13"/>
  <c r="BH837" i="13"/>
  <c r="BG837" i="13"/>
  <c r="BF837" i="13"/>
  <c r="T837" i="13"/>
  <c r="R837" i="13"/>
  <c r="P837" i="13"/>
  <c r="J837" i="13"/>
  <c r="BE837" i="13" s="1"/>
  <c r="BK832" i="13"/>
  <c r="BI832" i="13"/>
  <c r="BH832" i="13"/>
  <c r="BG832" i="13"/>
  <c r="BF832" i="13"/>
  <c r="T832" i="13"/>
  <c r="R832" i="13"/>
  <c r="P832" i="13"/>
  <c r="J832" i="13"/>
  <c r="BE832" i="13" s="1"/>
  <c r="BK829" i="13"/>
  <c r="BI829" i="13"/>
  <c r="BH829" i="13"/>
  <c r="BG829" i="13"/>
  <c r="BF829" i="13"/>
  <c r="T829" i="13"/>
  <c r="R829" i="13"/>
  <c r="P829" i="13"/>
  <c r="J829" i="13"/>
  <c r="BE829" i="13" s="1"/>
  <c r="BK826" i="13"/>
  <c r="BI826" i="13"/>
  <c r="BH826" i="13"/>
  <c r="BG826" i="13"/>
  <c r="BF826" i="13"/>
  <c r="T826" i="13"/>
  <c r="R826" i="13"/>
  <c r="P826" i="13"/>
  <c r="J826" i="13"/>
  <c r="BE826" i="13" s="1"/>
  <c r="BK823" i="13"/>
  <c r="BI823" i="13"/>
  <c r="BH823" i="13"/>
  <c r="BG823" i="13"/>
  <c r="BF823" i="13"/>
  <c r="T823" i="13"/>
  <c r="R823" i="13"/>
  <c r="P823" i="13"/>
  <c r="J823" i="13"/>
  <c r="BE823" i="13" s="1"/>
  <c r="BK819" i="13"/>
  <c r="BI819" i="13"/>
  <c r="BH819" i="13"/>
  <c r="BG819" i="13"/>
  <c r="BF819" i="13"/>
  <c r="T819" i="13"/>
  <c r="R819" i="13"/>
  <c r="P819" i="13"/>
  <c r="J819" i="13"/>
  <c r="BE819" i="13" s="1"/>
  <c r="BK816" i="13"/>
  <c r="BI816" i="13"/>
  <c r="BH816" i="13"/>
  <c r="BG816" i="13"/>
  <c r="BF816" i="13"/>
  <c r="T816" i="13"/>
  <c r="R816" i="13"/>
  <c r="P816" i="13"/>
  <c r="J816" i="13"/>
  <c r="BE816" i="13" s="1"/>
  <c r="BK813" i="13"/>
  <c r="BI813" i="13"/>
  <c r="BH813" i="13"/>
  <c r="BG813" i="13"/>
  <c r="BF813" i="13"/>
  <c r="T813" i="13"/>
  <c r="R813" i="13"/>
  <c r="P813" i="13"/>
  <c r="J813" i="13"/>
  <c r="BE813" i="13" s="1"/>
  <c r="BK810" i="13"/>
  <c r="BI810" i="13"/>
  <c r="BH810" i="13"/>
  <c r="BG810" i="13"/>
  <c r="BF810" i="13"/>
  <c r="T810" i="13"/>
  <c r="R810" i="13"/>
  <c r="P810" i="13"/>
  <c r="J810" i="13"/>
  <c r="BE810" i="13" s="1"/>
  <c r="BK807" i="13"/>
  <c r="BI807" i="13"/>
  <c r="BH807" i="13"/>
  <c r="BG807" i="13"/>
  <c r="BF807" i="13"/>
  <c r="T807" i="13"/>
  <c r="R807" i="13"/>
  <c r="P807" i="13"/>
  <c r="J807" i="13"/>
  <c r="BE807" i="13" s="1"/>
  <c r="BK804" i="13"/>
  <c r="BI804" i="13"/>
  <c r="BH804" i="13"/>
  <c r="BG804" i="13"/>
  <c r="BF804" i="13"/>
  <c r="T804" i="13"/>
  <c r="R804" i="13"/>
  <c r="P804" i="13"/>
  <c r="J804" i="13"/>
  <c r="BE804" i="13" s="1"/>
  <c r="BK799" i="13"/>
  <c r="BI799" i="13"/>
  <c r="BH799" i="13"/>
  <c r="BG799" i="13"/>
  <c r="BF799" i="13"/>
  <c r="T799" i="13"/>
  <c r="R799" i="13"/>
  <c r="P799" i="13"/>
  <c r="J799" i="13"/>
  <c r="BE799" i="13" s="1"/>
  <c r="BK789" i="13"/>
  <c r="BI789" i="13"/>
  <c r="BH789" i="13"/>
  <c r="BG789" i="13"/>
  <c r="BF789" i="13"/>
  <c r="T789" i="13"/>
  <c r="R789" i="13"/>
  <c r="P789" i="13"/>
  <c r="J789" i="13"/>
  <c r="BE789" i="13" s="1"/>
  <c r="BK786" i="13"/>
  <c r="BI786" i="13"/>
  <c r="BH786" i="13"/>
  <c r="BG786" i="13"/>
  <c r="BF786" i="13"/>
  <c r="T786" i="13"/>
  <c r="R786" i="13"/>
  <c r="P786" i="13"/>
  <c r="J786" i="13"/>
  <c r="BE786" i="13" s="1"/>
  <c r="BK783" i="13"/>
  <c r="BI783" i="13"/>
  <c r="BH783" i="13"/>
  <c r="BG783" i="13"/>
  <c r="BF783" i="13"/>
  <c r="T783" i="13"/>
  <c r="R783" i="13"/>
  <c r="P783" i="13"/>
  <c r="J783" i="13"/>
  <c r="BE783" i="13" s="1"/>
  <c r="BK779" i="13"/>
  <c r="BI779" i="13"/>
  <c r="BH779" i="13"/>
  <c r="BG779" i="13"/>
  <c r="BF779" i="13"/>
  <c r="T779" i="13"/>
  <c r="R779" i="13"/>
  <c r="P779" i="13"/>
  <c r="J779" i="13"/>
  <c r="BE779" i="13" s="1"/>
  <c r="BK776" i="13"/>
  <c r="BI776" i="13"/>
  <c r="BH776" i="13"/>
  <c r="BG776" i="13"/>
  <c r="BF776" i="13"/>
  <c r="T776" i="13"/>
  <c r="T775" i="13" s="1"/>
  <c r="R776" i="13"/>
  <c r="R775" i="13" s="1"/>
  <c r="P776" i="13"/>
  <c r="P775" i="13" s="1"/>
  <c r="J776" i="13"/>
  <c r="BE776" i="13" s="1"/>
  <c r="BK773" i="13"/>
  <c r="BI773" i="13"/>
  <c r="BH773" i="13"/>
  <c r="BG773" i="13"/>
  <c r="BF773" i="13"/>
  <c r="T773" i="13"/>
  <c r="R773" i="13"/>
  <c r="P773" i="13"/>
  <c r="J773" i="13"/>
  <c r="BE773" i="13" s="1"/>
  <c r="BK771" i="13"/>
  <c r="BI771" i="13"/>
  <c r="BH771" i="13"/>
  <c r="BG771" i="13"/>
  <c r="BF771" i="13"/>
  <c r="T771" i="13"/>
  <c r="R771" i="13"/>
  <c r="P771" i="13"/>
  <c r="J771" i="13"/>
  <c r="BE771" i="13" s="1"/>
  <c r="BK768" i="13"/>
  <c r="BI768" i="13"/>
  <c r="BH768" i="13"/>
  <c r="BG768" i="13"/>
  <c r="BF768" i="13"/>
  <c r="T768" i="13"/>
  <c r="R768" i="13"/>
  <c r="P768" i="13"/>
  <c r="J768" i="13"/>
  <c r="BE768" i="13" s="1"/>
  <c r="BK764" i="13"/>
  <c r="BI764" i="13"/>
  <c r="BH764" i="13"/>
  <c r="BG764" i="13"/>
  <c r="BF764" i="13"/>
  <c r="T764" i="13"/>
  <c r="R764" i="13"/>
  <c r="P764" i="13"/>
  <c r="J764" i="13"/>
  <c r="BE764" i="13" s="1"/>
  <c r="BK761" i="13"/>
  <c r="BI761" i="13"/>
  <c r="BH761" i="13"/>
  <c r="BG761" i="13"/>
  <c r="BF761" i="13"/>
  <c r="T761" i="13"/>
  <c r="R761" i="13"/>
  <c r="P761" i="13"/>
  <c r="J761" i="13"/>
  <c r="BE761" i="13" s="1"/>
  <c r="BK758" i="13"/>
  <c r="BI758" i="13"/>
  <c r="BH758" i="13"/>
  <c r="BG758" i="13"/>
  <c r="BF758" i="13"/>
  <c r="T758" i="13"/>
  <c r="R758" i="13"/>
  <c r="P758" i="13"/>
  <c r="J758" i="13"/>
  <c r="BE758" i="13" s="1"/>
  <c r="BK755" i="13"/>
  <c r="BI755" i="13"/>
  <c r="BH755" i="13"/>
  <c r="BG755" i="13"/>
  <c r="BF755" i="13"/>
  <c r="T755" i="13"/>
  <c r="R755" i="13"/>
  <c r="P755" i="13"/>
  <c r="J755" i="13"/>
  <c r="BE755" i="13" s="1"/>
  <c r="BK752" i="13"/>
  <c r="BI752" i="13"/>
  <c r="BH752" i="13"/>
  <c r="BG752" i="13"/>
  <c r="BF752" i="13"/>
  <c r="T752" i="13"/>
  <c r="R752" i="13"/>
  <c r="P752" i="13"/>
  <c r="J752" i="13"/>
  <c r="BE752" i="13" s="1"/>
  <c r="BK748" i="13"/>
  <c r="BI748" i="13"/>
  <c r="BH748" i="13"/>
  <c r="BG748" i="13"/>
  <c r="BF748" i="13"/>
  <c r="T748" i="13"/>
  <c r="R748" i="13"/>
  <c r="P748" i="13"/>
  <c r="J748" i="13"/>
  <c r="BE748" i="13" s="1"/>
  <c r="BK744" i="13"/>
  <c r="BI744" i="13"/>
  <c r="BH744" i="13"/>
  <c r="BG744" i="13"/>
  <c r="BF744" i="13"/>
  <c r="T744" i="13"/>
  <c r="R744" i="13"/>
  <c r="P744" i="13"/>
  <c r="J744" i="13"/>
  <c r="BE744" i="13" s="1"/>
  <c r="BK741" i="13"/>
  <c r="BI741" i="13"/>
  <c r="BH741" i="13"/>
  <c r="BG741" i="13"/>
  <c r="BF741" i="13"/>
  <c r="T741" i="13"/>
  <c r="R741" i="13"/>
  <c r="P741" i="13"/>
  <c r="J741" i="13"/>
  <c r="BE741" i="13" s="1"/>
  <c r="BK738" i="13"/>
  <c r="BI738" i="13"/>
  <c r="BH738" i="13"/>
  <c r="BG738" i="13"/>
  <c r="BF738" i="13"/>
  <c r="T738" i="13"/>
  <c r="R738" i="13"/>
  <c r="P738" i="13"/>
  <c r="J738" i="13"/>
  <c r="BE738" i="13" s="1"/>
  <c r="BK735" i="13"/>
  <c r="BI735" i="13"/>
  <c r="BH735" i="13"/>
  <c r="BG735" i="13"/>
  <c r="BF735" i="13"/>
  <c r="T735" i="13"/>
  <c r="R735" i="13"/>
  <c r="P735" i="13"/>
  <c r="J735" i="13"/>
  <c r="BE735" i="13" s="1"/>
  <c r="BK732" i="13"/>
  <c r="BI732" i="13"/>
  <c r="BH732" i="13"/>
  <c r="BG732" i="13"/>
  <c r="BF732" i="13"/>
  <c r="T732" i="13"/>
  <c r="R732" i="13"/>
  <c r="P732" i="13"/>
  <c r="J732" i="13"/>
  <c r="BE732" i="13" s="1"/>
  <c r="BK729" i="13"/>
  <c r="BI729" i="13"/>
  <c r="BH729" i="13"/>
  <c r="BG729" i="13"/>
  <c r="BF729" i="13"/>
  <c r="T729" i="13"/>
  <c r="R729" i="13"/>
  <c r="P729" i="13"/>
  <c r="J729" i="13"/>
  <c r="BE729" i="13" s="1"/>
  <c r="BK726" i="13"/>
  <c r="BI726" i="13"/>
  <c r="BH726" i="13"/>
  <c r="BG726" i="13"/>
  <c r="BF726" i="13"/>
  <c r="T726" i="13"/>
  <c r="R726" i="13"/>
  <c r="P726" i="13"/>
  <c r="J726" i="13"/>
  <c r="BE726" i="13" s="1"/>
  <c r="BK723" i="13"/>
  <c r="BI723" i="13"/>
  <c r="BH723" i="13"/>
  <c r="BG723" i="13"/>
  <c r="BF723" i="13"/>
  <c r="T723" i="13"/>
  <c r="R723" i="13"/>
  <c r="P723" i="13"/>
  <c r="J723" i="13"/>
  <c r="BE723" i="13" s="1"/>
  <c r="BK720" i="13"/>
  <c r="BI720" i="13"/>
  <c r="BH720" i="13"/>
  <c r="BG720" i="13"/>
  <c r="BF720" i="13"/>
  <c r="T720" i="13"/>
  <c r="R720" i="13"/>
  <c r="P720" i="13"/>
  <c r="J720" i="13"/>
  <c r="BE720" i="13" s="1"/>
  <c r="BK717" i="13"/>
  <c r="BI717" i="13"/>
  <c r="BH717" i="13"/>
  <c r="BG717" i="13"/>
  <c r="BF717" i="13"/>
  <c r="T717" i="13"/>
  <c r="R717" i="13"/>
  <c r="P717" i="13"/>
  <c r="J717" i="13"/>
  <c r="BE717" i="13" s="1"/>
  <c r="BK713" i="13"/>
  <c r="BI713" i="13"/>
  <c r="BH713" i="13"/>
  <c r="BG713" i="13"/>
  <c r="BF713" i="13"/>
  <c r="T713" i="13"/>
  <c r="R713" i="13"/>
  <c r="P713" i="13"/>
  <c r="J713" i="13"/>
  <c r="BE713" i="13" s="1"/>
  <c r="BK709" i="13"/>
  <c r="BI709" i="13"/>
  <c r="BH709" i="13"/>
  <c r="BG709" i="13"/>
  <c r="BF709" i="13"/>
  <c r="T709" i="13"/>
  <c r="R709" i="13"/>
  <c r="P709" i="13"/>
  <c r="J709" i="13"/>
  <c r="BE709" i="13" s="1"/>
  <c r="BK705" i="13"/>
  <c r="BI705" i="13"/>
  <c r="BH705" i="13"/>
  <c r="BG705" i="13"/>
  <c r="BF705" i="13"/>
  <c r="T705" i="13"/>
  <c r="R705" i="13"/>
  <c r="P705" i="13"/>
  <c r="J705" i="13"/>
  <c r="BE705" i="13" s="1"/>
  <c r="BK702" i="13"/>
  <c r="BI702" i="13"/>
  <c r="BH702" i="13"/>
  <c r="BG702" i="13"/>
  <c r="BF702" i="13"/>
  <c r="T702" i="13"/>
  <c r="R702" i="13"/>
  <c r="P702" i="13"/>
  <c r="J702" i="13"/>
  <c r="BE702" i="13" s="1"/>
  <c r="BK699" i="13"/>
  <c r="BI699" i="13"/>
  <c r="BH699" i="13"/>
  <c r="BG699" i="13"/>
  <c r="BF699" i="13"/>
  <c r="T699" i="13"/>
  <c r="R699" i="13"/>
  <c r="P699" i="13"/>
  <c r="J699" i="13"/>
  <c r="BE699" i="13" s="1"/>
  <c r="BK696" i="13"/>
  <c r="BI696" i="13"/>
  <c r="BH696" i="13"/>
  <c r="BG696" i="13"/>
  <c r="BF696" i="13"/>
  <c r="T696" i="13"/>
  <c r="R696" i="13"/>
  <c r="P696" i="13"/>
  <c r="J696" i="13"/>
  <c r="BE696" i="13" s="1"/>
  <c r="BK693" i="13"/>
  <c r="BI693" i="13"/>
  <c r="BH693" i="13"/>
  <c r="BG693" i="13"/>
  <c r="BF693" i="13"/>
  <c r="T693" i="13"/>
  <c r="R693" i="13"/>
  <c r="P693" i="13"/>
  <c r="J693" i="13"/>
  <c r="BE693" i="13" s="1"/>
  <c r="BK690" i="13"/>
  <c r="BI690" i="13"/>
  <c r="BH690" i="13"/>
  <c r="BG690" i="13"/>
  <c r="BF690" i="13"/>
  <c r="T690" i="13"/>
  <c r="R690" i="13"/>
  <c r="P690" i="13"/>
  <c r="J690" i="13"/>
  <c r="BE690" i="13" s="1"/>
  <c r="BK686" i="13"/>
  <c r="BI686" i="13"/>
  <c r="BH686" i="13"/>
  <c r="BG686" i="13"/>
  <c r="BF686" i="13"/>
  <c r="T686" i="13"/>
  <c r="R686" i="13"/>
  <c r="P686" i="13"/>
  <c r="J686" i="13"/>
  <c r="BE686" i="13" s="1"/>
  <c r="BK682" i="13"/>
  <c r="BI682" i="13"/>
  <c r="BH682" i="13"/>
  <c r="BG682" i="13"/>
  <c r="BF682" i="13"/>
  <c r="T682" i="13"/>
  <c r="R682" i="13"/>
  <c r="P682" i="13"/>
  <c r="J682" i="13"/>
  <c r="BE682" i="13" s="1"/>
  <c r="BK678" i="13"/>
  <c r="BI678" i="13"/>
  <c r="BH678" i="13"/>
  <c r="BG678" i="13"/>
  <c r="BF678" i="13"/>
  <c r="T678" i="13"/>
  <c r="R678" i="13"/>
  <c r="P678" i="13"/>
  <c r="J678" i="13"/>
  <c r="BE678" i="13" s="1"/>
  <c r="BK674" i="13"/>
  <c r="BI674" i="13"/>
  <c r="BH674" i="13"/>
  <c r="BG674" i="13"/>
  <c r="BF674" i="13"/>
  <c r="T674" i="13"/>
  <c r="R674" i="13"/>
  <c r="P674" i="13"/>
  <c r="J674" i="13"/>
  <c r="BE674" i="13" s="1"/>
  <c r="BK670" i="13"/>
  <c r="BI670" i="13"/>
  <c r="BH670" i="13"/>
  <c r="BG670" i="13"/>
  <c r="BF670" i="13"/>
  <c r="T670" i="13"/>
  <c r="R670" i="13"/>
  <c r="P670" i="13"/>
  <c r="J670" i="13"/>
  <c r="BE670" i="13" s="1"/>
  <c r="BK666" i="13"/>
  <c r="BI666" i="13"/>
  <c r="BH666" i="13"/>
  <c r="BG666" i="13"/>
  <c r="BF666" i="13"/>
  <c r="T666" i="13"/>
  <c r="R666" i="13"/>
  <c r="P666" i="13"/>
  <c r="J666" i="13"/>
  <c r="BE666" i="13" s="1"/>
  <c r="BK662" i="13"/>
  <c r="BI662" i="13"/>
  <c r="BH662" i="13"/>
  <c r="BG662" i="13"/>
  <c r="BF662" i="13"/>
  <c r="T662" i="13"/>
  <c r="R662" i="13"/>
  <c r="P662" i="13"/>
  <c r="J662" i="13"/>
  <c r="BE662" i="13" s="1"/>
  <c r="BK657" i="13"/>
  <c r="BI657" i="13"/>
  <c r="BH657" i="13"/>
  <c r="BG657" i="13"/>
  <c r="BF657" i="13"/>
  <c r="T657" i="13"/>
  <c r="R657" i="13"/>
  <c r="P657" i="13"/>
  <c r="J657" i="13"/>
  <c r="BE657" i="13" s="1"/>
  <c r="BK653" i="13"/>
  <c r="BI653" i="13"/>
  <c r="BH653" i="13"/>
  <c r="BG653" i="13"/>
  <c r="BF653" i="13"/>
  <c r="T653" i="13"/>
  <c r="R653" i="13"/>
  <c r="P653" i="13"/>
  <c r="J653" i="13"/>
  <c r="BE653" i="13" s="1"/>
  <c r="BK649" i="13"/>
  <c r="BI649" i="13"/>
  <c r="BH649" i="13"/>
  <c r="BG649" i="13"/>
  <c r="BF649" i="13"/>
  <c r="T649" i="13"/>
  <c r="R649" i="13"/>
  <c r="R648" i="13" s="1"/>
  <c r="P649" i="13"/>
  <c r="J649" i="13"/>
  <c r="BE649" i="13" s="1"/>
  <c r="BK646" i="13"/>
  <c r="BI646" i="13"/>
  <c r="BH646" i="13"/>
  <c r="BG646" i="13"/>
  <c r="BF646" i="13"/>
  <c r="T646" i="13"/>
  <c r="R646" i="13"/>
  <c r="P646" i="13"/>
  <c r="J646" i="13"/>
  <c r="BE646" i="13" s="1"/>
  <c r="BK644" i="13"/>
  <c r="BI644" i="13"/>
  <c r="BH644" i="13"/>
  <c r="BG644" i="13"/>
  <c r="BF644" i="13"/>
  <c r="T644" i="13"/>
  <c r="R644" i="13"/>
  <c r="P644" i="13"/>
  <c r="J644" i="13"/>
  <c r="BE644" i="13" s="1"/>
  <c r="BK642" i="13"/>
  <c r="BI642" i="13"/>
  <c r="BH642" i="13"/>
  <c r="BG642" i="13"/>
  <c r="BF642" i="13"/>
  <c r="T642" i="13"/>
  <c r="R642" i="13"/>
  <c r="P642" i="13"/>
  <c r="J642" i="13"/>
  <c r="BE642" i="13" s="1"/>
  <c r="BK638" i="13"/>
  <c r="BI638" i="13"/>
  <c r="BH638" i="13"/>
  <c r="BG638" i="13"/>
  <c r="BF638" i="13"/>
  <c r="T638" i="13"/>
  <c r="R638" i="13"/>
  <c r="P638" i="13"/>
  <c r="J638" i="13"/>
  <c r="BE638" i="13" s="1"/>
  <c r="BK633" i="13"/>
  <c r="BI633" i="13"/>
  <c r="BH633" i="13"/>
  <c r="BG633" i="13"/>
  <c r="BF633" i="13"/>
  <c r="T633" i="13"/>
  <c r="R633" i="13"/>
  <c r="P633" i="13"/>
  <c r="J633" i="13"/>
  <c r="BE633" i="13" s="1"/>
  <c r="BK629" i="13"/>
  <c r="BI629" i="13"/>
  <c r="BH629" i="13"/>
  <c r="BG629" i="13"/>
  <c r="BF629" i="13"/>
  <c r="T629" i="13"/>
  <c r="R629" i="13"/>
  <c r="P629" i="13"/>
  <c r="J629" i="13"/>
  <c r="BE629" i="13" s="1"/>
  <c r="BK626" i="13"/>
  <c r="BI626" i="13"/>
  <c r="BH626" i="13"/>
  <c r="BG626" i="13"/>
  <c r="BF626" i="13"/>
  <c r="T626" i="13"/>
  <c r="R626" i="13"/>
  <c r="P626" i="13"/>
  <c r="J626" i="13"/>
  <c r="BE626" i="13" s="1"/>
  <c r="BK623" i="13"/>
  <c r="BI623" i="13"/>
  <c r="BH623" i="13"/>
  <c r="BG623" i="13"/>
  <c r="BF623" i="13"/>
  <c r="T623" i="13"/>
  <c r="R623" i="13"/>
  <c r="P623" i="13"/>
  <c r="J623" i="13"/>
  <c r="BE623" i="13" s="1"/>
  <c r="BK619" i="13"/>
  <c r="BI619" i="13"/>
  <c r="BH619" i="13"/>
  <c r="BG619" i="13"/>
  <c r="BF619" i="13"/>
  <c r="T619" i="13"/>
  <c r="R619" i="13"/>
  <c r="P619" i="13"/>
  <c r="J619" i="13"/>
  <c r="BE619" i="13" s="1"/>
  <c r="BK617" i="13"/>
  <c r="BI617" i="13"/>
  <c r="BH617" i="13"/>
  <c r="BG617" i="13"/>
  <c r="BF617" i="13"/>
  <c r="T617" i="13"/>
  <c r="R617" i="13"/>
  <c r="P617" i="13"/>
  <c r="J617" i="13"/>
  <c r="BE617" i="13" s="1"/>
  <c r="BK615" i="13"/>
  <c r="BI615" i="13"/>
  <c r="BH615" i="13"/>
  <c r="BG615" i="13"/>
  <c r="BF615" i="13"/>
  <c r="T615" i="13"/>
  <c r="R615" i="13"/>
  <c r="P615" i="13"/>
  <c r="J615" i="13"/>
  <c r="BE615" i="13" s="1"/>
  <c r="BK609" i="13"/>
  <c r="BI609" i="13"/>
  <c r="BH609" i="13"/>
  <c r="BG609" i="13"/>
  <c r="BF609" i="13"/>
  <c r="T609" i="13"/>
  <c r="R609" i="13"/>
  <c r="P609" i="13"/>
  <c r="J609" i="13"/>
  <c r="BE609" i="13" s="1"/>
  <c r="BK606" i="13"/>
  <c r="BI606" i="13"/>
  <c r="BH606" i="13"/>
  <c r="BG606" i="13"/>
  <c r="BF606" i="13"/>
  <c r="T606" i="13"/>
  <c r="R606" i="13"/>
  <c r="P606" i="13"/>
  <c r="J606" i="13"/>
  <c r="BE606" i="13" s="1"/>
  <c r="BK602" i="13"/>
  <c r="BI602" i="13"/>
  <c r="BH602" i="13"/>
  <c r="BG602" i="13"/>
  <c r="BF602" i="13"/>
  <c r="T602" i="13"/>
  <c r="R602" i="13"/>
  <c r="P602" i="13"/>
  <c r="J602" i="13"/>
  <c r="BE602" i="13" s="1"/>
  <c r="BK599" i="13"/>
  <c r="BI599" i="13"/>
  <c r="BH599" i="13"/>
  <c r="BG599" i="13"/>
  <c r="BF599" i="13"/>
  <c r="T599" i="13"/>
  <c r="R599" i="13"/>
  <c r="P599" i="13"/>
  <c r="J599" i="13"/>
  <c r="BE599" i="13" s="1"/>
  <c r="BK595" i="13"/>
  <c r="BI595" i="13"/>
  <c r="BH595" i="13"/>
  <c r="BG595" i="13"/>
  <c r="BF595" i="13"/>
  <c r="T595" i="13"/>
  <c r="R595" i="13"/>
  <c r="P595" i="13"/>
  <c r="J595" i="13"/>
  <c r="BE595" i="13" s="1"/>
  <c r="BK591" i="13"/>
  <c r="BI591" i="13"/>
  <c r="BH591" i="13"/>
  <c r="BG591" i="13"/>
  <c r="BF591" i="13"/>
  <c r="T591" i="13"/>
  <c r="R591" i="13"/>
  <c r="P591" i="13"/>
  <c r="J591" i="13"/>
  <c r="BE591" i="13" s="1"/>
  <c r="BK587" i="13"/>
  <c r="BI587" i="13"/>
  <c r="BH587" i="13"/>
  <c r="BG587" i="13"/>
  <c r="BF587" i="13"/>
  <c r="T587" i="13"/>
  <c r="R587" i="13"/>
  <c r="P587" i="13"/>
  <c r="J587" i="13"/>
  <c r="BE587" i="13" s="1"/>
  <c r="BK579" i="13"/>
  <c r="BI579" i="13"/>
  <c r="BH579" i="13"/>
  <c r="BG579" i="13"/>
  <c r="BF579" i="13"/>
  <c r="T579" i="13"/>
  <c r="R579" i="13"/>
  <c r="P579" i="13"/>
  <c r="J579" i="13"/>
  <c r="BE579" i="13" s="1"/>
  <c r="BK571" i="13"/>
  <c r="BI571" i="13"/>
  <c r="BH571" i="13"/>
  <c r="BG571" i="13"/>
  <c r="BF571" i="13"/>
  <c r="T571" i="13"/>
  <c r="R571" i="13"/>
  <c r="P571" i="13"/>
  <c r="J571" i="13"/>
  <c r="BE571" i="13" s="1"/>
  <c r="BK563" i="13"/>
  <c r="BI563" i="13"/>
  <c r="BH563" i="13"/>
  <c r="BG563" i="13"/>
  <c r="BF563" i="13"/>
  <c r="T563" i="13"/>
  <c r="R563" i="13"/>
  <c r="P563" i="13"/>
  <c r="J563" i="13"/>
  <c r="BE563" i="13" s="1"/>
  <c r="BK561" i="13"/>
  <c r="BI561" i="13"/>
  <c r="BH561" i="13"/>
  <c r="BG561" i="13"/>
  <c r="BF561" i="13"/>
  <c r="T561" i="13"/>
  <c r="R561" i="13"/>
  <c r="P561" i="13"/>
  <c r="J561" i="13"/>
  <c r="BE561" i="13" s="1"/>
  <c r="BK559" i="13"/>
  <c r="BI559" i="13"/>
  <c r="BH559" i="13"/>
  <c r="BG559" i="13"/>
  <c r="BF559" i="13"/>
  <c r="T559" i="13"/>
  <c r="R559" i="13"/>
  <c r="P559" i="13"/>
  <c r="J559" i="13"/>
  <c r="BE559" i="13" s="1"/>
  <c r="BK556" i="13"/>
  <c r="BI556" i="13"/>
  <c r="BH556" i="13"/>
  <c r="BG556" i="13"/>
  <c r="BF556" i="13"/>
  <c r="T556" i="13"/>
  <c r="R556" i="13"/>
  <c r="P556" i="13"/>
  <c r="J556" i="13"/>
  <c r="BE556" i="13" s="1"/>
  <c r="BK548" i="13"/>
  <c r="BI548" i="13"/>
  <c r="BH548" i="13"/>
  <c r="BG548" i="13"/>
  <c r="BF548" i="13"/>
  <c r="T548" i="13"/>
  <c r="R548" i="13"/>
  <c r="P548" i="13"/>
  <c r="J548" i="13"/>
  <c r="BE548" i="13" s="1"/>
  <c r="BK545" i="13"/>
  <c r="BI545" i="13"/>
  <c r="BH545" i="13"/>
  <c r="BG545" i="13"/>
  <c r="BF545" i="13"/>
  <c r="T545" i="13"/>
  <c r="R545" i="13"/>
  <c r="P545" i="13"/>
  <c r="J545" i="13"/>
  <c r="BE545" i="13" s="1"/>
  <c r="BK538" i="13"/>
  <c r="BI538" i="13"/>
  <c r="BH538" i="13"/>
  <c r="BG538" i="13"/>
  <c r="BF538" i="13"/>
  <c r="T538" i="13"/>
  <c r="R538" i="13"/>
  <c r="P538" i="13"/>
  <c r="J538" i="13"/>
  <c r="BE538" i="13" s="1"/>
  <c r="BK530" i="13"/>
  <c r="BI530" i="13"/>
  <c r="BH530" i="13"/>
  <c r="BG530" i="13"/>
  <c r="BF530" i="13"/>
  <c r="T530" i="13"/>
  <c r="R530" i="13"/>
  <c r="P530" i="13"/>
  <c r="J530" i="13"/>
  <c r="BE530" i="13" s="1"/>
  <c r="BK526" i="13"/>
  <c r="BI526" i="13"/>
  <c r="BH526" i="13"/>
  <c r="BG526" i="13"/>
  <c r="BF526" i="13"/>
  <c r="T526" i="13"/>
  <c r="R526" i="13"/>
  <c r="R525" i="13" s="1"/>
  <c r="P526" i="13"/>
  <c r="P525" i="13" s="1"/>
  <c r="J526" i="13"/>
  <c r="BE526" i="13" s="1"/>
  <c r="BK521" i="13"/>
  <c r="BK520" i="13" s="1"/>
  <c r="J520" i="13" s="1"/>
  <c r="J68" i="13" s="1"/>
  <c r="BI521" i="13"/>
  <c r="BH521" i="13"/>
  <c r="BG521" i="13"/>
  <c r="BF521" i="13"/>
  <c r="T521" i="13"/>
  <c r="T520" i="13" s="1"/>
  <c r="R521" i="13"/>
  <c r="R520" i="13" s="1"/>
  <c r="P521" i="13"/>
  <c r="J521" i="13"/>
  <c r="BE521" i="13" s="1"/>
  <c r="P520" i="13"/>
  <c r="BK517" i="13"/>
  <c r="BI517" i="13"/>
  <c r="BH517" i="13"/>
  <c r="BG517" i="13"/>
  <c r="BF517" i="13"/>
  <c r="T517" i="13"/>
  <c r="R517" i="13"/>
  <c r="P517" i="13"/>
  <c r="J517" i="13"/>
  <c r="BE517" i="13" s="1"/>
  <c r="BK514" i="13"/>
  <c r="BI514" i="13"/>
  <c r="BH514" i="13"/>
  <c r="BG514" i="13"/>
  <c r="BF514" i="13"/>
  <c r="T514" i="13"/>
  <c r="R514" i="13"/>
  <c r="P514" i="13"/>
  <c r="J514" i="13"/>
  <c r="BE514" i="13" s="1"/>
  <c r="BK511" i="13"/>
  <c r="BI511" i="13"/>
  <c r="BH511" i="13"/>
  <c r="BG511" i="13"/>
  <c r="BF511" i="13"/>
  <c r="T511" i="13"/>
  <c r="R511" i="13"/>
  <c r="P511" i="13"/>
  <c r="J511" i="13"/>
  <c r="BE511" i="13" s="1"/>
  <c r="BK508" i="13"/>
  <c r="BI508" i="13"/>
  <c r="BH508" i="13"/>
  <c r="BG508" i="13"/>
  <c r="BF508" i="13"/>
  <c r="T508" i="13"/>
  <c r="R508" i="13"/>
  <c r="P508" i="13"/>
  <c r="J508" i="13"/>
  <c r="BE508" i="13" s="1"/>
  <c r="BK504" i="13"/>
  <c r="BI504" i="13"/>
  <c r="BH504" i="13"/>
  <c r="BG504" i="13"/>
  <c r="BF504" i="13"/>
  <c r="T504" i="13"/>
  <c r="R504" i="13"/>
  <c r="P504" i="13"/>
  <c r="J504" i="13"/>
  <c r="BE504" i="13" s="1"/>
  <c r="BK501" i="13"/>
  <c r="BI501" i="13"/>
  <c r="BH501" i="13"/>
  <c r="BG501" i="13"/>
  <c r="BF501" i="13"/>
  <c r="T501" i="13"/>
  <c r="T500" i="13" s="1"/>
  <c r="R501" i="13"/>
  <c r="P501" i="13"/>
  <c r="J501" i="13"/>
  <c r="BE501" i="13" s="1"/>
  <c r="BK500" i="13"/>
  <c r="J500" i="13" s="1"/>
  <c r="J67" i="13" s="1"/>
  <c r="BK496" i="13"/>
  <c r="BI496" i="13"/>
  <c r="BH496" i="13"/>
  <c r="BG496" i="13"/>
  <c r="BF496" i="13"/>
  <c r="T496" i="13"/>
  <c r="R496" i="13"/>
  <c r="P496" i="13"/>
  <c r="J496" i="13"/>
  <c r="BE496" i="13" s="1"/>
  <c r="BK488" i="13"/>
  <c r="BI488" i="13"/>
  <c r="BH488" i="13"/>
  <c r="BG488" i="13"/>
  <c r="BF488" i="13"/>
  <c r="T488" i="13"/>
  <c r="R488" i="13"/>
  <c r="P488" i="13"/>
  <c r="J488" i="13"/>
  <c r="BE488" i="13" s="1"/>
  <c r="BK484" i="13"/>
  <c r="BI484" i="13"/>
  <c r="BH484" i="13"/>
  <c r="BG484" i="13"/>
  <c r="BF484" i="13"/>
  <c r="T484" i="13"/>
  <c r="R484" i="13"/>
  <c r="P484" i="13"/>
  <c r="J484" i="13"/>
  <c r="BE484" i="13" s="1"/>
  <c r="BK480" i="13"/>
  <c r="BI480" i="13"/>
  <c r="BH480" i="13"/>
  <c r="BG480" i="13"/>
  <c r="BF480" i="13"/>
  <c r="T480" i="13"/>
  <c r="R480" i="13"/>
  <c r="P480" i="13"/>
  <c r="J480" i="13"/>
  <c r="BE480" i="13" s="1"/>
  <c r="BK476" i="13"/>
  <c r="BI476" i="13"/>
  <c r="BH476" i="13"/>
  <c r="BG476" i="13"/>
  <c r="BF476" i="13"/>
  <c r="T476" i="13"/>
  <c r="R476" i="13"/>
  <c r="P476" i="13"/>
  <c r="J476" i="13"/>
  <c r="BE476" i="13" s="1"/>
  <c r="BK472" i="13"/>
  <c r="BI472" i="13"/>
  <c r="BH472" i="13"/>
  <c r="BG472" i="13"/>
  <c r="BF472" i="13"/>
  <c r="T472" i="13"/>
  <c r="R472" i="13"/>
  <c r="P472" i="13"/>
  <c r="J472" i="13"/>
  <c r="BE472" i="13" s="1"/>
  <c r="BK467" i="13"/>
  <c r="BI467" i="13"/>
  <c r="BH467" i="13"/>
  <c r="BG467" i="13"/>
  <c r="BF467" i="13"/>
  <c r="T467" i="13"/>
  <c r="R467" i="13"/>
  <c r="P467" i="13"/>
  <c r="J467" i="13"/>
  <c r="BE467" i="13" s="1"/>
  <c r="BK464" i="13"/>
  <c r="BI464" i="13"/>
  <c r="BH464" i="13"/>
  <c r="BG464" i="13"/>
  <c r="BF464" i="13"/>
  <c r="T464" i="13"/>
  <c r="R464" i="13"/>
  <c r="R463" i="13" s="1"/>
  <c r="P464" i="13"/>
  <c r="J464" i="13"/>
  <c r="BE464" i="13" s="1"/>
  <c r="BK461" i="13"/>
  <c r="BI461" i="13"/>
  <c r="BH461" i="13"/>
  <c r="BG461" i="13"/>
  <c r="BF461" i="13"/>
  <c r="T461" i="13"/>
  <c r="R461" i="13"/>
  <c r="P461" i="13"/>
  <c r="J461" i="13"/>
  <c r="BE461" i="13" s="1"/>
  <c r="BK459" i="13"/>
  <c r="BI459" i="13"/>
  <c r="BH459" i="13"/>
  <c r="BG459" i="13"/>
  <c r="BF459" i="13"/>
  <c r="T459" i="13"/>
  <c r="R459" i="13"/>
  <c r="P459" i="13"/>
  <c r="J459" i="13"/>
  <c r="BE459" i="13" s="1"/>
  <c r="BK457" i="13"/>
  <c r="BI457" i="13"/>
  <c r="BH457" i="13"/>
  <c r="BG457" i="13"/>
  <c r="BF457" i="13"/>
  <c r="T457" i="13"/>
  <c r="R457" i="13"/>
  <c r="P457" i="13"/>
  <c r="J457" i="13"/>
  <c r="BE457" i="13" s="1"/>
  <c r="BK448" i="13"/>
  <c r="BI448" i="13"/>
  <c r="BH448" i="13"/>
  <c r="BG448" i="13"/>
  <c r="BF448" i="13"/>
  <c r="T448" i="13"/>
  <c r="R448" i="13"/>
  <c r="P448" i="13"/>
  <c r="J448" i="13"/>
  <c r="BE448" i="13" s="1"/>
  <c r="BK444" i="13"/>
  <c r="BI444" i="13"/>
  <c r="BH444" i="13"/>
  <c r="BG444" i="13"/>
  <c r="BF444" i="13"/>
  <c r="T444" i="13"/>
  <c r="R444" i="13"/>
  <c r="P444" i="13"/>
  <c r="J444" i="13"/>
  <c r="BE444" i="13" s="1"/>
  <c r="BK441" i="13"/>
  <c r="BI441" i="13"/>
  <c r="BH441" i="13"/>
  <c r="BG441" i="13"/>
  <c r="BF441" i="13"/>
  <c r="T441" i="13"/>
  <c r="R441" i="13"/>
  <c r="P441" i="13"/>
  <c r="J441" i="13"/>
  <c r="BE441" i="13" s="1"/>
  <c r="BK437" i="13"/>
  <c r="BI437" i="13"/>
  <c r="BH437" i="13"/>
  <c r="BG437" i="13"/>
  <c r="BF437" i="13"/>
  <c r="T437" i="13"/>
  <c r="R437" i="13"/>
  <c r="P437" i="13"/>
  <c r="J437" i="13"/>
  <c r="BE437" i="13" s="1"/>
  <c r="BK435" i="13"/>
  <c r="BI435" i="13"/>
  <c r="BH435" i="13"/>
  <c r="BG435" i="13"/>
  <c r="BF435" i="13"/>
  <c r="T435" i="13"/>
  <c r="R435" i="13"/>
  <c r="P435" i="13"/>
  <c r="J435" i="13"/>
  <c r="BE435" i="13" s="1"/>
  <c r="BK432" i="13"/>
  <c r="BI432" i="13"/>
  <c r="BH432" i="13"/>
  <c r="BG432" i="13"/>
  <c r="BF432" i="13"/>
  <c r="T432" i="13"/>
  <c r="R432" i="13"/>
  <c r="P432" i="13"/>
  <c r="J432" i="13"/>
  <c r="BE432" i="13" s="1"/>
  <c r="BK430" i="13"/>
  <c r="BI430" i="13"/>
  <c r="BH430" i="13"/>
  <c r="BG430" i="13"/>
  <c r="BF430" i="13"/>
  <c r="T430" i="13"/>
  <c r="R430" i="13"/>
  <c r="P430" i="13"/>
  <c r="J430" i="13"/>
  <c r="BE430" i="13" s="1"/>
  <c r="BK427" i="13"/>
  <c r="BI427" i="13"/>
  <c r="BH427" i="13"/>
  <c r="BG427" i="13"/>
  <c r="BF427" i="13"/>
  <c r="T427" i="13"/>
  <c r="R427" i="13"/>
  <c r="P427" i="13"/>
  <c r="J427" i="13"/>
  <c r="BE427" i="13" s="1"/>
  <c r="BK424" i="13"/>
  <c r="BI424" i="13"/>
  <c r="BH424" i="13"/>
  <c r="BG424" i="13"/>
  <c r="BF424" i="13"/>
  <c r="T424" i="13"/>
  <c r="R424" i="13"/>
  <c r="P424" i="13"/>
  <c r="J424" i="13"/>
  <c r="BE424" i="13" s="1"/>
  <c r="BK421" i="13"/>
  <c r="BI421" i="13"/>
  <c r="BH421" i="13"/>
  <c r="BG421" i="13"/>
  <c r="BF421" i="13"/>
  <c r="T421" i="13"/>
  <c r="R421" i="13"/>
  <c r="P421" i="13"/>
  <c r="J421" i="13"/>
  <c r="BE421" i="13" s="1"/>
  <c r="BK418" i="13"/>
  <c r="BI418" i="13"/>
  <c r="BH418" i="13"/>
  <c r="BG418" i="13"/>
  <c r="BF418" i="13"/>
  <c r="T418" i="13"/>
  <c r="R418" i="13"/>
  <c r="P418" i="13"/>
  <c r="J418" i="13"/>
  <c r="BE418" i="13" s="1"/>
  <c r="BK415" i="13"/>
  <c r="BI415" i="13"/>
  <c r="BH415" i="13"/>
  <c r="BG415" i="13"/>
  <c r="BF415" i="13"/>
  <c r="T415" i="13"/>
  <c r="R415" i="13"/>
  <c r="P415" i="13"/>
  <c r="J415" i="13"/>
  <c r="BE415" i="13" s="1"/>
  <c r="BK412" i="13"/>
  <c r="BI412" i="13"/>
  <c r="BH412" i="13"/>
  <c r="BG412" i="13"/>
  <c r="BF412" i="13"/>
  <c r="T412" i="13"/>
  <c r="R412" i="13"/>
  <c r="P412" i="13"/>
  <c r="J412" i="13"/>
  <c r="BE412" i="13" s="1"/>
  <c r="BK409" i="13"/>
  <c r="BI409" i="13"/>
  <c r="BH409" i="13"/>
  <c r="BG409" i="13"/>
  <c r="BF409" i="13"/>
  <c r="T409" i="13"/>
  <c r="R409" i="13"/>
  <c r="P409" i="13"/>
  <c r="J409" i="13"/>
  <c r="BE409" i="13" s="1"/>
  <c r="BK406" i="13"/>
  <c r="BI406" i="13"/>
  <c r="BH406" i="13"/>
  <c r="BG406" i="13"/>
  <c r="BF406" i="13"/>
  <c r="T406" i="13"/>
  <c r="R406" i="13"/>
  <c r="P406" i="13"/>
  <c r="J406" i="13"/>
  <c r="BE406" i="13" s="1"/>
  <c r="BK404" i="13"/>
  <c r="BI404" i="13"/>
  <c r="BH404" i="13"/>
  <c r="BG404" i="13"/>
  <c r="BF404" i="13"/>
  <c r="T404" i="13"/>
  <c r="R404" i="13"/>
  <c r="P404" i="13"/>
  <c r="J404" i="13"/>
  <c r="BE404" i="13" s="1"/>
  <c r="BK401" i="13"/>
  <c r="BI401" i="13"/>
  <c r="BH401" i="13"/>
  <c r="BG401" i="13"/>
  <c r="BF401" i="13"/>
  <c r="T401" i="13"/>
  <c r="R401" i="13"/>
  <c r="P401" i="13"/>
  <c r="J401" i="13"/>
  <c r="BE401" i="13" s="1"/>
  <c r="BK399" i="13"/>
  <c r="BI399" i="13"/>
  <c r="BH399" i="13"/>
  <c r="BG399" i="13"/>
  <c r="BF399" i="13"/>
  <c r="T399" i="13"/>
  <c r="R399" i="13"/>
  <c r="P399" i="13"/>
  <c r="J399" i="13"/>
  <c r="BE399" i="13" s="1"/>
  <c r="BK397" i="13"/>
  <c r="BI397" i="13"/>
  <c r="BH397" i="13"/>
  <c r="BG397" i="13"/>
  <c r="BF397" i="13"/>
  <c r="T397" i="13"/>
  <c r="R397" i="13"/>
  <c r="P397" i="13"/>
  <c r="J397" i="13"/>
  <c r="BE397" i="13" s="1"/>
  <c r="BK395" i="13"/>
  <c r="BI395" i="13"/>
  <c r="BH395" i="13"/>
  <c r="BG395" i="13"/>
  <c r="BF395" i="13"/>
  <c r="T395" i="13"/>
  <c r="R395" i="13"/>
  <c r="P395" i="13"/>
  <c r="J395" i="13"/>
  <c r="BE395" i="13" s="1"/>
  <c r="BK392" i="13"/>
  <c r="BI392" i="13"/>
  <c r="BH392" i="13"/>
  <c r="BG392" i="13"/>
  <c r="BF392" i="13"/>
  <c r="T392" i="13"/>
  <c r="R392" i="13"/>
  <c r="P392" i="13"/>
  <c r="J392" i="13"/>
  <c r="BE392" i="13" s="1"/>
  <c r="BK390" i="13"/>
  <c r="BI390" i="13"/>
  <c r="BH390" i="13"/>
  <c r="BG390" i="13"/>
  <c r="BF390" i="13"/>
  <c r="T390" i="13"/>
  <c r="R390" i="13"/>
  <c r="P390" i="13"/>
  <c r="J390" i="13"/>
  <c r="BE390" i="13" s="1"/>
  <c r="BK388" i="13"/>
  <c r="BI388" i="13"/>
  <c r="BH388" i="13"/>
  <c r="BG388" i="13"/>
  <c r="BF388" i="13"/>
  <c r="T388" i="13"/>
  <c r="R388" i="13"/>
  <c r="P388" i="13"/>
  <c r="J388" i="13"/>
  <c r="BE388" i="13" s="1"/>
  <c r="BK386" i="13"/>
  <c r="BI386" i="13"/>
  <c r="BH386" i="13"/>
  <c r="BG386" i="13"/>
  <c r="BF386" i="13"/>
  <c r="T386" i="13"/>
  <c r="R386" i="13"/>
  <c r="P386" i="13"/>
  <c r="J386" i="13"/>
  <c r="BE386" i="13" s="1"/>
  <c r="BK383" i="13"/>
  <c r="BI383" i="13"/>
  <c r="BH383" i="13"/>
  <c r="BG383" i="13"/>
  <c r="BF383" i="13"/>
  <c r="T383" i="13"/>
  <c r="R383" i="13"/>
  <c r="P383" i="13"/>
  <c r="J383" i="13"/>
  <c r="BE383" i="13" s="1"/>
  <c r="BK373" i="13"/>
  <c r="BI373" i="13"/>
  <c r="BH373" i="13"/>
  <c r="BG373" i="13"/>
  <c r="BF373" i="13"/>
  <c r="T373" i="13"/>
  <c r="R373" i="13"/>
  <c r="P373" i="13"/>
  <c r="J373" i="13"/>
  <c r="BE373" i="13" s="1"/>
  <c r="BK370" i="13"/>
  <c r="BI370" i="13"/>
  <c r="BH370" i="13"/>
  <c r="BG370" i="13"/>
  <c r="BF370" i="13"/>
  <c r="T370" i="13"/>
  <c r="R370" i="13"/>
  <c r="P370" i="13"/>
  <c r="J370" i="13"/>
  <c r="BE370" i="13" s="1"/>
  <c r="BK367" i="13"/>
  <c r="BI367" i="13"/>
  <c r="BH367" i="13"/>
  <c r="BG367" i="13"/>
  <c r="BF367" i="13"/>
  <c r="T367" i="13"/>
  <c r="R367" i="13"/>
  <c r="P367" i="13"/>
  <c r="J367" i="13"/>
  <c r="BE367" i="13" s="1"/>
  <c r="BK355" i="13"/>
  <c r="BI355" i="13"/>
  <c r="BH355" i="13"/>
  <c r="BG355" i="13"/>
  <c r="BF355" i="13"/>
  <c r="T355" i="13"/>
  <c r="R355" i="13"/>
  <c r="P355" i="13"/>
  <c r="J355" i="13"/>
  <c r="BE355" i="13" s="1"/>
  <c r="BK352" i="13"/>
  <c r="BI352" i="13"/>
  <c r="BH352" i="13"/>
  <c r="BG352" i="13"/>
  <c r="BF352" i="13"/>
  <c r="T352" i="13"/>
  <c r="R352" i="13"/>
  <c r="P352" i="13"/>
  <c r="J352" i="13"/>
  <c r="BE352" i="13" s="1"/>
  <c r="BK340" i="13"/>
  <c r="BI340" i="13"/>
  <c r="BH340" i="13"/>
  <c r="BG340" i="13"/>
  <c r="BF340" i="13"/>
  <c r="T340" i="13"/>
  <c r="R340" i="13"/>
  <c r="P340" i="13"/>
  <c r="J340" i="13"/>
  <c r="BE340" i="13" s="1"/>
  <c r="BK337" i="13"/>
  <c r="BI337" i="13"/>
  <c r="BH337" i="13"/>
  <c r="BG337" i="13"/>
  <c r="BF337" i="13"/>
  <c r="T337" i="13"/>
  <c r="R337" i="13"/>
  <c r="P337" i="13"/>
  <c r="J337" i="13"/>
  <c r="BE337" i="13" s="1"/>
  <c r="BK327" i="13"/>
  <c r="BI327" i="13"/>
  <c r="BH327" i="13"/>
  <c r="BG327" i="13"/>
  <c r="BF327" i="13"/>
  <c r="T327" i="13"/>
  <c r="R327" i="13"/>
  <c r="P327" i="13"/>
  <c r="J327" i="13"/>
  <c r="BE327" i="13" s="1"/>
  <c r="BK324" i="13"/>
  <c r="BI324" i="13"/>
  <c r="BH324" i="13"/>
  <c r="BG324" i="13"/>
  <c r="BF324" i="13"/>
  <c r="T324" i="13"/>
  <c r="R324" i="13"/>
  <c r="P324" i="13"/>
  <c r="J324" i="13"/>
  <c r="BE324" i="13" s="1"/>
  <c r="BK320" i="13"/>
  <c r="BI320" i="13"/>
  <c r="BH320" i="13"/>
  <c r="BG320" i="13"/>
  <c r="BF320" i="13"/>
  <c r="T320" i="13"/>
  <c r="R320" i="13"/>
  <c r="P320" i="13"/>
  <c r="J320" i="13"/>
  <c r="BE320" i="13" s="1"/>
  <c r="BK318" i="13"/>
  <c r="BI318" i="13"/>
  <c r="BH318" i="13"/>
  <c r="BG318" i="13"/>
  <c r="BF318" i="13"/>
  <c r="T318" i="13"/>
  <c r="R318" i="13"/>
  <c r="P318" i="13"/>
  <c r="J318" i="13"/>
  <c r="BE318" i="13" s="1"/>
  <c r="BK315" i="13"/>
  <c r="BI315" i="13"/>
  <c r="BH315" i="13"/>
  <c r="BG315" i="13"/>
  <c r="BF315" i="13"/>
  <c r="T315" i="13"/>
  <c r="R315" i="13"/>
  <c r="P315" i="13"/>
  <c r="J315" i="13"/>
  <c r="BE315" i="13" s="1"/>
  <c r="BK312" i="13"/>
  <c r="BI312" i="13"/>
  <c r="BH312" i="13"/>
  <c r="BG312" i="13"/>
  <c r="BF312" i="13"/>
  <c r="T312" i="13"/>
  <c r="R312" i="13"/>
  <c r="P312" i="13"/>
  <c r="J312" i="13"/>
  <c r="BE312" i="13" s="1"/>
  <c r="BK309" i="13"/>
  <c r="BI309" i="13"/>
  <c r="BH309" i="13"/>
  <c r="BG309" i="13"/>
  <c r="BF309" i="13"/>
  <c r="T309" i="13"/>
  <c r="R309" i="13"/>
  <c r="P309" i="13"/>
  <c r="J309" i="13"/>
  <c r="BE309" i="13" s="1"/>
  <c r="BK307" i="13"/>
  <c r="BI307" i="13"/>
  <c r="BH307" i="13"/>
  <c r="BG307" i="13"/>
  <c r="BF307" i="13"/>
  <c r="T307" i="13"/>
  <c r="R307" i="13"/>
  <c r="P307" i="13"/>
  <c r="J307" i="13"/>
  <c r="BE307" i="13" s="1"/>
  <c r="BK304" i="13"/>
  <c r="BI304" i="13"/>
  <c r="BH304" i="13"/>
  <c r="BG304" i="13"/>
  <c r="BF304" i="13"/>
  <c r="T304" i="13"/>
  <c r="R304" i="13"/>
  <c r="P304" i="13"/>
  <c r="J304" i="13"/>
  <c r="BE304" i="13" s="1"/>
  <c r="BK302" i="13"/>
  <c r="BI302" i="13"/>
  <c r="BH302" i="13"/>
  <c r="BG302" i="13"/>
  <c r="BF302" i="13"/>
  <c r="T302" i="13"/>
  <c r="R302" i="13"/>
  <c r="P302" i="13"/>
  <c r="J302" i="13"/>
  <c r="BE302" i="13" s="1"/>
  <c r="BK299" i="13"/>
  <c r="BI299" i="13"/>
  <c r="BH299" i="13"/>
  <c r="BG299" i="13"/>
  <c r="BF299" i="13"/>
  <c r="T299" i="13"/>
  <c r="R299" i="13"/>
  <c r="P299" i="13"/>
  <c r="J299" i="13"/>
  <c r="BE299" i="13" s="1"/>
  <c r="BK296" i="13"/>
  <c r="BI296" i="13"/>
  <c r="BH296" i="13"/>
  <c r="BG296" i="13"/>
  <c r="BF296" i="13"/>
  <c r="T296" i="13"/>
  <c r="R296" i="13"/>
  <c r="R295" i="13" s="1"/>
  <c r="P296" i="13"/>
  <c r="J296" i="13"/>
  <c r="BE296" i="13" s="1"/>
  <c r="BK291" i="13"/>
  <c r="BI291" i="13"/>
  <c r="BH291" i="13"/>
  <c r="BG291" i="13"/>
  <c r="BF291" i="13"/>
  <c r="T291" i="13"/>
  <c r="R291" i="13"/>
  <c r="P291" i="13"/>
  <c r="J291" i="13"/>
  <c r="BE291" i="13" s="1"/>
  <c r="BK287" i="13"/>
  <c r="BI287" i="13"/>
  <c r="BH287" i="13"/>
  <c r="BG287" i="13"/>
  <c r="BF287" i="13"/>
  <c r="T287" i="13"/>
  <c r="R287" i="13"/>
  <c r="P287" i="13"/>
  <c r="P286" i="13" s="1"/>
  <c r="J287" i="13"/>
  <c r="BE287" i="13" s="1"/>
  <c r="T286" i="13"/>
  <c r="R286" i="13"/>
  <c r="BK283" i="13"/>
  <c r="BI283" i="13"/>
  <c r="BH283" i="13"/>
  <c r="BG283" i="13"/>
  <c r="BF283" i="13"/>
  <c r="T283" i="13"/>
  <c r="R283" i="13"/>
  <c r="P283" i="13"/>
  <c r="J283" i="13"/>
  <c r="BE283" i="13" s="1"/>
  <c r="BK280" i="13"/>
  <c r="BI280" i="13"/>
  <c r="BH280" i="13"/>
  <c r="BG280" i="13"/>
  <c r="BF280" i="13"/>
  <c r="T280" i="13"/>
  <c r="R280" i="13"/>
  <c r="P280" i="13"/>
  <c r="J280" i="13"/>
  <c r="BE280" i="13" s="1"/>
  <c r="BK277" i="13"/>
  <c r="BI277" i="13"/>
  <c r="BH277" i="13"/>
  <c r="BG277" i="13"/>
  <c r="BF277" i="13"/>
  <c r="T277" i="13"/>
  <c r="R277" i="13"/>
  <c r="R276" i="13" s="1"/>
  <c r="P277" i="13"/>
  <c r="P276" i="13" s="1"/>
  <c r="J277" i="13"/>
  <c r="BE277" i="13" s="1"/>
  <c r="T276" i="13"/>
  <c r="BK264" i="13"/>
  <c r="BI264" i="13"/>
  <c r="BH264" i="13"/>
  <c r="BG264" i="13"/>
  <c r="BF264" i="13"/>
  <c r="T264" i="13"/>
  <c r="T263" i="13" s="1"/>
  <c r="R264" i="13"/>
  <c r="P264" i="13"/>
  <c r="P263" i="13" s="1"/>
  <c r="J264" i="13"/>
  <c r="BE264" i="13" s="1"/>
  <c r="BK263" i="13"/>
  <c r="J263" i="13" s="1"/>
  <c r="J62" i="13" s="1"/>
  <c r="R263" i="13"/>
  <c r="BK260" i="13"/>
  <c r="BI260" i="13"/>
  <c r="BH260" i="13"/>
  <c r="BG260" i="13"/>
  <c r="BF260" i="13"/>
  <c r="T260" i="13"/>
  <c r="R260" i="13"/>
  <c r="P260" i="13"/>
  <c r="J260" i="13"/>
  <c r="BE260" i="13" s="1"/>
  <c r="BK256" i="13"/>
  <c r="BI256" i="13"/>
  <c r="BH256" i="13"/>
  <c r="BG256" i="13"/>
  <c r="BF256" i="13"/>
  <c r="T256" i="13"/>
  <c r="R256" i="13"/>
  <c r="P256" i="13"/>
  <c r="J256" i="13"/>
  <c r="BE256" i="13" s="1"/>
  <c r="BK242" i="13"/>
  <c r="BI242" i="13"/>
  <c r="BH242" i="13"/>
  <c r="BG242" i="13"/>
  <c r="BF242" i="13"/>
  <c r="T242" i="13"/>
  <c r="R242" i="13"/>
  <c r="P242" i="13"/>
  <c r="J242" i="13"/>
  <c r="BE242" i="13" s="1"/>
  <c r="BK232" i="13"/>
  <c r="BI232" i="13"/>
  <c r="BH232" i="13"/>
  <c r="BG232" i="13"/>
  <c r="BF232" i="13"/>
  <c r="T232" i="13"/>
  <c r="R232" i="13"/>
  <c r="P232" i="13"/>
  <c r="J232" i="13"/>
  <c r="BE232" i="13" s="1"/>
  <c r="BK229" i="13"/>
  <c r="BI229" i="13"/>
  <c r="BH229" i="13"/>
  <c r="BG229" i="13"/>
  <c r="BF229" i="13"/>
  <c r="T229" i="13"/>
  <c r="R229" i="13"/>
  <c r="P229" i="13"/>
  <c r="J229" i="13"/>
  <c r="BE229" i="13" s="1"/>
  <c r="BK225" i="13"/>
  <c r="BI225" i="13"/>
  <c r="BH225" i="13"/>
  <c r="BG225" i="13"/>
  <c r="BF225" i="13"/>
  <c r="T225" i="13"/>
  <c r="R225" i="13"/>
  <c r="P225" i="13"/>
  <c r="J225" i="13"/>
  <c r="BE225" i="13" s="1"/>
  <c r="BK221" i="13"/>
  <c r="BI221" i="13"/>
  <c r="BH221" i="13"/>
  <c r="BG221" i="13"/>
  <c r="BF221" i="13"/>
  <c r="T221" i="13"/>
  <c r="R221" i="13"/>
  <c r="P221" i="13"/>
  <c r="J221" i="13"/>
  <c r="BE221" i="13" s="1"/>
  <c r="BK217" i="13"/>
  <c r="BI217" i="13"/>
  <c r="BH217" i="13"/>
  <c r="BG217" i="13"/>
  <c r="BF217" i="13"/>
  <c r="T217" i="13"/>
  <c r="R217" i="13"/>
  <c r="P217" i="13"/>
  <c r="J217" i="13"/>
  <c r="BE217" i="13" s="1"/>
  <c r="BK213" i="13"/>
  <c r="BI213" i="13"/>
  <c r="BH213" i="13"/>
  <c r="BG213" i="13"/>
  <c r="BF213" i="13"/>
  <c r="T213" i="13"/>
  <c r="R213" i="13"/>
  <c r="P213" i="13"/>
  <c r="J213" i="13"/>
  <c r="BE213" i="13" s="1"/>
  <c r="BK210" i="13"/>
  <c r="BI210" i="13"/>
  <c r="BH210" i="13"/>
  <c r="BG210" i="13"/>
  <c r="BF210" i="13"/>
  <c r="T210" i="13"/>
  <c r="R210" i="13"/>
  <c r="P210" i="13"/>
  <c r="J210" i="13"/>
  <c r="BE210" i="13" s="1"/>
  <c r="BK206" i="13"/>
  <c r="BI206" i="13"/>
  <c r="BH206" i="13"/>
  <c r="BG206" i="13"/>
  <c r="BF206" i="13"/>
  <c r="T206" i="13"/>
  <c r="R206" i="13"/>
  <c r="P206" i="13"/>
  <c r="J206" i="13"/>
  <c r="BE206" i="13" s="1"/>
  <c r="BK202" i="13"/>
  <c r="BI202" i="13"/>
  <c r="BH202" i="13"/>
  <c r="BG202" i="13"/>
  <c r="BF202" i="13"/>
  <c r="T202" i="13"/>
  <c r="R202" i="13"/>
  <c r="P202" i="13"/>
  <c r="J202" i="13"/>
  <c r="BE202" i="13" s="1"/>
  <c r="BK198" i="13"/>
  <c r="BI198" i="13"/>
  <c r="BH198" i="13"/>
  <c r="BG198" i="13"/>
  <c r="BF198" i="13"/>
  <c r="T198" i="13"/>
  <c r="R198" i="13"/>
  <c r="P198" i="13"/>
  <c r="J198" i="13"/>
  <c r="BE198" i="13" s="1"/>
  <c r="BK188" i="13"/>
  <c r="BI188" i="13"/>
  <c r="BH188" i="13"/>
  <c r="BG188" i="13"/>
  <c r="BF188" i="13"/>
  <c r="T188" i="13"/>
  <c r="R188" i="13"/>
  <c r="P188" i="13"/>
  <c r="J188" i="13"/>
  <c r="BE188" i="13" s="1"/>
  <c r="BK111" i="13"/>
  <c r="BI111" i="13"/>
  <c r="BH111" i="13"/>
  <c r="BG111" i="13"/>
  <c r="BF111" i="13"/>
  <c r="T111" i="13"/>
  <c r="R111" i="13"/>
  <c r="P111" i="13"/>
  <c r="J111" i="13"/>
  <c r="BE111" i="13" s="1"/>
  <c r="BK106" i="13"/>
  <c r="BI106" i="13"/>
  <c r="BH106" i="13"/>
  <c r="BG106" i="13"/>
  <c r="BF106" i="13"/>
  <c r="T106" i="13"/>
  <c r="R106" i="13"/>
  <c r="P106" i="13"/>
  <c r="J106" i="13"/>
  <c r="BE106" i="13" s="1"/>
  <c r="BK98" i="13"/>
  <c r="BK97" i="13" s="1"/>
  <c r="J97" i="13" s="1"/>
  <c r="J61" i="13" s="1"/>
  <c r="BI98" i="13"/>
  <c r="BH98" i="13"/>
  <c r="BG98" i="13"/>
  <c r="BF98" i="13"/>
  <c r="T98" i="13"/>
  <c r="R98" i="13"/>
  <c r="R97" i="13" s="1"/>
  <c r="P98" i="13"/>
  <c r="J98" i="13"/>
  <c r="BE98" i="13" s="1"/>
  <c r="J92" i="13"/>
  <c r="J91" i="13"/>
  <c r="F89" i="13"/>
  <c r="E87" i="13"/>
  <c r="J55" i="13"/>
  <c r="J54" i="13"/>
  <c r="F52" i="13"/>
  <c r="E50" i="13"/>
  <c r="J37" i="13"/>
  <c r="J36" i="13"/>
  <c r="J35" i="13"/>
  <c r="J18" i="13"/>
  <c r="E18" i="13"/>
  <c r="F55" i="13" s="1"/>
  <c r="J17" i="13"/>
  <c r="J15" i="13"/>
  <c r="E15" i="13"/>
  <c r="F91" i="13" s="1"/>
  <c r="J14" i="13"/>
  <c r="J12" i="13"/>
  <c r="J52" i="13" s="1"/>
  <c r="E7" i="13"/>
  <c r="E85" i="13" s="1"/>
  <c r="E48" i="13" l="1"/>
  <c r="J34" i="13"/>
  <c r="BK286" i="13"/>
  <c r="J286" i="13" s="1"/>
  <c r="J64" i="13" s="1"/>
  <c r="P295" i="13"/>
  <c r="T295" i="13"/>
  <c r="T463" i="13"/>
  <c r="T525" i="13"/>
  <c r="R879" i="13"/>
  <c r="J89" i="13"/>
  <c r="F92" i="13"/>
  <c r="P97" i="13"/>
  <c r="T97" i="13"/>
  <c r="P463" i="13"/>
  <c r="P500" i="13"/>
  <c r="R500" i="13"/>
  <c r="P648" i="13"/>
  <c r="T648" i="13"/>
  <c r="T879" i="13"/>
  <c r="T891" i="13"/>
  <c r="BK463" i="13"/>
  <c r="J463" i="13" s="1"/>
  <c r="J66" i="13" s="1"/>
  <c r="BK775" i="13"/>
  <c r="J775" i="13" s="1"/>
  <c r="J72" i="13" s="1"/>
  <c r="BK525" i="13"/>
  <c r="BK648" i="13"/>
  <c r="J648" i="13" s="1"/>
  <c r="J71" i="13" s="1"/>
  <c r="BK855" i="13"/>
  <c r="J855" i="13" s="1"/>
  <c r="J73" i="13" s="1"/>
  <c r="F35" i="13"/>
  <c r="BK276" i="13"/>
  <c r="J276" i="13" s="1"/>
  <c r="J63" i="13" s="1"/>
  <c r="F36" i="13"/>
  <c r="BK295" i="13"/>
  <c r="J295" i="13" s="1"/>
  <c r="J65" i="13" s="1"/>
  <c r="F37" i="13"/>
  <c r="T96" i="13"/>
  <c r="P96" i="13"/>
  <c r="J525" i="13"/>
  <c r="J70" i="13" s="1"/>
  <c r="BK524" i="13"/>
  <c r="J524" i="13" s="1"/>
  <c r="J69" i="13" s="1"/>
  <c r="T524" i="13"/>
  <c r="J33" i="13"/>
  <c r="F33" i="13"/>
  <c r="P524" i="13"/>
  <c r="R524" i="13"/>
  <c r="R96" i="13"/>
  <c r="F54" i="13"/>
  <c r="F34" i="13"/>
  <c r="T95" i="13" l="1"/>
  <c r="BK96" i="13"/>
  <c r="J96" i="13" s="1"/>
  <c r="J60" i="13" s="1"/>
  <c r="BK95" i="13"/>
  <c r="J95" i="13" s="1"/>
  <c r="P95" i="13"/>
  <c r="R95" i="13"/>
  <c r="J59" i="13" l="1"/>
  <c r="J23" i="1" s="1"/>
  <c r="L23" i="1" s="1"/>
  <c r="J30" i="13"/>
  <c r="J39" i="13" s="1"/>
  <c r="F39" i="11" l="1"/>
  <c r="F38" i="11"/>
  <c r="F37" i="11"/>
  <c r="F36" i="11"/>
  <c r="F35" i="11"/>
  <c r="F34" i="11"/>
  <c r="F33" i="11"/>
  <c r="F40" i="11" s="1"/>
  <c r="F28" i="11"/>
  <c r="F27" i="11"/>
  <c r="F26" i="11"/>
  <c r="F24" i="11"/>
  <c r="F23" i="11"/>
  <c r="F22" i="11"/>
  <c r="F21" i="11"/>
  <c r="F20" i="11"/>
  <c r="F16" i="11"/>
  <c r="F15" i="11"/>
  <c r="F14" i="11"/>
  <c r="F13" i="11"/>
  <c r="F12" i="11"/>
  <c r="F11" i="11"/>
  <c r="F10" i="11"/>
  <c r="F9" i="11"/>
  <c r="F8" i="11"/>
  <c r="F7" i="11"/>
  <c r="F6" i="11"/>
  <c r="F5" i="11"/>
  <c r="F4" i="11"/>
  <c r="F3" i="11"/>
  <c r="F29" i="11" l="1"/>
  <c r="F17" i="11"/>
  <c r="J22" i="1" s="1"/>
  <c r="L22" i="1" s="1"/>
  <c r="F56" i="10"/>
  <c r="F55" i="10"/>
  <c r="F54" i="10"/>
  <c r="F53" i="10"/>
  <c r="F51" i="10"/>
  <c r="F50" i="10"/>
  <c r="F49" i="10"/>
  <c r="F48" i="10"/>
  <c r="F47" i="10"/>
  <c r="F46" i="10"/>
  <c r="F45" i="10"/>
  <c r="F44" i="10"/>
  <c r="F43" i="10"/>
  <c r="F42" i="10"/>
  <c r="F41" i="10"/>
  <c r="F40" i="10"/>
  <c r="F39" i="10"/>
  <c r="F38" i="10"/>
  <c r="F37" i="10"/>
  <c r="F36" i="10"/>
  <c r="F35" i="10"/>
  <c r="F34" i="10"/>
  <c r="F33" i="10"/>
  <c r="F32" i="10"/>
  <c r="F31" i="10"/>
  <c r="F27" i="10"/>
  <c r="F26" i="10"/>
  <c r="F25" i="10"/>
  <c r="F24" i="10"/>
  <c r="F23" i="10"/>
  <c r="F22" i="10"/>
  <c r="F21" i="10"/>
  <c r="F20" i="10"/>
  <c r="F19" i="10"/>
  <c r="F18" i="10"/>
  <c r="F16" i="10"/>
  <c r="F15" i="10"/>
  <c r="F14" i="10"/>
  <c r="F13" i="10"/>
  <c r="F12" i="10"/>
  <c r="F11" i="10"/>
  <c r="F10" i="10"/>
  <c r="F9" i="10"/>
  <c r="F8" i="10"/>
  <c r="F7" i="10"/>
  <c r="F6" i="10"/>
  <c r="F5" i="10"/>
  <c r="F4" i="10"/>
  <c r="F3" i="10"/>
  <c r="F57" i="10" l="1"/>
  <c r="F28" i="10"/>
  <c r="J21" i="1" s="1"/>
  <c r="L21" i="1" s="1"/>
  <c r="I56" i="28"/>
  <c r="I55" i="28"/>
  <c r="G55" i="28"/>
  <c r="I54" i="28"/>
  <c r="I57" i="28" s="1"/>
  <c r="G54" i="28"/>
  <c r="G57" i="28" s="1"/>
  <c r="A54" i="28"/>
  <c r="A55" i="28" s="1"/>
  <c r="A56" i="28" s="1"/>
  <c r="A57" i="28" s="1"/>
  <c r="A58" i="28" s="1"/>
  <c r="I44" i="28"/>
  <c r="I43" i="28"/>
  <c r="I42" i="28"/>
  <c r="I41" i="28"/>
  <c r="I40" i="28"/>
  <c r="I39" i="28"/>
  <c r="I38" i="28"/>
  <c r="I37" i="28"/>
  <c r="G37" i="28"/>
  <c r="I36" i="28"/>
  <c r="G36" i="28"/>
  <c r="I35" i="28"/>
  <c r="G35" i="28"/>
  <c r="I34" i="28"/>
  <c r="G34" i="28"/>
  <c r="I33" i="28"/>
  <c r="G33" i="28"/>
  <c r="I32" i="28"/>
  <c r="G32" i="28"/>
  <c r="I31" i="28"/>
  <c r="G31" i="28"/>
  <c r="I30" i="28"/>
  <c r="G30" i="28"/>
  <c r="I29" i="28"/>
  <c r="G29" i="28"/>
  <c r="I28" i="28"/>
  <c r="G28" i="28"/>
  <c r="I27" i="28"/>
  <c r="G27" i="28"/>
  <c r="I26" i="28"/>
  <c r="G26" i="28"/>
  <c r="I25" i="28"/>
  <c r="G25" i="28"/>
  <c r="I24" i="28"/>
  <c r="G24" i="28"/>
  <c r="I23" i="28"/>
  <c r="G23" i="28"/>
  <c r="I22" i="28"/>
  <c r="G22" i="28"/>
  <c r="I21" i="28"/>
  <c r="G21" i="28"/>
  <c r="I20" i="28"/>
  <c r="G20" i="28"/>
  <c r="I19" i="28"/>
  <c r="G19" i="28"/>
  <c r="I18" i="28"/>
  <c r="A18" i="28"/>
  <c r="A19" i="28" s="1"/>
  <c r="A20" i="28" s="1"/>
  <c r="A21" i="28" s="1"/>
  <c r="A22" i="28" s="1"/>
  <c r="A23" i="28" s="1"/>
  <c r="A24" i="28" s="1"/>
  <c r="A25" i="28" s="1"/>
  <c r="A26" i="28" s="1"/>
  <c r="A27" i="28" s="1"/>
  <c r="A28" i="28" s="1"/>
  <c r="A29" i="28" s="1"/>
  <c r="A30" i="28" s="1"/>
  <c r="A31" i="28" s="1"/>
  <c r="A32" i="28" s="1"/>
  <c r="A33" i="28" s="1"/>
  <c r="A34" i="28" s="1"/>
  <c r="A35" i="28" s="1"/>
  <c r="A36" i="28" s="1"/>
  <c r="A37" i="28" s="1"/>
  <c r="A38" i="28" s="1"/>
  <c r="A39" i="28" s="1"/>
  <c r="A40" i="28" s="1"/>
  <c r="A41" i="28" s="1"/>
  <c r="A42" i="28" s="1"/>
  <c r="A43" i="28" s="1"/>
  <c r="A44" i="28" s="1"/>
  <c r="A45" i="28" s="1"/>
  <c r="A46" i="28" s="1"/>
  <c r="I17" i="28"/>
  <c r="G17" i="28"/>
  <c r="G45" i="28" s="1"/>
  <c r="A117" i="9"/>
  <c r="A118" i="9" s="1"/>
  <c r="I116" i="9"/>
  <c r="I117" i="9" s="1"/>
  <c r="G116" i="9"/>
  <c r="G117" i="9" s="1"/>
  <c r="I110" i="9"/>
  <c r="I109" i="9"/>
  <c r="I108" i="9"/>
  <c r="I107" i="9"/>
  <c r="I106" i="9"/>
  <c r="I105" i="9"/>
  <c r="G105" i="9"/>
  <c r="I104" i="9"/>
  <c r="G104" i="9"/>
  <c r="I103" i="9"/>
  <c r="G103" i="9"/>
  <c r="I102" i="9"/>
  <c r="G102" i="9"/>
  <c r="I101" i="9"/>
  <c r="G101" i="9"/>
  <c r="I100" i="9"/>
  <c r="G100" i="9"/>
  <c r="I99" i="9"/>
  <c r="G99" i="9"/>
  <c r="I98" i="9"/>
  <c r="G98" i="9"/>
  <c r="I97" i="9"/>
  <c r="G97" i="9"/>
  <c r="A97" i="9"/>
  <c r="A98" i="9" s="1"/>
  <c r="A99" i="9" s="1"/>
  <c r="A100" i="9" s="1"/>
  <c r="A101" i="9" s="1"/>
  <c r="A102" i="9" s="1"/>
  <c r="A103" i="9" s="1"/>
  <c r="A104" i="9" s="1"/>
  <c r="A105" i="9" s="1"/>
  <c r="A106" i="9" s="1"/>
  <c r="A107" i="9" s="1"/>
  <c r="A108" i="9" s="1"/>
  <c r="A109" i="9" s="1"/>
  <c r="A110" i="9" s="1"/>
  <c r="A111" i="9" s="1"/>
  <c r="A112" i="9" s="1"/>
  <c r="I91" i="9"/>
  <c r="I90" i="9"/>
  <c r="G90" i="9"/>
  <c r="A90" i="9"/>
  <c r="A91" i="9" s="1"/>
  <c r="A92" i="9" s="1"/>
  <c r="A93" i="9" s="1"/>
  <c r="I89" i="9"/>
  <c r="G89" i="9"/>
  <c r="G92" i="9" s="1"/>
  <c r="A89" i="9"/>
  <c r="I83" i="9"/>
  <c r="G83" i="9"/>
  <c r="I82" i="9"/>
  <c r="G82" i="9"/>
  <c r="I81" i="9"/>
  <c r="G81" i="9"/>
  <c r="I80" i="9"/>
  <c r="G80" i="9"/>
  <c r="I79" i="9"/>
  <c r="G79" i="9"/>
  <c r="I78" i="9"/>
  <c r="G78" i="9"/>
  <c r="I77" i="9"/>
  <c r="G77" i="9"/>
  <c r="I76" i="9"/>
  <c r="G76" i="9"/>
  <c r="I75" i="9"/>
  <c r="G75" i="9"/>
  <c r="I74" i="9"/>
  <c r="G74" i="9"/>
  <c r="I73" i="9"/>
  <c r="G73" i="9"/>
  <c r="A73" i="9"/>
  <c r="A72" i="9" s="1"/>
  <c r="A75" i="9" s="1"/>
  <c r="A76" i="9" s="1"/>
  <c r="A77" i="9" s="1"/>
  <c r="A78" i="9" s="1"/>
  <c r="A79" i="9" s="1"/>
  <c r="A80" i="9" s="1"/>
  <c r="A81" i="9" s="1"/>
  <c r="A82" i="9" s="1"/>
  <c r="A83" i="9" s="1"/>
  <c r="A84" i="9" s="1"/>
  <c r="A85" i="9" s="1"/>
  <c r="I72" i="9"/>
  <c r="G72" i="9"/>
  <c r="I71" i="9"/>
  <c r="G71" i="9"/>
  <c r="A71" i="9"/>
  <c r="I70" i="9"/>
  <c r="G70" i="9"/>
  <c r="I63" i="9"/>
  <c r="G63" i="9"/>
  <c r="I62" i="9"/>
  <c r="G62" i="9"/>
  <c r="I61" i="9"/>
  <c r="G61" i="9"/>
  <c r="A61" i="9"/>
  <c r="A62" i="9" s="1"/>
  <c r="A63" i="9" s="1"/>
  <c r="A64" i="9" s="1"/>
  <c r="A65" i="9" s="1"/>
  <c r="I60" i="9"/>
  <c r="G60" i="9"/>
  <c r="I54" i="9"/>
  <c r="I53" i="9"/>
  <c r="I52" i="9"/>
  <c r="I51" i="9"/>
  <c r="I50" i="9"/>
  <c r="I49" i="9"/>
  <c r="I48" i="9"/>
  <c r="I47" i="9"/>
  <c r="G47" i="9"/>
  <c r="I46" i="9"/>
  <c r="G46" i="9"/>
  <c r="I45" i="9"/>
  <c r="G45" i="9"/>
  <c r="I44" i="9"/>
  <c r="G44" i="9"/>
  <c r="I43" i="9"/>
  <c r="G43" i="9"/>
  <c r="I42" i="9"/>
  <c r="G42" i="9"/>
  <c r="I41" i="9"/>
  <c r="G41" i="9"/>
  <c r="I40" i="9"/>
  <c r="G40" i="9"/>
  <c r="I39" i="9"/>
  <c r="G39" i="9"/>
  <c r="I38" i="9"/>
  <c r="G38" i="9"/>
  <c r="I37" i="9"/>
  <c r="G37" i="9"/>
  <c r="I36" i="9"/>
  <c r="G36" i="9"/>
  <c r="I35" i="9"/>
  <c r="G35" i="9"/>
  <c r="I34" i="9"/>
  <c r="G34" i="9"/>
  <c r="I33" i="9"/>
  <c r="G33" i="9"/>
  <c r="I32" i="9"/>
  <c r="G32" i="9"/>
  <c r="I31" i="9"/>
  <c r="G31" i="9"/>
  <c r="I30" i="9"/>
  <c r="G30" i="9"/>
  <c r="I29" i="9"/>
  <c r="G29" i="9"/>
  <c r="I28" i="9"/>
  <c r="G28" i="9"/>
  <c r="I27" i="9"/>
  <c r="G27" i="9"/>
  <c r="I26" i="9"/>
  <c r="I25" i="9"/>
  <c r="G25" i="9"/>
  <c r="I24" i="9"/>
  <c r="G24" i="9"/>
  <c r="I23" i="9"/>
  <c r="G23" i="9"/>
  <c r="I22" i="9"/>
  <c r="A22" i="9"/>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I21" i="9"/>
  <c r="G21" i="9"/>
  <c r="A9" i="9"/>
  <c r="A10" i="9" s="1"/>
  <c r="A11" i="9" s="1"/>
  <c r="A12" i="9" s="1"/>
  <c r="A13" i="9" s="1"/>
  <c r="A14" i="9" s="1"/>
  <c r="I45" i="28" l="1"/>
  <c r="I64" i="9"/>
  <c r="G64" i="9"/>
  <c r="I65" i="9" s="1"/>
  <c r="I9" i="9" s="1"/>
  <c r="I58" i="28"/>
  <c r="I9" i="28" s="1"/>
  <c r="I46" i="28"/>
  <c r="I8" i="28" s="1"/>
  <c r="I10" i="28" s="1"/>
  <c r="J20" i="1" s="1"/>
  <c r="K20" i="1" s="1"/>
  <c r="I118" i="9"/>
  <c r="I13" i="9" s="1"/>
  <c r="I111" i="9"/>
  <c r="G111" i="9"/>
  <c r="I92" i="9"/>
  <c r="I93" i="9" s="1"/>
  <c r="I11" i="9" s="1"/>
  <c r="I84" i="9"/>
  <c r="G84" i="9"/>
  <c r="I85" i="9" s="1"/>
  <c r="I10" i="9" s="1"/>
  <c r="I55" i="9"/>
  <c r="G55" i="9"/>
  <c r="I56" i="9" s="1"/>
  <c r="I8" i="9" s="1"/>
  <c r="A74" i="9"/>
  <c r="N39" i="8"/>
  <c r="L39" i="8"/>
  <c r="J39" i="8"/>
  <c r="P39" i="8" s="1"/>
  <c r="Q39" i="8" s="1"/>
  <c r="N38" i="8"/>
  <c r="L38" i="8"/>
  <c r="J38" i="8"/>
  <c r="N37" i="8"/>
  <c r="L37" i="8"/>
  <c r="J37" i="8"/>
  <c r="P37" i="8" s="1"/>
  <c r="Q37" i="8" s="1"/>
  <c r="N36" i="8"/>
  <c r="L36" i="8"/>
  <c r="J36" i="8"/>
  <c r="N35" i="8"/>
  <c r="L35" i="8"/>
  <c r="J35" i="8"/>
  <c r="N34" i="8"/>
  <c r="L34" i="8"/>
  <c r="J34" i="8"/>
  <c r="N33" i="8"/>
  <c r="L33" i="8"/>
  <c r="J33" i="8"/>
  <c r="N32" i="8"/>
  <c r="L32" i="8"/>
  <c r="J32" i="8"/>
  <c r="N31" i="8"/>
  <c r="L31" i="8"/>
  <c r="J31" i="8"/>
  <c r="P31" i="8" s="1"/>
  <c r="N30" i="8"/>
  <c r="L30" i="8"/>
  <c r="J30" i="8"/>
  <c r="N29" i="8"/>
  <c r="L29" i="8"/>
  <c r="J29" i="8"/>
  <c r="P29" i="8" s="1"/>
  <c r="Q29" i="8" s="1"/>
  <c r="N28" i="8"/>
  <c r="L28" i="8"/>
  <c r="J28" i="8"/>
  <c r="N27" i="8"/>
  <c r="L27" i="8"/>
  <c r="J27" i="8"/>
  <c r="N26" i="8"/>
  <c r="L26" i="8"/>
  <c r="J26" i="8"/>
  <c r="P26" i="8" s="1"/>
  <c r="Q26" i="8" s="1"/>
  <c r="N25" i="8"/>
  <c r="L25" i="8"/>
  <c r="J25" i="8"/>
  <c r="N24" i="8"/>
  <c r="L24" i="8"/>
  <c r="J24" i="8"/>
  <c r="N23" i="8"/>
  <c r="L23" i="8"/>
  <c r="J23" i="8"/>
  <c r="P23" i="8" s="1"/>
  <c r="Q23" i="8" s="1"/>
  <c r="N22" i="8"/>
  <c r="L22" i="8"/>
  <c r="J22" i="8"/>
  <c r="N21" i="8"/>
  <c r="L21" i="8"/>
  <c r="J21" i="8"/>
  <c r="P21" i="8" s="1"/>
  <c r="Q21" i="8" s="1"/>
  <c r="N20" i="8"/>
  <c r="L20" i="8"/>
  <c r="J20" i="8"/>
  <c r="N19" i="8"/>
  <c r="L19" i="8"/>
  <c r="J19" i="8"/>
  <c r="N18" i="8"/>
  <c r="L18" i="8"/>
  <c r="J18" i="8"/>
  <c r="N17" i="8"/>
  <c r="L17" i="8"/>
  <c r="J17" i="8"/>
  <c r="N16" i="8"/>
  <c r="L16" i="8"/>
  <c r="J16" i="8"/>
  <c r="N15" i="8"/>
  <c r="N12" i="8" s="1"/>
  <c r="L15" i="8"/>
  <c r="J15" i="8"/>
  <c r="N14" i="8"/>
  <c r="L14" i="8"/>
  <c r="J14" i="8"/>
  <c r="P13" i="8"/>
  <c r="Q13" i="8" s="1"/>
  <c r="N13" i="8"/>
  <c r="L13" i="8"/>
  <c r="J13" i="8"/>
  <c r="N10" i="8"/>
  <c r="L10" i="8"/>
  <c r="J10" i="8"/>
  <c r="J8" i="8" s="1"/>
  <c r="N9" i="8"/>
  <c r="L9" i="8"/>
  <c r="J9" i="8"/>
  <c r="L8" i="8"/>
  <c r="P56" i="7"/>
  <c r="N56" i="7"/>
  <c r="L56" i="7"/>
  <c r="J56" i="7"/>
  <c r="N55" i="7"/>
  <c r="L55" i="7"/>
  <c r="J55" i="7"/>
  <c r="P55" i="7" s="1"/>
  <c r="Q55" i="7" s="1"/>
  <c r="N54" i="7"/>
  <c r="L54" i="7"/>
  <c r="J54" i="7"/>
  <c r="N53" i="7"/>
  <c r="L53" i="7"/>
  <c r="J53" i="7"/>
  <c r="P53" i="7" s="1"/>
  <c r="Q53" i="7" s="1"/>
  <c r="N52" i="7"/>
  <c r="L52" i="7"/>
  <c r="J52" i="7"/>
  <c r="N51" i="7"/>
  <c r="L51" i="7"/>
  <c r="J51" i="7"/>
  <c r="N50" i="7"/>
  <c r="L50" i="7"/>
  <c r="J50" i="7"/>
  <c r="P50" i="7" s="1"/>
  <c r="Q50" i="7" s="1"/>
  <c r="N49" i="7"/>
  <c r="L49" i="7"/>
  <c r="J49" i="7"/>
  <c r="N48" i="7"/>
  <c r="L48" i="7"/>
  <c r="J48" i="7"/>
  <c r="N47" i="7"/>
  <c r="L47" i="7"/>
  <c r="J47" i="7"/>
  <c r="P47" i="7" s="1"/>
  <c r="Q47" i="7" s="1"/>
  <c r="N46" i="7"/>
  <c r="L46" i="7"/>
  <c r="J46" i="7"/>
  <c r="N45" i="7"/>
  <c r="L45" i="7"/>
  <c r="J45" i="7"/>
  <c r="P45" i="7" s="1"/>
  <c r="Q45" i="7" s="1"/>
  <c r="N44" i="7"/>
  <c r="L44" i="7"/>
  <c r="J44" i="7"/>
  <c r="P44" i="7" s="1"/>
  <c r="Q44" i="7" s="1"/>
  <c r="N43" i="7"/>
  <c r="L43" i="7"/>
  <c r="J43" i="7"/>
  <c r="N42" i="7"/>
  <c r="L42" i="7"/>
  <c r="J42" i="7"/>
  <c r="P42" i="7" s="1"/>
  <c r="Q42" i="7" s="1"/>
  <c r="N41" i="7"/>
  <c r="L41" i="7"/>
  <c r="J41" i="7"/>
  <c r="P41" i="7" s="1"/>
  <c r="Q41" i="7" s="1"/>
  <c r="N40" i="7"/>
  <c r="L40" i="7"/>
  <c r="J40" i="7"/>
  <c r="N39" i="7"/>
  <c r="L39" i="7"/>
  <c r="J39" i="7"/>
  <c r="P39" i="7" s="1"/>
  <c r="Q39" i="7" s="1"/>
  <c r="N38" i="7"/>
  <c r="L38" i="7"/>
  <c r="J38" i="7"/>
  <c r="N37" i="7"/>
  <c r="L37" i="7"/>
  <c r="J37" i="7"/>
  <c r="P37" i="7" s="1"/>
  <c r="Q37" i="7" s="1"/>
  <c r="N36" i="7"/>
  <c r="L36" i="7"/>
  <c r="J36" i="7"/>
  <c r="N35" i="7"/>
  <c r="L35" i="7"/>
  <c r="J35" i="7"/>
  <c r="N34" i="7"/>
  <c r="L34" i="7"/>
  <c r="J34" i="7"/>
  <c r="P34" i="7" s="1"/>
  <c r="Q34" i="7" s="1"/>
  <c r="N33" i="7"/>
  <c r="L33" i="7"/>
  <c r="J33" i="7"/>
  <c r="N32" i="7"/>
  <c r="L32" i="7"/>
  <c r="J32" i="7"/>
  <c r="N31" i="7"/>
  <c r="L31" i="7"/>
  <c r="J31" i="7"/>
  <c r="P31" i="7" s="1"/>
  <c r="Q31" i="7" s="1"/>
  <c r="N30" i="7"/>
  <c r="L30" i="7"/>
  <c r="J30" i="7"/>
  <c r="N29" i="7"/>
  <c r="L29" i="7"/>
  <c r="J29" i="7"/>
  <c r="P29" i="7" s="1"/>
  <c r="Q29" i="7" s="1"/>
  <c r="N28" i="7"/>
  <c r="L28" i="7"/>
  <c r="J28" i="7"/>
  <c r="P28" i="7" s="1"/>
  <c r="Q28" i="7" s="1"/>
  <c r="N27" i="7"/>
  <c r="L27" i="7"/>
  <c r="J27" i="7"/>
  <c r="N26" i="7"/>
  <c r="L26" i="7"/>
  <c r="J26" i="7"/>
  <c r="P26" i="7" s="1"/>
  <c r="Q26" i="7" s="1"/>
  <c r="N25" i="7"/>
  <c r="L25" i="7"/>
  <c r="J25" i="7"/>
  <c r="P25" i="7" s="1"/>
  <c r="Q25" i="7" s="1"/>
  <c r="N24" i="7"/>
  <c r="L24" i="7"/>
  <c r="J24" i="7"/>
  <c r="N23" i="7"/>
  <c r="L23" i="7"/>
  <c r="J23" i="7"/>
  <c r="P23" i="7" s="1"/>
  <c r="Q23" i="7" s="1"/>
  <c r="N19" i="7"/>
  <c r="L19" i="7"/>
  <c r="J19" i="7"/>
  <c r="N18" i="7"/>
  <c r="L18" i="7"/>
  <c r="J18" i="7"/>
  <c r="P18" i="7" s="1"/>
  <c r="N15" i="7"/>
  <c r="L15" i="7"/>
  <c r="J15" i="7"/>
  <c r="N14" i="7"/>
  <c r="L14" i="7"/>
  <c r="J14" i="7"/>
  <c r="P14" i="7" s="1"/>
  <c r="Q14" i="7" s="1"/>
  <c r="N13" i="7"/>
  <c r="L13" i="7"/>
  <c r="J13" i="7"/>
  <c r="N12" i="7"/>
  <c r="N11" i="7" s="1"/>
  <c r="L12" i="7"/>
  <c r="L11" i="7" s="1"/>
  <c r="J12" i="7"/>
  <c r="N9" i="7"/>
  <c r="L9" i="7"/>
  <c r="L8" i="7" s="1"/>
  <c r="J9" i="7"/>
  <c r="N8" i="7"/>
  <c r="N120" i="6"/>
  <c r="L120" i="6"/>
  <c r="J120" i="6"/>
  <c r="P119" i="6"/>
  <c r="N119" i="6"/>
  <c r="L119" i="6"/>
  <c r="J119" i="6"/>
  <c r="N118" i="6"/>
  <c r="L118" i="6"/>
  <c r="J118" i="6"/>
  <c r="N117" i="6"/>
  <c r="L117" i="6"/>
  <c r="J117" i="6"/>
  <c r="P117" i="6" s="1"/>
  <c r="Q117" i="6" s="1"/>
  <c r="N116" i="6"/>
  <c r="L116" i="6"/>
  <c r="J116" i="6"/>
  <c r="N115" i="6"/>
  <c r="L115" i="6"/>
  <c r="J115" i="6"/>
  <c r="N114" i="6"/>
  <c r="L114" i="6"/>
  <c r="J114" i="6"/>
  <c r="N113" i="6"/>
  <c r="L113" i="6"/>
  <c r="J113" i="6"/>
  <c r="N112" i="6"/>
  <c r="L112" i="6"/>
  <c r="J112" i="6"/>
  <c r="N111" i="6"/>
  <c r="L111" i="6"/>
  <c r="J111" i="6"/>
  <c r="P111" i="6" s="1"/>
  <c r="Q111" i="6" s="1"/>
  <c r="N110" i="6"/>
  <c r="L110" i="6"/>
  <c r="J110" i="6"/>
  <c r="N109" i="6"/>
  <c r="L109" i="6"/>
  <c r="J109" i="6"/>
  <c r="N108" i="6"/>
  <c r="L108" i="6"/>
  <c r="J108" i="6"/>
  <c r="P108" i="6" s="1"/>
  <c r="Q108" i="6" s="1"/>
  <c r="N107" i="6"/>
  <c r="L107" i="6"/>
  <c r="J107" i="6"/>
  <c r="P107" i="6" s="1"/>
  <c r="Q107" i="6" s="1"/>
  <c r="N106" i="6"/>
  <c r="L106" i="6"/>
  <c r="J106" i="6"/>
  <c r="P106" i="6" s="1"/>
  <c r="Q106" i="6" s="1"/>
  <c r="N105" i="6"/>
  <c r="L105" i="6"/>
  <c r="J105" i="6"/>
  <c r="N104" i="6"/>
  <c r="L104" i="6"/>
  <c r="J104" i="6"/>
  <c r="N103" i="6"/>
  <c r="L103" i="6"/>
  <c r="J103" i="6"/>
  <c r="P103" i="6" s="1"/>
  <c r="N102" i="6"/>
  <c r="L102" i="6"/>
  <c r="J102" i="6"/>
  <c r="N101" i="6"/>
  <c r="L101" i="6"/>
  <c r="J101" i="6"/>
  <c r="P101" i="6" s="1"/>
  <c r="Q101" i="6" s="1"/>
  <c r="N100" i="6"/>
  <c r="L100" i="6"/>
  <c r="J100" i="6"/>
  <c r="N99" i="6"/>
  <c r="L99" i="6"/>
  <c r="J99" i="6"/>
  <c r="N98" i="6"/>
  <c r="L98" i="6"/>
  <c r="J98" i="6"/>
  <c r="P98" i="6" s="1"/>
  <c r="Q98" i="6" s="1"/>
  <c r="N97" i="6"/>
  <c r="L97" i="6"/>
  <c r="J97" i="6"/>
  <c r="N96" i="6"/>
  <c r="L96" i="6"/>
  <c r="J96" i="6"/>
  <c r="N95" i="6"/>
  <c r="L95" i="6"/>
  <c r="J95" i="6"/>
  <c r="P95" i="6" s="1"/>
  <c r="Q95" i="6" s="1"/>
  <c r="N94" i="6"/>
  <c r="L94" i="6"/>
  <c r="J94" i="6"/>
  <c r="N93" i="6"/>
  <c r="L93" i="6"/>
  <c r="J93" i="6"/>
  <c r="N92" i="6"/>
  <c r="L92" i="6"/>
  <c r="J92" i="6"/>
  <c r="P92" i="6" s="1"/>
  <c r="Q92" i="6" s="1"/>
  <c r="N91" i="6"/>
  <c r="L91" i="6"/>
  <c r="J91" i="6"/>
  <c r="P91" i="6" s="1"/>
  <c r="Q91" i="6" s="1"/>
  <c r="N90" i="6"/>
  <c r="L90" i="6"/>
  <c r="J90" i="6"/>
  <c r="P90" i="6" s="1"/>
  <c r="Q90" i="6" s="1"/>
  <c r="N89" i="6"/>
  <c r="L89" i="6"/>
  <c r="J89" i="6"/>
  <c r="N88" i="6"/>
  <c r="L88" i="6"/>
  <c r="J88" i="6"/>
  <c r="N87" i="6"/>
  <c r="L87" i="6"/>
  <c r="J87" i="6"/>
  <c r="N86" i="6"/>
  <c r="L86" i="6"/>
  <c r="J86" i="6"/>
  <c r="N85" i="6"/>
  <c r="L85" i="6"/>
  <c r="J85" i="6"/>
  <c r="P85" i="6" s="1"/>
  <c r="Q85" i="6" s="1"/>
  <c r="N84" i="6"/>
  <c r="L84" i="6"/>
  <c r="J84" i="6"/>
  <c r="N83" i="6"/>
  <c r="L83" i="6"/>
  <c r="J83" i="6"/>
  <c r="N82" i="6"/>
  <c r="L82" i="6"/>
  <c r="J82" i="6"/>
  <c r="N81" i="6"/>
  <c r="L81" i="6"/>
  <c r="J81" i="6"/>
  <c r="N80" i="6"/>
  <c r="L80" i="6"/>
  <c r="J80" i="6"/>
  <c r="N79" i="6"/>
  <c r="L79" i="6"/>
  <c r="J79" i="6"/>
  <c r="P79" i="6" s="1"/>
  <c r="Q79" i="6" s="1"/>
  <c r="N78" i="6"/>
  <c r="L78" i="6"/>
  <c r="J78" i="6"/>
  <c r="N77" i="6"/>
  <c r="L77" i="6"/>
  <c r="J77" i="6"/>
  <c r="N76" i="6"/>
  <c r="L76" i="6"/>
  <c r="J76" i="6"/>
  <c r="P76" i="6" s="1"/>
  <c r="Q76" i="6" s="1"/>
  <c r="N75" i="6"/>
  <c r="L75" i="6"/>
  <c r="J75" i="6"/>
  <c r="P75" i="6" s="1"/>
  <c r="Q75" i="6" s="1"/>
  <c r="N74" i="6"/>
  <c r="L74" i="6"/>
  <c r="J74" i="6"/>
  <c r="P74" i="6" s="1"/>
  <c r="Q74" i="6" s="1"/>
  <c r="N73" i="6"/>
  <c r="L73" i="6"/>
  <c r="J73" i="6"/>
  <c r="N72" i="6"/>
  <c r="L72" i="6"/>
  <c r="J72" i="6"/>
  <c r="N71" i="6"/>
  <c r="L71" i="6"/>
  <c r="J71" i="6"/>
  <c r="N70" i="6"/>
  <c r="L70" i="6"/>
  <c r="J70" i="6"/>
  <c r="N69" i="6"/>
  <c r="L69" i="6"/>
  <c r="J69" i="6"/>
  <c r="P69" i="6" s="1"/>
  <c r="Q69" i="6" s="1"/>
  <c r="N68" i="6"/>
  <c r="L68" i="6"/>
  <c r="J68" i="6"/>
  <c r="N67" i="6"/>
  <c r="L67" i="6"/>
  <c r="J67" i="6"/>
  <c r="N66" i="6"/>
  <c r="L66" i="6"/>
  <c r="J66" i="6"/>
  <c r="N65" i="6"/>
  <c r="L65" i="6"/>
  <c r="J65" i="6"/>
  <c r="N64" i="6"/>
  <c r="L64" i="6"/>
  <c r="J64" i="6"/>
  <c r="N63" i="6"/>
  <c r="L63" i="6"/>
  <c r="J63" i="6"/>
  <c r="P63" i="6" s="1"/>
  <c r="Q63" i="6" s="1"/>
  <c r="N62" i="6"/>
  <c r="L62" i="6"/>
  <c r="J62" i="6"/>
  <c r="N61" i="6"/>
  <c r="L61" i="6"/>
  <c r="J61" i="6"/>
  <c r="N60" i="6"/>
  <c r="L60" i="6"/>
  <c r="J60" i="6"/>
  <c r="P60" i="6" s="1"/>
  <c r="Q60" i="6" s="1"/>
  <c r="N59" i="6"/>
  <c r="L59" i="6"/>
  <c r="J59" i="6"/>
  <c r="P59" i="6" s="1"/>
  <c r="Q59" i="6" s="1"/>
  <c r="N58" i="6"/>
  <c r="L58" i="6"/>
  <c r="J58" i="6"/>
  <c r="P58" i="6" s="1"/>
  <c r="Q58" i="6" s="1"/>
  <c r="N57" i="6"/>
  <c r="L57" i="6"/>
  <c r="J57" i="6"/>
  <c r="N56" i="6"/>
  <c r="L56" i="6"/>
  <c r="J56" i="6"/>
  <c r="N55" i="6"/>
  <c r="L55" i="6"/>
  <c r="J55" i="6"/>
  <c r="N54" i="6"/>
  <c r="L54" i="6"/>
  <c r="J54" i="6"/>
  <c r="N53" i="6"/>
  <c r="L53" i="6"/>
  <c r="J53" i="6"/>
  <c r="P53" i="6" s="1"/>
  <c r="Q53" i="6" s="1"/>
  <c r="N52" i="6"/>
  <c r="L52" i="6"/>
  <c r="J52" i="6"/>
  <c r="N51" i="6"/>
  <c r="L51" i="6"/>
  <c r="J51" i="6"/>
  <c r="N50" i="6"/>
  <c r="L50" i="6"/>
  <c r="J50" i="6"/>
  <c r="N49" i="6"/>
  <c r="L49" i="6"/>
  <c r="J49" i="6"/>
  <c r="N48" i="6"/>
  <c r="L48" i="6"/>
  <c r="J48" i="6"/>
  <c r="N47" i="6"/>
  <c r="L47" i="6"/>
  <c r="J47" i="6"/>
  <c r="P47" i="6" s="1"/>
  <c r="Q47" i="6" s="1"/>
  <c r="N46" i="6"/>
  <c r="L46" i="6"/>
  <c r="J46" i="6"/>
  <c r="N45" i="6"/>
  <c r="L45" i="6"/>
  <c r="J45" i="6"/>
  <c r="N44" i="6"/>
  <c r="L44" i="6"/>
  <c r="J44" i="6"/>
  <c r="P44" i="6" s="1"/>
  <c r="Q44" i="6" s="1"/>
  <c r="N43" i="6"/>
  <c r="L43" i="6"/>
  <c r="J43" i="6"/>
  <c r="P43" i="6" s="1"/>
  <c r="Q43" i="6" s="1"/>
  <c r="N42" i="6"/>
  <c r="L42" i="6"/>
  <c r="J42" i="6"/>
  <c r="P42" i="6" s="1"/>
  <c r="Q42" i="6" s="1"/>
  <c r="N41" i="6"/>
  <c r="L41" i="6"/>
  <c r="J41" i="6"/>
  <c r="N40" i="6"/>
  <c r="L40" i="6"/>
  <c r="J40" i="6"/>
  <c r="N39" i="6"/>
  <c r="L39" i="6"/>
  <c r="J39" i="6"/>
  <c r="N38" i="6"/>
  <c r="L38" i="6"/>
  <c r="J38" i="6"/>
  <c r="N37" i="6"/>
  <c r="L37" i="6"/>
  <c r="J37" i="6"/>
  <c r="P37" i="6" s="1"/>
  <c r="Q37" i="6" s="1"/>
  <c r="N36" i="6"/>
  <c r="L36" i="6"/>
  <c r="J36" i="6"/>
  <c r="P36" i="6" s="1"/>
  <c r="Q36" i="6" s="1"/>
  <c r="N35" i="6"/>
  <c r="L35" i="6"/>
  <c r="J35" i="6"/>
  <c r="N34" i="6"/>
  <c r="L34" i="6"/>
  <c r="J34" i="6"/>
  <c r="P34" i="6" s="1"/>
  <c r="Q34" i="6" s="1"/>
  <c r="N33" i="6"/>
  <c r="L33" i="6"/>
  <c r="J33" i="6"/>
  <c r="N32" i="6"/>
  <c r="L32" i="6"/>
  <c r="J32" i="6"/>
  <c r="N31" i="6"/>
  <c r="L31" i="6"/>
  <c r="J31" i="6"/>
  <c r="P31" i="6" s="1"/>
  <c r="Q31" i="6" s="1"/>
  <c r="N30" i="6"/>
  <c r="L30" i="6"/>
  <c r="J30" i="6"/>
  <c r="N29" i="6"/>
  <c r="L29" i="6"/>
  <c r="J29" i="6"/>
  <c r="N28" i="6"/>
  <c r="L28" i="6"/>
  <c r="J28" i="6"/>
  <c r="P28" i="6" s="1"/>
  <c r="Q28" i="6" s="1"/>
  <c r="N27" i="6"/>
  <c r="L27" i="6"/>
  <c r="J27" i="6"/>
  <c r="P27" i="6" s="1"/>
  <c r="Q27" i="6" s="1"/>
  <c r="N26" i="6"/>
  <c r="L26" i="6"/>
  <c r="J26" i="6"/>
  <c r="P26" i="6" s="1"/>
  <c r="Q26" i="6" s="1"/>
  <c r="N25" i="6"/>
  <c r="L25" i="6"/>
  <c r="J25" i="6"/>
  <c r="N24" i="6"/>
  <c r="L24" i="6"/>
  <c r="J24" i="6"/>
  <c r="P24" i="6" s="1"/>
  <c r="N20" i="6"/>
  <c r="L20" i="6"/>
  <c r="J20" i="6"/>
  <c r="N19" i="6"/>
  <c r="L19" i="6"/>
  <c r="L18" i="6" s="1"/>
  <c r="J19" i="6"/>
  <c r="N16" i="6"/>
  <c r="L16" i="6"/>
  <c r="J16" i="6"/>
  <c r="P16" i="6" s="1"/>
  <c r="Q16" i="6" s="1"/>
  <c r="N15" i="6"/>
  <c r="L15" i="6"/>
  <c r="J15" i="6"/>
  <c r="N14" i="6"/>
  <c r="L14" i="6"/>
  <c r="J14" i="6"/>
  <c r="N13" i="6"/>
  <c r="L13" i="6"/>
  <c r="J13" i="6"/>
  <c r="P13" i="6" s="1"/>
  <c r="Q13" i="6" s="1"/>
  <c r="N12" i="6"/>
  <c r="L12" i="6"/>
  <c r="J12" i="6"/>
  <c r="N9" i="6"/>
  <c r="N8" i="6" s="1"/>
  <c r="L9" i="6"/>
  <c r="J9" i="6"/>
  <c r="L8" i="6"/>
  <c r="N136" i="5"/>
  <c r="L136" i="5"/>
  <c r="J136" i="5"/>
  <c r="P136" i="5" s="1"/>
  <c r="Q136" i="5" s="1"/>
  <c r="N135" i="5"/>
  <c r="L135" i="5"/>
  <c r="J135" i="5"/>
  <c r="N134" i="5"/>
  <c r="L134" i="5"/>
  <c r="J134" i="5"/>
  <c r="N133" i="5"/>
  <c r="L133" i="5"/>
  <c r="J133" i="5"/>
  <c r="N132" i="5"/>
  <c r="L132" i="5"/>
  <c r="J132" i="5"/>
  <c r="P132" i="5" s="1"/>
  <c r="Q132" i="5" s="1"/>
  <c r="N131" i="5"/>
  <c r="L131" i="5"/>
  <c r="J131" i="5"/>
  <c r="N130" i="5"/>
  <c r="L130" i="5"/>
  <c r="J130" i="5"/>
  <c r="P130" i="5" s="1"/>
  <c r="Q130" i="5" s="1"/>
  <c r="N129" i="5"/>
  <c r="L129" i="5"/>
  <c r="J129" i="5"/>
  <c r="N128" i="5"/>
  <c r="L128" i="5"/>
  <c r="J128" i="5"/>
  <c r="P128" i="5" s="1"/>
  <c r="N127" i="5"/>
  <c r="L127" i="5"/>
  <c r="J127" i="5"/>
  <c r="P127" i="5" s="1"/>
  <c r="Q127" i="5" s="1"/>
  <c r="N126" i="5"/>
  <c r="L126" i="5"/>
  <c r="J126" i="5"/>
  <c r="P126" i="5" s="1"/>
  <c r="Q126" i="5" s="1"/>
  <c r="N125" i="5"/>
  <c r="L125" i="5"/>
  <c r="J125" i="5"/>
  <c r="N124" i="5"/>
  <c r="L124" i="5"/>
  <c r="J124" i="5"/>
  <c r="P124" i="5" s="1"/>
  <c r="Q124" i="5" s="1"/>
  <c r="N123" i="5"/>
  <c r="L123" i="5"/>
  <c r="J123" i="5"/>
  <c r="P123" i="5" s="1"/>
  <c r="Q123" i="5" s="1"/>
  <c r="N122" i="5"/>
  <c r="L122" i="5"/>
  <c r="J122" i="5"/>
  <c r="N121" i="5"/>
  <c r="L121" i="5"/>
  <c r="J121" i="5"/>
  <c r="N120" i="5"/>
  <c r="L120" i="5"/>
  <c r="J120" i="5"/>
  <c r="P120" i="5" s="1"/>
  <c r="Q120" i="5" s="1"/>
  <c r="N119" i="5"/>
  <c r="L119" i="5"/>
  <c r="J119" i="5"/>
  <c r="N118" i="5"/>
  <c r="L118" i="5"/>
  <c r="J118" i="5"/>
  <c r="N117" i="5"/>
  <c r="L117" i="5"/>
  <c r="J117" i="5"/>
  <c r="N116" i="5"/>
  <c r="L116" i="5"/>
  <c r="J116" i="5"/>
  <c r="P116" i="5" s="1"/>
  <c r="Q116" i="5" s="1"/>
  <c r="N115" i="5"/>
  <c r="L115" i="5"/>
  <c r="J115" i="5"/>
  <c r="N114" i="5"/>
  <c r="L114" i="5"/>
  <c r="J114" i="5"/>
  <c r="P114" i="5" s="1"/>
  <c r="Q114" i="5" s="1"/>
  <c r="P113" i="5"/>
  <c r="N113" i="5"/>
  <c r="L113" i="5"/>
  <c r="J113" i="5"/>
  <c r="Q113" i="5" s="1"/>
  <c r="N112" i="5"/>
  <c r="L112" i="5"/>
  <c r="J112" i="5"/>
  <c r="P112" i="5" s="1"/>
  <c r="N111" i="5"/>
  <c r="L111" i="5"/>
  <c r="J111" i="5"/>
  <c r="P111" i="5" s="1"/>
  <c r="Q111" i="5" s="1"/>
  <c r="N110" i="5"/>
  <c r="L110" i="5"/>
  <c r="J110" i="5"/>
  <c r="N109" i="5"/>
  <c r="L109" i="5"/>
  <c r="J109" i="5"/>
  <c r="N108" i="5"/>
  <c r="L108" i="5"/>
  <c r="J108" i="5"/>
  <c r="P108" i="5" s="1"/>
  <c r="Q108" i="5" s="1"/>
  <c r="N107" i="5"/>
  <c r="L107" i="5"/>
  <c r="J107" i="5"/>
  <c r="P107" i="5" s="1"/>
  <c r="Q107" i="5" s="1"/>
  <c r="N106" i="5"/>
  <c r="L106" i="5"/>
  <c r="J106" i="5"/>
  <c r="N105" i="5"/>
  <c r="L105" i="5"/>
  <c r="J105" i="5"/>
  <c r="P105" i="5" s="1"/>
  <c r="N104" i="5"/>
  <c r="L104" i="5"/>
  <c r="J104" i="5"/>
  <c r="P104" i="5" s="1"/>
  <c r="Q104" i="5" s="1"/>
  <c r="N103" i="5"/>
  <c r="L103" i="5"/>
  <c r="J103" i="5"/>
  <c r="N102" i="5"/>
  <c r="L102" i="5"/>
  <c r="J102" i="5"/>
  <c r="N101" i="5"/>
  <c r="L101" i="5"/>
  <c r="J101" i="5"/>
  <c r="N100" i="5"/>
  <c r="L100" i="5"/>
  <c r="J100" i="5"/>
  <c r="P100" i="5" s="1"/>
  <c r="Q100" i="5" s="1"/>
  <c r="N99" i="5"/>
  <c r="L99" i="5"/>
  <c r="J99" i="5"/>
  <c r="N98" i="5"/>
  <c r="L98" i="5"/>
  <c r="J98" i="5"/>
  <c r="P98" i="5" s="1"/>
  <c r="Q98" i="5" s="1"/>
  <c r="N97" i="5"/>
  <c r="L97" i="5"/>
  <c r="J97" i="5"/>
  <c r="N96" i="5"/>
  <c r="L96" i="5"/>
  <c r="J96" i="5"/>
  <c r="P96" i="5" s="1"/>
  <c r="N95" i="5"/>
  <c r="L95" i="5"/>
  <c r="J95" i="5"/>
  <c r="P95" i="5" s="1"/>
  <c r="Q95" i="5" s="1"/>
  <c r="N94" i="5"/>
  <c r="L94" i="5"/>
  <c r="J94" i="5"/>
  <c r="P94" i="5" s="1"/>
  <c r="Q94" i="5" s="1"/>
  <c r="N93" i="5"/>
  <c r="L93" i="5"/>
  <c r="J93" i="5"/>
  <c r="N92" i="5"/>
  <c r="L92" i="5"/>
  <c r="J92" i="5"/>
  <c r="P92" i="5" s="1"/>
  <c r="Q92" i="5" s="1"/>
  <c r="N91" i="5"/>
  <c r="L91" i="5"/>
  <c r="J91" i="5"/>
  <c r="P91" i="5" s="1"/>
  <c r="Q91" i="5" s="1"/>
  <c r="N90" i="5"/>
  <c r="L90" i="5"/>
  <c r="J90" i="5"/>
  <c r="N89" i="5"/>
  <c r="L89" i="5"/>
  <c r="J89" i="5"/>
  <c r="P89" i="5" s="1"/>
  <c r="N88" i="5"/>
  <c r="L88" i="5"/>
  <c r="J88" i="5"/>
  <c r="P88" i="5" s="1"/>
  <c r="Q88" i="5" s="1"/>
  <c r="N87" i="5"/>
  <c r="L87" i="5"/>
  <c r="J87" i="5"/>
  <c r="N86" i="5"/>
  <c r="L86" i="5"/>
  <c r="J86" i="5"/>
  <c r="N85" i="5"/>
  <c r="L85" i="5"/>
  <c r="J85" i="5"/>
  <c r="N84" i="5"/>
  <c r="L84" i="5"/>
  <c r="J84" i="5"/>
  <c r="N83" i="5"/>
  <c r="L83" i="5"/>
  <c r="J83" i="5"/>
  <c r="N82" i="5"/>
  <c r="L82" i="5"/>
  <c r="J82" i="5"/>
  <c r="P82" i="5" s="1"/>
  <c r="Q82" i="5" s="1"/>
  <c r="N81" i="5"/>
  <c r="L81" i="5"/>
  <c r="J81" i="5"/>
  <c r="N80" i="5"/>
  <c r="L80" i="5"/>
  <c r="J80" i="5"/>
  <c r="P80" i="5" s="1"/>
  <c r="N79" i="5"/>
  <c r="L79" i="5"/>
  <c r="J79" i="5"/>
  <c r="P79" i="5" s="1"/>
  <c r="Q79" i="5" s="1"/>
  <c r="P78" i="5"/>
  <c r="N78" i="5"/>
  <c r="L78" i="5"/>
  <c r="J78" i="5"/>
  <c r="Q78" i="5" s="1"/>
  <c r="N77" i="5"/>
  <c r="L77" i="5"/>
  <c r="J77" i="5"/>
  <c r="N76" i="5"/>
  <c r="L76" i="5"/>
  <c r="J76" i="5"/>
  <c r="P76" i="5" s="1"/>
  <c r="Q76" i="5" s="1"/>
  <c r="N75" i="5"/>
  <c r="L75" i="5"/>
  <c r="J75" i="5"/>
  <c r="P75" i="5" s="1"/>
  <c r="Q75" i="5" s="1"/>
  <c r="N74" i="5"/>
  <c r="L74" i="5"/>
  <c r="J74" i="5"/>
  <c r="N73" i="5"/>
  <c r="L73" i="5"/>
  <c r="J73" i="5"/>
  <c r="P73" i="5" s="1"/>
  <c r="N72" i="5"/>
  <c r="L72" i="5"/>
  <c r="J72" i="5"/>
  <c r="P72" i="5" s="1"/>
  <c r="Q72" i="5" s="1"/>
  <c r="N71" i="5"/>
  <c r="L71" i="5"/>
  <c r="J71" i="5"/>
  <c r="N70" i="5"/>
  <c r="L70" i="5"/>
  <c r="J70" i="5"/>
  <c r="N69" i="5"/>
  <c r="L69" i="5"/>
  <c r="J69" i="5"/>
  <c r="N68" i="5"/>
  <c r="L68" i="5"/>
  <c r="J68" i="5"/>
  <c r="P68" i="5" s="1"/>
  <c r="N67" i="5"/>
  <c r="L67" i="5"/>
  <c r="J67" i="5"/>
  <c r="N66" i="5"/>
  <c r="L66" i="5"/>
  <c r="J66" i="5"/>
  <c r="P66" i="5" s="1"/>
  <c r="Q66" i="5" s="1"/>
  <c r="P65" i="5"/>
  <c r="N65" i="5"/>
  <c r="L65" i="5"/>
  <c r="J65" i="5"/>
  <c r="Q65" i="5" s="1"/>
  <c r="N64" i="5"/>
  <c r="L64" i="5"/>
  <c r="J64" i="5"/>
  <c r="P64" i="5" s="1"/>
  <c r="N63" i="5"/>
  <c r="L63" i="5"/>
  <c r="J63" i="5"/>
  <c r="P63" i="5" s="1"/>
  <c r="Q63" i="5" s="1"/>
  <c r="N62" i="5"/>
  <c r="L62" i="5"/>
  <c r="J62" i="5"/>
  <c r="N61" i="5"/>
  <c r="L61" i="5"/>
  <c r="J61" i="5"/>
  <c r="N60" i="5"/>
  <c r="L60" i="5"/>
  <c r="J60" i="5"/>
  <c r="P60" i="5" s="1"/>
  <c r="Q60" i="5" s="1"/>
  <c r="N59" i="5"/>
  <c r="L59" i="5"/>
  <c r="J59" i="5"/>
  <c r="P59" i="5" s="1"/>
  <c r="Q59" i="5" s="1"/>
  <c r="N58" i="5"/>
  <c r="L58" i="5"/>
  <c r="J58" i="5"/>
  <c r="N57" i="5"/>
  <c r="L57" i="5"/>
  <c r="J57" i="5"/>
  <c r="P57" i="5" s="1"/>
  <c r="N56" i="5"/>
  <c r="L56" i="5"/>
  <c r="J56" i="5"/>
  <c r="P56" i="5" s="1"/>
  <c r="Q56" i="5" s="1"/>
  <c r="N55" i="5"/>
  <c r="L55" i="5"/>
  <c r="J55" i="5"/>
  <c r="N54" i="5"/>
  <c r="L54" i="5"/>
  <c r="J54" i="5"/>
  <c r="N53" i="5"/>
  <c r="L53" i="5"/>
  <c r="J53" i="5"/>
  <c r="N52" i="5"/>
  <c r="L52" i="5"/>
  <c r="J52" i="5"/>
  <c r="P52" i="5" s="1"/>
  <c r="Q52" i="5" s="1"/>
  <c r="N51" i="5"/>
  <c r="L51" i="5"/>
  <c r="J51" i="5"/>
  <c r="N50" i="5"/>
  <c r="L50" i="5"/>
  <c r="J50" i="5"/>
  <c r="P50" i="5" s="1"/>
  <c r="Q50" i="5" s="1"/>
  <c r="N49" i="5"/>
  <c r="L49" i="5"/>
  <c r="J49" i="5"/>
  <c r="P49" i="5" s="1"/>
  <c r="Q49" i="5" s="1"/>
  <c r="N48" i="5"/>
  <c r="L48" i="5"/>
  <c r="J48" i="5"/>
  <c r="P48" i="5" s="1"/>
  <c r="N47" i="5"/>
  <c r="L47" i="5"/>
  <c r="J47" i="5"/>
  <c r="P47" i="5" s="1"/>
  <c r="Q47" i="5" s="1"/>
  <c r="N46" i="5"/>
  <c r="L46" i="5"/>
  <c r="J46" i="5"/>
  <c r="N45" i="5"/>
  <c r="L45" i="5"/>
  <c r="J45" i="5"/>
  <c r="N44" i="5"/>
  <c r="L44" i="5"/>
  <c r="J44" i="5"/>
  <c r="P44" i="5" s="1"/>
  <c r="N43" i="5"/>
  <c r="L43" i="5"/>
  <c r="J43" i="5"/>
  <c r="P43" i="5" s="1"/>
  <c r="Q43" i="5" s="1"/>
  <c r="N42" i="5"/>
  <c r="L42" i="5"/>
  <c r="J42" i="5"/>
  <c r="N41" i="5"/>
  <c r="L41" i="5"/>
  <c r="J41" i="5"/>
  <c r="P41" i="5" s="1"/>
  <c r="N40" i="5"/>
  <c r="L40" i="5"/>
  <c r="J40" i="5"/>
  <c r="P40" i="5" s="1"/>
  <c r="Q40" i="5" s="1"/>
  <c r="N39" i="5"/>
  <c r="L39" i="5"/>
  <c r="J39" i="5"/>
  <c r="N38" i="5"/>
  <c r="L38" i="5"/>
  <c r="J38" i="5"/>
  <c r="N37" i="5"/>
  <c r="L37" i="5"/>
  <c r="J37" i="5"/>
  <c r="P37" i="5" s="1"/>
  <c r="N36" i="5"/>
  <c r="L36" i="5"/>
  <c r="J36" i="5"/>
  <c r="P36" i="5" s="1"/>
  <c r="Q36" i="5" s="1"/>
  <c r="N35" i="5"/>
  <c r="L35" i="5"/>
  <c r="J35" i="5"/>
  <c r="N34" i="5"/>
  <c r="L34" i="5"/>
  <c r="J34" i="5"/>
  <c r="P34" i="5" s="1"/>
  <c r="Q34" i="5" s="1"/>
  <c r="N33" i="5"/>
  <c r="L33" i="5"/>
  <c r="J33" i="5"/>
  <c r="P33" i="5" s="1"/>
  <c r="Q33" i="5" s="1"/>
  <c r="N32" i="5"/>
  <c r="L32" i="5"/>
  <c r="J32" i="5"/>
  <c r="P32" i="5" s="1"/>
  <c r="N31" i="5"/>
  <c r="L31" i="5"/>
  <c r="J31" i="5"/>
  <c r="P31" i="5" s="1"/>
  <c r="Q31" i="5" s="1"/>
  <c r="N30" i="5"/>
  <c r="L30" i="5"/>
  <c r="J30" i="5"/>
  <c r="P30" i="5" s="1"/>
  <c r="Q30" i="5" s="1"/>
  <c r="N29" i="5"/>
  <c r="L29" i="5"/>
  <c r="J29" i="5"/>
  <c r="N28" i="5"/>
  <c r="L28" i="5"/>
  <c r="J28" i="5"/>
  <c r="P28" i="5" s="1"/>
  <c r="N27" i="5"/>
  <c r="L27" i="5"/>
  <c r="J27" i="5"/>
  <c r="P27" i="5" s="1"/>
  <c r="Q27" i="5" s="1"/>
  <c r="N26" i="5"/>
  <c r="L26" i="5"/>
  <c r="J26" i="5"/>
  <c r="P25" i="5"/>
  <c r="N25" i="5"/>
  <c r="L25" i="5"/>
  <c r="J25" i="5"/>
  <c r="N24" i="5"/>
  <c r="L24" i="5"/>
  <c r="J24" i="5"/>
  <c r="P24" i="5" s="1"/>
  <c r="Q24" i="5" s="1"/>
  <c r="N20" i="5"/>
  <c r="L20" i="5"/>
  <c r="J20" i="5"/>
  <c r="N19" i="5"/>
  <c r="L19" i="5"/>
  <c r="L18" i="5" s="1"/>
  <c r="J19" i="5"/>
  <c r="J18" i="5" s="1"/>
  <c r="N16" i="5"/>
  <c r="L16" i="5"/>
  <c r="J16" i="5"/>
  <c r="P16" i="5" s="1"/>
  <c r="Q16" i="5" s="1"/>
  <c r="N15" i="5"/>
  <c r="L15" i="5"/>
  <c r="J15" i="5"/>
  <c r="N14" i="5"/>
  <c r="L14" i="5"/>
  <c r="J14" i="5"/>
  <c r="N13" i="5"/>
  <c r="L13" i="5"/>
  <c r="J13" i="5"/>
  <c r="P13" i="5" s="1"/>
  <c r="Q13" i="5" s="1"/>
  <c r="N12" i="5"/>
  <c r="N11" i="5" s="1"/>
  <c r="L12" i="5"/>
  <c r="J12" i="5"/>
  <c r="P12" i="5" s="1"/>
  <c r="P9" i="5"/>
  <c r="P8" i="5" s="1"/>
  <c r="N9" i="5"/>
  <c r="L9" i="5"/>
  <c r="L8" i="5" s="1"/>
  <c r="J9" i="5"/>
  <c r="Q9" i="5" s="1"/>
  <c r="Q8" i="5" s="1"/>
  <c r="N8" i="5"/>
  <c r="J8" i="5"/>
  <c r="J11" i="5" l="1"/>
  <c r="L11" i="6"/>
  <c r="J11" i="6"/>
  <c r="N18" i="6"/>
  <c r="P114" i="6"/>
  <c r="Q114" i="6" s="1"/>
  <c r="N17" i="7"/>
  <c r="N8" i="8"/>
  <c r="J12" i="8"/>
  <c r="I112" i="9"/>
  <c r="I12" i="9" s="1"/>
  <c r="L11" i="5"/>
  <c r="N18" i="5"/>
  <c r="N7" i="5" s="1"/>
  <c r="N6" i="5" s="1"/>
  <c r="P46" i="5"/>
  <c r="Q46" i="5" s="1"/>
  <c r="Q68" i="5"/>
  <c r="P81" i="5"/>
  <c r="Q81" i="5" s="1"/>
  <c r="N11" i="6"/>
  <c r="N7" i="6" s="1"/>
  <c r="N6" i="6" s="1"/>
  <c r="N7" i="7"/>
  <c r="N6" i="7" s="1"/>
  <c r="L17" i="7"/>
  <c r="L12" i="8"/>
  <c r="I14" i="9"/>
  <c r="J19" i="1" s="1"/>
  <c r="L19" i="1" s="1"/>
  <c r="P18" i="8"/>
  <c r="Q18" i="8" s="1"/>
  <c r="P32" i="8"/>
  <c r="Q32" i="8" s="1"/>
  <c r="P28" i="8"/>
  <c r="Q28" i="8" s="1"/>
  <c r="P15" i="8"/>
  <c r="Q15" i="8" s="1"/>
  <c r="P9" i="8"/>
  <c r="Q9" i="8" s="1"/>
  <c r="P16" i="8"/>
  <c r="Q16" i="8" s="1"/>
  <c r="P34" i="8"/>
  <c r="Q34" i="8" s="1"/>
  <c r="Q31" i="8"/>
  <c r="P24" i="7"/>
  <c r="Q24" i="7" s="1"/>
  <c r="P52" i="7"/>
  <c r="Q52" i="7" s="1"/>
  <c r="J17" i="7"/>
  <c r="J11" i="7"/>
  <c r="P40" i="7"/>
  <c r="Q40" i="7" s="1"/>
  <c r="P36" i="7"/>
  <c r="Q36" i="7" s="1"/>
  <c r="Q56" i="7"/>
  <c r="P39" i="6"/>
  <c r="Q39" i="6" s="1"/>
  <c r="P72" i="6"/>
  <c r="Q72" i="6" s="1"/>
  <c r="P82" i="6"/>
  <c r="Q82" i="6" s="1"/>
  <c r="P87" i="6"/>
  <c r="Q87" i="6" s="1"/>
  <c r="P120" i="6"/>
  <c r="Q120" i="6" s="1"/>
  <c r="J18" i="6"/>
  <c r="P40" i="6"/>
  <c r="Q40" i="6" s="1"/>
  <c r="P50" i="6"/>
  <c r="Q50" i="6" s="1"/>
  <c r="Q103" i="6"/>
  <c r="P55" i="6"/>
  <c r="Q55" i="6" s="1"/>
  <c r="P88" i="6"/>
  <c r="Q88" i="6" s="1"/>
  <c r="P20" i="6"/>
  <c r="Q20" i="6" s="1"/>
  <c r="Q24" i="6"/>
  <c r="P56" i="6"/>
  <c r="Q56" i="6" s="1"/>
  <c r="P14" i="6"/>
  <c r="Q14" i="6" s="1"/>
  <c r="P33" i="6"/>
  <c r="Q33" i="6" s="1"/>
  <c r="P66" i="6"/>
  <c r="Q66" i="6" s="1"/>
  <c r="Q119" i="6"/>
  <c r="P71" i="6"/>
  <c r="Q71" i="6" s="1"/>
  <c r="P104" i="6"/>
  <c r="Q104" i="6" s="1"/>
  <c r="Q110" i="5"/>
  <c r="P110" i="5"/>
  <c r="P62" i="5"/>
  <c r="Q62" i="5" s="1"/>
  <c r="Q89" i="5"/>
  <c r="Q41" i="5"/>
  <c r="P84" i="5"/>
  <c r="Q84" i="5" s="1"/>
  <c r="P97" i="5"/>
  <c r="Q97" i="5" s="1"/>
  <c r="Q28" i="5"/>
  <c r="P129" i="5"/>
  <c r="Q129" i="5" s="1"/>
  <c r="Q37" i="5"/>
  <c r="Q73" i="5"/>
  <c r="P121" i="5"/>
  <c r="Q121" i="5" s="1"/>
  <c r="Q44" i="5"/>
  <c r="Q25" i="5"/>
  <c r="Q105" i="5"/>
  <c r="Q57" i="5"/>
  <c r="J7" i="8"/>
  <c r="J6" i="8" s="1"/>
  <c r="J18" i="1" s="1"/>
  <c r="K18" i="1" s="1"/>
  <c r="L7" i="8"/>
  <c r="L6" i="8" s="1"/>
  <c r="N7" i="8"/>
  <c r="N6" i="8" s="1"/>
  <c r="P20" i="8"/>
  <c r="Q20" i="8" s="1"/>
  <c r="P36" i="8"/>
  <c r="Q36" i="8" s="1"/>
  <c r="P17" i="8"/>
  <c r="Q17" i="8" s="1"/>
  <c r="P33" i="8"/>
  <c r="Q33" i="8" s="1"/>
  <c r="P14" i="8"/>
  <c r="P30" i="8"/>
  <c r="Q30" i="8" s="1"/>
  <c r="P10" i="8"/>
  <c r="Q10" i="8" s="1"/>
  <c r="Q14" i="8"/>
  <c r="P27" i="8"/>
  <c r="Q27" i="8" s="1"/>
  <c r="P24" i="8"/>
  <c r="Q24" i="8" s="1"/>
  <c r="P25" i="8"/>
  <c r="Q25" i="8" s="1"/>
  <c r="P22" i="8"/>
  <c r="Q22" i="8" s="1"/>
  <c r="P38" i="8"/>
  <c r="Q38" i="8" s="1"/>
  <c r="P19" i="8"/>
  <c r="Q19" i="8" s="1"/>
  <c r="P35" i="8"/>
  <c r="Q35" i="8" s="1"/>
  <c r="Q18" i="7"/>
  <c r="Q9" i="7"/>
  <c r="Q8" i="7" s="1"/>
  <c r="L7" i="7"/>
  <c r="L6" i="7" s="1"/>
  <c r="P19" i="7"/>
  <c r="P38" i="7"/>
  <c r="Q38" i="7" s="1"/>
  <c r="P54" i="7"/>
  <c r="Q54" i="7" s="1"/>
  <c r="P15" i="7"/>
  <c r="Q15" i="7" s="1"/>
  <c r="Q19" i="7"/>
  <c r="P35" i="7"/>
  <c r="Q35" i="7" s="1"/>
  <c r="P51" i="7"/>
  <c r="Q51" i="7" s="1"/>
  <c r="P12" i="7"/>
  <c r="P32" i="7"/>
  <c r="Q32" i="7" s="1"/>
  <c r="P48" i="7"/>
  <c r="Q48" i="7" s="1"/>
  <c r="J8" i="7"/>
  <c r="J7" i="7" s="1"/>
  <c r="J6" i="7" s="1"/>
  <c r="J17" i="1" s="1"/>
  <c r="L17" i="1" s="1"/>
  <c r="Q12" i="7"/>
  <c r="P13" i="7"/>
  <c r="Q13" i="7" s="1"/>
  <c r="P33" i="7"/>
  <c r="Q33" i="7" s="1"/>
  <c r="P49" i="7"/>
  <c r="Q49" i="7" s="1"/>
  <c r="P9" i="7"/>
  <c r="P8" i="7" s="1"/>
  <c r="P30" i="7"/>
  <c r="Q30" i="7" s="1"/>
  <c r="P46" i="7"/>
  <c r="Q46" i="7" s="1"/>
  <c r="P27" i="7"/>
  <c r="Q27" i="7" s="1"/>
  <c r="P43" i="7"/>
  <c r="Q43" i="7" s="1"/>
  <c r="Q83" i="6"/>
  <c r="Q70" i="6"/>
  <c r="Q89" i="6"/>
  <c r="Q57" i="6"/>
  <c r="L7" i="6"/>
  <c r="L6" i="6" s="1"/>
  <c r="Q102" i="6"/>
  <c r="P25" i="6"/>
  <c r="Q25" i="6" s="1"/>
  <c r="P41" i="6"/>
  <c r="Q41" i="6" s="1"/>
  <c r="P57" i="6"/>
  <c r="P73" i="6"/>
  <c r="Q73" i="6" s="1"/>
  <c r="P89" i="6"/>
  <c r="P105" i="6"/>
  <c r="Q105" i="6" s="1"/>
  <c r="J8" i="6"/>
  <c r="P19" i="6"/>
  <c r="P38" i="6"/>
  <c r="Q38" i="6" s="1"/>
  <c r="P54" i="6"/>
  <c r="Q54" i="6" s="1"/>
  <c r="P70" i="6"/>
  <c r="P86" i="6"/>
  <c r="Q86" i="6" s="1"/>
  <c r="P102" i="6"/>
  <c r="P118" i="6"/>
  <c r="Q118" i="6" s="1"/>
  <c r="P15" i="6"/>
  <c r="Q15" i="6" s="1"/>
  <c r="P35" i="6"/>
  <c r="Q35" i="6" s="1"/>
  <c r="P51" i="6"/>
  <c r="Q51" i="6" s="1"/>
  <c r="P67" i="6"/>
  <c r="Q67" i="6" s="1"/>
  <c r="P83" i="6"/>
  <c r="P99" i="6"/>
  <c r="Q99" i="6" s="1"/>
  <c r="P115" i="6"/>
  <c r="Q115" i="6" s="1"/>
  <c r="P12" i="6"/>
  <c r="P32" i="6"/>
  <c r="Q32" i="6" s="1"/>
  <c r="P48" i="6"/>
  <c r="Q48" i="6" s="1"/>
  <c r="P64" i="6"/>
  <c r="Q64" i="6" s="1"/>
  <c r="P80" i="6"/>
  <c r="Q80" i="6" s="1"/>
  <c r="P96" i="6"/>
  <c r="Q96" i="6" s="1"/>
  <c r="P112" i="6"/>
  <c r="Q112" i="6" s="1"/>
  <c r="P29" i="6"/>
  <c r="Q29" i="6" s="1"/>
  <c r="P45" i="6"/>
  <c r="Q45" i="6" s="1"/>
  <c r="P61" i="6"/>
  <c r="Q61" i="6" s="1"/>
  <c r="P77" i="6"/>
  <c r="Q77" i="6" s="1"/>
  <c r="P93" i="6"/>
  <c r="Q93" i="6" s="1"/>
  <c r="P109" i="6"/>
  <c r="Q109" i="6" s="1"/>
  <c r="P52" i="6"/>
  <c r="Q52" i="6" s="1"/>
  <c r="P68" i="6"/>
  <c r="Q68" i="6" s="1"/>
  <c r="P84" i="6"/>
  <c r="Q84" i="6" s="1"/>
  <c r="P100" i="6"/>
  <c r="Q100" i="6" s="1"/>
  <c r="P116" i="6"/>
  <c r="Q116" i="6" s="1"/>
  <c r="P49" i="6"/>
  <c r="Q49" i="6" s="1"/>
  <c r="P65" i="6"/>
  <c r="Q65" i="6" s="1"/>
  <c r="P81" i="6"/>
  <c r="Q81" i="6" s="1"/>
  <c r="P97" i="6"/>
  <c r="Q97" i="6" s="1"/>
  <c r="P113" i="6"/>
  <c r="Q113" i="6" s="1"/>
  <c r="P9" i="6"/>
  <c r="P8" i="6" s="1"/>
  <c r="P30" i="6"/>
  <c r="Q30" i="6" s="1"/>
  <c r="P46" i="6"/>
  <c r="Q46" i="6" s="1"/>
  <c r="P62" i="6"/>
  <c r="Q62" i="6" s="1"/>
  <c r="P78" i="6"/>
  <c r="Q78" i="6" s="1"/>
  <c r="P94" i="6"/>
  <c r="Q94" i="6" s="1"/>
  <c r="P110" i="6"/>
  <c r="Q110" i="6" s="1"/>
  <c r="Q102" i="5"/>
  <c r="J7" i="5"/>
  <c r="J6" i="5" s="1"/>
  <c r="J15" i="1" s="1"/>
  <c r="L15" i="1" s="1"/>
  <c r="L7" i="5"/>
  <c r="L6" i="5" s="1"/>
  <c r="P53" i="5"/>
  <c r="Q53" i="5" s="1"/>
  <c r="P69" i="5"/>
  <c r="Q69" i="5" s="1"/>
  <c r="P85" i="5"/>
  <c r="Q85" i="5" s="1"/>
  <c r="P101" i="5"/>
  <c r="Q101" i="5" s="1"/>
  <c r="P117" i="5"/>
  <c r="Q117" i="5" s="1"/>
  <c r="P133" i="5"/>
  <c r="Q133" i="5" s="1"/>
  <c r="P14" i="5"/>
  <c r="Q14" i="5" s="1"/>
  <c r="P19" i="5"/>
  <c r="P38" i="5"/>
  <c r="Q38" i="5" s="1"/>
  <c r="P54" i="5"/>
  <c r="Q54" i="5" s="1"/>
  <c r="P70" i="5"/>
  <c r="Q70" i="5" s="1"/>
  <c r="P86" i="5"/>
  <c r="Q86" i="5" s="1"/>
  <c r="P102" i="5"/>
  <c r="P118" i="5"/>
  <c r="Q118" i="5" s="1"/>
  <c r="P134" i="5"/>
  <c r="Q134" i="5" s="1"/>
  <c r="P51" i="5"/>
  <c r="Q51" i="5" s="1"/>
  <c r="P67" i="5"/>
  <c r="Q67" i="5" s="1"/>
  <c r="P83" i="5"/>
  <c r="Q83" i="5" s="1"/>
  <c r="P99" i="5"/>
  <c r="Q99" i="5" s="1"/>
  <c r="P115" i="5"/>
  <c r="Q115" i="5" s="1"/>
  <c r="P131" i="5"/>
  <c r="Q131" i="5" s="1"/>
  <c r="P35" i="5"/>
  <c r="Q35" i="5" s="1"/>
  <c r="Q12" i="5"/>
  <c r="P29" i="5"/>
  <c r="Q29" i="5" s="1"/>
  <c r="Q32" i="5"/>
  <c r="P45" i="5"/>
  <c r="Q45" i="5" s="1"/>
  <c r="Q48" i="5"/>
  <c r="P61" i="5"/>
  <c r="Q61" i="5" s="1"/>
  <c r="Q64" i="5"/>
  <c r="P77" i="5"/>
  <c r="Q77" i="5" s="1"/>
  <c r="Q80" i="5"/>
  <c r="P93" i="5"/>
  <c r="Q93" i="5" s="1"/>
  <c r="Q96" i="5"/>
  <c r="P109" i="5"/>
  <c r="Q109" i="5" s="1"/>
  <c r="Q112" i="5"/>
  <c r="P125" i="5"/>
  <c r="Q125" i="5" s="1"/>
  <c r="Q128" i="5"/>
  <c r="P26" i="5"/>
  <c r="Q26" i="5" s="1"/>
  <c r="P42" i="5"/>
  <c r="Q42" i="5" s="1"/>
  <c r="P58" i="5"/>
  <c r="Q58" i="5" s="1"/>
  <c r="P74" i="5"/>
  <c r="Q74" i="5" s="1"/>
  <c r="P90" i="5"/>
  <c r="Q90" i="5" s="1"/>
  <c r="P106" i="5"/>
  <c r="Q106" i="5" s="1"/>
  <c r="P122" i="5"/>
  <c r="Q122" i="5" s="1"/>
  <c r="P15" i="5"/>
  <c r="P20" i="5"/>
  <c r="Q20" i="5" s="1"/>
  <c r="P39" i="5"/>
  <c r="Q39" i="5" s="1"/>
  <c r="P55" i="5"/>
  <c r="Q55" i="5" s="1"/>
  <c r="P71" i="5"/>
  <c r="Q71" i="5" s="1"/>
  <c r="P87" i="5"/>
  <c r="Q87" i="5" s="1"/>
  <c r="P103" i="5"/>
  <c r="Q103" i="5" s="1"/>
  <c r="P119" i="5"/>
  <c r="Q119" i="5" s="1"/>
  <c r="P135" i="5"/>
  <c r="Q135" i="5" s="1"/>
  <c r="BK128" i="25"/>
  <c r="BK127" i="25" s="1"/>
  <c r="J127" i="25" s="1"/>
  <c r="J65" i="25" s="1"/>
  <c r="BI128" i="25"/>
  <c r="BH128" i="25"/>
  <c r="BG128" i="25"/>
  <c r="BF128" i="25"/>
  <c r="T128" i="25"/>
  <c r="R128" i="25"/>
  <c r="R127" i="25" s="1"/>
  <c r="P128" i="25"/>
  <c r="P127" i="25" s="1"/>
  <c r="J128" i="25"/>
  <c r="BE128" i="25" s="1"/>
  <c r="T127" i="25"/>
  <c r="BK124" i="25"/>
  <c r="BK123" i="25" s="1"/>
  <c r="J123" i="25" s="1"/>
  <c r="J64" i="25" s="1"/>
  <c r="BI124" i="25"/>
  <c r="BH124" i="25"/>
  <c r="BG124" i="25"/>
  <c r="BF124" i="25"/>
  <c r="T124" i="25"/>
  <c r="R124" i="25"/>
  <c r="P124" i="25"/>
  <c r="J124" i="25"/>
  <c r="BE124" i="25" s="1"/>
  <c r="T123" i="25"/>
  <c r="R123" i="25"/>
  <c r="P123" i="25"/>
  <c r="BK120" i="25"/>
  <c r="BI120" i="25"/>
  <c r="BH120" i="25"/>
  <c r="BG120" i="25"/>
  <c r="BF120" i="25"/>
  <c r="T120" i="25"/>
  <c r="R120" i="25"/>
  <c r="P120" i="25"/>
  <c r="J120" i="25"/>
  <c r="BE120" i="25" s="1"/>
  <c r="BK117" i="25"/>
  <c r="BI117" i="25"/>
  <c r="BH117" i="25"/>
  <c r="BG117" i="25"/>
  <c r="BF117" i="25"/>
  <c r="T117" i="25"/>
  <c r="R117" i="25"/>
  <c r="R116" i="25" s="1"/>
  <c r="P117" i="25"/>
  <c r="J117" i="25"/>
  <c r="BE117" i="25" s="1"/>
  <c r="BK113" i="25"/>
  <c r="BI113" i="25"/>
  <c r="BH113" i="25"/>
  <c r="BG113" i="25"/>
  <c r="BF113" i="25"/>
  <c r="T113" i="25"/>
  <c r="R113" i="25"/>
  <c r="P113" i="25"/>
  <c r="J113" i="25"/>
  <c r="BE113" i="25" s="1"/>
  <c r="BK110" i="25"/>
  <c r="BI110" i="25"/>
  <c r="BH110" i="25"/>
  <c r="BG110" i="25"/>
  <c r="BF110" i="25"/>
  <c r="T110" i="25"/>
  <c r="R110" i="25"/>
  <c r="P110" i="25"/>
  <c r="J110" i="25"/>
  <c r="BE110" i="25" s="1"/>
  <c r="BK107" i="25"/>
  <c r="BI107" i="25"/>
  <c r="BH107" i="25"/>
  <c r="BG107" i="25"/>
  <c r="BF107" i="25"/>
  <c r="T107" i="25"/>
  <c r="R107" i="25"/>
  <c r="P107" i="25"/>
  <c r="J107" i="25"/>
  <c r="BE107" i="25" s="1"/>
  <c r="BK104" i="25"/>
  <c r="BI104" i="25"/>
  <c r="BH104" i="25"/>
  <c r="BG104" i="25"/>
  <c r="BF104" i="25"/>
  <c r="T104" i="25"/>
  <c r="R104" i="25"/>
  <c r="P104" i="25"/>
  <c r="J104" i="25"/>
  <c r="BE104" i="25" s="1"/>
  <c r="BK101" i="25"/>
  <c r="BI101" i="25"/>
  <c r="BH101" i="25"/>
  <c r="BG101" i="25"/>
  <c r="BF101" i="25"/>
  <c r="T101" i="25"/>
  <c r="R101" i="25"/>
  <c r="P101" i="25"/>
  <c r="J101" i="25"/>
  <c r="BE101" i="25" s="1"/>
  <c r="BK98" i="25"/>
  <c r="BI98" i="25"/>
  <c r="BH98" i="25"/>
  <c r="BG98" i="25"/>
  <c r="BF98" i="25"/>
  <c r="T98" i="25"/>
  <c r="R98" i="25"/>
  <c r="R97" i="25" s="1"/>
  <c r="P98" i="25"/>
  <c r="J98" i="25"/>
  <c r="BE98" i="25" s="1"/>
  <c r="BK94" i="25"/>
  <c r="BI94" i="25"/>
  <c r="BH94" i="25"/>
  <c r="BG94" i="25"/>
  <c r="BF94" i="25"/>
  <c r="T94" i="25"/>
  <c r="R94" i="25"/>
  <c r="P94" i="25"/>
  <c r="J94" i="25"/>
  <c r="BE94" i="25" s="1"/>
  <c r="BK91" i="25"/>
  <c r="BI91" i="25"/>
  <c r="BH91" i="25"/>
  <c r="BG91" i="25"/>
  <c r="BF91" i="25"/>
  <c r="T91" i="25"/>
  <c r="R91" i="25"/>
  <c r="P91" i="25"/>
  <c r="J91" i="25"/>
  <c r="BE91" i="25" s="1"/>
  <c r="BK88" i="25"/>
  <c r="BI88" i="25"/>
  <c r="BH88" i="25"/>
  <c r="BG88" i="25"/>
  <c r="F35" i="25" s="1"/>
  <c r="BF88" i="25"/>
  <c r="T88" i="25"/>
  <c r="R88" i="25"/>
  <c r="R87" i="25" s="1"/>
  <c r="P88" i="25"/>
  <c r="J88" i="25"/>
  <c r="BE88" i="25" s="1"/>
  <c r="J81" i="25"/>
  <c r="F81" i="25"/>
  <c r="F79" i="25"/>
  <c r="E77" i="25"/>
  <c r="J54" i="25"/>
  <c r="F54" i="25"/>
  <c r="F52" i="25"/>
  <c r="E50" i="25"/>
  <c r="J37" i="25"/>
  <c r="J36" i="25"/>
  <c r="J35" i="25"/>
  <c r="J24" i="25"/>
  <c r="E24" i="25"/>
  <c r="J55" i="25" s="1"/>
  <c r="J23" i="25"/>
  <c r="J18" i="25"/>
  <c r="E18" i="25"/>
  <c r="F55" i="25" s="1"/>
  <c r="J17" i="25"/>
  <c r="J12" i="25"/>
  <c r="J52" i="25" s="1"/>
  <c r="E7" i="25"/>
  <c r="E48" i="25" s="1"/>
  <c r="T87" i="25" l="1"/>
  <c r="T86" i="25" s="1"/>
  <c r="T85" i="25" s="1"/>
  <c r="F34" i="25"/>
  <c r="BK87" i="25"/>
  <c r="P87" i="25"/>
  <c r="P97" i="25"/>
  <c r="T97" i="25"/>
  <c r="P116" i="25"/>
  <c r="T116" i="25"/>
  <c r="F37" i="25"/>
  <c r="R86" i="25"/>
  <c r="R85" i="25" s="1"/>
  <c r="BK116" i="25"/>
  <c r="J116" i="25" s="1"/>
  <c r="J63" i="25" s="1"/>
  <c r="J34" i="25"/>
  <c r="BK97" i="25"/>
  <c r="J97" i="25" s="1"/>
  <c r="J62" i="25" s="1"/>
  <c r="F36" i="25"/>
  <c r="Q8" i="8"/>
  <c r="P17" i="7"/>
  <c r="J7" i="6"/>
  <c r="J6" i="6" s="1"/>
  <c r="J16" i="1" s="1"/>
  <c r="K16" i="1" s="1"/>
  <c r="K14" i="1" s="1"/>
  <c r="P11" i="5"/>
  <c r="Q12" i="8"/>
  <c r="Q7" i="8" s="1"/>
  <c r="Q6" i="8" s="1"/>
  <c r="P12" i="8"/>
  <c r="P8" i="8"/>
  <c r="P7" i="8" s="1"/>
  <c r="P6" i="8" s="1"/>
  <c r="Q11" i="7"/>
  <c r="P11" i="7"/>
  <c r="P7" i="7" s="1"/>
  <c r="P6" i="7" s="1"/>
  <c r="Q17" i="7"/>
  <c r="Q7" i="7" s="1"/>
  <c r="Q6" i="7" s="1"/>
  <c r="P18" i="6"/>
  <c r="P11" i="6"/>
  <c r="Q12" i="6"/>
  <c r="Q11" i="6" s="1"/>
  <c r="Q19" i="6"/>
  <c r="Q18" i="6" s="1"/>
  <c r="Q9" i="6"/>
  <c r="Q8" i="6" s="1"/>
  <c r="Q15" i="5"/>
  <c r="P18" i="5"/>
  <c r="P7" i="5" s="1"/>
  <c r="P6" i="5" s="1"/>
  <c r="Q11" i="5"/>
  <c r="Q19" i="5"/>
  <c r="Q18" i="5" s="1"/>
  <c r="J33" i="25"/>
  <c r="J87" i="25"/>
  <c r="J61" i="25" s="1"/>
  <c r="BK86" i="25"/>
  <c r="P86" i="25"/>
  <c r="P85" i="25" s="1"/>
  <c r="E75" i="25"/>
  <c r="J79" i="25"/>
  <c r="F33" i="25"/>
  <c r="F82" i="25"/>
  <c r="J82" i="25"/>
  <c r="P7" i="6" l="1"/>
  <c r="P6" i="6" s="1"/>
  <c r="J14" i="1"/>
  <c r="Q7" i="6"/>
  <c r="Q6" i="6" s="1"/>
  <c r="Q7" i="5"/>
  <c r="Q6" i="5" s="1"/>
  <c r="BK85" i="25"/>
  <c r="J85" i="25" s="1"/>
  <c r="J86" i="25"/>
  <c r="J60" i="25" s="1"/>
  <c r="J59" i="25" l="1"/>
  <c r="J30" i="25"/>
  <c r="J39" i="25" l="1"/>
  <c r="J31" i="1"/>
  <c r="J11" i="1"/>
  <c r="L11" i="1" s="1"/>
  <c r="J12" i="1"/>
  <c r="K12" i="1" s="1"/>
  <c r="K10" i="1" s="1"/>
  <c r="J13" i="1"/>
  <c r="L16" i="1"/>
  <c r="L14" i="1" s="1"/>
  <c r="L31" i="1" l="1"/>
  <c r="K31" i="1"/>
  <c r="L13" i="1"/>
  <c r="L10" i="1" s="1"/>
  <c r="L9" i="1" s="1"/>
  <c r="L35" i="1" s="1"/>
  <c r="J10" i="1"/>
  <c r="J9" i="1" s="1"/>
  <c r="J35" i="1" s="1"/>
  <c r="J36" i="1" s="1"/>
  <c r="J39" i="1" s="1"/>
  <c r="L36" i="1" l="1"/>
  <c r="L39" i="1" s="1"/>
  <c r="K9" i="1"/>
  <c r="K35" i="1" s="1"/>
  <c r="K36" i="1" l="1"/>
  <c r="K39" i="1" s="1"/>
</calcChain>
</file>

<file path=xl/sharedStrings.xml><?xml version="1.0" encoding="utf-8"?>
<sst xmlns="http://schemas.openxmlformats.org/spreadsheetml/2006/main" count="49350" uniqueCount="6554">
  <si>
    <t>MORAVSKÁ TŘEBOVÁ - PŘÍSTAVBA K ZŠ KOSTELNÍ NÁMĚSTÍ</t>
  </si>
  <si>
    <t>Soupis prací, ocenění stavebního dílu</t>
  </si>
  <si>
    <t>CELKEM</t>
  </si>
  <si>
    <t>UZNATELNÉ</t>
  </si>
  <si>
    <t>NEUZNATELNÉ</t>
  </si>
  <si>
    <t>D.1</t>
  </si>
  <si>
    <t>SO 01 - PŘÍSTAVBA ZŠ</t>
  </si>
  <si>
    <t>D.1.1</t>
  </si>
  <si>
    <t>Architektonicko stavební řešení</t>
  </si>
  <si>
    <t>D.1.1.1a</t>
  </si>
  <si>
    <t>D.1.1.1b</t>
  </si>
  <si>
    <t>D.1.4</t>
  </si>
  <si>
    <t>Technika prostředí staveb</t>
  </si>
  <si>
    <t>D.1.4.1a</t>
  </si>
  <si>
    <t>D.1.4.1b</t>
  </si>
  <si>
    <t>D.1.4.2</t>
  </si>
  <si>
    <t>Vnější ochrana před bleskem</t>
  </si>
  <si>
    <t>D.1.4.4a</t>
  </si>
  <si>
    <t>D.1.4.4b</t>
  </si>
  <si>
    <t>D.1.4.5a</t>
  </si>
  <si>
    <t>D.1.4.5b</t>
  </si>
  <si>
    <t>D.1.4.6a</t>
  </si>
  <si>
    <t>D.1.4.6b</t>
  </si>
  <si>
    <t>D.1.4.8</t>
  </si>
  <si>
    <t>Odběrná plynová zařízení</t>
  </si>
  <si>
    <t>VEDLEJŠÍ A OSTATNÍ NÁKLADY</t>
  </si>
  <si>
    <t>Součet bez DPH</t>
  </si>
  <si>
    <t>DPH 21%</t>
  </si>
  <si>
    <t>Celkový součet nákladů vč. DPH</t>
  </si>
  <si>
    <t>POZNÁMKY:</t>
  </si>
  <si>
    <r>
      <rPr>
        <b/>
        <sz val="12"/>
        <rFont val="Arial CE"/>
        <family val="2"/>
        <charset val="238"/>
      </rPr>
      <t>Cenová soustava:</t>
    </r>
    <r>
      <rPr>
        <sz val="12"/>
        <rFont val="Arial CE"/>
        <family val="2"/>
        <charset val="238"/>
      </rPr>
      <t xml:space="preserve"> 
Použita je cenová soustava ÚRS  PRAHA a.s., software euroCALC 3 – CALLIDA s.r.o. (položky osmi a devítimístné číselníky).
Cenová soustava je doplněna o předběžné ceny - "vlastní kalkulaci" (položky s pokráceným číselným kódem nebo položky s označením X).
Soupis prací a výkaz výměr je vyhotoven na základě projektové dokumentace, vyhotovené firmou Optima spol. s r. o. Vysoké Mýto. 
Elektronický výstup soupisu prací a výkazu výměr je proveden do otevřeného formátu *xls.
</t>
    </r>
    <r>
      <rPr>
        <b/>
        <sz val="12"/>
        <rFont val="Arial CE"/>
        <family val="2"/>
        <charset val="238"/>
      </rPr>
      <t xml:space="preserve">Poznámka k soupisu prací:
</t>
    </r>
    <r>
      <rPr>
        <sz val="12"/>
        <rFont val="Arial CE"/>
        <family val="2"/>
        <charset val="238"/>
      </rPr>
      <t>Ceny za měrnou jednotku všech položek použité z cenové soustavy i položek "vlastní kalkulace" budou při ocenění VZ zhotovitelem obsahovat náklady na veškerý potřebný spojovací materiál, nástroje, nářadí, pomocný materiál i stavební přípomocné práce, případně pomocné konstrukce a lešení (pokud není přímo uvedeno položkou).  
 Veškeré výměry uváděných měrných jednotek dodávky materiálů, případně stavební práce jsou uvedeny bez ztratného, v čisté výměře - pokud ztratné není v rozpočtu přímo uvedeno. V případě, že příslušné ztratné není přímo uvedeno, je nutné jej promítnout při ocenění VZ zhotovitelem do ceny za měrnou jednotku materiálu nebo do stavebních prácí.
 Výměry jsou počítány dle pokynů v úvodní části katalogů popisů a směrných cen cenové soustavy dle zařazení v soupisu prací. Výměry předběžných cen (X- položek) vychází z charakteru práce a zařazení dle třídníků stavebních konstrukcí a prací (TSKP) obdobných stavebních prací.   
Podkladem pro vytvoření ceny je projektová dokumentace uvedená výše, případně doplnění o informace, zhotovitelem vyžádané na zadavateli, investorovi, projektantovi při oceňování VZ.
Zhotovitel výkazu výměr upozorňuje, že případní navržení výrobci, případně dodavatelé materiálu jsou specifikováni pouze jako příklad standardu. Zhotovitel má možnost použít výrobky od jakéhokoliv dodavatele se srovnatelnými technickými parametry.                                                                                                                                                                                      Všechny předepsané položky slepého rozpočtu budou oceněny v zadaném členění a v zadané výši.</t>
    </r>
  </si>
  <si>
    <t xml:space="preserve"> </t>
  </si>
  <si>
    <t>Poř.</t>
  </si>
  <si>
    <t>Typ</t>
  </si>
  <si>
    <t>Kód</t>
  </si>
  <si>
    <t>Popis</t>
  </si>
  <si>
    <t>MJ</t>
  </si>
  <si>
    <t>Výměra</t>
  </si>
  <si>
    <t>Jedn. Cena</t>
  </si>
  <si>
    <t>Cena</t>
  </si>
  <si>
    <t>Jedn. hmotn.</t>
  </si>
  <si>
    <t>Hmotnost</t>
  </si>
  <si>
    <t>Jedn. suť</t>
  </si>
  <si>
    <t>Suť</t>
  </si>
  <si>
    <t>Sazba DPH</t>
  </si>
  <si>
    <t>DPH</t>
  </si>
  <si>
    <t>Cena s DPH</t>
  </si>
  <si>
    <t>Stavba</t>
  </si>
  <si>
    <t>Objekt</t>
  </si>
  <si>
    <t>Oddíl</t>
  </si>
  <si>
    <t>SP</t>
  </si>
  <si>
    <t>m3</t>
  </si>
  <si>
    <t>Výkaz výměr:</t>
  </si>
  <si>
    <t>132251102</t>
  </si>
  <si>
    <t>Hloubení rýh nezapažených š do 800 mm v hornině třídy těžitelnosti I skupiny 3 objem do 50 m3 strojně</t>
  </si>
  <si>
    <t>162751117</t>
  </si>
  <si>
    <t>Vodorovné přemístění přes 9 000 do 10000 m výkopku/sypaniny z horniny třídy těžitelnosti I skupiny 1 až 3</t>
  </si>
  <si>
    <t>162751119</t>
  </si>
  <si>
    <t>Příplatek k vodorovnému přemístění výkopku/sypaniny z horniny třídy těžitelnosti I skupiny 1 až 3 ZKD 1000 m přes 10000 m</t>
  </si>
  <si>
    <t>167151111</t>
  </si>
  <si>
    <t>Nakládání výkopku z hornin třídy těžitelnosti I skupiny 1 až 3 přes 100 m3</t>
  </si>
  <si>
    <t>171201231</t>
  </si>
  <si>
    <t>Poplatek za uložení zeminy a kamení na recyklační skládce (skládkovné) kód odpadu 17 05 04</t>
  </si>
  <si>
    <t>t</t>
  </si>
  <si>
    <t>181951112</t>
  </si>
  <si>
    <t>Úprava pláně v hornině třídy těžitelnosti I skupiny 1 až 3 se zhutněním strojně</t>
  </si>
  <si>
    <t>m2</t>
  </si>
  <si>
    <t>kus</t>
  </si>
  <si>
    <t>274351121</t>
  </si>
  <si>
    <t>Zřízení bednění základových pasů rovného</t>
  </si>
  <si>
    <t>274351122</t>
  </si>
  <si>
    <t>Odstranění bednění základových pasů rovného</t>
  </si>
  <si>
    <t>274361821</t>
  </si>
  <si>
    <t>Výztuž základových pasů betonářskou ocelí 10 505 (R)</t>
  </si>
  <si>
    <t>310238211</t>
  </si>
  <si>
    <t>Zazdívka otvorů pl přes 0,25 do 1 m2 ve zdivu nadzákladovém cihlami pálenými na MVC</t>
  </si>
  <si>
    <t>311237161</t>
  </si>
  <si>
    <t>Zdivo jednovrstvé tepelně izolační z cihel broušených na tenkovrstvou maltu U přes 0,14 do 0,18 W/m2K tl zdiva 500 mm</t>
  </si>
  <si>
    <t>311351121</t>
  </si>
  <si>
    <t>Zřízení oboustranného bednění nosných nadzákladových zdí</t>
  </si>
  <si>
    <t>311351122</t>
  </si>
  <si>
    <t>Odstranění oboustranného bednění nosných nadzákladových zdí</t>
  </si>
  <si>
    <t>311361821</t>
  </si>
  <si>
    <t>Výztuž nosných zdí betonářskou ocelí 10 505</t>
  </si>
  <si>
    <t>soubor</t>
  </si>
  <si>
    <t>m</t>
  </si>
  <si>
    <t>317121101</t>
  </si>
  <si>
    <t>Montáž prefabrikovaných překladů délky do 1500 mm</t>
  </si>
  <si>
    <t>317142442</t>
  </si>
  <si>
    <t>Překlad nenosný pórobetonový š 150 mm v do 250 mm na tenkovrstvou maltu dl přes 1000 do 1250 mm</t>
  </si>
  <si>
    <t>317142446</t>
  </si>
  <si>
    <t>Překlad nenosný pórobetonový š 150 mm v do 250 mm na tenkovrstvou maltu dl přes 1500 do 2000 mm</t>
  </si>
  <si>
    <t>317168052</t>
  </si>
  <si>
    <t>Překlad keramický vysoký v 238 mm dl 1250 mm</t>
  </si>
  <si>
    <t>317168053</t>
  </si>
  <si>
    <t>Překlad keramický vysoký v 238 mm dl 1500 mm</t>
  </si>
  <si>
    <t>317941123</t>
  </si>
  <si>
    <t>331351125</t>
  </si>
  <si>
    <t>Zřízení bednění čtyřúhelníkových sloupů v do 4 m průřezu přes 0,16 do 0,36 m2</t>
  </si>
  <si>
    <t>331351126</t>
  </si>
  <si>
    <t>Odstranění bednění čtyřúhelníkových sloupů v do 4 m průřezu přes 0,16 do 0,36 m2</t>
  </si>
  <si>
    <t>331361821</t>
  </si>
  <si>
    <t>Výztuž sloupů hranatých betonářskou ocelí 10 505</t>
  </si>
  <si>
    <t>332352191</t>
  </si>
  <si>
    <t>Odstranění bednění z papírových trubic svislých, šikmých sloupů kruhového průřezu průměru do 600 mm</t>
  </si>
  <si>
    <t>332361821</t>
  </si>
  <si>
    <t>Výztuž sloupů oblých betonářskou ocelí 10 505</t>
  </si>
  <si>
    <t>342272225</t>
  </si>
  <si>
    <t>Příčka z pórobetonových hladkých tvárnic na tenkovrstvou maltu tl 100 mm</t>
  </si>
  <si>
    <t>342272245</t>
  </si>
  <si>
    <t>Příčka z pórobetonových hladkých tvárnic na tenkovrstvou maltu tl 150 mm</t>
  </si>
  <si>
    <t>342291121</t>
  </si>
  <si>
    <t>Ukotvení příček k cihelným konstrukcím plochými kotvami</t>
  </si>
  <si>
    <t>642942111</t>
  </si>
  <si>
    <t>Osazování zárubní nebo rámů dveřních kovových do 2,5 m2 na MC</t>
  </si>
  <si>
    <t>642942221</t>
  </si>
  <si>
    <t>Osazování zárubní nebo rámů dveřních kovových přes 2,5 do 4,5 m2 na MC</t>
  </si>
  <si>
    <t>H</t>
  </si>
  <si>
    <t>411351011</t>
  </si>
  <si>
    <t>Zřízení bednění stropů deskových tl přes 5 do 25 cm bez podpěrné kce</t>
  </si>
  <si>
    <t>411351012</t>
  </si>
  <si>
    <t>Odstranění bednění stropů deskových tl přes 5 do 25 cm bez podpěrné kce</t>
  </si>
  <si>
    <t>411354313</t>
  </si>
  <si>
    <t>Zřízení podpěrné konstrukce stropů výšky do 4 m tl přes 15 do 25 cm</t>
  </si>
  <si>
    <t>411354314</t>
  </si>
  <si>
    <t>Odstranění podpěrné konstrukce stropů výšky do 4 m tl přes 15 do 25 cm</t>
  </si>
  <si>
    <t>411361821</t>
  </si>
  <si>
    <t>Výztuž stropů betonářskou ocelí 10 505</t>
  </si>
  <si>
    <t>413232221</t>
  </si>
  <si>
    <t>Zazdívka zhlaví válcovaných nosníků v přes 150 do 300 mm</t>
  </si>
  <si>
    <t>413361821</t>
  </si>
  <si>
    <t>Výztuž nosníků, volných trámů nebo průvlaků volných trámů betonářskou ocelí 10 505</t>
  </si>
  <si>
    <t>kpl</t>
  </si>
  <si>
    <t>13010728</t>
  </si>
  <si>
    <t>ocel profilová jakost S235JR (11 375) průřez I (IPN) 260</t>
  </si>
  <si>
    <t>612131121</t>
  </si>
  <si>
    <t>Penetrační disperzní nátěr vnitřních stěn nanášený ručně</t>
  </si>
  <si>
    <t>622143003</t>
  </si>
  <si>
    <t>622143004</t>
  </si>
  <si>
    <t>Montáž omítkových samolepících začišťovacích profilů pro spojení s okenním rámem</t>
  </si>
  <si>
    <t>59051476</t>
  </si>
  <si>
    <t>622131121</t>
  </si>
  <si>
    <t>Penetrační nátěr vnějších stěn nanášený ručně</t>
  </si>
  <si>
    <t>622211021</t>
  </si>
  <si>
    <t>Montáž kontaktního zateplení vnějších stěn lepením a mechanickým kotvením polystyrénových desek do betonu a zdiva tl přes 80 do 120 mm</t>
  </si>
  <si>
    <t>622321121</t>
  </si>
  <si>
    <t>Vápenocementová omítka hladká jednovrstvá vnějších stěn nanášená ručně</t>
  </si>
  <si>
    <t>631311114</t>
  </si>
  <si>
    <t>Mazanina tl přes 50 do 80 mm z betonu prostého bez zvýšených nároků na prostředí tř. C 16/20</t>
  </si>
  <si>
    <t>631319171</t>
  </si>
  <si>
    <t>Příplatek k mazanině tl přes 50 do 80 mm za stržení povrchu spodní vrstvy před vložením výztuže</t>
  </si>
  <si>
    <t>631351101</t>
  </si>
  <si>
    <t>Zřízení bednění rýh a hran v podlahách</t>
  </si>
  <si>
    <t>631351102</t>
  </si>
  <si>
    <t>Odstranění bednění rýh a hran v podlahách</t>
  </si>
  <si>
    <t>631362021</t>
  </si>
  <si>
    <t>Výztuž mazanin svařovanými sítěmi Kari</t>
  </si>
  <si>
    <t>952901111</t>
  </si>
  <si>
    <t>Vyčištění budov bytové a občanské výstavby při výšce podlaží do 4 m</t>
  </si>
  <si>
    <t>997013501</t>
  </si>
  <si>
    <t>Odvoz suti a vybouraných hmot na skládku nebo meziskládku do 1 km se složením</t>
  </si>
  <si>
    <t>997013509</t>
  </si>
  <si>
    <t>Příplatek k odvozu suti a vybouraných hmot na skládku ZKD 1 km přes 1 km</t>
  </si>
  <si>
    <t>997013603</t>
  </si>
  <si>
    <t>Poplatek za uložení na skládce (skládkovné) stavebního odpadu cihelného kód odpadu 17 01 02</t>
  </si>
  <si>
    <t>998011002</t>
  </si>
  <si>
    <t>Přesun hmot pro budovy zděné v přes 6 do 12 m</t>
  </si>
  <si>
    <t>711111001</t>
  </si>
  <si>
    <t>Provedení izolace proti zemní vlhkosti vodorovné za studena nátěrem penetračním</t>
  </si>
  <si>
    <t>711112001</t>
  </si>
  <si>
    <t>Provedení izolace proti zemní vlhkosti svislé za studena nátěrem penetračním</t>
  </si>
  <si>
    <t>711141559</t>
  </si>
  <si>
    <t>Provedení izolace proti zemní vlhkosti pásy přitavením vodorovné NAIP</t>
  </si>
  <si>
    <t>711142559</t>
  </si>
  <si>
    <t>Provedení izolace proti zemní vlhkosti pásy přitavením svislé NAIP</t>
  </si>
  <si>
    <t>998711102</t>
  </si>
  <si>
    <t>Přesun hmot tonážní pro izolace proti vodě, vlhkosti a plynům v objektech v přes 6 do 12 m</t>
  </si>
  <si>
    <t>11163150</t>
  </si>
  <si>
    <t>lak penetrační asfaltový</t>
  </si>
  <si>
    <t>62853004</t>
  </si>
  <si>
    <t>712311101</t>
  </si>
  <si>
    <t>Provedení povlakové krytiny střech do 10° za studena lakem penetračním nebo asfaltovým</t>
  </si>
  <si>
    <t>712341559</t>
  </si>
  <si>
    <t>Provedení povlakové krytiny střech do 10° pásy NAIP přitavením v plné ploše</t>
  </si>
  <si>
    <t>712391171</t>
  </si>
  <si>
    <t>Provedení povlakové krytiny střech do 10° podkladní textilní vrstvy</t>
  </si>
  <si>
    <t>998712102</t>
  </si>
  <si>
    <t>62856011</t>
  </si>
  <si>
    <t>713121111</t>
  </si>
  <si>
    <t>Montáž izolace tepelné podlah volně kladenými rohožemi, pásy, dílci, deskami 1 vrstva</t>
  </si>
  <si>
    <t>713141336</t>
  </si>
  <si>
    <t>Montáž izolace tepelné střech plochých lepené za studena nízkoexpanzní (PUR) pěnou, spádová vrstva</t>
  </si>
  <si>
    <t>998713102</t>
  </si>
  <si>
    <t>Přesun hmot tonážní pro izolace tepelné v objektech v přes 6 do 12 m</t>
  </si>
  <si>
    <t>28376142</t>
  </si>
  <si>
    <t>998721102</t>
  </si>
  <si>
    <t>kg</t>
  </si>
  <si>
    <t>998764102</t>
  </si>
  <si>
    <t>Přesun hmot tonážní pro konstrukce klempířské v objektech v přes 6 do 12 m</t>
  </si>
  <si>
    <t>766660002</t>
  </si>
  <si>
    <t>Montáž dveřních křídel otvíravých jednokřídlových š přes 0,8 m do ocelové zárubně</t>
  </si>
  <si>
    <t>766660022</t>
  </si>
  <si>
    <t>Montáž dveřních křídel otvíravých jednokřídlových š přes 0,8 m požárních do ocelové zárubně</t>
  </si>
  <si>
    <t>766660031</t>
  </si>
  <si>
    <t>Montáž dveřních křídel otvíravých dvoukřídlových požárních do ocelové zárubně</t>
  </si>
  <si>
    <t>766660717</t>
  </si>
  <si>
    <t>766660729</t>
  </si>
  <si>
    <t>998766102</t>
  </si>
  <si>
    <t>Přesun hmot tonážní pro kce truhlářské v objektech v přes 6 do 12 m</t>
  </si>
  <si>
    <t>767640112</t>
  </si>
  <si>
    <t>767640222</t>
  </si>
  <si>
    <t>998767102</t>
  </si>
  <si>
    <t>Přesun hmot tonážní pro zámečnické konstrukce v objektech v přes 6 do 12 m</t>
  </si>
  <si>
    <t>ks</t>
  </si>
  <si>
    <t>hod</t>
  </si>
  <si>
    <t>771121011</t>
  </si>
  <si>
    <t>Nátěr penetrační na podlahu</t>
  </si>
  <si>
    <t>998771102</t>
  </si>
  <si>
    <t>Přesun hmot tonážní pro podlahy z dlaždic v objektech v přes 6 do 12 m</t>
  </si>
  <si>
    <t>776121112</t>
  </si>
  <si>
    <t>Vodou ředitelná penetrace savého podkladu povlakových podlah</t>
  </si>
  <si>
    <t>776421312</t>
  </si>
  <si>
    <t>Montáž přechodových šroubovaných lišt</t>
  </si>
  <si>
    <t>998776102</t>
  </si>
  <si>
    <t>Přesun hmot tonážní pro podlahy povlakové v objektech v přes 6 do 12 m</t>
  </si>
  <si>
    <t>781121011</t>
  </si>
  <si>
    <t>Nátěr penetrační na stěnu</t>
  </si>
  <si>
    <t>998781102</t>
  </si>
  <si>
    <t>Přesun hmot tonážní pro obklady keramické v objektech v přes 6 do 12 m</t>
  </si>
  <si>
    <t>783317101</t>
  </si>
  <si>
    <t>Krycí jednonásobný syntetický standardní nátěr zámečnických konstrukcí</t>
  </si>
  <si>
    <t>784111011</t>
  </si>
  <si>
    <t>Obroušení podkladu omítnutého v místnostech v do 3,80 m</t>
  </si>
  <si>
    <t>784181101</t>
  </si>
  <si>
    <t>Základní akrylátová jednonásobná bezbarvá penetrace podkladu v místnostech v do 3,80 m</t>
  </si>
  <si>
    <t>998786102</t>
  </si>
  <si>
    <t>Přesun hmot tonážní pro stínění a čalounické úpravy v objektech v přes 6 do 12 m</t>
  </si>
  <si>
    <t>013294000</t>
  </si>
  <si>
    <t>962032231</t>
  </si>
  <si>
    <t>Bourání zdiva z cihel pálených nebo vápenopískových na MV nebo MVC přes 1 m3</t>
  </si>
  <si>
    <t>2</t>
  </si>
  <si>
    <t>781495115</t>
  </si>
  <si>
    <t>Spárování vnitřních obkladů silikonem</t>
  </si>
  <si>
    <t>997013609</t>
  </si>
  <si>
    <t>Poplatek za uložení na skládce (skládkovné) stavebního odpadu ze směsí nebo oddělených frakcí betonu, cihel a keramických výrobků kód odpadu 17 01 07</t>
  </si>
  <si>
    <t>317168054</t>
  </si>
  <si>
    <t>Překlad keramický vysoký v 238 mm dl 1750 mm</t>
  </si>
  <si>
    <t>434351141</t>
  </si>
  <si>
    <t>Zřízení bednění stupňů přímočarých schodišť</t>
  </si>
  <si>
    <t>434351142</t>
  </si>
  <si>
    <t>Odstranění bednění stupňů přímočarých schodišť</t>
  </si>
  <si>
    <t>612325223</t>
  </si>
  <si>
    <t>Vápenocementová štuková omítka malých ploch přes 0,25 do 1 m2 na stěnách</t>
  </si>
  <si>
    <t>740: Silnoproud</t>
  </si>
  <si>
    <t>34111005</t>
  </si>
  <si>
    <t>kabel instalační jádro Cu plné izolace PVC plášť PVC 450/750V (CYKY) 2x1,5mm2</t>
  </si>
  <si>
    <t>34111030</t>
  </si>
  <si>
    <t>kabel instalační jádro Cu plné izolace PVC plášť PVC 450/750V (CYKY) 3x1,5mm2</t>
  </si>
  <si>
    <t>34111036</t>
  </si>
  <si>
    <t>kabel instalační jádro Cu plné izolace PVC plášť PVC 450/750V (CYKY) 3x2,5mm2</t>
  </si>
  <si>
    <t>34111090</t>
  </si>
  <si>
    <t>kabel instalační jádro Cu plné izolace PVC plášť PVC 450/750V (CYKY) 5x1,5mm2</t>
  </si>
  <si>
    <t>34111094</t>
  </si>
  <si>
    <t>kabel instalační jádro Cu plné izolace PVC plášť PVC 450/750V (CYKY) 5x2,5mm2</t>
  </si>
  <si>
    <t>34111100</t>
  </si>
  <si>
    <t>kabel instalační jádro Cu plné izolace PVC plášť PVC 450/750V (CYKY) 5x6mm2</t>
  </si>
  <si>
    <t>34111649</t>
  </si>
  <si>
    <t>kabel silový jádro Cu izolace PVC plášť PVC 0,6/1kV (1-CYKY) 3x95+50mm2</t>
  </si>
  <si>
    <t>34113034</t>
  </si>
  <si>
    <t>kabel instalační jádro Cu plné izolace PVC plášť PVC 450/750V (CYKY) 5x10mm2</t>
  </si>
  <si>
    <t>34140844</t>
  </si>
  <si>
    <t>vodič propojovací jádro Cu lanované izolace PVC 450/750V (H07V-R) 1x6mm2</t>
  </si>
  <si>
    <t>34140846</t>
  </si>
  <si>
    <t>vodič propojovací jádro Cu lanované izolace PVC 450/750V (H07V-R) 1x10mm2</t>
  </si>
  <si>
    <t>34140851</t>
  </si>
  <si>
    <t>vodič propojovací jádro Cu lanované izolace PVC 450/750V (H07V-R) 1x35mm2</t>
  </si>
  <si>
    <t>34535000</t>
  </si>
  <si>
    <t>34535003</t>
  </si>
  <si>
    <t>34535004</t>
  </si>
  <si>
    <t>34535008</t>
  </si>
  <si>
    <t>34535083</t>
  </si>
  <si>
    <t>ovládač nástěnný žaluziový jednopólový (řazení 1/0+1/0 s blokováním), IP54 , bezšroubové svorky</t>
  </si>
  <si>
    <t>34555202</t>
  </si>
  <si>
    <t>34555204</t>
  </si>
  <si>
    <t>40</t>
  </si>
  <si>
    <t>34571451</t>
  </si>
  <si>
    <t>krabice pod omítku PVC přístrojová kruhová D 70mm hluboká</t>
  </si>
  <si>
    <t>35441895</t>
  </si>
  <si>
    <t>svorka připojovací k připojení kovových částí</t>
  </si>
  <si>
    <t>35441997</t>
  </si>
  <si>
    <t>svorka na potrubí 1/2" - 22mm, FeZn</t>
  </si>
  <si>
    <t>35811477</t>
  </si>
  <si>
    <t>zásuvka nástěnná 16A - 5pól, řazení 3P+N+PE IP44, šroubové svorky</t>
  </si>
  <si>
    <t>MP</t>
  </si>
  <si>
    <t>741112001</t>
  </si>
  <si>
    <t>Montáž krabice zapuštěná plastová kruhová</t>
  </si>
  <si>
    <t>741112061</t>
  </si>
  <si>
    <t>Montáž krabice přístrojová zapuštěná plastová kruhová</t>
  </si>
  <si>
    <t>741120001</t>
  </si>
  <si>
    <t>Montáž vodič Cu izolovaný plný a laněný žíla 0,35-6 mm2 pod omítku (např. CY)</t>
  </si>
  <si>
    <t>741120003</t>
  </si>
  <si>
    <t>Montáž vodič Cu izolovaný plný a laněný žíla 10-16 mm2 pod omítku (např. CY)</t>
  </si>
  <si>
    <t>741120005</t>
  </si>
  <si>
    <t>Montáž vodič Cu izolovaný plný a laněný žíla 25-35 mm2 pod omítku (např. CY)</t>
  </si>
  <si>
    <t>741122601</t>
  </si>
  <si>
    <t>741122611</t>
  </si>
  <si>
    <t>741122632</t>
  </si>
  <si>
    <t>741122641</t>
  </si>
  <si>
    <t>741122642</t>
  </si>
  <si>
    <t>741122643</t>
  </si>
  <si>
    <t>741130001</t>
  </si>
  <si>
    <t>Ukončení vodič izolovaný do 2,5 mm2 v rozváděči nebo na přístroji</t>
  </si>
  <si>
    <t>741130004</t>
  </si>
  <si>
    <t>Ukončení vodič izolovaný do 6 mm2 v rozváděči nebo na přístroji</t>
  </si>
  <si>
    <t>741130005</t>
  </si>
  <si>
    <t>Ukončení vodič izolovaný do 10 mm2 v rozváděči nebo na přístroji</t>
  </si>
  <si>
    <t>741310031</t>
  </si>
  <si>
    <t>741310042</t>
  </si>
  <si>
    <t>Montáž přepínač nástěnný 6-střídavý prostředí venkovní/mokré se zapojením vodičů</t>
  </si>
  <si>
    <t>741310101</t>
  </si>
  <si>
    <t>741310122</t>
  </si>
  <si>
    <t>Montáž přepínač (polo)zapuštěný bezšroubové připojení 6-střídavý se zapojením vodičů</t>
  </si>
  <si>
    <t>741310126</t>
  </si>
  <si>
    <t>Montáž přepínač (polo)zapuštěný bezšroubové připojení 7-křížový se zapojením vodičů</t>
  </si>
  <si>
    <t>741313002</t>
  </si>
  <si>
    <t>Montáž zásuvka (polo)zapuštěná bezšroubové připojení 2P+PE dvojí zapojení - průběžná se zapojením vodičů</t>
  </si>
  <si>
    <t>741313005</t>
  </si>
  <si>
    <t>Montáž zásuvka (polo)zapuštěná bezšroubové připojení 2P + PE s přepěťovou ochranou se zapojením vodičů</t>
  </si>
  <si>
    <t>741313251</t>
  </si>
  <si>
    <t>Montáž zásuvek průmyslových nástěnných provedení IP 44 3P+N+PE 16 A se zapojením vodičů</t>
  </si>
  <si>
    <t>741420022</t>
  </si>
  <si>
    <t>Montáž svorka hromosvodná se 3 a více šrouby</t>
  </si>
  <si>
    <t>741420031</t>
  </si>
  <si>
    <t>Montáž svorka hromosvodná na potrubí D do 200 mm se zhotovením</t>
  </si>
  <si>
    <t>741910511</t>
  </si>
  <si>
    <t>Montáž se zhotovením konstrukce pro upevnění přístrojů do 5 kg</t>
  </si>
  <si>
    <t>742121001</t>
  </si>
  <si>
    <t>Montáž kabelů sdělovacích pro vnitřní rozvody do 15 žil</t>
  </si>
  <si>
    <t>Ekvipotenciální přípojnice EP-R15-B - do krabice KT250.,vč.montáže</t>
  </si>
  <si>
    <t>Časové relé, instalace do krabice SMR-T- zpožděné vypnutí ventilátoru,vč. montáže</t>
  </si>
  <si>
    <t>XE029</t>
  </si>
  <si>
    <t>Snímač pohybu - 1 relé</t>
  </si>
  <si>
    <t>XE030</t>
  </si>
  <si>
    <t>Snímač pohybu - 2 relé ( ovládání ventilátoru)</t>
  </si>
  <si>
    <t>XE040</t>
  </si>
  <si>
    <t>Rám podlahové  krabice  - 330x260x62 mm</t>
  </si>
  <si>
    <t>XE041</t>
  </si>
  <si>
    <t>Podlahová krabice univerzální 332x250 x 80-95 mm</t>
  </si>
  <si>
    <t>XE042</t>
  </si>
  <si>
    <t>Krabice přístrojová podlahová</t>
  </si>
  <si>
    <t>XE043</t>
  </si>
  <si>
    <t>Podložka přístrojová pro modulární přístroje</t>
  </si>
  <si>
    <t>XE044</t>
  </si>
  <si>
    <t>Zásuvka 45x45mm, s ochr.před přepětím ,16A,230V, instal.do podlahové krabic,vč. montáže a zapojení</t>
  </si>
  <si>
    <t>XE053</t>
  </si>
  <si>
    <t>XE054</t>
  </si>
  <si>
    <t>Montáž svítidel</t>
  </si>
  <si>
    <t>XE461</t>
  </si>
  <si>
    <t>Protipožární tmel , ucpávky</t>
  </si>
  <si>
    <t>140</t>
  </si>
  <si>
    <t>XE4741</t>
  </si>
  <si>
    <t>Spojka žlabu SZM 1</t>
  </si>
  <si>
    <t>XE4742</t>
  </si>
  <si>
    <t>Spojka uzemňovací SUM1</t>
  </si>
  <si>
    <t>Montáž a zapojení rozvodnic</t>
  </si>
  <si>
    <t>XE601</t>
  </si>
  <si>
    <t>Montáž a zapojení ventilátorů</t>
  </si>
  <si>
    <t>XE602</t>
  </si>
  <si>
    <t>Montáž a zapojení žaluzií</t>
  </si>
  <si>
    <t>XE603</t>
  </si>
  <si>
    <t>XE89</t>
  </si>
  <si>
    <t>Konzultace revizního  technika s dodavateli stavby</t>
  </si>
  <si>
    <t>Podružný materiál</t>
  </si>
  <si>
    <t>XE91</t>
  </si>
  <si>
    <t>Komplexní vyzkoušení</t>
  </si>
  <si>
    <t>XE93</t>
  </si>
  <si>
    <t>Provedení revizních zkoušek, vč. revizní zprávy dle ČSN 33 1500, ČSN 33 2000-6 ed.2</t>
  </si>
  <si>
    <t>34111098</t>
  </si>
  <si>
    <t>kabel instalační jádro Cu plné izolace PVC plášť PVC 450/750V (CYKY) 5x4mm2</t>
  </si>
  <si>
    <t>vodič propojovací jádro Cu lanované izolace PVC 450/750V (H07V-R) 1x16mm2</t>
  </si>
  <si>
    <t>741130003</t>
  </si>
  <si>
    <t>Ukončení vodič izolovaný do 4 mm2 v rozváděči nebo na přístroji</t>
  </si>
  <si>
    <t>741310041</t>
  </si>
  <si>
    <t>Montáž přepínač nástěnný 5-sériový prostředí venkovní/mokré se zapojením vodičů</t>
  </si>
  <si>
    <t>741310043</t>
  </si>
  <si>
    <t>Montáž přepínač nástěnný 7-křížový prostředí venkovní/mokré se zapojením vodičů</t>
  </si>
  <si>
    <t>741910512</t>
  </si>
  <si>
    <t>Montáž se zhotovením konstrukce pro upevnění přístrojů přes 5 do 10 kg</t>
  </si>
  <si>
    <t>SUB</t>
  </si>
  <si>
    <t>Rozvodnice R-VZT - cena dle specifikace</t>
  </si>
  <si>
    <t>XE6031</t>
  </si>
  <si>
    <t>Montáž a zapojení VZT jednotky</t>
  </si>
  <si>
    <t>XE604</t>
  </si>
  <si>
    <t>Montáž a zapojení  termostatu,  pohybových čidel,apod</t>
  </si>
  <si>
    <t>35441073</t>
  </si>
  <si>
    <t>drát D 10mm FeZn</t>
  </si>
  <si>
    <t>35441077</t>
  </si>
  <si>
    <t>drát D 8mm AlMgSi</t>
  </si>
  <si>
    <t>35441415</t>
  </si>
  <si>
    <t>podpěra vedení FeZn do zdiva 150mm</t>
  </si>
  <si>
    <t>35441550</t>
  </si>
  <si>
    <t>35441860</t>
  </si>
  <si>
    <t>svorka FeZn k jímací tyči - 4 šrouby</t>
  </si>
  <si>
    <t>35441875</t>
  </si>
  <si>
    <t>svorka křížová pro vodič D 6-10mm</t>
  </si>
  <si>
    <t>35441885</t>
  </si>
  <si>
    <t>svorka spojovací pro lano D 8-10mm</t>
  </si>
  <si>
    <t>35441925</t>
  </si>
  <si>
    <t>svorka zkušební pro lano D 6-12mm, FeZn</t>
  </si>
  <si>
    <t>35441986</t>
  </si>
  <si>
    <t>35441996</t>
  </si>
  <si>
    <t>svorka odbočovací a spojovací pro spojování kruhových a páskových vodičů, FeZn</t>
  </si>
  <si>
    <t>35442062</t>
  </si>
  <si>
    <t>pás zemnící 30x4mm FeZn</t>
  </si>
  <si>
    <t>741410021</t>
  </si>
  <si>
    <t>741420001</t>
  </si>
  <si>
    <t>Montáž drát nebo lano hromosvodné svodové D do 10 mm s podpěrou</t>
  </si>
  <si>
    <t>741420083</t>
  </si>
  <si>
    <t>Montáž vedení hromosvodné-štítek k označení svodu</t>
  </si>
  <si>
    <t>741430005</t>
  </si>
  <si>
    <t>Montáž tyč jímací délky do 3 m na stojan</t>
  </si>
  <si>
    <t>XH001</t>
  </si>
  <si>
    <t>XH002</t>
  </si>
  <si>
    <t>Betonové podstavce  pro jímací tyč</t>
  </si>
  <si>
    <t>XH0021</t>
  </si>
  <si>
    <t>Podložka pod betonový podstavec</t>
  </si>
  <si>
    <t>XH0102</t>
  </si>
  <si>
    <t>Zaváděcí tyč TZ 1,5, L = 1,5 M , vč, montáže</t>
  </si>
  <si>
    <t>XH0921</t>
  </si>
  <si>
    <t>Stříška ochranná dolní OSD FeZn</t>
  </si>
  <si>
    <t>XH16</t>
  </si>
  <si>
    <t>Práce autoplošiny, vč. dopravy</t>
  </si>
  <si>
    <t>XH60</t>
  </si>
  <si>
    <t>Drobný instalační materiál</t>
  </si>
  <si>
    <t>sada</t>
  </si>
  <si>
    <t>XH67</t>
  </si>
  <si>
    <t>Ostatní nezahrnuté práce</t>
  </si>
  <si>
    <t>XH69</t>
  </si>
  <si>
    <t>Spolupráce s revizním technikem</t>
  </si>
  <si>
    <t>XH71</t>
  </si>
  <si>
    <t>Provedení revizních zkoušek, vč. revizní zprávy dle ČSN 33 1500, ČSN 33 2000-6</t>
  </si>
  <si>
    <t>akce: PŘÍSTAVBA K ZŠ KOSTELNÍ NÁM., MORAVSKÁ TŘEBOVÁ</t>
  </si>
  <si>
    <t>materiál</t>
  </si>
  <si>
    <t>montáž</t>
  </si>
  <si>
    <t>č.</t>
  </si>
  <si>
    <t>Kód položky</t>
  </si>
  <si>
    <t>Název</t>
  </si>
  <si>
    <t>počet</t>
  </si>
  <si>
    <t xml:space="preserve">cena </t>
  </si>
  <si>
    <t>celkem</t>
  </si>
  <si>
    <t>cena</t>
  </si>
  <si>
    <t xml:space="preserve">   </t>
  </si>
  <si>
    <t xml:space="preserve">                 </t>
  </si>
  <si>
    <t>STRUKTUROVANÁ KABELÁŽ                                         (DATA + TELEFONY)</t>
  </si>
  <si>
    <t>SIGNALIZAČNÍ ZAŘÍZENÍ  
na WC pro imobilní</t>
  </si>
  <si>
    <t>STRUKTUROVANÁ KABELÁŽ
(DATA + TELEFONY)</t>
  </si>
  <si>
    <t>R položka</t>
  </si>
  <si>
    <r>
      <rPr>
        <b/>
        <sz val="8"/>
        <rFont val="Arial CE"/>
        <family val="2"/>
        <charset val="238"/>
      </rPr>
      <t>Datový rozvaděč</t>
    </r>
    <r>
      <rPr>
        <sz val="8"/>
        <rFont val="Arial CE"/>
        <family val="2"/>
        <charset val="238"/>
      </rPr>
      <t xml:space="preserve">  skříň RACK 19"/42U 600x600x2000mm,  + příslušenství  s podstavcem.  Svařovaný rozvaděč s odnímatelnými bočnicemi a zadním krytem, IP20, nosnost 400 kg.  přední  dveře bezpečnostní kalené sklo tl. 4 mm, ocelový plech , boční kryty plechové bez perforace, barva černá RAL, příslušný podstavec pro přívod kabelů do rozvaděče    1ks podstavec s prachovým filterm                                                                </t>
    </r>
  </si>
  <si>
    <r>
      <rPr>
        <b/>
        <sz val="8"/>
        <rFont val="Arial CE"/>
        <charset val="238"/>
      </rPr>
      <t>Řídící jednotka WiFi controler</t>
    </r>
    <r>
      <rPr>
        <sz val="8"/>
        <rFont val="Arial CE"/>
        <family val="2"/>
        <charset val="238"/>
      </rPr>
      <t xml:space="preserve"> + programování
</t>
    </r>
    <r>
      <rPr>
        <sz val="7"/>
        <rFont val="Arial CE"/>
        <charset val="238"/>
      </rPr>
      <t>- Zařízení určené pro centrální správu bezdrátové sítě
- 2x 10/100/1000 metalické porty, 1x RJ-45 
- Snadné použití, škálovatelnost, a redundance
- Vylepšená architektura pro flexibilní návrh sítě
- Komplexní zabezpečení sítě WLAN
- IEEE 802.11a/b/g/n AP
- Lze připojit až 40 AP 
- Přistup pro hosty: (až na 2000 hostů)
- Payment gateway, Accounting plan, Billing records logs
- IEEE 802.3ad Link Aggregation Control Protocol (LACP)
- Licence pro 10 zařízení</t>
    </r>
  </si>
  <si>
    <r>
      <rPr>
        <b/>
        <sz val="8"/>
        <rFont val="Arial CE"/>
        <family val="2"/>
        <charset val="238"/>
      </rPr>
      <t xml:space="preserve">Záložní zdroj UPS 1500VA </t>
    </r>
    <r>
      <rPr>
        <sz val="8"/>
        <rFont val="Arial CE"/>
        <charset val="238"/>
      </rPr>
      <t xml:space="preserve">montáž do rack 19" 2U
(Záložní napájecí zdroj, výkon 1,5kVA/1kW, nastavitelné jmen. výstup. napětí, výstupy: 4x IEC 320 C13 a 2x IEC Jumper, port rozhraní: RJ-45 10/100 Base-T, RJ-45 Serial, SmartSlot, USB; LCD rozhraní, ochrana proti přepětí a rušivým poruchám, </t>
    </r>
  </si>
  <si>
    <t>Patch kabel Cat 6 UTP 2m žlutý</t>
  </si>
  <si>
    <t>Patch kabel Cat 6 UTP 2m modrý</t>
  </si>
  <si>
    <t>Patch kabel Cat 6 UTP 3m červený</t>
  </si>
  <si>
    <t>Patch kabel Cat 6 UTP 3m šedý</t>
  </si>
  <si>
    <t>Měření  optického vlákna</t>
  </si>
  <si>
    <t>Mikrotrubička MK 12/8mm</t>
  </si>
  <si>
    <t>Spojka mikrotrubičky 12mm,   pro spojování mikrotrubiček  je odolná vůči tlakům při zafukování 
- snadná montáž i demontáž
- není vhodná pro přímé uložení do země</t>
  </si>
  <si>
    <t>Kontrola a měření jedné linky</t>
  </si>
  <si>
    <t>Cisco WAP561-E-K9 Dual Radio 450Mbps AP with PoE</t>
  </si>
  <si>
    <t xml:space="preserve">Datová zásuvka 1xRJ45-8 Cat.6 + kryt   </t>
  </si>
  <si>
    <t xml:space="preserve">Datová dvouzásuvka 2xRJ45-8 Cat.6 + kryt   </t>
  </si>
  <si>
    <t>datová zásuvka RJ45-8 Cat.6 modul 22.5x45</t>
  </si>
  <si>
    <t>Rámeček jednonásobný</t>
  </si>
  <si>
    <t xml:space="preserve">Rámeček dvojnásobný </t>
  </si>
  <si>
    <t>345 71518 743 41-2111</t>
  </si>
  <si>
    <t>Krabice přístrojová pr.68mm</t>
  </si>
  <si>
    <t>345 71519 743 41-1111</t>
  </si>
  <si>
    <t xml:space="preserve">Krabice odbočná   pr.68mm   </t>
  </si>
  <si>
    <t>345 71522 743 41-1111</t>
  </si>
  <si>
    <t xml:space="preserve">Krabice odbočná   pr.97mm  </t>
  </si>
  <si>
    <t>345 71063 743 11-2315</t>
  </si>
  <si>
    <t xml:space="preserve">Trubka ohebná  pr.23mm </t>
  </si>
  <si>
    <t>345 71064 743 11-2316</t>
  </si>
  <si>
    <t xml:space="preserve">Trubka ohebná  pr.29mm    </t>
  </si>
  <si>
    <t>345 72114 743 31-2120</t>
  </si>
  <si>
    <t>974 03-1110</t>
  </si>
  <si>
    <t>Sekání rýhy ve zdivu  30 x 30 mm</t>
  </si>
  <si>
    <t>974 03-1130</t>
  </si>
  <si>
    <t>Sekání rýhy ve zdivu  30 x 70 mm</t>
  </si>
  <si>
    <t xml:space="preserve">612 40-3399 </t>
  </si>
  <si>
    <t>Zaházení vysekaných rýh maltou</t>
  </si>
  <si>
    <t xml:space="preserve">Protipožární ucpávka kabelové trasy dle ČSN (zatmelení otvorů ve zdivu protipožárním tmelem + štítek) </t>
  </si>
  <si>
    <t xml:space="preserve">Zabezpečení pracoviště </t>
  </si>
  <si>
    <t>h</t>
  </si>
  <si>
    <t xml:space="preserve">Koordinace s ostatními profesemi </t>
  </si>
  <si>
    <t>Pomocné práce a uvedení do provozu</t>
  </si>
  <si>
    <t xml:space="preserve">Projektová dokumentace skutečného provedení       </t>
  </si>
  <si>
    <t xml:space="preserve">Součet                                          </t>
  </si>
  <si>
    <t xml:space="preserve">CELKEM - STRUKTUROVANÁ KABELÁŽ    </t>
  </si>
  <si>
    <t xml:space="preserve">J-Y(St)-Y 3x2x0,8  -  uložený volně   </t>
  </si>
  <si>
    <t xml:space="preserve">Trubka ohebná pr.16mm pod omítkou   </t>
  </si>
  <si>
    <t>TRAFO  - SIGNALIZAČNÍ SYSTÉM NA WC</t>
  </si>
  <si>
    <t>KONTROLNÍ MODUL S ALARMEM - SIGNALIZAČNÍ SYSTÉM NA WC</t>
  </si>
  <si>
    <t>POTVRZOVACÍ TLAČÍTKO - SIGNALIZAČNÍ SYSTÉM NA WC</t>
  </si>
  <si>
    <t>SIGNÁLNÍ TLAČÍTKO SE ŠŇŮROU - SIGNALIZAČNÍ SYSTÉM NA WC</t>
  </si>
  <si>
    <t xml:space="preserve">Rámeček jednonásobný </t>
  </si>
  <si>
    <t xml:space="preserve">CELKEM - SIGNALIZAČNÍ ZAŘÍZENÍ  </t>
  </si>
  <si>
    <t>Množství</t>
  </si>
  <si>
    <t>J.cena [CZK]</t>
  </si>
  <si>
    <t>Cena celkem [CZK]</t>
  </si>
  <si>
    <t>Cenová soustava</t>
  </si>
  <si>
    <t>Zařízení č.3 - Třídy</t>
  </si>
  <si>
    <t>K</t>
  </si>
  <si>
    <t>3.1</t>
  </si>
  <si>
    <t>vlastní</t>
  </si>
  <si>
    <t>3.2</t>
  </si>
  <si>
    <t>3.3</t>
  </si>
  <si>
    <t>3.-</t>
  </si>
  <si>
    <t>Montážní a těsnící materiál, materiál na závěsy</t>
  </si>
  <si>
    <t>Zaregulování a oživení zařízení</t>
  </si>
  <si>
    <t>Celkem</t>
  </si>
  <si>
    <t>4.1</t>
  </si>
  <si>
    <t>4.2</t>
  </si>
  <si>
    <t>4.3</t>
  </si>
  <si>
    <t>4.4</t>
  </si>
  <si>
    <t>4.5</t>
  </si>
  <si>
    <t>Talířový kovový  ventil pro odvod vzduchu JS 125mm</t>
  </si>
  <si>
    <t>bm</t>
  </si>
  <si>
    <t>4.-</t>
  </si>
  <si>
    <t xml:space="preserve">Zařízení č.5 - Chlazení PC učebny </t>
  </si>
  <si>
    <t>Split systém inverter - aplikace TWIN</t>
  </si>
  <si>
    <t>5.1</t>
  </si>
  <si>
    <t xml:space="preserve">Venkovní kondenzační jednotka -  Qch=13,4kW (6,2-16,0kW), 400V/4,41kW - chladivo R32, vel.990x910x320mm,77kg,  hl. ak. tlaku 54dB(A)  </t>
  </si>
  <si>
    <t>5.2</t>
  </si>
  <si>
    <t>Vnitřní nástěnná jednotka  Qch=6,8kW, 290x1050x238mm</t>
  </si>
  <si>
    <t>5.3</t>
  </si>
  <si>
    <t xml:space="preserve">Refnet </t>
  </si>
  <si>
    <t>5.-</t>
  </si>
  <si>
    <t xml:space="preserve">Montáž rozvodů chladiva - Cu potrubí 9,52/15,9 vč. komunikačního kabelu </t>
  </si>
  <si>
    <t>Kabelový ovladač bílý</t>
  </si>
  <si>
    <t>Montážní materiál</t>
  </si>
  <si>
    <t xml:space="preserve">kg  </t>
  </si>
  <si>
    <t>Zprovoznění, oživení, zaškolení obsluhy</t>
  </si>
  <si>
    <t>Zařízení č.1 - Jídelna a výdej jídla</t>
  </si>
  <si>
    <t>1</t>
  </si>
  <si>
    <t>1.1</t>
  </si>
  <si>
    <t>1.-</t>
  </si>
  <si>
    <t xml:space="preserve">M+R - fce viz. TZ. Servopohony - klapka e1 LM24A,24V, klapka i1 LM24A,24V,klapka bypass LM24A,24V. Vestavěná čidla - čidlo teploty e1, čidlo teploty e2, čidlo teploty i1, čidlo teploty i2. Manostaty filtrů e1, i2. Nástěnný digitální ovladač s displejem, ruční ovladač pro nastavení otáček. 
</t>
  </si>
  <si>
    <t>1.2</t>
  </si>
  <si>
    <t>1.3</t>
  </si>
  <si>
    <t>1.4</t>
  </si>
  <si>
    <t>1.5</t>
  </si>
  <si>
    <t>1.6</t>
  </si>
  <si>
    <t>1.7</t>
  </si>
  <si>
    <t>Odsávací digestoř - provedení 1řadé - rozměry -  2100x1250x435mm - celonerezové provedení - 2ks lamelový filtr, osvětlení - 105kg</t>
  </si>
  <si>
    <t>1.8</t>
  </si>
  <si>
    <t>Akumulační zákryt  - rozměry -  2500x1600x465mm - celonerezové provedení - 120kg</t>
  </si>
  <si>
    <t>1.9</t>
  </si>
  <si>
    <t>1.10</t>
  </si>
  <si>
    <t>1.11</t>
  </si>
  <si>
    <t xml:space="preserve">Vyústka  pro odvod vzduchu, obdélníková komfortní jednořadá  s regulací R1 - 425x125mm  - hliník
</t>
  </si>
  <si>
    <t>1.12</t>
  </si>
  <si>
    <t>Regulační klapka 200x200 - ruční</t>
  </si>
  <si>
    <t>Ocelové čtyřhranné potrubí  sk.I - pozinkovaný plech - tl. plechu 0,8mm - rovné kusy, přívod - třída těsnosti "B", odvod - třída těsnosti "C"</t>
  </si>
  <si>
    <t>Ocelové čtyřhranné potrubí  sk.I - pozinkovaný plech - tl. plechu 0,8mm - tvarovky, přívod - třída těsnosti "B", odvod - třída těsnosti "C"</t>
  </si>
  <si>
    <t xml:space="preserve">Požární izolace čtyřhranného  potrubí  - desky   z minerální vlny s černou hliníkovou fólii - 66kg/m3 - tl.50mm, PO EI 30 - splní klasifikaci „z obou stran“ o↔i = z vnitřní  i z vnější strany </t>
  </si>
  <si>
    <t>2.1</t>
  </si>
  <si>
    <t>Diagonální plastový ventilátor do potrubí  s AC motorem a kruhovým napojením, kuličková ložiska - JS 125mm vč. 2ks spojovacích manžet -  V=150m3/hod. pext=80Pa, 230V/33W + zpětná těsná klapka s pružinou JS 125mm</t>
  </si>
  <si>
    <t>2.2</t>
  </si>
  <si>
    <t>Nástěnný radiální ventilátor s AC motorem, kuličková ložiska, zpětná klapka, časový doběh  - JS 100mm - V=150m3/hod, pext=120Pa, 230V/46W</t>
  </si>
  <si>
    <t>2.3</t>
  </si>
  <si>
    <t>2.4</t>
  </si>
  <si>
    <t>2.5</t>
  </si>
  <si>
    <t>2.6</t>
  </si>
  <si>
    <t>2.7</t>
  </si>
  <si>
    <t>2.8</t>
  </si>
  <si>
    <t>Talířový kovový  ventil pro odvod vzduchu JS 200mm</t>
  </si>
  <si>
    <t>Ohebné hliníkové potrubí JS 125mm</t>
  </si>
  <si>
    <t>S</t>
  </si>
  <si>
    <t>vodovod</t>
  </si>
  <si>
    <t>451572111</t>
  </si>
  <si>
    <t>Lože pod potrubí otevřený výkop z kameniva drobného těženého</t>
  </si>
  <si>
    <t>612135101</t>
  </si>
  <si>
    <t>Hrubá výplň rýh ve stěnách maltou jakékoli šířky rýhy</t>
  </si>
  <si>
    <t>974031153</t>
  </si>
  <si>
    <t>Vysekání rýh ve zdivu cihelném hl do 100 mm š do 100 mm</t>
  </si>
  <si>
    <t>997002611</t>
  </si>
  <si>
    <t>Nakládání suti a vybouraných hmot</t>
  </si>
  <si>
    <t>721173316</t>
  </si>
  <si>
    <t>Potrubí kanalizační z PVC SN 4 dešťové DN 125</t>
  </si>
  <si>
    <t>721174024</t>
  </si>
  <si>
    <t>Potrubí kanalizační z PP odpadní DN 75</t>
  </si>
  <si>
    <t>721174025</t>
  </si>
  <si>
    <t>Potrubí kanalizační z PP odpadní DN 110</t>
  </si>
  <si>
    <t>721174042</t>
  </si>
  <si>
    <t>Potrubí kanalizační z PP připojovací DN 40</t>
  </si>
  <si>
    <t>721174043</t>
  </si>
  <si>
    <t>Potrubí kanalizační z PP připojovací DN 50</t>
  </si>
  <si>
    <t>721174044</t>
  </si>
  <si>
    <t>Potrubí kanalizační z PP připojovací DN 75</t>
  </si>
  <si>
    <t>721174045</t>
  </si>
  <si>
    <t>Potrubí kanalizační z PP připojovací DN 110</t>
  </si>
  <si>
    <t>721174055</t>
  </si>
  <si>
    <t>Potrubí kanalizační z PP dešťové DN 110</t>
  </si>
  <si>
    <t>721174056</t>
  </si>
  <si>
    <t>Potrubí kanalizační z PP dešťové DN 125</t>
  </si>
  <si>
    <t>721174057</t>
  </si>
  <si>
    <t>Potrubí kanalizační z PP dešťové DN 160</t>
  </si>
  <si>
    <t>721194104</t>
  </si>
  <si>
    <t>Vyvedení a upevnění odpadních výpustek DN 40</t>
  </si>
  <si>
    <t>721194105</t>
  </si>
  <si>
    <t>Vyvedení a upevnění odpadních výpustek DN 50</t>
  </si>
  <si>
    <t>721194107</t>
  </si>
  <si>
    <t>Vyvedení a upevnění odpadních výpustek DN 70</t>
  </si>
  <si>
    <t>721194109</t>
  </si>
  <si>
    <t>Vyvedení a upevnění odpadních výpustek DN 110</t>
  </si>
  <si>
    <t>721274125</t>
  </si>
  <si>
    <t>Přivzdušňovací ventil vnitřní odpadních potrubí DN 75</t>
  </si>
  <si>
    <t>721290112</t>
  </si>
  <si>
    <t>Zkouška těsnosti potrubí kanalizace vodou DN 150/DN 200</t>
  </si>
  <si>
    <t>721211422</t>
  </si>
  <si>
    <t>Vpusť podlahová se svislým odtokem DN 50/75/110 mřížka nerez 138x138</t>
  </si>
  <si>
    <t>722130234</t>
  </si>
  <si>
    <t>Potrubí vodovodní ocelové závitové pozinkované svařované běžné DN 32</t>
  </si>
  <si>
    <t>722130235</t>
  </si>
  <si>
    <t>Potrubí vodovodní ocelové závitové pozinkované svařované běžné DN 40</t>
  </si>
  <si>
    <t>722174022</t>
  </si>
  <si>
    <t>722174023</t>
  </si>
  <si>
    <t>722174024</t>
  </si>
  <si>
    <t>4+4</t>
  </si>
  <si>
    <t>722174025</t>
  </si>
  <si>
    <t>722181251</t>
  </si>
  <si>
    <t>Ochrana vodovodního potrubí přilepenými termoizolačními trubicemi z PE tl přes 20 do 25 mm DN do 22 mm</t>
  </si>
  <si>
    <t>722181252</t>
  </si>
  <si>
    <t>Ochrana vodovodního potrubí přilepenými termoizolačními trubicemi z PE tl přes 20 do 25 mm DN přes 22 do 45 mm</t>
  </si>
  <si>
    <t>722220152</t>
  </si>
  <si>
    <t>Nástěnka závitová plastová PPR PN 20 DN 20 x G 1/2"</t>
  </si>
  <si>
    <t>722232045</t>
  </si>
  <si>
    <t>Kohout kulový přímý G 1" PN 42 do 185°C vnitřní závit</t>
  </si>
  <si>
    <t>722240123</t>
  </si>
  <si>
    <t>Kohout kulový plastový PPR DN 25</t>
  </si>
  <si>
    <t>722290226</t>
  </si>
  <si>
    <t>Zkouška těsnosti vodovodního potrubí závitového DN do 50</t>
  </si>
  <si>
    <t>722290234</t>
  </si>
  <si>
    <t>Proplach a dezinfekce vodovodního potrubí DN do 80</t>
  </si>
  <si>
    <t>725813111</t>
  </si>
  <si>
    <t>Ventil rohový bez připojovací trubičky nebo flexi hadičky G 1/2"</t>
  </si>
  <si>
    <t>725980123</t>
  </si>
  <si>
    <t>Dvířka 30/30</t>
  </si>
  <si>
    <t>725211602</t>
  </si>
  <si>
    <t>Umyvadlo keramické bílé šířky 550 mm bez krytu na sifon připevněné na stěnu šrouby</t>
  </si>
  <si>
    <t>725822613</t>
  </si>
  <si>
    <t>Baterie umyvadlová stojánková páková s výpustí</t>
  </si>
  <si>
    <t>725211681</t>
  </si>
  <si>
    <t>Umyvadlo keramické bílé zdravotní šířky 640 mm připevněné na stěnu šrouby</t>
  </si>
  <si>
    <t>725211651</t>
  </si>
  <si>
    <t>Umyvadlo keramické bílé polozápustné šířky 560 mm připevněné do desky</t>
  </si>
  <si>
    <t>725821329</t>
  </si>
  <si>
    <t>Baterie dřezová stojánková páková s vytahovací sprškou</t>
  </si>
  <si>
    <t>725331111</t>
  </si>
  <si>
    <t>725111132</t>
  </si>
  <si>
    <t>Splachovač nádržkový plastový nízkopoložený nebo vysokopoložený</t>
  </si>
  <si>
    <t>725821323</t>
  </si>
  <si>
    <t>Baterie dřezová nástěnná klasická s otáčivým kulatým ústím a délkou ramínka 300 mm</t>
  </si>
  <si>
    <t>725121527</t>
  </si>
  <si>
    <t>Pisoárový záchodek automatický s integrovaným napájecím zdrojem</t>
  </si>
  <si>
    <t>726131043</t>
  </si>
  <si>
    <t>726191001</t>
  </si>
  <si>
    <t>Zvukoizolační souprava pro klozet a bidet</t>
  </si>
  <si>
    <t>726191002</t>
  </si>
  <si>
    <t>Souprava pro předstěnovou montáž</t>
  </si>
  <si>
    <t>726131031</t>
  </si>
  <si>
    <t>727213227</t>
  </si>
  <si>
    <t>Trubní ucpávka plastového potrubí bez izolace D 110 mm stropem tl 150 mm požární odolnost EI 120</t>
  </si>
  <si>
    <t>732331771</t>
  </si>
  <si>
    <t>Příslušenství k expanzním nádobám souprava s upínací páskou</t>
  </si>
  <si>
    <t>732331772</t>
  </si>
  <si>
    <t>Příslušenství k expanzním nádobám konzole nastavitelná</t>
  </si>
  <si>
    <t>894812339</t>
  </si>
  <si>
    <t>Příplatek k rourám revizní a čistící šachty z PP DN 600 za uříznutí šachtové roury</t>
  </si>
  <si>
    <t>894812332</t>
  </si>
  <si>
    <t>Revizní a čistící šachta z PP DN 600 šachtová roura korugovaná světlé hloubky 2000 mm</t>
  </si>
  <si>
    <t>722190401</t>
  </si>
  <si>
    <t>Vyvedení a upevnění výpustku DN do 25</t>
  </si>
  <si>
    <t>722181242</t>
  </si>
  <si>
    <t>Ochrana vodovodního potrubí přilepenými termoizolačními trubicemi z PE tl přes 13 do 20 mm DN přes 22 do 45 mm</t>
  </si>
  <si>
    <t>722181241</t>
  </si>
  <si>
    <t>Ochrana vodovodního potrubí přilepenými termoizolačními trubicemi z PE tl přes 13 do 20 mm DN do 22 mm</t>
  </si>
  <si>
    <t>725241213</t>
  </si>
  <si>
    <t>Vanička sprchová z litého polymermramoru čtvercová 900x900 mm</t>
  </si>
  <si>
    <t>631311131</t>
  </si>
  <si>
    <t>Doplnění dosavadních mazanin betonem prostým plochy do 1 m2 tloušťky přes 80 mm</t>
  </si>
  <si>
    <t>80</t>
  </si>
  <si>
    <t>722182013</t>
  </si>
  <si>
    <t>Podpůrný žlab pro potrubí D 32</t>
  </si>
  <si>
    <t>722182012</t>
  </si>
  <si>
    <t>Podpůrný žlab pro potrubí D 25</t>
  </si>
  <si>
    <t>727213229</t>
  </si>
  <si>
    <t>Trubní ucpávka plastového potrubí bez izolace D 160 mm stropem tl 150 mm požární odolnost EI 120</t>
  </si>
  <si>
    <t>Topná zkouška</t>
  </si>
  <si>
    <t>732331777</t>
  </si>
  <si>
    <t>Příslušenství k expanzním nádobám bezpečnostní uzávěr G 3/4 k měření tlaku</t>
  </si>
  <si>
    <t>733223304</t>
  </si>
  <si>
    <t>Potrubí měděné tvrdé spojované lisováním D 28x1,5 mm</t>
  </si>
  <si>
    <t>733223305</t>
  </si>
  <si>
    <t>Potrubí měděné tvrdé spojované lisováním D 35x1,5 mm</t>
  </si>
  <si>
    <t>733223306</t>
  </si>
  <si>
    <t>Potrubí měděné tvrdé spojované lisováním D 42x1,5 mm</t>
  </si>
  <si>
    <t>733223307</t>
  </si>
  <si>
    <t>Potrubí měděné tvrdé spojované lisováním D 54x2 mm</t>
  </si>
  <si>
    <t>733811251</t>
  </si>
  <si>
    <t>Ochrana potrubí ústředního vytápění termoizolačními trubicemi z PE tl přes 20 do 25 mm DN do 22 mm</t>
  </si>
  <si>
    <t>733811252</t>
  </si>
  <si>
    <t>733291101</t>
  </si>
  <si>
    <t>Zkouška těsnosti potrubí měděné D do 35x1,5</t>
  </si>
  <si>
    <t>733291102</t>
  </si>
  <si>
    <t>Zkouška těsnosti potrubí měděné D přes 35x1,5 do 64x2</t>
  </si>
  <si>
    <t>734242414</t>
  </si>
  <si>
    <t>Ventil závitový zpětný přímý G 1 PN 16 do 110°C</t>
  </si>
  <si>
    <t>734292715</t>
  </si>
  <si>
    <t>Kohout kulový přímý G 1 PN 42 do 185°C vnitřní závit</t>
  </si>
  <si>
    <t>5</t>
  </si>
  <si>
    <t>735152373</t>
  </si>
  <si>
    <t>Otopné těleso panelové VK dvoudeskové bez přídavné přestupní plochy výška/délka 600/600 mm výkon 587 W</t>
  </si>
  <si>
    <t>3</t>
  </si>
  <si>
    <t>735152480</t>
  </si>
  <si>
    <t>Otopné těleso panelové VK dvoudeskové 1 přídavná přestupní plocha výška/délka 600/1400 mm výkon 1803 W</t>
  </si>
  <si>
    <t>2+2+2</t>
  </si>
  <si>
    <t>735152580</t>
  </si>
  <si>
    <t>Otopné těleso panelové VK dvoudeskové 2 přídavné přestupní plochy výška/délka 600/1400 mm výkon 2351 W</t>
  </si>
  <si>
    <t>735000912</t>
  </si>
  <si>
    <t>Vyregulování ventilu nebo kohoutu dvojregulačního s termostatickým ovládáním</t>
  </si>
  <si>
    <t>735191905</t>
  </si>
  <si>
    <t>Odvzdušnění otopných těles</t>
  </si>
  <si>
    <t>735191910</t>
  </si>
  <si>
    <t>Napuštění vody do otopných těles</t>
  </si>
  <si>
    <t>783615551</t>
  </si>
  <si>
    <t>Mezinátěr jednonásobný syntetický nátěr potrubí DN do 50 mm</t>
  </si>
  <si>
    <t>734221682</t>
  </si>
  <si>
    <t>Termostatická hlavice kapalinová PN 10 do 110°C otopných těles VK</t>
  </si>
  <si>
    <t>735152576</t>
  </si>
  <si>
    <t>Otopné těleso panelové VK dvoudeskové 2 přídavné přestupní plochy výška/délka 600/900 mm výkon 1511 W</t>
  </si>
  <si>
    <t>723190252</t>
  </si>
  <si>
    <t>Výpustky plynovodní vedení a upevnění DN 20</t>
  </si>
  <si>
    <t>723190907</t>
  </si>
  <si>
    <t>Odvzdušnění nebo napuštění plynovodního potrubí</t>
  </si>
  <si>
    <t>723231165</t>
  </si>
  <si>
    <t>Kohout kulový přímý G 1 1/4" PN 42 do 185°C plnoprůtokový vnitřní závit těžká řada</t>
  </si>
  <si>
    <t>723231166</t>
  </si>
  <si>
    <t>Kohout kulový přímý G 1 1/2" PN 42 do 185°C plnoprůtokový vnitřní závit těžká řada</t>
  </si>
  <si>
    <t>Revize OPZ</t>
  </si>
  <si>
    <t>274313511</t>
  </si>
  <si>
    <t>279113134</t>
  </si>
  <si>
    <t>Základová zeď tl přes 250 do 300 mm z tvárnic ztraceného bednění včetně výplně z betonu tř. C 16/20</t>
  </si>
  <si>
    <t>591211111</t>
  </si>
  <si>
    <t>58381007</t>
  </si>
  <si>
    <t>Poznámka</t>
  </si>
  <si>
    <t>171251201</t>
  </si>
  <si>
    <t>Uložení sypaniny na skládky nebo meziskládky</t>
  </si>
  <si>
    <t>009: Ostatní konstrukce a práce</t>
  </si>
  <si>
    <t>046: Zemní práce pro montážní práce</t>
  </si>
  <si>
    <t>34535015</t>
  </si>
  <si>
    <t>34571007</t>
  </si>
  <si>
    <t>741110511</t>
  </si>
  <si>
    <t>Montáž lišta a kanálek vkládací šířky do 60 mm s víčkem</t>
  </si>
  <si>
    <t>741313011</t>
  </si>
  <si>
    <t>Montáž zásuvka chráněná bezšroubové připojení v krabici 2P+PE prostředí základní, vlhké se zapojením vodičů</t>
  </si>
  <si>
    <t>741910513</t>
  </si>
  <si>
    <t>Montáž se zhotovením konstrukce pro upevnění přístrojů přes 10 do 50 kg</t>
  </si>
  <si>
    <t>XE90</t>
  </si>
  <si>
    <t>998276101</t>
  </si>
  <si>
    <t>Přesun hmot pro trubní vedení z trub z plastických hmot otevřený výkop</t>
  </si>
  <si>
    <t>17*2</t>
  </si>
  <si>
    <t>899401112</t>
  </si>
  <si>
    <t>42291352</t>
  </si>
  <si>
    <t>poklop litinový šoupátkový pro zemní soupravy osazení do terénu a do vozovky</t>
  </si>
  <si>
    <t>871211211</t>
  </si>
  <si>
    <t>012303000</t>
  </si>
  <si>
    <t>045002000</t>
  </si>
  <si>
    <t>Provozní vlivy</t>
  </si>
  <si>
    <t>Přístavba 1PP - kuchyně, jídelna</t>
  </si>
  <si>
    <t>Přístavba 1NP - třídy</t>
  </si>
  <si>
    <t>Přístavba 1NP - šatna</t>
  </si>
  <si>
    <t>D.1.1.1c</t>
  </si>
  <si>
    <t>&gt;&gt;  skryté sloupce  &lt;&lt;</t>
  </si>
  <si>
    <t>KRYCÍ LIST SOUPISU PRACÍ</t>
  </si>
  <si>
    <t>v ---  níže se nacházejí doplnkové a pomocné údaje k sestavám  --- v</t>
  </si>
  <si>
    <t>False</t>
  </si>
  <si>
    <t>Stavba:</t>
  </si>
  <si>
    <t>Objekt:</t>
  </si>
  <si>
    <t>1 - 1.PP Kuchyně, jídelna</t>
  </si>
  <si>
    <t>KSO:</t>
  </si>
  <si>
    <t/>
  </si>
  <si>
    <t>CC-CZ:</t>
  </si>
  <si>
    <t>Místo:</t>
  </si>
  <si>
    <t>Datum:</t>
  </si>
  <si>
    <t>Zadavatel:</t>
  </si>
  <si>
    <t>IČ:</t>
  </si>
  <si>
    <t>Město Moravská Třebová</t>
  </si>
  <si>
    <t>DIČ:</t>
  </si>
  <si>
    <t>Zhotovitel:</t>
  </si>
  <si>
    <t>Projektant:</t>
  </si>
  <si>
    <t>Optima spol. s r.o., Vysoké Mýto</t>
  </si>
  <si>
    <t>Zpracovatel:</t>
  </si>
  <si>
    <t>Poznámka:</t>
  </si>
  <si>
    <t>Cena bez DPH</t>
  </si>
  <si>
    <t>Základ daně</t>
  </si>
  <si>
    <t>Sazba daně</t>
  </si>
  <si>
    <t>Výše daně</t>
  </si>
  <si>
    <t>základní</t>
  </si>
  <si>
    <t>snížená</t>
  </si>
  <si>
    <t>zákl. přenesená</t>
  </si>
  <si>
    <t>sníž. přenesená</t>
  </si>
  <si>
    <t>nulová</t>
  </si>
  <si>
    <t>v</t>
  </si>
  <si>
    <t>CZK</t>
  </si>
  <si>
    <t>REKAPITULACE ČLENĚNÍ SOUPISU PRACÍ</t>
  </si>
  <si>
    <t>Kód dílu - Popis</t>
  </si>
  <si>
    <t>Náklady stavby celkem</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</si>
  <si>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</si>
  <si>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</si>
  <si>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</si>
  <si>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</si>
  <si>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</si>
  <si>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</si>
  <si>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</si>
  <si>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</si>
  <si>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9 - Ostatní konstrukce a práce, bourání</t>
  </si>
  <si>
    <t xml:space="preserve">    997 - Doprava suti a vybouraných hmot</t>
  </si>
  <si>
    <t xml:space="preserve">    998 - Přesun hmot</t>
  </si>
  <si>
    <t>PSV - Práce a dodávky PSV</t>
  </si>
  <si>
    <t xml:space="preserve">    711 - Izolace proti vodě, vlhkosti a plynům</t>
  </si>
  <si>
    <t xml:space="preserve">    713 - Izolace tepelné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</si>
  <si>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</si>
  <si>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</si>
  <si>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</si>
  <si>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</si>
  <si>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</si>
  <si>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772 - Podlahy z kamene</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</si>
  <si>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</si>
  <si>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</si>
  <si>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</si>
  <si>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</si>
  <si>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</si>
  <si>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786 - Dokončovací práce - čalounické úpravy</t>
  </si>
  <si>
    <t>SOUPIS PRACÍ</t>
  </si>
  <si>
    <t>PČ</t>
  </si>
  <si>
    <t>J. Nh [h]</t>
  </si>
  <si>
    <t>Nh celkem [h]</t>
  </si>
  <si>
    <t>J. hmotnost [t]</t>
  </si>
  <si>
    <t>Hmotnost celkem [t]</t>
  </si>
  <si>
    <t>J. suť [t]</t>
  </si>
  <si>
    <t>Suť Celkem [t]</t>
  </si>
  <si>
    <t>Náklady soupisu celkem</t>
  </si>
  <si>
    <t>D</t>
  </si>
  <si>
    <t>HSV</t>
  </si>
  <si>
    <t>Práce a dodávky HSV</t>
  </si>
  <si>
    <t>0</t>
  </si>
  <si>
    <t>ROZPOCET</t>
  </si>
  <si>
    <t>Zemní práce</t>
  </si>
  <si>
    <t>131251103</t>
  </si>
  <si>
    <t>Hloubení jam nezapažených v hornině třídy těžitelnosti I skupiny 3 objem do 100 m3 strojně</t>
  </si>
  <si>
    <t>CS ÚRS 2025 02</t>
  </si>
  <si>
    <t>4</t>
  </si>
  <si>
    <t>1069448525</t>
  </si>
  <si>
    <t>PP</t>
  </si>
  <si>
    <t>Hloubení nezapažených jam a zářezů strojně s urovnáním dna do předepsaného profilu a spádu v hornině třídy těžitelnosti I skupiny 3 přes 50 do 100 m3</t>
  </si>
  <si>
    <t>Online PSC</t>
  </si>
  <si>
    <t>https://podminky.urs.cz/item/CS_URS_2025_02/131251103</t>
  </si>
  <si>
    <t>VV</t>
  </si>
  <si>
    <t>40,00*3,00*1,50</t>
  </si>
  <si>
    <t>True</t>
  </si>
  <si>
    <t>1896636316</t>
  </si>
  <si>
    <t>Hloubení nezapažených rýh šířky do 800 mm strojně s urovnáním dna do předepsaného profilu a spádu v hornině třídy těžitelnosti I skupiny 3 přes 20 do 50 m3</t>
  </si>
  <si>
    <t>https://podminky.urs.cz/item/CS_URS_2025_02/132251102</t>
  </si>
  <si>
    <t>"gabion" (4,80+3,15+3,70+5,40+31,00)*0,50*0,80</t>
  </si>
  <si>
    <t>"drenáž v přední části (liniového žlabu u východu na venkovní schody po šachtu před hlavním vstupem" 45,00*0,50*0,60</t>
  </si>
  <si>
    <t>"venkovní schody"</t>
  </si>
  <si>
    <t>"stěna A" (6,30+0,50)*0,60*0,75</t>
  </si>
  <si>
    <t>"stěna B" (7,90+1,00)*0,60*0,75</t>
  </si>
  <si>
    <t>"pro stupně" (2,80*0,40*0,60)*2</t>
  </si>
  <si>
    <t>621374332</t>
  </si>
  <si>
    <t>Vodorovné přemístění výkopku nebo sypaniny po suchu na obvyklém dopravním prostředku, bez naložení výkopku, avšak se složením bez rozhrnutí z horniny třídy těžitelnosti I skupiny 1 až 3 na vzdálenost přes 9 000 do 10 000 m</t>
  </si>
  <si>
    <t>https://podminky.urs.cz/item/CS_URS_2025_02/162751117</t>
  </si>
  <si>
    <t>-235218837</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</si>
  <si>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</si>
  <si>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https://podminky.urs.cz/item/CS_URS_2025_02/162751119</t>
  </si>
  <si>
    <t>221,129*12 'Přepočtené koeficientem množství</t>
  </si>
  <si>
    <t>-738078293</t>
  </si>
  <si>
    <t>Nakládání, skládání a překládání neulehlého výkopku nebo sypaniny strojně nakládání, množství přes 100 m3, z hornin třídy těžitelnosti I, skupiny 1 až 3</t>
  </si>
  <si>
    <t>https://podminky.urs.cz/item/CS_URS_2025_02/167151111</t>
  </si>
  <si>
    <t>6</t>
  </si>
  <si>
    <t>1060795501</t>
  </si>
  <si>
    <t>Poplatek za uložení stavebního odpadu na recyklační skládce (skládkovné) zeminy a kamení zatříděného do Katalogu odpadů pod kódem 17 05 04</t>
  </si>
  <si>
    <t>https://podminky.urs.cz/item/CS_URS_2025_02/171201231</t>
  </si>
  <si>
    <t>(40,00*3,00*1,50)*1,75</t>
  </si>
  <si>
    <t>"gabion" ((4,80+3,15+3,70+5,40+31,00)*0,50*0,80)*1,75</t>
  </si>
  <si>
    <t>"drenáž v přední části (liniového žlabu u východu na venkovní schody po šachtu před hlavním vstupem" (45,00*0,50*0,60)*1,75</t>
  </si>
  <si>
    <t>"stěna A" ((6,30+0,50)*0,60*0,75)*1,75</t>
  </si>
  <si>
    <t>"stěna B" ((7,90+1,00)*0,60*0,75)*1,75</t>
  </si>
  <si>
    <t>"pro stupně" ((2,80*0,40*0,60)*2)*1,75</t>
  </si>
  <si>
    <t>7</t>
  </si>
  <si>
    <t>-157934295</t>
  </si>
  <si>
    <t>Uložení sypaniny na skládky nebo meziskládky bez hutnění s upravením uložené sypaniny do předepsaného tvaru</t>
  </si>
  <si>
    <t>https://podminky.urs.cz/item/CS_URS_2025_02/171251201</t>
  </si>
  <si>
    <t>8</t>
  </si>
  <si>
    <t>175151201</t>
  </si>
  <si>
    <t>Obsypání objektu nad přilehlým původním terénem sypaninou bez prohození, uloženou do 3 m strojně</t>
  </si>
  <si>
    <t>2069584083</t>
  </si>
  <si>
    <t>Obsypání objektů nad přilehlým původním terénem strojně sypaninou z vhodných hornin třídy těžitelnosti I a II, skupiny 1 až 4 nebo materiálem uloženým ve vzdálenosti do 3 m od vnějšího kraje objektu pro jakoukoliv míru zhutnění bez prohození sypaniny</t>
  </si>
  <si>
    <t>https://podminky.urs.cz/item/CS_URS_2025_02/175151201</t>
  </si>
  <si>
    <t>9</t>
  </si>
  <si>
    <t>-1874948718</t>
  </si>
  <si>
    <t>Úprava pláně vyrovnáním výškových rozdílů strojně v hornině třídy těžitelnosti I, skupiny 1 až 3 se zhutněním</t>
  </si>
  <si>
    <t>https://podminky.urs.cz/item/CS_URS_2025_02/181951112</t>
  </si>
  <si>
    <t>(15,00*18,70)+(28,60*12,00)</t>
  </si>
  <si>
    <t>Zakládání</t>
  </si>
  <si>
    <t>10</t>
  </si>
  <si>
    <t>211561111</t>
  </si>
  <si>
    <t>Výplň odvodňovacích žeber nebo trativodů kamenivem hrubým drceným frakce 4 až 16 mm</t>
  </si>
  <si>
    <t>-1307505597</t>
  </si>
  <si>
    <t>Výplň kamenivem do rýh odvodňovacích žeber nebo trativodů bez zhutnění, s úpravou povrchu výplně kamenivem hrubým drceným frakce 4 až 16 mm</t>
  </si>
  <si>
    <t>https://podminky.urs.cz/item/CS_URS_2025_02/211561111</t>
  </si>
  <si>
    <t>"drenáž v přední části (liniového žlabu u východu na venkovní schody po šachtu před hlavním vstupem" 45,00*0,50*0,50</t>
  </si>
  <si>
    <t>11</t>
  </si>
  <si>
    <t>211971121</t>
  </si>
  <si>
    <t>Zřízení opláštění žeber nebo trativodů geotextilií v rýze nebo zářezu sklonu přes 1:2 š do 2,5 m</t>
  </si>
  <si>
    <t>-361089126</t>
  </si>
  <si>
    <t>Zřízení opláštění výplně z geotextilie odvodňovacích žeber nebo trativodů v rýze nebo zářezu se stěnami svislými nebo šikmými o sklonu přes 1:2 při rozvinuté šířce opláštění do 2,5 m</t>
  </si>
  <si>
    <t>https://podminky.urs.cz/item/CS_URS_2025_02/211971121</t>
  </si>
  <si>
    <t>"drenáž v přední části (liniového žlabu u východu na venkovní schody po šachtu před hlavním vstupem" 45,00*2,00</t>
  </si>
  <si>
    <t>12</t>
  </si>
  <si>
    <t>M</t>
  </si>
  <si>
    <t>69311080</t>
  </si>
  <si>
    <t>geotextilie netkaná separační, ochranná, filtrační, drenážní PES 200g/m2</t>
  </si>
  <si>
    <t>1198000846</t>
  </si>
  <si>
    <t>90*1,1845 'Přepočtené koeficientem množství</t>
  </si>
  <si>
    <t>13</t>
  </si>
  <si>
    <t>212755216</t>
  </si>
  <si>
    <t>Trativody z drenážních trubek plastových flexibilních DN 160 mm bez lože a obsypu</t>
  </si>
  <si>
    <t>-1449142104</t>
  </si>
  <si>
    <t>Trativody bez lože a obsypu z drenážních trubek plastových flexibilních DN 160 mm</t>
  </si>
  <si>
    <t>https://podminky.urs.cz/item/CS_URS_2025_02/212755216</t>
  </si>
  <si>
    <t>"drenáž v přední části (liniového žlabu u východu na venkovní schody po šachtu před hlavním vstupem" 45,00</t>
  </si>
  <si>
    <t>14</t>
  </si>
  <si>
    <t>270001111</t>
  </si>
  <si>
    <t>Vytvoření prostupů průřezu přes 0,02 do 0,05 m2 v monolitických betonových základech tl do 0,5 m osazením trub, dílců nebo tvarovek do bednění</t>
  </si>
  <si>
    <t>1170737281</t>
  </si>
  <si>
    <t>Vytvoření prostupů v základových konstrukcích z monolitického betonu nebo železobetonu osazením trub, prefabrikovaných dílců, dutinových tvarovek, apod., do bednění vnější průřezové plochy přes 0,02 do 0,05 m2, tloušťky zdi do 0,5 m</t>
  </si>
  <si>
    <t>https://podminky.urs.cz/item/CS_URS_2025_02/270001111</t>
  </si>
  <si>
    <t>15</t>
  </si>
  <si>
    <t>28611107</t>
  </si>
  <si>
    <t>trubka kanalizační PVC-U plnostěnná jednovrstvá s rázovou odolností DN 200x6000mm SN12</t>
  </si>
  <si>
    <t>818807040</t>
  </si>
  <si>
    <t>10*0,60</t>
  </si>
  <si>
    <t>16</t>
  </si>
  <si>
    <t>271532211</t>
  </si>
  <si>
    <t>Podsyp pod základové konstrukce se zhutněním z hrubého kameniva frakce 32 až 63 mm</t>
  </si>
  <si>
    <t>-1459392367</t>
  </si>
  <si>
    <t>Podsyp pod základové konstrukce se zhutněním a urovnáním povrchu z kameniva hrubého, frakce 32 - 63 mm</t>
  </si>
  <si>
    <t>https://podminky.urs.cz/item/CS_URS_2025_02/271532211</t>
  </si>
  <si>
    <t>((15,00*18,70)+(28,60*12,00))*0,80</t>
  </si>
  <si>
    <t>17</t>
  </si>
  <si>
    <t>271542211</t>
  </si>
  <si>
    <t>Podsyp pod základové konstrukce se zhutněním z netříděné štěrkodrtě</t>
  </si>
  <si>
    <t>1803678953</t>
  </si>
  <si>
    <t>Podsyp pod základové konstrukce se zhutněním a urovnáním povrchu ze štěrkodrtě netříděné</t>
  </si>
  <si>
    <t>https://podminky.urs.cz/item/CS_URS_2025_02/271542211</t>
  </si>
  <si>
    <t>((15,00*18,70)+(28,60*12,00))*0,20</t>
  </si>
  <si>
    <t>18</t>
  </si>
  <si>
    <t>273321611</t>
  </si>
  <si>
    <t>Základové desky ze ŽB bez zvýšených nároků na prostředí tř. C 30/37</t>
  </si>
  <si>
    <t>1706622028</t>
  </si>
  <si>
    <t>Základy z betonu železového (bez výztuže) desky z betonu bez zvláštních nároků na prostředí tř. C 30/37</t>
  </si>
  <si>
    <t>https://podminky.urs.cz/item/CS_URS_2025_02/273321611</t>
  </si>
  <si>
    <t>"základní tvar tl. 300 mm" ((14,51*18,25)-(3,00*3,00)+(28,15*11,35)+(6,60*0,35)-(21,20*3,80))*0,30</t>
  </si>
  <si>
    <t>"rozšířená část tl. 500 mm" 21,20*3,80*0,50</t>
  </si>
  <si>
    <t>"výtahová šachta tl. 300 mm" 3,50*3,20*0,30</t>
  </si>
  <si>
    <t>19</t>
  </si>
  <si>
    <t>273351121</t>
  </si>
  <si>
    <t>Zřízení bednění základových desek</t>
  </si>
  <si>
    <t>-1031400071</t>
  </si>
  <si>
    <t>Bednění základů desek zřízení</t>
  </si>
  <si>
    <t>https://podminky.urs.cz/item/CS_URS_2025_02/273351121</t>
  </si>
  <si>
    <t>"základní tvar tl. 300 mm" ((14,51+14,51+18,50+18,50)+(28,15+28,15+11,50))*0,50</t>
  </si>
  <si>
    <t>"výtahová šachta tl. 300 mm" (3,50+3,50+3,30+3,30)*0,50</t>
  </si>
  <si>
    <t>20</t>
  </si>
  <si>
    <t>273351122</t>
  </si>
  <si>
    <t>Odstranění bednění základových desek</t>
  </si>
  <si>
    <t>-1965657636</t>
  </si>
  <si>
    <t>Bednění základů desek odstranění</t>
  </si>
  <si>
    <t>https://podminky.urs.cz/item/CS_URS_2025_02/273351122</t>
  </si>
  <si>
    <t>21</t>
  </si>
  <si>
    <t>273361821</t>
  </si>
  <si>
    <t>Výztuž základových desek betonářskou ocelí 10 505 (R)</t>
  </si>
  <si>
    <t>1967797310</t>
  </si>
  <si>
    <t>Výztuž základů desek z betonářské oceli 10 505 (R) nebo BSt 500</t>
  </si>
  <si>
    <t>https://podminky.urs.cz/item/CS_URS_2025_02/273361821</t>
  </si>
  <si>
    <t>"viz. výkres D.1.2.2.7" 25,20*1,20</t>
  </si>
  <si>
    <t>22</t>
  </si>
  <si>
    <t>Základové pasy z betonu tř. C 12/15</t>
  </si>
  <si>
    <t>-1908096196</t>
  </si>
  <si>
    <t>Základy z betonu prostého pasy betonu kamenem neprokládaného tř. C 12/15</t>
  </si>
  <si>
    <t>https://podminky.urs.cz/item/CS_URS_2025_02/274313511</t>
  </si>
  <si>
    <t>"prostor mezi pilotovou stěnou a izolační přizdívkou" (12,30+25,00+12,00)*3,50*0,45</t>
  </si>
  <si>
    <t>23</t>
  </si>
  <si>
    <t>274321311</t>
  </si>
  <si>
    <t>Základové pasy ze ŽB bez zvýšených nároků na prostředí tř. C 16/20</t>
  </si>
  <si>
    <t>661744070</t>
  </si>
  <si>
    <t>Základy z betonu železového (bez výztuže) pasy z betonu bez zvláštních nároků na prostředí tř. C 16/20</t>
  </si>
  <si>
    <t>https://podminky.urs.cz/item/CS_URS_2025_02/274321311</t>
  </si>
  <si>
    <t>"pro stupně" (2,80*0,40*0,60)+(2,80*0,60*0,15)</t>
  </si>
  <si>
    <t>24</t>
  </si>
  <si>
    <t>2044749620</t>
  </si>
  <si>
    <t>Bednění základů pasů rovné zřízení</t>
  </si>
  <si>
    <t>https://podminky.urs.cz/item/CS_URS_2025_02/274351121</t>
  </si>
  <si>
    <t>"gabion" 12,00</t>
  </si>
  <si>
    <t>25</t>
  </si>
  <si>
    <t>236373363</t>
  </si>
  <si>
    <t>Bednění základů pasů rovné odstranění</t>
  </si>
  <si>
    <t>https://podminky.urs.cz/item/CS_URS_2025_02/274351122</t>
  </si>
  <si>
    <t>26</t>
  </si>
  <si>
    <t>1771661614</t>
  </si>
  <si>
    <t>Výztuž základů pasů z betonářské oceli 10 505 (R) nebo BSt 500</t>
  </si>
  <si>
    <t>https://podminky.urs.cz/item/CS_URS_2025_02/274361821</t>
  </si>
  <si>
    <t>"venkovní schody - startovací svislá výztuž"</t>
  </si>
  <si>
    <t>7,989*0,03 'Přepočtené koeficientem množství</t>
  </si>
  <si>
    <t>27</t>
  </si>
  <si>
    <t>-1483265741</t>
  </si>
  <si>
    <t>Základové zdi z tvárnic ztraceného bednění včetně výplně z betonu bez zvláštních nároků na vliv prostředí třídy C 16/20, tloušťky zdiva přes 250 do 300 mm</t>
  </si>
  <si>
    <t>https://podminky.urs.cz/item/CS_URS_2025_02/279113134</t>
  </si>
  <si>
    <t>"pro stupně" (2,80+2,80)*0,75</t>
  </si>
  <si>
    <t>28</t>
  </si>
  <si>
    <t>279361821</t>
  </si>
  <si>
    <t>Výztuž základových zdí nosných betonářskou ocelí 10 505</t>
  </si>
  <si>
    <t>-1039093395</t>
  </si>
  <si>
    <t>Výztuž základových zdí nosných svislých nebo odkloněných od svislice, rovinných nebo oblých, deskových nebo žebrových, včetně výztuže jejich žeber z betonářské oceli 10 505 (R) nebo BSt 500</t>
  </si>
  <si>
    <t>https://podminky.urs.cz/item/CS_URS_2025_02/279361821</t>
  </si>
  <si>
    <t>"pro stupně" (((2,80+2,80)*0,75)*0,30)*50*1,20</t>
  </si>
  <si>
    <t>75,6*0,001 'Přepočtené koeficientem množství</t>
  </si>
  <si>
    <t>Svislé a kompletní konstrukce</t>
  </si>
  <si>
    <t>29</t>
  </si>
  <si>
    <t>311113142</t>
  </si>
  <si>
    <t>Nadzákladová zeď tl přes 150 do 200 mm z hladkých tvárnic ztraceného bednění včetně výplně z betonu tř. 20/25</t>
  </si>
  <si>
    <t>570660446</t>
  </si>
  <si>
    <t>Nadzákladové zdi z betonových tvárnic ztraceného bednění hladkých včetně výplně z betonu C 20/25, tloušťky zdiva přes 150 do 200 mm</t>
  </si>
  <si>
    <t>https://podminky.urs.cz/item/CS_URS_2025_02/311113142</t>
  </si>
  <si>
    <t>"izolační přizdívka u pilotové stěny" (7,00+31,00+2,40+12,30)*3,50</t>
  </si>
  <si>
    <t>30</t>
  </si>
  <si>
    <t>313361821</t>
  </si>
  <si>
    <t>Výztuž obkladových zdí betonářskou ocelí 10 505</t>
  </si>
  <si>
    <t>213285615</t>
  </si>
  <si>
    <t>Výztuž nadzákladových zdí obkladových svislých nebo odkloněných od svislice, rovných nebo oblých z betonářské oceli 10 505 (R) nebo BSt 500</t>
  </si>
  <si>
    <t>https://podminky.urs.cz/item/CS_URS_2025_02/313361821</t>
  </si>
  <si>
    <t>"izolační přizdívka u pilotové stěny" ((7,00+31,00+2,40+12,30)*3,50)*12,00</t>
  </si>
  <si>
    <t>2213,4*0,001 'Přepočtené koeficientem množství</t>
  </si>
  <si>
    <t>31</t>
  </si>
  <si>
    <t>311272030</t>
  </si>
  <si>
    <t>Zdivo z pórobetonových tvárnic hladkých do P2 přes 450 do 600 kg/m3 na tenkovrstvou maltu tl 200 mm</t>
  </si>
  <si>
    <t>-187625691</t>
  </si>
  <si>
    <t>Zdivo z pórobetonových tvárnic na tenké maltové lože, tl. zdiva 200 mm pevnost tvárnic do P2, objemová hmotnost přes 450 do 600 kg/m3 hladkých</t>
  </si>
  <si>
    <t>https://podminky.urs.cz/item/CS_URS_2025_02/311272030</t>
  </si>
  <si>
    <t>"místnost 008" (1,95*3,50)-(0,70*2,00)</t>
  </si>
  <si>
    <t>32</t>
  </si>
  <si>
    <t>311235221</t>
  </si>
  <si>
    <t>Zdivo jednovrstvé z cihel broušených přes P10 do P15 na tenkovrstvou maltu tl 440 mm</t>
  </si>
  <si>
    <t>1797854481</t>
  </si>
  <si>
    <t>Zdivo jednovrstvé z cihel děrovaných broušených na celoplošnou tenkovrstvou maltu, pevnost cihel přes P10 do P15, tl. zdiva 440 mm</t>
  </si>
  <si>
    <t>https://podminky.urs.cz/item/CS_URS_2025_02/311235221</t>
  </si>
  <si>
    <t>(0,50+0,80)*3,50</t>
  </si>
  <si>
    <t>33</t>
  </si>
  <si>
    <t>311235161</t>
  </si>
  <si>
    <t>Zdivo jednovrstvé z cihel broušených přes P10 do P15 na tenkovrstvou maltu tl 300 mm</t>
  </si>
  <si>
    <t>-2107376817</t>
  </si>
  <si>
    <t>Zdivo jednovrstvé z cihel děrovaných broušených na celoplošnou tenkovrstvou maltu, pevnost cihel přes P10 do P15, tl. zdiva 300 mm</t>
  </si>
  <si>
    <t>https://podminky.urs.cz/item/CS_URS_2025_02/311235161</t>
  </si>
  <si>
    <t>(9,00*3,50)-(0,80*2,25)</t>
  </si>
  <si>
    <t>(2,52+3,47+3,73+2,83)*3,50</t>
  </si>
  <si>
    <t>((4,08+7,53)*3,50)-(0,80*2,25*2)</t>
  </si>
  <si>
    <t>34</t>
  </si>
  <si>
    <t>311238937</t>
  </si>
  <si>
    <t>Založení zdiva z cihel děrovaných broušených na zakládací maltu tloušťky přes 250 do 300 mm</t>
  </si>
  <si>
    <t>-1755579001</t>
  </si>
  <si>
    <t>Založení zdiva z broušených cihel na zakládací maltu, tlouštky zdiva přes 250 do 300 mm</t>
  </si>
  <si>
    <t>https://podminky.urs.cz/item/CS_URS_2025_02/311238937</t>
  </si>
  <si>
    <t>(9,00-0,80)</t>
  </si>
  <si>
    <t>(2,52+3,47+3,73+2,83)</t>
  </si>
  <si>
    <t>(4,08+7,53-0,80-0,80)</t>
  </si>
  <si>
    <t>35</t>
  </si>
  <si>
    <t>312321815</t>
  </si>
  <si>
    <t>Výplňová zeď ze ŽB pohledového tř. C 30/37 bez výztuže</t>
  </si>
  <si>
    <t>-297360085</t>
  </si>
  <si>
    <t>Nadzákladové zdi z betonu železového (bez výztuže) výplňové pohledového (v přírodní barvě drtí a přísad) tř. C 30/37</t>
  </si>
  <si>
    <t>https://podminky.urs.cz/item/CS_URS_2025_02/312321815</t>
  </si>
  <si>
    <t>"stěna A" ((2,70+0,50)*2,76*0,50)+(1,00*2,26*0,30)+(1,00*1,76*0,30)+(1,50*1,26*0,30)</t>
  </si>
  <si>
    <t>"stěna B" (7,80+1,00)*2,76*0,50</t>
  </si>
  <si>
    <t>36</t>
  </si>
  <si>
    <t>311321611</t>
  </si>
  <si>
    <t>Nosná zeď ze ŽB tř. C 30/37 bez výztuže</t>
  </si>
  <si>
    <t>340847644</t>
  </si>
  <si>
    <t>Nadzákladové zdi z betonu železového (bez výztuže) nosné bez zvláštních nároků na vliv prostředí tř. C 30/37</t>
  </si>
  <si>
    <t>https://podminky.urs.cz/item/CS_URS_2025_02/311321611</t>
  </si>
  <si>
    <t>"výtahová šachta" ((2,30+2,50)*4,48*0,40)+((1,90+2,20)*4,48*0,30)-(1,14*2,38*0,30)</t>
  </si>
  <si>
    <t xml:space="preserve">"viz. výkres ŽB stěn 1.PP" </t>
  </si>
  <si>
    <t>"pohled 1" (9,60*3,48*0,40)</t>
  </si>
  <si>
    <t>"pohled 2" (30,50*3,48*0,30)</t>
  </si>
  <si>
    <t>"pohled 3" ((6,305+6,00+6,00+6,845)*3,48*0,30)+((1,10+1,10+1,10)*3,48*0,40)-(5,30*1,80*0,30)-(6,00*1,80*0,30)-(0,80*1,80*0,30*6)</t>
  </si>
  <si>
    <t>"pohled 4" (14,16*3,48*0,30)-(2,00*2,86*0,30*2)-(0,80*2,30*0,30*3)</t>
  </si>
  <si>
    <t>"pohled a" ((7,25+1,80+0,95)*3,48*0,30)-(1,80*3,26*0,30)</t>
  </si>
  <si>
    <t>"pohled b" (4,00*3,48*0,30)</t>
  </si>
  <si>
    <t>"pohled d" (8,455*3,48*0,50)+(8,245*3,48*0,30)</t>
  </si>
  <si>
    <t>37</t>
  </si>
  <si>
    <t>-79337046</t>
  </si>
  <si>
    <t>Bednění nadzákladových zdí nosných rovné oboustranné za každou stranu zřízení</t>
  </si>
  <si>
    <t>https://podminky.urs.cz/item/CS_URS_2025_02/311351121</t>
  </si>
  <si>
    <t>"výtahová šachta" ((2,30+2,30+2,90+2,90)*4,50)+((1,60+1,60+2,20+2,20)*4,50)</t>
  </si>
  <si>
    <t>"pohled 1" ((9,60+9,60+0,50+0,50)*3,50)</t>
  </si>
  <si>
    <t>"pohled 2" ((30,50+30,50+0,40+0,40)*3,50)+((0,62+0,62+0,435+0,435)*0,40)</t>
  </si>
  <si>
    <t>"pohled 3" ((6,305+6,00+6,00+6,845)*3,48*2)+((1,10+1,10+0,50+0,50)*3,50*3)-(4,50*1,00)-(5,00*1,00)+((5,30+5,30+1,80+1,80)*0,4)+((6,0+6,0+1,8+1,8)*0,4)</t>
  </si>
  <si>
    <t>"pohled 3" ((0,80+0,80+1,80+1,80)*0,4)*6</t>
  </si>
  <si>
    <t>"pohled 4" ((14,16+14,16+0,40+0,40)*3,50)-(1,50*2,00*2)+((0,80+0,80+2,30+2,30)*0,40*3)+((2,00+2,86+2,86)*0,40*2)</t>
  </si>
  <si>
    <t>"pohled a" ((10,00+1,00+0,40+0,40)*3,50)-(1,00*2,50)+((1,80+3,26+3,26)*0,40)</t>
  </si>
  <si>
    <t>"pohled b" (4,00+4,00+0,40+0,40)*3,50</t>
  </si>
  <si>
    <t>"pohled d" ((8,455+8,455+0,60+0,60)*3,50)+((8,245+8,245+0,40+0,40)*3,50)</t>
  </si>
  <si>
    <t>"prostupy TZB" 20,00</t>
  </si>
  <si>
    <t>"stěna A" ((2,70+0,60+2,70)*3,00)+((1,00+1,00)*2,50)+((1,00+1,00)*2,00)+((1,50+1,50+0,40)*1,50)</t>
  </si>
  <si>
    <t>"stěna B" (7,80+7,10+0,60+1,50+1,00+0,60)*3,00</t>
  </si>
  <si>
    <t>38</t>
  </si>
  <si>
    <t>1822742407</t>
  </si>
  <si>
    <t>Bednění nadzákladových zdí nosných rovné oboustranné za každou stranu odstranění</t>
  </si>
  <si>
    <t>https://podminky.urs.cz/item/CS_URS_2025_02/311351122</t>
  </si>
  <si>
    <t>39</t>
  </si>
  <si>
    <t>-2078854360</t>
  </si>
  <si>
    <t>Výztuž nadzákladových zdí nosných svislých nebo odkloněných od svislice, rovných nebo oblých z betonářské oceli 10 505 (R) nebo BSt 500</t>
  </si>
  <si>
    <t>https://podminky.urs.cz/item/CS_URS_2025_02/311361821</t>
  </si>
  <si>
    <t>(18,333+126,529)*140,00*1,20</t>
  </si>
  <si>
    <t>24336,816*0,001 'Přepočtené koeficientem množství</t>
  </si>
  <si>
    <t>314238402</t>
  </si>
  <si>
    <t>Komínové těleso dvouprůduchové cihelné s izolovanými šamotovými vložkami D 20 cm a plastovými vložkami D 11 cm v 3 m</t>
  </si>
  <si>
    <t>446648024</t>
  </si>
  <si>
    <t>Komín dvouprůduchový cihelný kombinovaný s izolovanými izostatickými a plastovými vložkami komínové těleso výšky 3 m, světlý průměr vložek (izostatická/plastová) 20/11 cm</t>
  </si>
  <si>
    <t>https://podminky.urs.cz/item/CS_URS_2025_02/314238402</t>
  </si>
  <si>
    <t>41</t>
  </si>
  <si>
    <t>314238407</t>
  </si>
  <si>
    <t>Příplatek ke komínovému tělesu cihelnému dvouprůduchovému s izolovanými šamotovými vložkami a plastovými vložkami za větrací šachtu</t>
  </si>
  <si>
    <t>-1239170328</t>
  </si>
  <si>
    <t>Komín dvouprůduchový cihelný kombinovaný s izolovanými izostatickými a plastovými vložkami komínové těleso výšky 3 m, světlý průměr vložek (izostatická/plastová) Příplatek k ceně za vyzdění větrací šachty současně se zděním komínového tělesa světlý průměr vložek (izostatická/plastová) 20/11 cm</t>
  </si>
  <si>
    <t>https://podminky.urs.cz/item/CS_URS_2025_02/314238407</t>
  </si>
  <si>
    <t>42</t>
  </si>
  <si>
    <t>314238412</t>
  </si>
  <si>
    <t>Příplatek ke komínovému tělesu cihelnému dvouprůduchovému s izolovanými šamotovými vložkami D 20 cm a plastovými vložkami D 11 cm ZKD 1 m výšky</t>
  </si>
  <si>
    <t>1407107714</t>
  </si>
  <si>
    <t>Komín dvouprůduchový cihelný kombinovaný s izolovanými izostatickými a plastovými vložkami komínové těleso výšky 3 m, světlý průměr vložek (izostatická/plastová) Příplatek k ceně za každý další i započatý metr výšky komínového tělesa přes 3 m světlý průměr vložek (izostatická/plastová) 20/11 cm</t>
  </si>
  <si>
    <t>https://podminky.urs.cz/item/CS_URS_2025_02/314238412</t>
  </si>
  <si>
    <t>(3,80+4,72)-3,00</t>
  </si>
  <si>
    <t>43</t>
  </si>
  <si>
    <t>314238446</t>
  </si>
  <si>
    <t>Komínový návlek imitace omítnutí v 125 cm pro dvouprůduchový cihelný komín</t>
  </si>
  <si>
    <t>827543092</t>
  </si>
  <si>
    <t>Ukončení dvouprůduchového cihelného komínu komínovým návlekem dvouprůduchovým imitace omítnutí, výšky 125 cm</t>
  </si>
  <si>
    <t>https://podminky.urs.cz/item/CS_URS_2025_02/314238446</t>
  </si>
  <si>
    <t>44</t>
  </si>
  <si>
    <t>317142422</t>
  </si>
  <si>
    <t>Překlad nenosný pórobetonový š 100 mm v do 250 mm na tenkovrstvou maltu dl přes 1000 do 1250 mm</t>
  </si>
  <si>
    <t>41671268</t>
  </si>
  <si>
    <t>Překlady nenosné z pórobetonu osazené do tenkého maltového lože, výšky do 250 mm, šířky překladu 100 mm, délky překladu přes 1000 do 1250 mm</t>
  </si>
  <si>
    <t>https://podminky.urs.cz/item/CS_URS_2025_02/317142422</t>
  </si>
  <si>
    <t>45</t>
  </si>
  <si>
    <t>317142428</t>
  </si>
  <si>
    <t>Překlad nenosný pórobetonový š 100 mm v do 250 mm na tenkovrstvou maltu dl přes 2000 do 2500 mm</t>
  </si>
  <si>
    <t>-488842479</t>
  </si>
  <si>
    <t>Překlady nenosné z pórobetonu osazené do tenkého maltového lože, výšky do 250 mm, šířky překladu 100 mm, délky překladu přes 2000 do 2500 mm</t>
  </si>
  <si>
    <t>https://podminky.urs.cz/item/CS_URS_2025_02/317142428</t>
  </si>
  <si>
    <t>46</t>
  </si>
  <si>
    <t>1297934856</t>
  </si>
  <si>
    <t>Překlady nenosné z pórobetonu osazené do tenkého maltového lože, výšky do 250 mm, šířky překladu 150 mm, délky překladu přes 1000 do 1250 mm</t>
  </si>
  <si>
    <t>https://podminky.urs.cz/item/CS_URS_2025_02/317142442</t>
  </si>
  <si>
    <t>47</t>
  </si>
  <si>
    <t>317142444</t>
  </si>
  <si>
    <t>Překlad nenosný pórobetonový š 150 mm v do 250 mm na tenkovrstvou maltu dl přes 1250 do 1500 mm</t>
  </si>
  <si>
    <t>2006633469</t>
  </si>
  <si>
    <t>Překlady nenosné z pórobetonu osazené do tenkého maltového lože, výšky do 250 mm, šířky překladu 150 mm, délky překladu přes 1250 do 1500 mm</t>
  </si>
  <si>
    <t>https://podminky.urs.cz/item/CS_URS_2025_02/317142444</t>
  </si>
  <si>
    <t>48</t>
  </si>
  <si>
    <t>1339164763</t>
  </si>
  <si>
    <t>Překlady nenosné z pórobetonu osazené do tenkého maltového lože, výšky do 250 mm, šířky překladu 150 mm, délky překladu přes 1500 do 2000 mm</t>
  </si>
  <si>
    <t>https://podminky.urs.cz/item/CS_URS_2025_02/317142446</t>
  </si>
  <si>
    <t>49</t>
  </si>
  <si>
    <t>317142448</t>
  </si>
  <si>
    <t>Překlad nenosný pórobetonový š 150 mm v do 250 mm na tenkovrstvou maltu dl přes 2000 do 2500 mm</t>
  </si>
  <si>
    <t>-14416310</t>
  </si>
  <si>
    <t>Překlady nenosné z pórobetonu osazené do tenkého maltového lože, výšky do 250 mm, šířky překladu 150 mm, délky překladu přes 2000 do 2500 mm</t>
  </si>
  <si>
    <t>https://podminky.urs.cz/item/CS_URS_2025_02/317142448</t>
  </si>
  <si>
    <t>50</t>
  </si>
  <si>
    <t>317143431</t>
  </si>
  <si>
    <t>Překlad nosný z pórobetonu ve zdech tl 200 mm dl do 1300 mm</t>
  </si>
  <si>
    <t>-1594290399</t>
  </si>
  <si>
    <t>Překlady nosné z pórobetonu osazené do tenkého maltového lože, pro zdi tl. 200 mm, délky překladu do 1300 mm</t>
  </si>
  <si>
    <t>https://podminky.urs.cz/item/CS_URS_2025_02/317143431</t>
  </si>
  <si>
    <t>51</t>
  </si>
  <si>
    <t>470415742</t>
  </si>
  <si>
    <t>Překlady keramické vysoké osazené do maltového lože, šířky překladu 70 mm výšky 238 mm, délky 1250 mm</t>
  </si>
  <si>
    <t>https://podminky.urs.cz/item/CS_URS_2025_02/317168052</t>
  </si>
  <si>
    <t>"ve stěně tl. 300 mm" 4+4+4</t>
  </si>
  <si>
    <t>52</t>
  </si>
  <si>
    <t>-823371828</t>
  </si>
  <si>
    <t>Překlady keramické vysoké osazené do maltového lože, šířky překladu 70 mm výšky 238 mm, délky 1750 mm</t>
  </si>
  <si>
    <t>https://podminky.urs.cz/item/CS_URS_2025_02/317168054</t>
  </si>
  <si>
    <t>"ve stěně tl. 300 mm" 4</t>
  </si>
  <si>
    <t>53</t>
  </si>
  <si>
    <t>317168058</t>
  </si>
  <si>
    <t>Překlad keramický vysoký v 238 mm dl 2750 mm</t>
  </si>
  <si>
    <t>-1637346437</t>
  </si>
  <si>
    <t>Překlady keramické vysoké osazené do maltového lože, šířky překladu 70 mm výšky 238 mm, délky 2750 mm</t>
  </si>
  <si>
    <t>https://podminky.urs.cz/item/CS_URS_2025_02/317168058</t>
  </si>
  <si>
    <t>"ve stěně tl. 300 mm" 4+4</t>
  </si>
  <si>
    <t>54</t>
  </si>
  <si>
    <t>330321610</t>
  </si>
  <si>
    <t>Sloupy nebo pilíře ze ŽB tř. C 30/37 bez výztuže</t>
  </si>
  <si>
    <t>1062916982</t>
  </si>
  <si>
    <t>Sloupy, pilíře, táhla, rámové stojky, vzpěry z betonu železového (bez výztuže) bez zvláštních nároků na vliv prostředí tř. C 30/37</t>
  </si>
  <si>
    <t>https://podminky.urs.cz/item/CS_URS_2025_02/330321610</t>
  </si>
  <si>
    <t>"sloup S0.1a" 0,40*0,40*3,48</t>
  </si>
  <si>
    <t>"sloup S0.1b" (0,40*0,40*3,48)*2</t>
  </si>
  <si>
    <t>"sloup S0.1c" (0,40*0,40*3,48)*2</t>
  </si>
  <si>
    <t>"sloup S0.1d" 0,40*2,55*3,48</t>
  </si>
  <si>
    <t>55</t>
  </si>
  <si>
    <t>331351121</t>
  </si>
  <si>
    <t>Zřízení bednění čtyřúhelníkových sloupů v do 4 m průřezu přes 0,08 do 0,16 m2</t>
  </si>
  <si>
    <t>1324878084</t>
  </si>
  <si>
    <t>Bednění hranatých sloupů a pilířů včetně vzepření průřezu pravoúhlého čtyřúhelníka výšky do 4 m, průřezu přes 0,08 do 0,16 m2 zřízení</t>
  </si>
  <si>
    <t>https://podminky.urs.cz/item/CS_URS_2025_02/331351121</t>
  </si>
  <si>
    <t>"sloup S0.1a" (0,40+0,40+0,50+0,50)*3,50</t>
  </si>
  <si>
    <t>"sloup S0.1b" (0,40+0,40+0,50+0,50)*3,50*2</t>
  </si>
  <si>
    <t>"sloup S0.1c" (0,40+0,40+0,50+0,50)*3,50*2</t>
  </si>
  <si>
    <t>56</t>
  </si>
  <si>
    <t>331351122</t>
  </si>
  <si>
    <t>Odstranění bednění čtyřúhelníkových sloupů v do 4 m průřezu přes 0,08 do 0,16 m2</t>
  </si>
  <si>
    <t>1927838505</t>
  </si>
  <si>
    <t>Bednění hranatých sloupů a pilířů včetně vzepření průřezu pravoúhlého čtyřúhelníka výšky do 4 m, průřezu přes 0,08 do 0,16 m2 odstranění</t>
  </si>
  <si>
    <t>https://podminky.urs.cz/item/CS_URS_2025_02/331351122</t>
  </si>
  <si>
    <t>57</t>
  </si>
  <si>
    <t>920413049</t>
  </si>
  <si>
    <t>Bednění hranatých sloupů a pilířů včetně vzepření průřezu pravoúhlého čtyřúhelníka výšky do 4 m, průřezu přes 0,16 m2 zřízení</t>
  </si>
  <si>
    <t>https://podminky.urs.cz/item/CS_URS_2025_02/331351125</t>
  </si>
  <si>
    <t>"sloup S0.1d" (0,40+0,40+2,65+2,65)*3,50</t>
  </si>
  <si>
    <t>58</t>
  </si>
  <si>
    <t>1185529897</t>
  </si>
  <si>
    <t>Bednění hranatých sloupů a pilířů včetně vzepření průřezu pravoúhlého čtyřúhelníka výšky do 4 m, průřezu přes 0,16 m2 odstranění</t>
  </si>
  <si>
    <t>https://podminky.urs.cz/item/CS_URS_2025_02/331351126</t>
  </si>
  <si>
    <t>59</t>
  </si>
  <si>
    <t>397416135</t>
  </si>
  <si>
    <t>Výztuž sloupů, pilířů, rámových stojek, táhel nebo vzpěr hranatých svislých nebo šikmých (odkloněných) z betonářské oceli 10 505 (R) nebo BSt 500</t>
  </si>
  <si>
    <t>https://podminky.urs.cz/item/CS_URS_2025_02/331361821</t>
  </si>
  <si>
    <t>60</t>
  </si>
  <si>
    <t>342272215</t>
  </si>
  <si>
    <t>Příčka z pórobetonových hladkých tvárnic na tenkovrstvou maltu tl 75 mm</t>
  </si>
  <si>
    <t>-623073371</t>
  </si>
  <si>
    <t>Příčky z pórobetonových tvárnic hladkých na tenké maltové lože objemová hmotnost do 500 kg/m3, tloušťka příčky 75 mm</t>
  </si>
  <si>
    <t>https://podminky.urs.cz/item/CS_URS_2025_02/342272215</t>
  </si>
  <si>
    <t>"dozdívky u sloupů" ((0,25+0,25+0,40)+(0,25+0,25)+0,25+(0,30+0,40))*3,50</t>
  </si>
  <si>
    <t>61</t>
  </si>
  <si>
    <t>-1453245905</t>
  </si>
  <si>
    <t>Příčky z pórobetonových tvárnic hladkých na tenké maltové lože objemová hmotnost do 500 kg/m3, tloušťka příčky 100 mm</t>
  </si>
  <si>
    <t>https://podminky.urs.cz/item/CS_URS_2025_02/342272225</t>
  </si>
  <si>
    <t>((1,71+2,45+2,45+2,175+0,30+1,45)*3,50)-(0,70*2,00*3)-(1,80*2,00)</t>
  </si>
  <si>
    <t>62</t>
  </si>
  <si>
    <t>-74275405</t>
  </si>
  <si>
    <t>Příčky z pórobetonových tvárnic hladkých na tenké maltové lože objemová hmotnost do 500 kg/m3, tloušťka příčky 150 mm</t>
  </si>
  <si>
    <t>https://podminky.urs.cz/item/CS_URS_2025_02/342272245</t>
  </si>
  <si>
    <t>((2,83+3,47+4,00+2,68+3,48+1,30+3,48+3,32)*3,50)-(0,80*2,00*3)-(1,00*2,00)-(0,70*2,00*2)</t>
  </si>
  <si>
    <t>((2,10+7,60+2,37+2,37+2,45+2,45+4,25)*3,50)-(1,80*2,00)-(0,80*2,00*2)-(0,70*2,00)</t>
  </si>
  <si>
    <t>((3,00+1,93+3,63)*3,50)+(1,35*2,25)-(0,80*2,00*2)</t>
  </si>
  <si>
    <t>(2,175*3,50)-(1,60*2,00)</t>
  </si>
  <si>
    <t>((3,75+3,75+7,425+7,35+0,45+2,90+3,00+2,30+0,80+0,50+7,25)*3,50)-(0,80*2,00*2)-(0,90*2,00)-(1,00*2,00)-(4,80*1,65)</t>
  </si>
  <si>
    <t>(1,495*3,50)-(1,10*2,00)</t>
  </si>
  <si>
    <t>63</t>
  </si>
  <si>
    <t>342291112</t>
  </si>
  <si>
    <t>Ukotvení příček montážní polyuretanovou pěnou tl příčky přes 100 mm</t>
  </si>
  <si>
    <t>1653829422</t>
  </si>
  <si>
    <t>Ukotvení příček polyuretanovou pěnou, tl. příčky přes 100 mm</t>
  </si>
  <si>
    <t>https://podminky.urs.cz/item/CS_URS_2025_02/342291112</t>
  </si>
  <si>
    <t>"pórobeton tl. 75 mm" (0,25+0,25+0,40)+(0,25+0,25)+0,25+(0,30+0,40)</t>
  </si>
  <si>
    <t>"pórobeton tl. 100 mm" (1,71+2,45+2,45+2,175+0,30+1,45)</t>
  </si>
  <si>
    <t>"pórobeton tl. 150 mm"</t>
  </si>
  <si>
    <t>(2,83+3,47+4,00+2,68+3,48+1,30+3,48+3,32)</t>
  </si>
  <si>
    <t>(2,10+7,60+2,37+2,37+2,45+2,45+4,25)</t>
  </si>
  <si>
    <t>(3,00+1,93+3,63+1,35)</t>
  </si>
  <si>
    <t>2,175</t>
  </si>
  <si>
    <t>(3,75+3,75+7,425+7,35+0,45+2,90+3,00+2,30+0,80+0,50+7,25)</t>
  </si>
  <si>
    <t>1,495</t>
  </si>
  <si>
    <t>"pórobeton tl. 200 mm" 1,95</t>
  </si>
  <si>
    <t>64</t>
  </si>
  <si>
    <t>1466894750</t>
  </si>
  <si>
    <t>Ukotvení příček plochými kotvami, do konstrukce cihelné</t>
  </si>
  <si>
    <t>https://podminky.urs.cz/item/CS_URS_2025_02/342291121</t>
  </si>
  <si>
    <t>3,50*44</t>
  </si>
  <si>
    <t>65</t>
  </si>
  <si>
    <t>346244353</t>
  </si>
  <si>
    <t>Obezdívka koupelnových van ploch rovných tl 75 mm z pórobetonových přesných tvárnic</t>
  </si>
  <si>
    <t>-2009998994</t>
  </si>
  <si>
    <t>Obezdívka koupelnových van ploch rovných z přesných pórobetonových tvárnic, na tenké maltové lože, tl. 75 mm</t>
  </si>
  <si>
    <t>https://podminky.urs.cz/item/CS_URS_2025_02/346244353</t>
  </si>
  <si>
    <t>"závěsné WC" (0,95+1,01+0,95+1,25+1,00)*1,50</t>
  </si>
  <si>
    <t>66</t>
  </si>
  <si>
    <t>348215212</t>
  </si>
  <si>
    <t>Montáž svařovaných košů z ocelových sítí pro plot šířky do 0,5 m výšky přes 1,5 m</t>
  </si>
  <si>
    <t>-328652246</t>
  </si>
  <si>
    <t>Sestavení plotu z drátokamenných košů (gabionů) montáž svařovaných košů z ocelových sítí (materiál ve specifikaci) šířky do 0,5 m výšky přes 1,5 m</t>
  </si>
  <si>
    <t>https://podminky.urs.cz/item/CS_URS_2025_02/348215212</t>
  </si>
  <si>
    <t>"gabion" (4,80+3,15+3,70+5,40+31,00)*0,40*1,80</t>
  </si>
  <si>
    <t>67</t>
  </si>
  <si>
    <t>31319016</t>
  </si>
  <si>
    <t>koš gabionový z panelů svařovaných z ocelových sítí s povrchovou úpravou galfan pro plot přes v 1,5m</t>
  </si>
  <si>
    <t>936326044</t>
  </si>
  <si>
    <t>34,596*1,05 'Přepočtené koeficientem množství</t>
  </si>
  <si>
    <t>68</t>
  </si>
  <si>
    <t>348215311</t>
  </si>
  <si>
    <t>Vyplnění košů z ocelových sítí pro plot lomovým kamenem na sucho</t>
  </si>
  <si>
    <t>-1254116897</t>
  </si>
  <si>
    <t>Sestavení plotu z drátokamenných košů (gabionů) vyplnění košů lomovým kamenem neupraveným (materiál ve specifikaci) na sucho</t>
  </si>
  <si>
    <t>https://podminky.urs.cz/item/CS_URS_2025_02/348215311</t>
  </si>
  <si>
    <t>69</t>
  </si>
  <si>
    <t>58381075</t>
  </si>
  <si>
    <t>haklík hrubý(1t=2,0m2)</t>
  </si>
  <si>
    <t>123339812</t>
  </si>
  <si>
    <t>34,596*1,9 'Přepočtené koeficientem množství</t>
  </si>
  <si>
    <t>70</t>
  </si>
  <si>
    <t>58333688</t>
  </si>
  <si>
    <t>kamenivo těžené hrubé frakce 32/63</t>
  </si>
  <si>
    <t>281319929</t>
  </si>
  <si>
    <t>34,596*0,38 'Přepočtené koeficientem množství</t>
  </si>
  <si>
    <t>Vodorovné konstrukce</t>
  </si>
  <si>
    <t>71</t>
  </si>
  <si>
    <t>411324646</t>
  </si>
  <si>
    <t>Stropy deskové ze ŽB pohledového tř. C 30/37</t>
  </si>
  <si>
    <t>1068852</t>
  </si>
  <si>
    <t>Stropy z betonu železového (bez výztuže) pohledového stropů deskových, plochých střech, desek balkonových, desek hřibových stropů včetně hlavic hřibových sloupů tř. C 30/37</t>
  </si>
  <si>
    <t>https://podminky.urs.cz/item/CS_URS_2025_02/411324646</t>
  </si>
  <si>
    <t>((14,60*14,16)+(11,95*2,80)-(1,60*2,20)-(6,90*2,40))*0,20</t>
  </si>
  <si>
    <t>(28,15*10,60)*0,20</t>
  </si>
  <si>
    <t>72</t>
  </si>
  <si>
    <t>-1470355797</t>
  </si>
  <si>
    <t>Bednění stropních konstrukcí - bez podpěrné konstrukce desek tloušťky stropní desky přes 5 do 25 cm zřízení</t>
  </si>
  <si>
    <t>https://podminky.urs.cz/item/CS_URS_2025_02/411351011</t>
  </si>
  <si>
    <t>((14,60*14,16)+(11,95*2,80)-(1,60*2,20)-(6,90*2,40))</t>
  </si>
  <si>
    <t>(28,15*10,60)</t>
  </si>
  <si>
    <t>"vnější obvod" (17,50+12,00+2,60+30,50+10,70+28,20+4,40+14,20)*0,40</t>
  </si>
  <si>
    <t>"prostupy" 5,00</t>
  </si>
  <si>
    <t>73</t>
  </si>
  <si>
    <t>1535726829</t>
  </si>
  <si>
    <t>Bednění stropních konstrukcí - bez podpěrné konstrukce desek tloušťky stropní desky přes 5 do 25 cm odstranění</t>
  </si>
  <si>
    <t>https://podminky.urs.cz/item/CS_URS_2025_02/411351012</t>
  </si>
  <si>
    <t>74</t>
  </si>
  <si>
    <t>429876082</t>
  </si>
  <si>
    <t>Podpěrná konstrukce stropů - desek, kleneb a skořepin výška podepření do 4 m tloušťka stropu přes 15 do 25 cm zřízení</t>
  </si>
  <si>
    <t>https://podminky.urs.cz/item/CS_URS_2025_02/411354313</t>
  </si>
  <si>
    <t>75</t>
  </si>
  <si>
    <t>1284517745</t>
  </si>
  <si>
    <t>Podpěrná konstrukce stropů - desek, kleneb a skořepin výška podepření do 4 m tloušťka stropu přes 15 do 25 cm odstranění</t>
  </si>
  <si>
    <t>https://podminky.urs.cz/item/CS_URS_2025_02/411354314</t>
  </si>
  <si>
    <t>76</t>
  </si>
  <si>
    <t>104324547</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</si>
  <si>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</si>
  <si>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https://podminky.urs.cz/item/CS_URS_2025_02/411361821</t>
  </si>
  <si>
    <t>15,00*1,20</t>
  </si>
  <si>
    <t>77</t>
  </si>
  <si>
    <t>413321616</t>
  </si>
  <si>
    <t>Nosníky ze ŽB tř. C 30/37</t>
  </si>
  <si>
    <t>-1903074773</t>
  </si>
  <si>
    <t>Nosníky z betonu železového (bez výztuže) včetně stěnových i jeřábových drah, volných trámů, průvlaků, rámových příčlí, ztužidel, konzol, vodorovných táhel apod., tyčových konstrukcí tř. C 30/37</t>
  </si>
  <si>
    <t>https://podminky.urs.cz/item/CS_URS_2025_02/413321616</t>
  </si>
  <si>
    <t>"ŽB průvlak P1" 13,10*0,30*0,22</t>
  </si>
  <si>
    <t>"ŽB průvlak P2" 19,95*0,40*0,30</t>
  </si>
  <si>
    <t>"ŽB průvlak P3" (8,125*0,40*0,30)*3</t>
  </si>
  <si>
    <t>78</t>
  </si>
  <si>
    <t>413351121</t>
  </si>
  <si>
    <t>Zřízení bednění nosníků a průvlaků bez podpěrné kce výšky přes 100 cm</t>
  </si>
  <si>
    <t>95281000</t>
  </si>
  <si>
    <t>Bednění nosníků a průvlaků - bez podpěrné konstrukce výška nosníku po spodní líc stropní desky přes 100 cm zřízení</t>
  </si>
  <si>
    <t>https://podminky.urs.cz/item/CS_URS_2025_02/413351121</t>
  </si>
  <si>
    <t>"ŽB průvlak P1" 13,10*(0,30+0,50+0,50)</t>
  </si>
  <si>
    <t>"ŽB průvlak P2" 19,95*(0,40+0,50+0,50)</t>
  </si>
  <si>
    <t>"ŽB průvlak P3" (8,125*(0,40+0,50+0,50))*3</t>
  </si>
  <si>
    <t>8,00</t>
  </si>
  <si>
    <t>79</t>
  </si>
  <si>
    <t>413351122</t>
  </si>
  <si>
    <t>Odstranění bednění nosníků a průvlaků bez podpěrné kce výšky přes 100 cm</t>
  </si>
  <si>
    <t>-1662324652</t>
  </si>
  <si>
    <t>Bednění nosníků a průvlaků - bez podpěrné konstrukce výška nosníku po spodní líc stropní desky přes 100 cm odstranění</t>
  </si>
  <si>
    <t>https://podminky.urs.cz/item/CS_URS_2025_02/413351122</t>
  </si>
  <si>
    <t>413352115</t>
  </si>
  <si>
    <t>Zřízení podpěrné konstrukce nosníků výšky podepření do 4 m pro nosník výšky přes 100 cm</t>
  </si>
  <si>
    <t>-624056997</t>
  </si>
  <si>
    <t>Podpěrná konstrukce nosníků a průvlaků výšky podepření do 4 m výšky nosníku (po spodní hranu stropní desky) přes 100 cm zřízení</t>
  </si>
  <si>
    <t>https://podminky.urs.cz/item/CS_URS_2025_02/413352115</t>
  </si>
  <si>
    <t>81</t>
  </si>
  <si>
    <t>413352116</t>
  </si>
  <si>
    <t>Odstranění podpěrné konstrukce nosníků výšky podepření do 4 m pro nosník výšky přes 100 cm</t>
  </si>
  <si>
    <t>-645298908</t>
  </si>
  <si>
    <t>Podpěrná konstrukce nosníků a průvlaků výšky podepření do 4 m výšky nosníku (po spodní hranu stropní desky) přes 100 cm odstranění</t>
  </si>
  <si>
    <t>https://podminky.urs.cz/item/CS_URS_2025_02/413352116</t>
  </si>
  <si>
    <t>82</t>
  </si>
  <si>
    <t>713243623</t>
  </si>
  <si>
    <t>Výztuž nosníků včetně stěnových i jeřábových drah, volných trámů, průvlaků, rámových příčlí, ztužidel, konzol, vodorovných táhel apod. tyčových konstrukcí lemujících nebo vyztužujících stropní a podobné střešní konstrukce z betonářské oceli 10 505 (R) nebo BSt 500</t>
  </si>
  <si>
    <t>https://podminky.urs.cz/item/CS_URS_2025_02/413361821</t>
  </si>
  <si>
    <t>(6,184*200,00)*1,20</t>
  </si>
  <si>
    <t>1484,16*0,001 'Přepočtené koeficientem množství</t>
  </si>
  <si>
    <t>83</t>
  </si>
  <si>
    <t>430321212</t>
  </si>
  <si>
    <t>Schodišťová konstrukce a rampa ze ŽB tř. C 12/15</t>
  </si>
  <si>
    <t>1113229223</t>
  </si>
  <si>
    <t>Schodišťové konstrukce a rampy z betonu železového (bez výztuže) stupně, schodnice, ramena, podesty s nosníky tř. C 12/15</t>
  </si>
  <si>
    <t>https://podminky.urs.cz/item/CS_URS_2025_02/430321212</t>
  </si>
  <si>
    <t>"venkovní schody - podkladní deska" 3,90*2,80*0,10</t>
  </si>
  <si>
    <t>84</t>
  </si>
  <si>
    <t>430321515</t>
  </si>
  <si>
    <t>Schodišťová konstrukce a rampa ze ŽB tř. C 20/25</t>
  </si>
  <si>
    <t>1284842765</t>
  </si>
  <si>
    <t>Schodišťové konstrukce a rampy z betonu železového (bez výztuže) stupně, schodnice, ramena, podesty s nosníky tř. C 20/25</t>
  </si>
  <si>
    <t>https://podminky.urs.cz/item/CS_URS_2025_02/430321515</t>
  </si>
  <si>
    <t>"venkovní schody - vrchní deska" 3,90*2,80*0,12</t>
  </si>
  <si>
    <t>85</t>
  </si>
  <si>
    <t>430321616</t>
  </si>
  <si>
    <t>Schodišťová konstrukce a rampa ze ŽB tř. C 30/37</t>
  </si>
  <si>
    <t>-318367751</t>
  </si>
  <si>
    <t>Schodišťové konstrukce a rampy z betonu železového (bez výztuže) stupně, schodnice, ramena, podesty s nosníky tř. C 30/37</t>
  </si>
  <si>
    <t>https://podminky.urs.cz/item/CS_URS_2025_02/430321616</t>
  </si>
  <si>
    <t>(2,10*0,30*0,25)+(1,60*1,50*0,18)+(1,50*1,50*0,18)+(6,00*1,50*0,18)+(1,23*1,50*0,18)+(6,00*1,50*0,15)</t>
  </si>
  <si>
    <t>86</t>
  </si>
  <si>
    <t>430361821</t>
  </si>
  <si>
    <t>Výztuž schodišťové konstrukce a rampy betonářskou ocelí 10 505</t>
  </si>
  <si>
    <t>347086560</t>
  </si>
  <si>
    <t>Výztuž schodišťových konstrukcí a ramp stupňů, schodnic, ramen, podest s nosníky z betonářské oceli 10 505 (R) nebo BSt 500</t>
  </si>
  <si>
    <t>https://podminky.urs.cz/item/CS_URS_2025_02/430361821</t>
  </si>
  <si>
    <t>4,297*160,00</t>
  </si>
  <si>
    <t>687,52*0,001 'Přepočtené koeficientem množství</t>
  </si>
  <si>
    <t>87</t>
  </si>
  <si>
    <t>430362021</t>
  </si>
  <si>
    <t>Výztuž schodišťové konstrukce a rampy svařovanými sítěmi Kari</t>
  </si>
  <si>
    <t>1549448289</t>
  </si>
  <si>
    <t>Výztuž schodišťových konstrukcí a ramp stupňů, schodnic, ramen, podest s nosníky ze svařovaných sítí z drátů typu KARI</t>
  </si>
  <si>
    <t>https://podminky.urs.cz/item/CS_URS_2025_02/430362021</t>
  </si>
  <si>
    <t>"venkovní schody - vrchní deska" (3,90*2,80)*4,04*1,25</t>
  </si>
  <si>
    <t>55,146*0,001 'Přepočtené koeficientem množství</t>
  </si>
  <si>
    <t>88</t>
  </si>
  <si>
    <t>431351121</t>
  </si>
  <si>
    <t>Zřízení bednění podest schodišť a ramp přímočarých v do 4 m</t>
  </si>
  <si>
    <t>-973573719</t>
  </si>
  <si>
    <t>Bednění podest, podstupňových desek a ramp včetně podpěrné konstrukce výšky do 4 m půdorysně přímočarých zřízení</t>
  </si>
  <si>
    <t>https://podminky.urs.cz/item/CS_URS_2025_02/431351121</t>
  </si>
  <si>
    <t>((2,10+2,10+0,40+0,40)*0,40)+(1,60*1,50)+(1,50*1,50)+(6,00*1,50)+(1,23*1,50)+(6,00*1,50)+10,00</t>
  </si>
  <si>
    <t>"venkovní schody - desky" (2,80+2,80)*0,30</t>
  </si>
  <si>
    <t>89</t>
  </si>
  <si>
    <t>431351122</t>
  </si>
  <si>
    <t>Odstranění bednění podest schodišť a ramp přímočarých v do 4 m</t>
  </si>
  <si>
    <t>-1131764137</t>
  </si>
  <si>
    <t>Bednění podest, podstupňových desek a ramp včetně podpěrné konstrukce výšky do 4 m půdorysně přímočarých odstranění</t>
  </si>
  <si>
    <t>https://podminky.urs.cz/item/CS_URS_2025_02/431351122</t>
  </si>
  <si>
    <t>90</t>
  </si>
  <si>
    <t>434311115</t>
  </si>
  <si>
    <t>Schodišťové stupně dusané na terén z betonu tř. C 20/25 bez potěru</t>
  </si>
  <si>
    <t>-1041959001</t>
  </si>
  <si>
    <t>Stupně dusané z betonu prostého nebo prokládaného kamenem na terén nebo na desku bez potěru, se zahlazením povrchu tř. C 20/25</t>
  </si>
  <si>
    <t>https://podminky.urs.cz/item/CS_URS_2025_02/434311115</t>
  </si>
  <si>
    <t>1,50*21</t>
  </si>
  <si>
    <t>"venkovní schody" 2,80*14</t>
  </si>
  <si>
    <t>91</t>
  </si>
  <si>
    <t>548065726</t>
  </si>
  <si>
    <t>Bednění stupňů betonovaných na podstupňové desce nebo na terénu půdorysně přímočarých zřízení</t>
  </si>
  <si>
    <t>https://podminky.urs.cz/item/CS_URS_2025_02/434351141</t>
  </si>
  <si>
    <t>31,50*(0,35+0,20)</t>
  </si>
  <si>
    <t>6,00</t>
  </si>
  <si>
    <t>"venkovní schody" (2,80*13)*(0,20+0,35)</t>
  </si>
  <si>
    <t>92</t>
  </si>
  <si>
    <t>-1948479459</t>
  </si>
  <si>
    <t>Bednění stupňů betonovaných na podstupňové desce nebo na terénu půdorysně přímočarých odstranění</t>
  </si>
  <si>
    <t>https://podminky.urs.cz/item/CS_URS_2025_02/434351142</t>
  </si>
  <si>
    <t>Komunikace pozemní</t>
  </si>
  <si>
    <t>93</t>
  </si>
  <si>
    <t>564750001</t>
  </si>
  <si>
    <t>Podklad nebo kryt z kameniva hrubého drceného vel. 8-16 mm plochy do 100 m2 tl 150 mm</t>
  </si>
  <si>
    <t>1553410928</t>
  </si>
  <si>
    <t>Podklad nebo kryt z kameniva hrubého drceného vel. 8-16 mm s rozprostřením a zhutněním plochy jednotlivě do 100 m2, po zhutnění tl. 150 mm</t>
  </si>
  <si>
    <t>https://podminky.urs.cz/item/CS_URS_2025_02/564750001</t>
  </si>
  <si>
    <t>"u venkovní schodiště" 6,50</t>
  </si>
  <si>
    <t>"kamenná dlažba před hlavním vstupem do 1.PP" 50,00</t>
  </si>
  <si>
    <t>94</t>
  </si>
  <si>
    <t>564760101</t>
  </si>
  <si>
    <t>Podklad nebo kryt z kameniva hrubého drceného vel. 16-32 mm plochy do 100 m2 tl 200 mm</t>
  </si>
  <si>
    <t>-1064953922</t>
  </si>
  <si>
    <t>Podklad nebo kryt z kameniva hrubého drceného vel. 16-32 mm s rozprostřením a zhutněním plochy jednotlivě do 100 m2, po zhutnění tl. 200 mm</t>
  </si>
  <si>
    <t>https://podminky.urs.cz/item/CS_URS_2025_02/564760101</t>
  </si>
  <si>
    <t>"okapový chodník" 38,00+4,50</t>
  </si>
  <si>
    <t>95</t>
  </si>
  <si>
    <t>56476019</t>
  </si>
  <si>
    <t>Kladecí a výplňová vrstva pro dlažby z kameniva drceného fr. 4-8 mm tloušťky 100 mm</t>
  </si>
  <si>
    <t>-54507196</t>
  </si>
  <si>
    <t>96</t>
  </si>
  <si>
    <t>Kladení dlažby z kostek drobných z kamene do lože z kameniva tl 50 mm</t>
  </si>
  <si>
    <t>-2117205288</t>
  </si>
  <si>
    <t>Kladení dlažby z kostek s provedením lože do tl. 50 mm, s vyplněním spár, s dvojím beraněním a se smetením přebytečného materiálu na krajnici drobných z kamene, do lože z kameniva</t>
  </si>
  <si>
    <t>https://podminky.urs.cz/item/CS_URS_2025_02/591211111</t>
  </si>
  <si>
    <t>97</t>
  </si>
  <si>
    <t>kostka štípaná dlažební žula drobná 8/10</t>
  </si>
  <si>
    <t>-599201912</t>
  </si>
  <si>
    <t>6,5*1,02 'Přepočtené koeficientem množství</t>
  </si>
  <si>
    <t>Úpravy povrchů, podlahy a osazování výplní</t>
  </si>
  <si>
    <t>98</t>
  </si>
  <si>
    <t>1587311469</t>
  </si>
  <si>
    <t>Podkladní a spojovací vrstva vnitřních omítaných ploch penetrace disperzní nanášená ručně stěn</t>
  </si>
  <si>
    <t>https://podminky.urs.cz/item/CS_URS_2025_02/612131121</t>
  </si>
  <si>
    <t>"místnost 001" ((2,40+3,75)*3,30)</t>
  </si>
  <si>
    <t>"místnost 002" ((9,38+3,00+3,50+2,90+2,10+1,98+1,98+2,10)*3,30)-(0,80*2,00*4)-(2,10*2,60)-(1,80*2,00)</t>
  </si>
  <si>
    <t xml:space="preserve">"místnost 004" ((8,895+8,895+2,87+2,87)*3,30)-(1,10*2,00)-(1,80*2,00)-(1,60*2,00) </t>
  </si>
  <si>
    <t>"místnost 005" (( 10,07+10,07+4,62+4,62+2,40+2,40)*3,30)-(1,80*2,00)-(0,80*2,00*4)-(1,00*2,00)-(1,80*2,60)</t>
  </si>
  <si>
    <t>"místnost 006a" ((1,93+1,93+1,70+1,70)*3,30)-(0,80*2,00)</t>
  </si>
  <si>
    <t>"místnost 006b" ((1,93+2,70+5,40+1,50+3,33)*3,30)-(0,80*2,00)</t>
  </si>
  <si>
    <t>"místnost 007" (((1,45+1,45+0,95+0,95+0,95+0,95+(2,45*6)))*3,30)-(0,80*2,00)-(0,70*2,00*4)</t>
  </si>
  <si>
    <t>"místnost 008" (((1,37+1,37+0,95+0,95+1,01+1,01+(2,45*6)))*3,30)-(0,80*2,00)-(0,70*2,00*4)</t>
  </si>
  <si>
    <t xml:space="preserve">"místnost 009" ((2,68+2,68+2,23+2,23)*3,30)-(0,80*2,00) </t>
  </si>
  <si>
    <t xml:space="preserve">"místnost 010" ((3,75+3,75+2,505+2,505+0,30+0,30)*3,30)-(1,10*2,00) </t>
  </si>
  <si>
    <t xml:space="preserve">"místnost 011" ((1,73+1,73+2,37+2,37)*3,30)-(0,80*2,00) </t>
  </si>
  <si>
    <t xml:space="preserve">"místnost 012" ((2,37+2,37+3,12+3,12)*3,30)-(0,80*2,00) </t>
  </si>
  <si>
    <t>"místnost 013" ((3,58+3,58+4,00+4,00)*3,30)-(0,80*2,00)</t>
  </si>
  <si>
    <t>"místnost 014" ((1,62+1,62+3,32+3,32)*3,30)-(0,80*2,00)-(0,70*2,00)</t>
  </si>
  <si>
    <t xml:space="preserve">"místnost 015" ((1,71+1,71+2,25+2,25)*3,30)-(0,70*2,00*2) </t>
  </si>
  <si>
    <t xml:space="preserve">"místnost 016" ((1,71+1,71+1,00+1,00)*3,30)-(0,70*2,00) </t>
  </si>
  <si>
    <t>"místnost 017" ((1,30+1,30+5,15+5,15)*3,30)-(0,70*2,00)-(0,80*2,00)-(1,00*2,00*2)</t>
  </si>
  <si>
    <t xml:space="preserve">"místnost 018" ((1,10+1,10+2,68+2,68)*3,30)-(0,70*2,00) </t>
  </si>
  <si>
    <t>"místnost 019" (( 7,70+7,70+10,25+10,25+2,85+2,85+0,17+2,25+2,25+0,80+0,70+0,17+0,50+0,85)*3,30)-(1,0*2,0)-(0,0*2,0)-(0,8*2,0)-(0,8*1,8*4)-(4,8*1,65)</t>
  </si>
  <si>
    <t>"místnost 020" ((20,455+20,455+10+10+0,4+0,4+0,4+0,4+0,4+0,4+0,75+0,75+0,4+0,4+0,4+0,8+0,8)*3,3)-(5,3*1,80)-(6,0*1,80)-(1,6*2,5)-(0,8*2,0)-(4,8*1,65)</t>
  </si>
  <si>
    <t>"místnost 021" ((3,75+3,75+3,32+3,32)*3,30)-(0,80*2,00)-(0,80*1,80*2)</t>
  </si>
  <si>
    <t xml:space="preserve">"místnost 021" ((4,91+4,91+9,30+9,30)*3,30)-(0,80*2,00)-(1,80*2,60) </t>
  </si>
  <si>
    <t>"ostění a nadpraží" 33,28</t>
  </si>
  <si>
    <t>99</t>
  </si>
  <si>
    <t>612341321</t>
  </si>
  <si>
    <t>Sádrová nebo vápenosádrová omítka hladká jednovrstvá vnitřních stěn nanášená strojně</t>
  </si>
  <si>
    <t>1398992466</t>
  </si>
  <si>
    <t>Omítka sádrová nebo vápenosádrová vnitřních ploch nanášená strojně jednovrstvá, tloušťky do 10 mm hladká svislých konstrukcí stěn</t>
  </si>
  <si>
    <t>https://podminky.urs.cz/item/CS_URS_2025_02/612341321</t>
  </si>
  <si>
    <t>100</t>
  </si>
  <si>
    <t>612341391</t>
  </si>
  <si>
    <t>Příplatek k sádrové omítce vnitřních stěn za každých dalších 5 mm tloušťky strojně</t>
  </si>
  <si>
    <t>-1128442765</t>
  </si>
  <si>
    <t>Omítka sádrová nebo vápenosádrová vnitřních ploch nanášená strojně Příplatek k cenám za každých dalších i započatých 5 mm tloušťky omítky přes 10 mm stěn</t>
  </si>
  <si>
    <t>https://podminky.urs.cz/item/CS_URS_2025_02/612341391</t>
  </si>
  <si>
    <t>101</t>
  </si>
  <si>
    <t>612345301</t>
  </si>
  <si>
    <t>Sádrová hladká omítka ostění nebo nadpraží</t>
  </si>
  <si>
    <t>742886048</t>
  </si>
  <si>
    <t>Sádrová nebo vápenosádrová omítka ostění nebo nadpraží hladká</t>
  </si>
  <si>
    <t>https://podminky.urs.cz/item/CS_URS_2025_02/612345301</t>
  </si>
  <si>
    <t>"pozice O1" (0,80+2,30+2,30)*3*0,40</t>
  </si>
  <si>
    <t>"pozice O2" (0,80+1,80+1,80)*6*0,40</t>
  </si>
  <si>
    <t>"pozice O3" (6,00+1,80+1,80)*0,40</t>
  </si>
  <si>
    <t>"pozice O4" (5,20+1,80+1,80)*0,40</t>
  </si>
  <si>
    <t>"pozice D1" (2,00+2,60+2,60)*2*0,40</t>
  </si>
  <si>
    <t>"pozice D2" (1,80+3,00+3,00)*0,40</t>
  </si>
  <si>
    <t>102</t>
  </si>
  <si>
    <t>1186672696</t>
  </si>
  <si>
    <t>Podkladní a spojovací vrstva vnějších omítaných ploch penetrace nanášená ručně stěn</t>
  </si>
  <si>
    <t>https://podminky.urs.cz/item/CS_URS_2025_02/622131121</t>
  </si>
  <si>
    <t>"2x - pod KZS, silikon"</t>
  </si>
  <si>
    <t>((4,00+28,15+4,40+14,30)*3,80)+8,00</t>
  </si>
  <si>
    <t>"odpočet oken a dveří"</t>
  </si>
  <si>
    <t>"pozice O1" -((0,80*2,30)*3)</t>
  </si>
  <si>
    <t>"pozice O2" -((0,80*1,80)*6)</t>
  </si>
  <si>
    <t>"pozice O3" -(6,00*1,80)</t>
  </si>
  <si>
    <t>"pozice O4" -(5,20*1,80)</t>
  </si>
  <si>
    <t>"pozice D1" -((2,00*2,60)*2)</t>
  </si>
  <si>
    <t>"pozice D2" -(1,80*3,00)</t>
  </si>
  <si>
    <t xml:space="preserve">"ostění a nadpraží" </t>
  </si>
  <si>
    <t>"pozice O1" (0,80+2,30+2,30)*3*0,20</t>
  </si>
  <si>
    <t>"pozice O2" (0,80+1,80+1,80)*6*0,20</t>
  </si>
  <si>
    <t>"pozice O3" (6,00+1,80+1,80)*0,20</t>
  </si>
  <si>
    <t>"pozice O4" (5,20+1,80+1,80)*0,20</t>
  </si>
  <si>
    <t>"pozice D1" (2,00+2,60+2,60)*2*0,20</t>
  </si>
  <si>
    <t>"pozice D2" (1,80+3,00+3,00)*0,20</t>
  </si>
  <si>
    <t>167,75*2 'Přepočtené koeficientem množství</t>
  </si>
  <si>
    <t>103</t>
  </si>
  <si>
    <t>622143002</t>
  </si>
  <si>
    <t>Montáž omítkových plastových nebo pozinkovaných dilatačních profilů</t>
  </si>
  <si>
    <t>1461096298</t>
  </si>
  <si>
    <t>Montáž omítkových profilů plastových, pozinkovaných nebo dřevěných upevněných vtlačením do podkladní vrstvy nebo přibitím dilatačních s tkaninou</t>
  </si>
  <si>
    <t>https://podminky.urs.cz/item/CS_URS_2025_02/622143002</t>
  </si>
  <si>
    <t>104</t>
  </si>
  <si>
    <t>55343014</t>
  </si>
  <si>
    <t>profil dilatační pro KZS</t>
  </si>
  <si>
    <t>-2005968897</t>
  </si>
  <si>
    <t>105</t>
  </si>
  <si>
    <t>Montáž omítkových plastových nebo pozinkovaných rohových profilů</t>
  </si>
  <si>
    <t>664826314</t>
  </si>
  <si>
    <t>Montáž omítkových profilů plastových, pozinkovaných nebo dřevěných upevněných vtlačením do podkladní vrstvy nebo přibitím rohových s tkaninou</t>
  </si>
  <si>
    <t>https://podminky.urs.cz/item/CS_URS_2025_02/622143003</t>
  </si>
  <si>
    <t>"pozice O1" ((0,80+0,80+2,30+2,30)*3)*2</t>
  </si>
  <si>
    <t>"pozice O2" ((0,80+0,80+1,80+1,80)*6)*2</t>
  </si>
  <si>
    <t>"pozice O3" (6,00+6,00+1,80+1,80)*2</t>
  </si>
  <si>
    <t>"pozice O4" (5,20+5,20+1,80+1,80)*2</t>
  </si>
  <si>
    <t>"pozice D1" ((2,00+2,60+2,60)*2)*2</t>
  </si>
  <si>
    <t>"pozice D2" (1,80+3,00+3,00)*2</t>
  </si>
  <si>
    <t>106</t>
  </si>
  <si>
    <t>28341046</t>
  </si>
  <si>
    <t>profil rohový PVC s nárazovou hranou s výztužnou tkaninou š 100/100mm</t>
  </si>
  <si>
    <t>-1036710480</t>
  </si>
  <si>
    <t>107</t>
  </si>
  <si>
    <t>-1508147960</t>
  </si>
  <si>
    <t>Montáž omítkových profilů plastových, pozinkovaných nebo dřevěných upevněných vtlačením do podkladní vrstvy nebo přibitím začišťovacích samolepících pro vytvoření dilatujícího spoje s okenním rámem</t>
  </si>
  <si>
    <t>https://podminky.urs.cz/item/CS_URS_2025_02/622143004</t>
  </si>
  <si>
    <t xml:space="preserve">"vnitřní a vnější" </t>
  </si>
  <si>
    <t>"pozice O1" ((0,80+2,30+2,30)*3)*2</t>
  </si>
  <si>
    <t>"pozice O2" ((0,80+1,80+1,80)*6)*2</t>
  </si>
  <si>
    <t>"pozice O3" (6,00+1,80+1,80)*2</t>
  </si>
  <si>
    <t>"pozice O4" (5,20+1,80+1,80)*2</t>
  </si>
  <si>
    <t>108</t>
  </si>
  <si>
    <t>profil napojovací okenní PVC s výztužnou tkaninou 9mm</t>
  </si>
  <si>
    <t>1862194615</t>
  </si>
  <si>
    <t>166,4*1,1 'Přepočtené koeficientem množství</t>
  </si>
  <si>
    <t>109</t>
  </si>
  <si>
    <t>1428596499</t>
  </si>
  <si>
    <t>Montáž kontaktního zateplení lepením a mechanickým kotvením z polystyrenových desek (dodávka ve specifikaci) na vnější stěny, na podklad betonový nebo z lehčeného betonu, z tvárnic keramických nebo vápenopískových, tloušťky desek přes 80 do 120 mm</t>
  </si>
  <si>
    <t>https://podminky.urs.cz/item/CS_URS_2025_02/622211021</t>
  </si>
  <si>
    <t>110</t>
  </si>
  <si>
    <t>28376076</t>
  </si>
  <si>
    <t>deska EPS grafitová fasádní λ=0,030-0,031 tl 100mm</t>
  </si>
  <si>
    <t>-99665473</t>
  </si>
  <si>
    <t>151,11*1,08 'Přepočtené koeficientem množství</t>
  </si>
  <si>
    <t>111</t>
  </si>
  <si>
    <t>622212001</t>
  </si>
  <si>
    <t>Montáž kontaktního zateplení vnějšího ostění, nadpraží nebo parapetu hl. špalety do 200 mm lepením desek z polystyrenu tl do 40 mm</t>
  </si>
  <si>
    <t>-947489391</t>
  </si>
  <si>
    <t>Montáž kontaktního zateplení vnějšího ostění, nadpraží nebo parapetu lepením z polystyrenových desek (dodávka ve specifikaci) hloubky špalet do 200 mm, tloušťky desek do 40 mm</t>
  </si>
  <si>
    <t>https://podminky.urs.cz/item/CS_URS_2025_02/622212001</t>
  </si>
  <si>
    <t>"pozice O1" (0,80+0,80+2,30+2,30)*3</t>
  </si>
  <si>
    <t>"pozice O2" (0,80+0,80+1,80+1,80)*6</t>
  </si>
  <si>
    <t>"pozice O3" (6,00+6,00+1,80+1,80)</t>
  </si>
  <si>
    <t>"pozice O4" (5,20+5,20+1,80+1,80)</t>
  </si>
  <si>
    <t>"pozice D1" (2,00+2,60+2,60)*2</t>
  </si>
  <si>
    <t>"pozice D2" (1,80+3,00+3,00)</t>
  </si>
  <si>
    <t>112</t>
  </si>
  <si>
    <t>28376415</t>
  </si>
  <si>
    <t>deska XPS hrana polodrážková a hladký povrch 300kPA λ=0,035 tl 30mm</t>
  </si>
  <si>
    <t>1809801447</t>
  </si>
  <si>
    <t>"pozice O1" (0,80+0,80+2,30+2,30)*3*0,20</t>
  </si>
  <si>
    <t>"pozice O2" (0,80+0,80+1,80+1,80)*6*0,20</t>
  </si>
  <si>
    <t>"pozice O3" (6,00+6,00+1,80+1,80)*0,20</t>
  </si>
  <si>
    <t>"pozice O4" (5,20+5,20+1,80+1,80)*0,20</t>
  </si>
  <si>
    <t>20,32*1,1 'Přepočtené koeficientem množství</t>
  </si>
  <si>
    <t>113</t>
  </si>
  <si>
    <t>622251101</t>
  </si>
  <si>
    <t>Příplatek k cenám kontaktního zateplení vnějších stěn za zápustnou montáž a použití tepelněizolačních zátek z polystyrenu</t>
  </si>
  <si>
    <t>1597262955</t>
  </si>
  <si>
    <t>Montáž kontaktního zateplení lepením a mechanickým kotvením Příplatek k cenám za zápustnou montáž kotev s použitím tepelněizolačních zátek na vnější stěny z polystyrenu</t>
  </si>
  <si>
    <t>https://podminky.urs.cz/item/CS_URS_2025_02/622251101</t>
  </si>
  <si>
    <t>(4,00+28,15+4,40+14,30)*3,80</t>
  </si>
  <si>
    <t>114</t>
  </si>
  <si>
    <t>622251211</t>
  </si>
  <si>
    <t>Příplatek k cenám kontaktního zateplení vnějších stěn za zesílení vyztužení základní vrstvy</t>
  </si>
  <si>
    <t>11992770</t>
  </si>
  <si>
    <t>Montáž kontaktního zateplení lepením a mechanickým kotvením Příplatek k cenám za zesílené vyztužení druhou vrstvou sklovláknitého pletiva vnějších stěn</t>
  </si>
  <si>
    <t>https://podminky.urs.cz/item/CS_URS_2025_02/622251211</t>
  </si>
  <si>
    <t>(5,00+4,40+14,30)*3,80</t>
  </si>
  <si>
    <t>115</t>
  </si>
  <si>
    <t>365015129</t>
  </si>
  <si>
    <t>Omítka vápenocementová vnějších ploch nanášená ručně jednovrstvá, tloušťky do 15 mm hladká stěn</t>
  </si>
  <si>
    <t>https://podminky.urs.cz/item/CS_URS_2025_02/622321121</t>
  </si>
  <si>
    <t>"stávající stěna - zhotovení rovného podkladu pro natavení hydroizolace" 18,00*3,80</t>
  </si>
  <si>
    <t>116</t>
  </si>
  <si>
    <t>622531022</t>
  </si>
  <si>
    <t>Tenkovrstvá silikonová zatíraná omítka zrnitost 2,0 mm vnějších stěn</t>
  </si>
  <si>
    <t>562005245</t>
  </si>
  <si>
    <t>Omítka tenkovrstvá silikonová vnějších ploch probarvená bez penetrace zatíraná (škrábaná), zrnitost 2,0 mm stěn</t>
  </si>
  <si>
    <t>https://podminky.urs.cz/item/CS_URS_2025_02/622531022</t>
  </si>
  <si>
    <t>117</t>
  </si>
  <si>
    <t>629991012</t>
  </si>
  <si>
    <t>Zakrytí výplní otvorů fólií přilepenou na začišťovací lišty</t>
  </si>
  <si>
    <t>-1952501435</t>
  </si>
  <si>
    <t>Zakrytí vnějších ploch před znečištěním včetně pozdějšího odkrytí výplní otvorů a svislých ploch fólií přilepenou na začišťovací lištu</t>
  </si>
  <si>
    <t>https://podminky.urs.cz/item/CS_URS_2025_02/629991012</t>
  </si>
  <si>
    <t>"vnitřní a vnější"</t>
  </si>
  <si>
    <t>"pozice O1" (0,80*2,30*3)*2</t>
  </si>
  <si>
    <t>"pozice O2" (0,80*1,80*6)*2</t>
  </si>
  <si>
    <t>"pozice O3" (6,00*1,80)*2</t>
  </si>
  <si>
    <t>"pozice O4" (5,20*1,80)*2</t>
  </si>
  <si>
    <t>"pozice D1" ((2,00*2,60)*2)*2</t>
  </si>
  <si>
    <t>"pozice D2" (1,80*3,00)*2</t>
  </si>
  <si>
    <t>118</t>
  </si>
  <si>
    <t>-1514381050</t>
  </si>
  <si>
    <t>Mazanina z betonu prostého bez zvýšených nároků na prostředí tl. přes 50 do 80 mm tř. C 16/20</t>
  </si>
  <si>
    <t>https://podminky.urs.cz/item/CS_URS_2025_02/631311114</t>
  </si>
  <si>
    <t>119</t>
  </si>
  <si>
    <t>631319011</t>
  </si>
  <si>
    <t>Příplatek k mazanině tl přes 50 do 80 mm za přehlazení povrchu</t>
  </si>
  <si>
    <t>-1087746302</t>
  </si>
  <si>
    <t>Příplatek k cenám mazanin za úpravu povrchu mazaniny přehlazením, mazanina tl. přes 50 do 80 mm</t>
  </si>
  <si>
    <t>https://podminky.urs.cz/item/CS_URS_2025_02/631319011</t>
  </si>
  <si>
    <t>120</t>
  </si>
  <si>
    <t>1992837546</t>
  </si>
  <si>
    <t>Příplatek k cenám mazanin za stržení povrchu spodní vrstvy mazaniny latí před vložením výztuže nebo pletiva pro tl. obou vrstev mazaniny přes 50 do 80 mm</t>
  </si>
  <si>
    <t>https://podminky.urs.cz/item/CS_URS_2025_02/631319171</t>
  </si>
  <si>
    <t>121</t>
  </si>
  <si>
    <t>631319199</t>
  </si>
  <si>
    <t>Příplatek k mazanině za použití plastifikátoru</t>
  </si>
  <si>
    <t>-1042351564</t>
  </si>
  <si>
    <t>Příplatek k cenám mazanin za použití plastifikátoru pro mazaninu jakékoli tloušťky</t>
  </si>
  <si>
    <t>https://podminky.urs.cz/item/CS_URS_2025_02/631319199</t>
  </si>
  <si>
    <t>122</t>
  </si>
  <si>
    <t>967704172</t>
  </si>
  <si>
    <t>Bednění v podlahách rýh a hran zřízení</t>
  </si>
  <si>
    <t>https://podminky.urs.cz/item/CS_URS_2025_02/631351101</t>
  </si>
  <si>
    <t>"podkladní beton pod základovou ŽB deskou" ((15,00+15,00+18,70+4,30+3,00)+(28,60+28,60+12,00))*0,25</t>
  </si>
  <si>
    <t>123</t>
  </si>
  <si>
    <t>-359387804</t>
  </si>
  <si>
    <t>Bednění v podlahách rýh a hran odstranění</t>
  </si>
  <si>
    <t>https://podminky.urs.cz/item/CS_URS_2025_02/631351102</t>
  </si>
  <si>
    <t>124</t>
  </si>
  <si>
    <t>-1943574870</t>
  </si>
  <si>
    <t>Výztuž mazanin ze svařovaných sítí z drátů typu KARI</t>
  </si>
  <si>
    <t>https://podminky.urs.cz/item/CS_URS_2025_02/631362021</t>
  </si>
  <si>
    <t>125</t>
  </si>
  <si>
    <t>632481213</t>
  </si>
  <si>
    <t>Separační vrstva z PE fólie</t>
  </si>
  <si>
    <t>763232529</t>
  </si>
  <si>
    <t>Separační vrstva k oddělení podlahových vrstev z polyetylénové fólie</t>
  </si>
  <si>
    <t>https://podminky.urs.cz/item/CS_URS_2025_02/632481213</t>
  </si>
  <si>
    <t>"1.PP - mazanina pod finální nášlapnou vrstvou" (12,65+29,69+3,52+20,45+34,32+3,28+9,81+8,22+8,01+5,80+9,79+4,10+7,39+14,32+5,38+3,80+1,71+6,69)</t>
  </si>
  <si>
    <t>(2,95+72,63+153,42+12,45+45,26)</t>
  </si>
  <si>
    <t>126</t>
  </si>
  <si>
    <t>634112127</t>
  </si>
  <si>
    <t>Obvodová dilatace podlahovým páskem z pěnového PE s fólií mezi stěnou a mazaninou nebo potěrem v 120 mm</t>
  </si>
  <si>
    <t>1252355815</t>
  </si>
  <si>
    <t>Obvodová dilatace mezi stěnou a mazaninou nebo potěrem podlahovým páskem z pěnového PE s fólií tl. do 10 mm, výšky 120 mm</t>
  </si>
  <si>
    <t>https://podminky.urs.cz/item/CS_URS_2025_02/634112127</t>
  </si>
  <si>
    <t>127</t>
  </si>
  <si>
    <t>637211114</t>
  </si>
  <si>
    <t>Okapový chodník z betonových dlaždic tl 50 mm na MC 10</t>
  </si>
  <si>
    <t>859384971</t>
  </si>
  <si>
    <t>Okapový chodník z dlaždic betonových do cementové malty MC-10 se zalitím spár cementovou maltou, tl. dlaždic 50 mm</t>
  </si>
  <si>
    <t>https://podminky.urs.cz/item/CS_URS_2025_02/637211114</t>
  </si>
  <si>
    <t>128</t>
  </si>
  <si>
    <t>1707874610</t>
  </si>
  <si>
    <t>Osazování zárubní nebo rámů kovových dveřních lisovaných nebo z úhelníků bez dveřních křídel na cementovou maltu, plochy otvoru do 2,5 m2</t>
  </si>
  <si>
    <t>https://podminky.urs.cz/item/CS_URS_2025_02/642942111</t>
  </si>
  <si>
    <t>"pozice D4" 3+6</t>
  </si>
  <si>
    <t>"pozice D6" 1</t>
  </si>
  <si>
    <t>"pozice D7" 1</t>
  </si>
  <si>
    <t>"pozice D8" 2+4</t>
  </si>
  <si>
    <t xml:space="preserve">"pozice D10" 1 </t>
  </si>
  <si>
    <t xml:space="preserve">"pozice D13" 1 </t>
  </si>
  <si>
    <t>"pozice D14" 1</t>
  </si>
  <si>
    <t>129</t>
  </si>
  <si>
    <t>55331491</t>
  </si>
  <si>
    <t>zárubeň jednokřídlá ocelová pro zdění tl stěny 160-200mm rozměru 700/1970, 2100mm</t>
  </si>
  <si>
    <t>133507902</t>
  </si>
  <si>
    <t>130</t>
  </si>
  <si>
    <t>55331492</t>
  </si>
  <si>
    <t>zárubeň jednokřídlá ocelová pro zdění tl stěny 160-200mm rozměru 800/1970, 2100mm</t>
  </si>
  <si>
    <t>-1495079468</t>
  </si>
  <si>
    <t>131</t>
  </si>
  <si>
    <t>55331493</t>
  </si>
  <si>
    <t>zárubeň jednokřídlá ocelová pro zdění tl stěny 160-200mm rozměru 900/1970, 2100mm</t>
  </si>
  <si>
    <t>-300584460</t>
  </si>
  <si>
    <t>132</t>
  </si>
  <si>
    <t>5533149</t>
  </si>
  <si>
    <t>zárubeň jednokřídlá ocelová pro zdění tl stěny 160-200mm rozměru 1000/1970, 2100mm</t>
  </si>
  <si>
    <t>581452042</t>
  </si>
  <si>
    <t>133</t>
  </si>
  <si>
    <t>55331494</t>
  </si>
  <si>
    <t>zárubeň jednokřídlá ocelová pro zdění tl stěny 160-200mm rozměru 1100/1970, 2100mm</t>
  </si>
  <si>
    <t>-422776476</t>
  </si>
  <si>
    <t>134</t>
  </si>
  <si>
    <t>-21986752</t>
  </si>
  <si>
    <t>Osazování zárubní nebo rámů kovových dveřních lisovaných nebo z úhelníků bez dveřních křídel na cementovou maltu, plochy otvoru přes 2,5 do 4,5 m2</t>
  </si>
  <si>
    <t>https://podminky.urs.cz/item/CS_URS_2025_02/642942221</t>
  </si>
  <si>
    <t>"pozice D9" 1</t>
  </si>
  <si>
    <t>"pozice D12" 1</t>
  </si>
  <si>
    <t>135</t>
  </si>
  <si>
    <t>55331751</t>
  </si>
  <si>
    <t>zárubeň dvoukřídlá ocelová pro zdění tl stěny 160-200mm rozměru 1600/1970, 2100mm</t>
  </si>
  <si>
    <t>1790958205</t>
  </si>
  <si>
    <t>136</t>
  </si>
  <si>
    <t>5533175</t>
  </si>
  <si>
    <t>zárubeň dvoukřídlá ocelová pro zdění tl stěny 160-200mm rozměru 1800/1970, 2100mm</t>
  </si>
  <si>
    <t>-344104903</t>
  </si>
  <si>
    <t>137</t>
  </si>
  <si>
    <t>642945111</t>
  </si>
  <si>
    <t>Osazování protipožárních nebo protiplynových zárubní dveří jednokřídlových do 2,5 m2</t>
  </si>
  <si>
    <t>-959033251</t>
  </si>
  <si>
    <t>Osazování ocelových zárubní protipožárních nebo protiplynových dveří do vynechaného otvoru, s obetonováním, dveří jednokřídlových do 2,5 m2</t>
  </si>
  <si>
    <t>https://podminky.urs.cz/item/CS_URS_2025_02/642945111</t>
  </si>
  <si>
    <t>"pozice D3" 1</t>
  </si>
  <si>
    <t>"pozice D5" 1</t>
  </si>
  <si>
    <t>"pozice D15" 1</t>
  </si>
  <si>
    <t>138</t>
  </si>
  <si>
    <t>55331567</t>
  </si>
  <si>
    <t>zárubeň jednokřídlá ocelová pro zdění s protipožární úpravou tl stěny 160-200mm rozměru 800/1970, 2100mm</t>
  </si>
  <si>
    <t>1294865962</t>
  </si>
  <si>
    <t>139</t>
  </si>
  <si>
    <t>5533156</t>
  </si>
  <si>
    <t>zárubeň jednokřídlá ocelová pro zdění s protipožární úpravou tl stěny 160-200mm rozměru 1000/1970, 2100mm</t>
  </si>
  <si>
    <t>-2147218190</t>
  </si>
  <si>
    <t>642945112</t>
  </si>
  <si>
    <t>Osazování protipožárních nebo protiplynových zárubní dveří dvoukřídlových přes 2,5 do 6,5 m2</t>
  </si>
  <si>
    <t>-1905495736</t>
  </si>
  <si>
    <t>Osazování ocelových zárubní protipožárních nebo protiplynových dveří do vynechaného otvoru, s obetonováním, dveří dvoukřídlových přes 2,5 do 6,5 m2</t>
  </si>
  <si>
    <t>https://podminky.urs.cz/item/CS_URS_2025_02/642945112</t>
  </si>
  <si>
    <t>"pozice D11" 1</t>
  </si>
  <si>
    <t>141</t>
  </si>
  <si>
    <t>5533176</t>
  </si>
  <si>
    <t>zárubeň dvoukřídlá ocelová pro zdění s protipožární úpravou tl stěny 160-200mm rozměru 1600/1970, 2100mm</t>
  </si>
  <si>
    <t>1550999239</t>
  </si>
  <si>
    <t>Ostatní konstrukce a práce, bourání</t>
  </si>
  <si>
    <t>142</t>
  </si>
  <si>
    <t>916231213</t>
  </si>
  <si>
    <t>Osazení chodníkového obrubníku betonového stojatého s boční opěrou do lože z betonu prostého</t>
  </si>
  <si>
    <t>2123858319</t>
  </si>
  <si>
    <t>Osazení chodníkového obrubníku betonového se zřízením lože, s vyplněním a zatřením spár cementovou maltou stojatého s boční opěrou z betonu prostého, do lože z betonu prostého</t>
  </si>
  <si>
    <t>https://podminky.urs.cz/item/CS_URS_2025_02/916231213</t>
  </si>
  <si>
    <t>"napojení na stávající komunikaci" 40,00</t>
  </si>
  <si>
    <t>143</t>
  </si>
  <si>
    <t>59217017</t>
  </si>
  <si>
    <t>obrubník betonový chodníkový 1000x100x250mm</t>
  </si>
  <si>
    <t>797229376</t>
  </si>
  <si>
    <t>"napojení na stávající komunikaci" 42,00</t>
  </si>
  <si>
    <t>42*1,02 'Přepočtené koeficientem množství</t>
  </si>
  <si>
    <t>144</t>
  </si>
  <si>
    <t>58932563</t>
  </si>
  <si>
    <t>beton C 16/20 X0,XC1-2 kamenivo frakce 0/8</t>
  </si>
  <si>
    <t>-1749294055</t>
  </si>
  <si>
    <t>"napojení na stávající komunikaci" 42,00*0,20*0,15</t>
  </si>
  <si>
    <t>145</t>
  </si>
  <si>
    <t>919735125</t>
  </si>
  <si>
    <t>Řezání stávajícího betonového krytu hl přes 200 do 250 mm</t>
  </si>
  <si>
    <t>2013076048</t>
  </si>
  <si>
    <t>Řezání stávajícího betonového krytu nebo podkladu hloubky přes 200 do 250 mm</t>
  </si>
  <si>
    <t>https://podminky.urs.cz/item/CS_URS_2025_02/919735125</t>
  </si>
  <si>
    <t>146</t>
  </si>
  <si>
    <t>9351131</t>
  </si>
  <si>
    <t>Osazení odvodňovacího polymerbetonového žlabu s krycím roštem šířky do 210 mm</t>
  </si>
  <si>
    <t>534115444</t>
  </si>
  <si>
    <t>Dopojení drenážního potrubí na odvodňovací žlab</t>
  </si>
  <si>
    <t>"u výstupu na venkovní schody" 1</t>
  </si>
  <si>
    <t>147</t>
  </si>
  <si>
    <t>935113111</t>
  </si>
  <si>
    <t>259584241</t>
  </si>
  <si>
    <t>Osazení odvodňovacího žlabu s krycím roštem polymerbetonového šířky do 210 mm</t>
  </si>
  <si>
    <t>https://podminky.urs.cz/item/CS_URS_2025_02/935113111</t>
  </si>
  <si>
    <t>"u výstupu na venkovní schody" 2,80</t>
  </si>
  <si>
    <t>148</t>
  </si>
  <si>
    <t>59227006</t>
  </si>
  <si>
    <t>žlab odvodňovací z polymerbetonu se spádem dna 0,5% 130x155/160mm</t>
  </si>
  <si>
    <t>773646588</t>
  </si>
  <si>
    <t>149</t>
  </si>
  <si>
    <t>56241902</t>
  </si>
  <si>
    <t>adaptér pro napojení svislého odtoku PE/PP š 100mm DN od 110mm</t>
  </si>
  <si>
    <t>1799108157</t>
  </si>
  <si>
    <t>150</t>
  </si>
  <si>
    <t>941211111</t>
  </si>
  <si>
    <t>Montáž lešení řadového rámového lehkého zatížení do 200 kg/m2 š od 0,6 do 0,9 m v do 10 m</t>
  </si>
  <si>
    <t>-1454708672</t>
  </si>
  <si>
    <t>Lešení řadové rámové lehké pracovní s podlahami s provozním zatížením tř. 3 do 200 kg/m2 šířky tř. SW06 od 0,6 do 0,9 m výšky do 10 m montáž</t>
  </si>
  <si>
    <t>https://podminky.urs.cz/item/CS_URS_2025_02/941211111</t>
  </si>
  <si>
    <t>(4,00+30,00+4,40+14,30)*5,20</t>
  </si>
  <si>
    <t>151</t>
  </si>
  <si>
    <t>941211211</t>
  </si>
  <si>
    <t>Příplatek k lešení řadovému rámovému lehkému do 200 kg/m2 š od 0,6 do 0,9 m v do 10 m za každý den použití</t>
  </si>
  <si>
    <t>-1800814001</t>
  </si>
  <si>
    <t>Lešení řadové rámové lehké pracovní s podlahami s provozním zatížením tř. 3 do 200 kg/m2 šířky tř. SW06 od 0,6 do 0,9 m výšky do 10 m příplatek za každý den použití</t>
  </si>
  <si>
    <t>https://podminky.urs.cz/item/CS_URS_2025_02/941211211</t>
  </si>
  <si>
    <t>152</t>
  </si>
  <si>
    <t>941211811</t>
  </si>
  <si>
    <t>Demontáž lešení řadového rámového lehkého zatížení do 200 kg/m2 š od 0,6 do 0,9 m v do 10 m</t>
  </si>
  <si>
    <t>1349689547</t>
  </si>
  <si>
    <t>Lešení řadové rámové lehké pracovní s podlahami s provozním zatížením tř. 3 do 200 kg/m2 šířky tř. SW06 od 0,6 do 0,9 m výšky do 10 m demontáž</t>
  </si>
  <si>
    <t>https://podminky.urs.cz/item/CS_URS_2025_02/941211811</t>
  </si>
  <si>
    <t>153</t>
  </si>
  <si>
    <t>944511111</t>
  </si>
  <si>
    <t>Montáž ochranné sítě z textilie z umělých vláken</t>
  </si>
  <si>
    <t>-1399929201</t>
  </si>
  <si>
    <t>Síť ochranná zavěšená na konstrukci lešení z textilie z umělých vláken montáž</t>
  </si>
  <si>
    <t>https://podminky.urs.cz/item/CS_URS_2025_02/944511111</t>
  </si>
  <si>
    <t>154</t>
  </si>
  <si>
    <t>944511211</t>
  </si>
  <si>
    <t>Příplatek k ochranné síti za každý den použití</t>
  </si>
  <si>
    <t>423077185</t>
  </si>
  <si>
    <t>Síť ochranná zavěšená na konstrukci lešení z textilie z umělých vláken příplatek k ceně za každý den použití</t>
  </si>
  <si>
    <t>https://podminky.urs.cz/item/CS_URS_2025_02/944511211</t>
  </si>
  <si>
    <t>155</t>
  </si>
  <si>
    <t>944511811</t>
  </si>
  <si>
    <t>Demontáž ochranné sítě z textilie z umělých vláken</t>
  </si>
  <si>
    <t>-344003022</t>
  </si>
  <si>
    <t>Síť ochranná zavěšená na konstrukci lešení z textilie z umělých vláken demontáž</t>
  </si>
  <si>
    <t>https://podminky.urs.cz/item/CS_URS_2025_02/944511811</t>
  </si>
  <si>
    <t>156</t>
  </si>
  <si>
    <t>944711112</t>
  </si>
  <si>
    <t>Montáž záchytné stříšky š přes 1,5 do 2 m</t>
  </si>
  <si>
    <t>1851923750</t>
  </si>
  <si>
    <t>Stříška záchytná zřizovaná současně s lehkým nebo těžkým lešením šířky přes 1,5 do 2,0 m montáž</t>
  </si>
  <si>
    <t>https://podminky.urs.cz/item/CS_URS_2025_02/944711112</t>
  </si>
  <si>
    <t>157</t>
  </si>
  <si>
    <t>944711212</t>
  </si>
  <si>
    <t>Příplatek k záchytné stříšce š do přes 1,5 do 2 m za každý den použití</t>
  </si>
  <si>
    <t>1073351409</t>
  </si>
  <si>
    <t>Stříška záchytná zřizovaná současně s lehkým nebo těžkým lešením šířky přes 1,5 do 2,0 m příplatek k ceně za každý den použití</t>
  </si>
  <si>
    <t>https://podminky.urs.cz/item/CS_URS_2025_02/944711212</t>
  </si>
  <si>
    <t>10*60</t>
  </si>
  <si>
    <t>158</t>
  </si>
  <si>
    <t>944711812</t>
  </si>
  <si>
    <t>Demontáž záchytné stříšky š přes 1,5 do 2 m</t>
  </si>
  <si>
    <t>367431983</t>
  </si>
  <si>
    <t>Stříška záchytná zřizovaná současně s lehkým nebo těžkým lešením šířky přes 1,5 do 2,0 m demontáž</t>
  </si>
  <si>
    <t>https://podminky.urs.cz/item/CS_URS_2025_02/944711812</t>
  </si>
  <si>
    <t>159</t>
  </si>
  <si>
    <t>949101112</t>
  </si>
  <si>
    <t>Lešení pomocné pro objekty pozemních staveb s lešeňovou podlahou v přes 1,9 do 3,5 m zatížení do 150 kg/m2</t>
  </si>
  <si>
    <t>-85623192</t>
  </si>
  <si>
    <t>Lešení pomocné pracovní pro objekty pozemních staveb pro zatížení do 150 kg/m2, o výšce lešeňové podlahy přes 1,9 do 3,5 m</t>
  </si>
  <si>
    <t>https://podminky.urs.cz/item/CS_URS_2025_02/949101112</t>
  </si>
  <si>
    <t xml:space="preserve">"plocha místností" </t>
  </si>
  <si>
    <t xml:space="preserve"> (12,65+29,69+3,52+20,45+34,32+3,28+9,81+8,22+8,01+5,80+9,79+4,10+7,39+14,32+5,38+3,80+1,71+6,69+2,95+72,63+153,42+12,45+45,26)</t>
  </si>
  <si>
    <t>160</t>
  </si>
  <si>
    <t>1954556345</t>
  </si>
  <si>
    <t>Vyčištění budov nebo objektů před předáním do užívání budov bytové nebo občanské výstavby, světlé výšky podlaží do 4 m</t>
  </si>
  <si>
    <t>https://podminky.urs.cz/item/CS_URS_2025_02/952901111</t>
  </si>
  <si>
    <t>"vnější plochy" 200,00</t>
  </si>
  <si>
    <t>161</t>
  </si>
  <si>
    <t>953112234</t>
  </si>
  <si>
    <t>Stykovací (vylamovací) výztuž oboustranná D 12 mm rozteč 250 mm pro stěnu tl přes 220 do 300 mm</t>
  </si>
  <si>
    <t>1547069518</t>
  </si>
  <si>
    <t>Stykovací (vylamovací) výztuž oboustranná, pro tloušťku napojované stěny přes 200 do 300 mm průměr výztuže 12 mm, rozteč prutů 250 mm</t>
  </si>
  <si>
    <t>https://podminky.urs.cz/item/CS_URS_2025_02/953112234</t>
  </si>
  <si>
    <t>"napojení schodiště na stěny" 1,60+1,30+1,60+3,00+1,00+2,70+0,25+1,50</t>
  </si>
  <si>
    <t>162</t>
  </si>
  <si>
    <t>953334423</t>
  </si>
  <si>
    <t>Těsnící plech do pracovních spar betonových kcí s bitumenovým povrchem oboustranným š 160 mm</t>
  </si>
  <si>
    <t>-537117918</t>
  </si>
  <si>
    <t>Těsnící plech do pracovních spar betonových konstrukcí horizontálních i vertikálních (podlaha - zeď, zeď - strop a technologických) délky do 2,5 m s nožičkou s bitumenovým povrchem oboustranným, šířky 160 mm</t>
  </si>
  <si>
    <t>https://podminky.urs.cz/item/CS_URS_2025_02/953334423</t>
  </si>
  <si>
    <t>"viz. výkres základová deska suterénu" 200,00+11,30</t>
  </si>
  <si>
    <t>163</t>
  </si>
  <si>
    <t>9539911</t>
  </si>
  <si>
    <t>Dodávka a montáž prvků požární ochrany (přenosné hasící přístroje, luminescenční tabulky, apod.) - bližší specifikace viz PBř</t>
  </si>
  <si>
    <t>-260306081</t>
  </si>
  <si>
    <t>P</t>
  </si>
  <si>
    <t>Poznámka k položce:_x000D_
bližší specifikace viz výkres "výpis zámečnických prvků" pozice Z42 a Z45</t>
  </si>
  <si>
    <t>164</t>
  </si>
  <si>
    <t>9539912</t>
  </si>
  <si>
    <t>-531902737</t>
  </si>
  <si>
    <t>Stavební přípomoce pro VZT potrubí (průrazy včetně zapravení) - kompletní dodávka a montáž</t>
  </si>
  <si>
    <t>165</t>
  </si>
  <si>
    <t>962052211</t>
  </si>
  <si>
    <t>Bourání zdiva nadzákladového ze ŽB přes 1 m3</t>
  </si>
  <si>
    <t>-1733828755</t>
  </si>
  <si>
    <t>Bourání zdiva železobetonového nadzákladového, objemu přes 1 m3</t>
  </si>
  <si>
    <t>https://podminky.urs.cz/item/CS_URS_2025_02/962052211</t>
  </si>
  <si>
    <t>"stávající venkovní zeď v místě napojení na novou zeď (u vnějšího schodiště)" 5,00*1,50*0,50</t>
  </si>
  <si>
    <t>166</t>
  </si>
  <si>
    <t>977211112</t>
  </si>
  <si>
    <t>Řezání stěnovou pilou betonových nebo ŽB kcí s výztuží průměru do 16 mm hl přes 200 do 350 mm</t>
  </si>
  <si>
    <t>1936906593</t>
  </si>
  <si>
    <t>Řezání konstrukcí stěnovou pilou betonových nebo železobetonových průměru řezané výztuže do 16 mm hloubka řezu přes 200 do 350 mm</t>
  </si>
  <si>
    <t>https://podminky.urs.cz/item/CS_URS_2025_02/977211112</t>
  </si>
  <si>
    <t>"stávající venkovní zeď v místě napojení na novou zeď (u vnějšího schodiště)" 1,50+1,50</t>
  </si>
  <si>
    <t>167</t>
  </si>
  <si>
    <t>985324111</t>
  </si>
  <si>
    <t>Impregnační nátěr betonu dvojnásobný S1 (OS-A)</t>
  </si>
  <si>
    <t>1096504182</t>
  </si>
  <si>
    <t>Ochranný nátěr betonu na bázi silanu impregnační dvojnásobný S1 (OS-A)</t>
  </si>
  <si>
    <t>https://podminky.urs.cz/item/CS_URS_2025_02/985324111</t>
  </si>
  <si>
    <t>"ochranný nátěr betonových stropů"</t>
  </si>
  <si>
    <t>"schodiště" 25,00</t>
  </si>
  <si>
    <t xml:space="preserve">"místnost 002" 29,69 </t>
  </si>
  <si>
    <t>"místnost 003" 25,00</t>
  </si>
  <si>
    <t>"místnost 004" 20,45</t>
  </si>
  <si>
    <t>"místnost 005" 34,32</t>
  </si>
  <si>
    <t>"místnost 006b" 9,81</t>
  </si>
  <si>
    <t>"místnost 010" 9,79</t>
  </si>
  <si>
    <t>"místnost 011" 4,10</t>
  </si>
  <si>
    <t>"místnost 012" 7,39</t>
  </si>
  <si>
    <t xml:space="preserve">"místnost 017" 6,69 </t>
  </si>
  <si>
    <t>"místnost 019" 72,63</t>
  </si>
  <si>
    <t xml:space="preserve">"místnost 021" 45,26 </t>
  </si>
  <si>
    <t>997</t>
  </si>
  <si>
    <t>Doprava suti a vybouraných hmot</t>
  </si>
  <si>
    <t>168</t>
  </si>
  <si>
    <t>862568830</t>
  </si>
  <si>
    <t>Nakládání suti a vybouraných hmot na dopravní prostředek pro vodorovné přemístění</t>
  </si>
  <si>
    <t>https://podminky.urs.cz/item/CS_URS_2025_02/997002611</t>
  </si>
  <si>
    <t>169</t>
  </si>
  <si>
    <t>-241278730</t>
  </si>
  <si>
    <t>Odvoz suti a vybouraných hmot na skládku nebo meziskládku se složením, na vzdálenost do 1 km</t>
  </si>
  <si>
    <t>https://podminky.urs.cz/item/CS_URS_2025_02/997013501</t>
  </si>
  <si>
    <t>170</t>
  </si>
  <si>
    <t>-992015644</t>
  </si>
  <si>
    <t>Odvoz suti a vybouraných hmot na skládku nebo meziskládku se složením, na vzdálenost Příplatek k ceně za každý další započatý 1 km přes 1 km</t>
  </si>
  <si>
    <t>https://podminky.urs.cz/item/CS_URS_2025_02/997013509</t>
  </si>
  <si>
    <t>9,227*19 'Přepočtené koeficientem množství</t>
  </si>
  <si>
    <t>171</t>
  </si>
  <si>
    <t>277236835</t>
  </si>
  <si>
    <t>Poplatek za uložení stavebního odpadu na skládce (skládkovné) cihelného zatříděného do Katalogu odpadů pod kódem 17 01 02</t>
  </si>
  <si>
    <t>https://podminky.urs.cz/item/CS_URS_2025_02/997013603</t>
  </si>
  <si>
    <t>998</t>
  </si>
  <si>
    <t>Přesun hmot</t>
  </si>
  <si>
    <t>172</t>
  </si>
  <si>
    <t>-310685386</t>
  </si>
  <si>
    <t>Přesun hmot pro budovy občanské výstavby, bydlení, výrobu a služby s nosnou svislou konstrukcí zděnou z cihel, tvárnic nebo kamene vodorovná dopravní vzdálenost do 100 m základní pro budovy výšky přes 6 do 12 m</t>
  </si>
  <si>
    <t>https://podminky.urs.cz/item/CS_URS_2025_02/998011002</t>
  </si>
  <si>
    <t>PSV</t>
  </si>
  <si>
    <t>Práce a dodávky PSV</t>
  </si>
  <si>
    <t>711</t>
  </si>
  <si>
    <t>Izolace proti vodě, vlhkosti a plynům</t>
  </si>
  <si>
    <t>173</t>
  </si>
  <si>
    <t>711111053</t>
  </si>
  <si>
    <t>Provedení izolace proti zemní vlhkosti vodorovné za studena 2x nátěr krystalickou hydroizolací</t>
  </si>
  <si>
    <t>-280088564</t>
  </si>
  <si>
    <t>Provedení izolace proti zemní vlhkosti natěradly a tmely za studena na ploše vodorovné V dvojnásobným nátěrem krystalickou hydroizolací</t>
  </si>
  <si>
    <t>https://podminky.urs.cz/item/CS_URS_2025_02/711111053</t>
  </si>
  <si>
    <t>"plocha" ((15,00*18,70)+(28,60*12,00))</t>
  </si>
  <si>
    <t>"pruh po obvodě" (12,00+3,00+31,00+12,00+28,50+4,70+14,50)*0,50</t>
  </si>
  <si>
    <t>174</t>
  </si>
  <si>
    <t>24551050</t>
  </si>
  <si>
    <t>stěrka hydroizolační cementová kapilárně aktivní s dodatečnou krystalizací do spodní stavby</t>
  </si>
  <si>
    <t>-552214291</t>
  </si>
  <si>
    <t>676,55*0,38 'Přepočtené koeficientem množství</t>
  </si>
  <si>
    <t>175</t>
  </si>
  <si>
    <t>1987161257</t>
  </si>
  <si>
    <t>Provedení izolace proti zemní vlhkosti natěradly a tmely za studena na ploše vodorovné V jednonásobným nátěrem penetračním</t>
  </si>
  <si>
    <t>https://podminky.urs.cz/item/CS_URS_2025_02/711111001</t>
  </si>
  <si>
    <t>"venkovní schody - podkladní deska" (3,90*2,80)+((3,90+3,90+2,80+2,80)*0,30)</t>
  </si>
  <si>
    <t>176</t>
  </si>
  <si>
    <t>-1321877184</t>
  </si>
  <si>
    <t>Provedení izolace proti zemní vlhkosti natěradly a tmely za studena na ploše svislé S jednonásobným nátěrem penetračním</t>
  </si>
  <si>
    <t>https://podminky.urs.cz/item/CS_URS_2025_02/711112001</t>
  </si>
  <si>
    <t>"vytažení na stěny"</t>
  </si>
  <si>
    <t>(12,00+2,70+30,80+7,50+18,00)*3,65</t>
  </si>
  <si>
    <t>(3,50+28,50)*1,20</t>
  </si>
  <si>
    <t>(4,50+14,30)*0,50</t>
  </si>
  <si>
    <t>177</t>
  </si>
  <si>
    <t>-1377292955</t>
  </si>
  <si>
    <t>691,49+306,95</t>
  </si>
  <si>
    <t>998,44*0,00034 'Přepočtené koeficientem množství</t>
  </si>
  <si>
    <t>178</t>
  </si>
  <si>
    <t>658004795</t>
  </si>
  <si>
    <t>Provedení izolace proti zemní vlhkosti pásy přitavením NAIP na ploše vodorovné V</t>
  </si>
  <si>
    <t>https://podminky.urs.cz/item/CS_URS_2025_02/711141559</t>
  </si>
  <si>
    <t>179</t>
  </si>
  <si>
    <t>190217587</t>
  </si>
  <si>
    <t>Provedení izolace proti zemní vlhkosti pásy přitavením NAIP na ploše svislé S</t>
  </si>
  <si>
    <t>https://podminky.urs.cz/item/CS_URS_2025_02/711142559</t>
  </si>
  <si>
    <t>(12,00+2,70+30,80+7,50)*3,65</t>
  </si>
  <si>
    <t>18,00*3,65</t>
  </si>
  <si>
    <t>180</t>
  </si>
  <si>
    <t>pás asfaltový natavitelný modifikovaný SBS s vložkou z hliníkové fólie s textilií a spalitelnou PE fólií nebo jemnozrnným minerálním posypem na horním povrchu tl 4,0mm</t>
  </si>
  <si>
    <t>-1066897637</t>
  </si>
  <si>
    <t>998,44*1,221 'Přepočtené koeficientem množství</t>
  </si>
  <si>
    <t>181</t>
  </si>
  <si>
    <t>711161112</t>
  </si>
  <si>
    <t>Izolace proti zemní vlhkosti nopovou fólií vodorovná, výška nopu 8,0 mm, tl do 0,6 mm</t>
  </si>
  <si>
    <t>138521560</t>
  </si>
  <si>
    <t>Izolace proti zemní vlhkosti a beztlakové vodě nopovými fóliemi na ploše vodorovné V vrstva ochranná, odvětrávací a drenážní výška nopu 8,0 mm, tl. fólie do 0,6 mm</t>
  </si>
  <si>
    <t>https://podminky.urs.cz/item/CS_URS_2025_02/711161112</t>
  </si>
  <si>
    <t>(28,50+4,30+14,30)*1,00</t>
  </si>
  <si>
    <t>182</t>
  </si>
  <si>
    <t>711161384</t>
  </si>
  <si>
    <t>Izolace proti zemní vlhkosti nopovou fólií ukončení provětrávací lištou</t>
  </si>
  <si>
    <t>-354852939</t>
  </si>
  <si>
    <t>Izolace proti zemní vlhkosti a beztlakové vodě nopovými fóliemi ostatní ukončení izolace provětrávací lištou</t>
  </si>
  <si>
    <t>https://podminky.urs.cz/item/CS_URS_2025_02/711161384</t>
  </si>
  <si>
    <t>183</t>
  </si>
  <si>
    <t>-716357821</t>
  </si>
  <si>
    <t>Přesun hmot pro izolace proti vodě, vlhkosti a plynům stanovený z hmotnosti přesunovaného materiálu vodorovná dopravní vzdálenost do 50 m základní v objektech výšky přes 6 do 12 m</t>
  </si>
  <si>
    <t>https://podminky.urs.cz/item/CS_URS_2025_02/998711102</t>
  </si>
  <si>
    <t>713</t>
  </si>
  <si>
    <t>Izolace tepelné</t>
  </si>
  <si>
    <t>184</t>
  </si>
  <si>
    <t>713121121</t>
  </si>
  <si>
    <t>Montáž izolace tepelné podlah volně kladenými rohožemi, pásy, dílci, deskami 2 vrstvy</t>
  </si>
  <si>
    <t>1380587217</t>
  </si>
  <si>
    <t>Montáž tepelné izolace podlah rohožemi, pásy, deskami, dílci, bloky (izolační materiál ve specifikaci) kladenými volně dvouvrstvá</t>
  </si>
  <si>
    <t>https://podminky.urs.cz/item/CS_URS_2025_02/713121121</t>
  </si>
  <si>
    <t>"1.PP - mazanina pod finální nášlapnou vrstvou" (12,65+29,69+3,52+20,45+34,32+3,28+9,81+8,22+8,01+5,80+9,79+4,10+7,39+14,32+5,38+3,80+1,71)</t>
  </si>
  <si>
    <t>(6,69+2,95+72,63+153,42+12,45+45,26)</t>
  </si>
  <si>
    <t>185</t>
  </si>
  <si>
    <t>28375912</t>
  </si>
  <si>
    <t>deska EPS 150 pro konstrukce s vysokým zatížením λ=0,035 tl 80mm</t>
  </si>
  <si>
    <t>-681467661</t>
  </si>
  <si>
    <t>475,64*2,1 'Přepočtené koeficientem množství</t>
  </si>
  <si>
    <t>186</t>
  </si>
  <si>
    <t>713131145</t>
  </si>
  <si>
    <t>Montáž izolace tepelné stěn lepením bodově rohoží, pásů, dílců, desek</t>
  </si>
  <si>
    <t>2107915060</t>
  </si>
  <si>
    <t>Montáž tepelné izolace stěn rohožemi, pásy, deskami, dílci, bloky (izolační materiál ve specifikaci) lepením bodově bez mechanického kotvení</t>
  </si>
  <si>
    <t>https://podminky.urs.cz/item/CS_URS_2025_02/713131145</t>
  </si>
  <si>
    <t>"mezi izolační přizdívkou a ŽB obvodovou stěnou"</t>
  </si>
  <si>
    <t>(12,00+2,70+30,80+7,50+18,00)*3,80</t>
  </si>
  <si>
    <t>187</t>
  </si>
  <si>
    <t>28376422</t>
  </si>
  <si>
    <t>deska XPS hrana polodrážková a hladký povrch 300kPA λ=0,035 tl 100mm</t>
  </si>
  <si>
    <t>-881342989</t>
  </si>
  <si>
    <t>269,8*1,03 'Přepočtené koeficientem množství</t>
  </si>
  <si>
    <t>188</t>
  </si>
  <si>
    <t>1408149226</t>
  </si>
  <si>
    <t>Přesun hmot pro izolace tepelné stanovený z hmotnosti přesunovaného materiálu vodorovná dopravní vzdálenost do 50 m s užitím mechanizace v objektech výšky přes 6 m do 12 m</t>
  </si>
  <si>
    <t>https://podminky.urs.cz/item/CS_URS_2025_02/998713102</t>
  </si>
  <si>
    <t>763</t>
  </si>
  <si>
    <t>Konstrukce suché výstavby</t>
  </si>
  <si>
    <t>189</t>
  </si>
  <si>
    <t>763131451</t>
  </si>
  <si>
    <t>SDK podhled deska 1xH2 12,5 bez izolace dvouvrstvá spodní kce profil CD+UD</t>
  </si>
  <si>
    <t>-961667329</t>
  </si>
  <si>
    <t>Podhled ze sádrokartonových desek dvouvrstvá zavěšená spodní konstrukce z ocelových profilů CD, UD jednoduše opláštěná deskou impregnovanou H2, tl. 12,5 mm, bez izolace</t>
  </si>
  <si>
    <t>https://podminky.urs.cz/item/CS_URS_2025_02/763131451</t>
  </si>
  <si>
    <t>"místnost 020 - kastlík" (2,90+3,35)*0,30</t>
  </si>
  <si>
    <t>190</t>
  </si>
  <si>
    <t>763131721</t>
  </si>
  <si>
    <t>SDK podhled skoková změna v do 0,5 m</t>
  </si>
  <si>
    <t>-350104020</t>
  </si>
  <si>
    <t>Podhled ze sádrokartonových desek ostatní práce a konstrukce na podhledech ze sádrokartonových desek skokové změny výšky podhledu do 0,5 m</t>
  </si>
  <si>
    <t>https://podminky.urs.cz/item/CS_URS_2025_02/763131721</t>
  </si>
  <si>
    <t>"místnost 020 - kastlík" 2,90+3,35</t>
  </si>
  <si>
    <t>191</t>
  </si>
  <si>
    <t>763131491</t>
  </si>
  <si>
    <t>SDK podhled deska 1x akustická s izolací dvouvrstvá spodní kce profil CD+UD REI 90 Rw 60 dB</t>
  </si>
  <si>
    <t>512651549</t>
  </si>
  <si>
    <t>Podhled ze sádrokartonových desek dvouvrstvá zavěšená spodní konstrukce z ocelových profilů CD, UD jednoduše opláštěná deskou akustickou, tl. 12,5 mm, s izolací, REI do 90</t>
  </si>
  <si>
    <t>https://podminky.urs.cz/item/CS_URS_2025_02/763131491</t>
  </si>
  <si>
    <t>"místnost 020" 153,42</t>
  </si>
  <si>
    <t>192</t>
  </si>
  <si>
    <t>763135102</t>
  </si>
  <si>
    <t>Montáž SDK kazetového podhledu z kazet 600x600 mm na zavěšenou polozapuštěnou nosnou konstrukci</t>
  </si>
  <si>
    <t>132570183</t>
  </si>
  <si>
    <t>Montáž sádrokartonového podhledu kazetového demontovatelného včetně zavěšené nosné konstrukce velikosti kazet 600x600 mm polozapuštěné</t>
  </si>
  <si>
    <t>https://podminky.urs.cz/item/CS_URS_2025_02/763135102</t>
  </si>
  <si>
    <t>"místnost 006a" 3,28</t>
  </si>
  <si>
    <t>"místnost 007" 8,22</t>
  </si>
  <si>
    <t>"místnost 008" 8,01</t>
  </si>
  <si>
    <t>"místnost 009" 5,80</t>
  </si>
  <si>
    <t>"místnost 013" 14,32</t>
  </si>
  <si>
    <t>"místnost 014" 5,38</t>
  </si>
  <si>
    <t>"místnost 015" 3,80</t>
  </si>
  <si>
    <t>"místnost 016" 1,71</t>
  </si>
  <si>
    <t>"místnost 018" 2,95</t>
  </si>
  <si>
    <t>"místnost 021" 12,45</t>
  </si>
  <si>
    <t>193</t>
  </si>
  <si>
    <t>59030575</t>
  </si>
  <si>
    <t>podhled kazetový děrovaný kruh 6,5mm, polozapuštěný rastr tl 10mm 600x600mm</t>
  </si>
  <si>
    <t>555103416</t>
  </si>
  <si>
    <t>65,92*1,08 'Přepočtené koeficientem množství</t>
  </si>
  <si>
    <t>194</t>
  </si>
  <si>
    <t>763172351</t>
  </si>
  <si>
    <t>Montáž dvířek revizních jednoplášťových SDK kcí vel. 200 x 200 mm pro podhledy</t>
  </si>
  <si>
    <t>-393706465</t>
  </si>
  <si>
    <t>Montáž dvířek pro konstrukce ze sádrokartonových desek revizních jednoplášťových pro podhledy velikost (šxv) 200 x 200 mm</t>
  </si>
  <si>
    <t>https://podminky.urs.cz/item/CS_URS_2025_02/763172351</t>
  </si>
  <si>
    <t>195</t>
  </si>
  <si>
    <t>59030710</t>
  </si>
  <si>
    <t>dvířka revizní jednokřídlá s automatickým zámkem 200x200mm</t>
  </si>
  <si>
    <t>1279064240</t>
  </si>
  <si>
    <t>196</t>
  </si>
  <si>
    <t>763172352</t>
  </si>
  <si>
    <t>Montáž dvířek revizních jednoplášťových SDK kcí vel. 300 x 300 mm pro podhledy</t>
  </si>
  <si>
    <t>388265725</t>
  </si>
  <si>
    <t>Montáž dvířek pro konstrukce ze sádrokartonových desek revizních jednoplášťových pro podhledy velikost (šxv) 300 x 300 mm</t>
  </si>
  <si>
    <t>https://podminky.urs.cz/item/CS_URS_2025_02/763172352</t>
  </si>
  <si>
    <t>197</t>
  </si>
  <si>
    <t>59030711</t>
  </si>
  <si>
    <t>dvířka revizní jednokřídlá s automatickým zámkem 300x300mm</t>
  </si>
  <si>
    <t>-476579548</t>
  </si>
  <si>
    <t>198</t>
  </si>
  <si>
    <t>998763302</t>
  </si>
  <si>
    <t>Přesun hmot tonážní pro konstrukce montované z desek v objektech v přes 6 do 12 m</t>
  </si>
  <si>
    <t>-1089184634</t>
  </si>
  <si>
    <t>Přesun hmot pro konstrukce montované z desek sádrokartonových, sádrovláknitých, cementovláknitých nebo cementových stanovený z hmotnosti přesunovaného materiálu vodorovná dopravní vzdálenost do 50 m základní v objektech výšky přes 6 do 12 m</t>
  </si>
  <si>
    <t>https://podminky.urs.cz/item/CS_URS_2025_02/998763302</t>
  </si>
  <si>
    <t>764</t>
  </si>
  <si>
    <t>Konstrukce klempířské</t>
  </si>
  <si>
    <t>199</t>
  </si>
  <si>
    <t>764226442</t>
  </si>
  <si>
    <t>Oplechování parapetů rovných celoplošně lepené z Al plechu rš 200 mm</t>
  </si>
  <si>
    <t>-583917855</t>
  </si>
  <si>
    <t>Oplechování parapetů z hliníkového plechu rovných celoplošně lepené, bez rohů rš 200 mm</t>
  </si>
  <si>
    <t>https://podminky.urs.cz/item/CS_URS_2025_02/764226442</t>
  </si>
  <si>
    <t>Poznámka k položce:_x000D_
lakovaný hliník RAL 9006</t>
  </si>
  <si>
    <t>"pozice O1" 0,85*3</t>
  </si>
  <si>
    <t>"pozice O2" 0,85*6</t>
  </si>
  <si>
    <t>"pozice O3" 6,05</t>
  </si>
  <si>
    <t>"pozice O4" 5,25</t>
  </si>
  <si>
    <t>200</t>
  </si>
  <si>
    <t>-1643198857</t>
  </si>
  <si>
    <t>Přesun hmot pro konstrukce klempířské stanovený z hmotnosti přesunovaného materiálu vodorovná dopravní vzdálenost do 50 m základní v objektech výšky přes 6 do 12 m</t>
  </si>
  <si>
    <t>https://podminky.urs.cz/item/CS_URS_2025_02/998764102</t>
  </si>
  <si>
    <t>766</t>
  </si>
  <si>
    <t>Konstrukce truhlářské</t>
  </si>
  <si>
    <t>201</t>
  </si>
  <si>
    <t>413444136</t>
  </si>
  <si>
    <t>Montáž dveřních křídel dřevěných nebo plastových otevíravých do ocelové zárubně povrchově upravených jednokřídlových, šířky přes 800 mm</t>
  </si>
  <si>
    <t>https://podminky.urs.cz/item/CS_URS_2025_02/766660002</t>
  </si>
  <si>
    <t>202</t>
  </si>
  <si>
    <t>6116200</t>
  </si>
  <si>
    <t>-389692474</t>
  </si>
  <si>
    <t>203</t>
  </si>
  <si>
    <t>6116201</t>
  </si>
  <si>
    <t>1766522848</t>
  </si>
  <si>
    <t>204</t>
  </si>
  <si>
    <t>6116202</t>
  </si>
  <si>
    <t>-768568631</t>
  </si>
  <si>
    <t>205</t>
  </si>
  <si>
    <t>6116203</t>
  </si>
  <si>
    <t>1373481239</t>
  </si>
  <si>
    <t>206</t>
  </si>
  <si>
    <t>6116204</t>
  </si>
  <si>
    <t>-1521583222</t>
  </si>
  <si>
    <t>"pozice D13" 1</t>
  </si>
  <si>
    <t>207</t>
  </si>
  <si>
    <t>766660012</t>
  </si>
  <si>
    <t>Montáž dveřních křídel otvíravých dvoukřídlových š přes 1,45 m do ocelové zárubně</t>
  </si>
  <si>
    <t>-1030604314</t>
  </si>
  <si>
    <t>Montáž dveřních křídel dřevěných nebo plastových otevíravých do ocelové zárubně povrchově upravených dvoukřídlových, šířky přes 1450 mm</t>
  </si>
  <si>
    <t>https://podminky.urs.cz/item/CS_URS_2025_02/766660012</t>
  </si>
  <si>
    <t>208</t>
  </si>
  <si>
    <t>6116205</t>
  </si>
  <si>
    <t>-574063463</t>
  </si>
  <si>
    <t>209</t>
  </si>
  <si>
    <t>6116206</t>
  </si>
  <si>
    <t>1030072956</t>
  </si>
  <si>
    <t>210</t>
  </si>
  <si>
    <t>662477424</t>
  </si>
  <si>
    <t>Montáž dveřních křídel dřevěných nebo plastových otevíravých do ocelové zárubně protipožárních jednokřídlových, šířky přes 800 mm</t>
  </si>
  <si>
    <t>https://podminky.urs.cz/item/CS_URS_2025_02/766660022</t>
  </si>
  <si>
    <t>211</t>
  </si>
  <si>
    <t>61165300</t>
  </si>
  <si>
    <t>-976121439</t>
  </si>
  <si>
    <t>212</t>
  </si>
  <si>
    <t>61165302</t>
  </si>
  <si>
    <t>dveře jednokřídlé dřevotřískové protipožární EI (EW) 15,30 D3 povrch CPL laminát plné 1000x1970 mm, klima II - bližší specifikace viz výkres "výpis dveří"</t>
  </si>
  <si>
    <t>601656590</t>
  </si>
  <si>
    <t>dveře jednokřídlé dřevotřískové protipožární EI (EW) 30, 15 D3 povrch CPL laminát plné 1000x1970 mm, klima II - bližší specifikace viz výkres "výpis dveří"</t>
  </si>
  <si>
    <t>213</t>
  </si>
  <si>
    <t>837907030</t>
  </si>
  <si>
    <t>Montáž dveřních křídel dřevěných nebo plastových otevíravých do ocelové zárubně protipožárních dvoukřídlových jakékoliv šířky</t>
  </si>
  <si>
    <t>https://podminky.urs.cz/item/CS_URS_2025_02/766660031</t>
  </si>
  <si>
    <t>214</t>
  </si>
  <si>
    <t>61161000</t>
  </si>
  <si>
    <t>1790154116</t>
  </si>
  <si>
    <t>215</t>
  </si>
  <si>
    <t>Montáž samozavírače na ocelovou zárubeň a dveřní křídlo</t>
  </si>
  <si>
    <t>-1362973268</t>
  </si>
  <si>
    <t>Montáž dveřních doplňků samozavírače na zárubeň ocelovou</t>
  </si>
  <si>
    <t>https://podminky.urs.cz/item/CS_URS_2025_02/766660717</t>
  </si>
  <si>
    <t>"pozice D11" 2</t>
  </si>
  <si>
    <t>216</t>
  </si>
  <si>
    <t>54917250</t>
  </si>
  <si>
    <t>samozavírač dveří hydraulický</t>
  </si>
  <si>
    <t>-1049114311</t>
  </si>
  <si>
    <t>217</t>
  </si>
  <si>
    <t>Montáž dveřního interiérového kování - štítku s klikou</t>
  </si>
  <si>
    <t>-1511267161</t>
  </si>
  <si>
    <t>Montáž dveřních doplňků dveřního kování interiérového štítku s klikou</t>
  </si>
  <si>
    <t>https://podminky.urs.cz/item/CS_URS_2025_02/766660729</t>
  </si>
  <si>
    <t>20+(2*2)+3+(1*2)</t>
  </si>
  <si>
    <t>218</t>
  </si>
  <si>
    <t>54914123</t>
  </si>
  <si>
    <t>dveřní kování interiérové rozetové klika/klika</t>
  </si>
  <si>
    <t>-1749839025</t>
  </si>
  <si>
    <t>20+(2*2)+3+(1*2)-5-7</t>
  </si>
  <si>
    <t>219</t>
  </si>
  <si>
    <t>54914129</t>
  </si>
  <si>
    <t>dveřní kování bezpečnostní RC2 klika/klika lakovaný nerez</t>
  </si>
  <si>
    <t>1408699637</t>
  </si>
  <si>
    <t>dveřní kování bezpečnostní pro dveře protipožární klika/klika lakovaný nerez</t>
  </si>
  <si>
    <t>220</t>
  </si>
  <si>
    <t>54914128</t>
  </si>
  <si>
    <t>dveřní kování interiérové rozetové spodní pro WC</t>
  </si>
  <si>
    <t>1039157438</t>
  </si>
  <si>
    <t>221</t>
  </si>
  <si>
    <t>766660734</t>
  </si>
  <si>
    <t>Montáž dveřního bezpečnostního kování - panikového</t>
  </si>
  <si>
    <t>-730208661</t>
  </si>
  <si>
    <t>Montáž dveřních doplňků dveřního kování bezpečnostního panikového kování</t>
  </si>
  <si>
    <t>https://podminky.urs.cz/item/CS_URS_2025_02/766660734</t>
  </si>
  <si>
    <t>"pozice D9" 2</t>
  </si>
  <si>
    <t>"pozice D12" 2</t>
  </si>
  <si>
    <t>222</t>
  </si>
  <si>
    <t>54914135</t>
  </si>
  <si>
    <t>kování panikové klika/klika</t>
  </si>
  <si>
    <t>1866624644</t>
  </si>
  <si>
    <t>223</t>
  </si>
  <si>
    <t>766660752</t>
  </si>
  <si>
    <t>Montáž dveřního interiérového kování - zámkové vložky</t>
  </si>
  <si>
    <t>591174111</t>
  </si>
  <si>
    <t>Montáž dveřních doplňků dveřního kování interiérového zámkové vložky</t>
  </si>
  <si>
    <t>https://podminky.urs.cz/item/CS_URS_2025_02/766660752</t>
  </si>
  <si>
    <t>29-7</t>
  </si>
  <si>
    <t>224</t>
  </si>
  <si>
    <t>54964202</t>
  </si>
  <si>
    <t>vložka cylindrická stavební 30+35</t>
  </si>
  <si>
    <t>847659690</t>
  </si>
  <si>
    <t>225</t>
  </si>
  <si>
    <t>475105298</t>
  </si>
  <si>
    <t>Přesun hmot pro konstrukce truhlářské stanovený z hmotnosti přesunovaného materiálu vodorovná dopravní vzdálenost do 50 m základní v objektech výšky přes 6 do 12 m</t>
  </si>
  <si>
    <t>https://podminky.urs.cz/item/CS_URS_2025_02/998766102</t>
  </si>
  <si>
    <t>767</t>
  </si>
  <si>
    <t>Konstrukce zámečnické</t>
  </si>
  <si>
    <t>226</t>
  </si>
  <si>
    <t>767620362</t>
  </si>
  <si>
    <t>Montáž oken kovových s izolačními trojskly otevíravých do betonu plochy přes 0,6 do 1,5 m2</t>
  </si>
  <si>
    <t>-945777322</t>
  </si>
  <si>
    <t>Montáž oken s izolačními skly z hliníkových nebo ocelových profilů na polyuretanovou pěnu s trojskly otevíravých do betonu, plochy přes 0,6 do 1,5 m2</t>
  </si>
  <si>
    <t>https://podminky.urs.cz/item/CS_URS_2025_02/767620362</t>
  </si>
  <si>
    <t>"pozice O2" 0,80*1,80*6</t>
  </si>
  <si>
    <t>227</t>
  </si>
  <si>
    <t>767620363</t>
  </si>
  <si>
    <t>Montáž oken kovových s izolačními trojskly otevíravých do betonu plochy přes 1,5 do 2,5 m2</t>
  </si>
  <si>
    <t>-284246290</t>
  </si>
  <si>
    <t>Montáž oken s izolačními skly z hliníkových nebo ocelových profilů na polyuretanovou pěnu s trojskly otevíravých do betonu, plochy přes 1,5 do 2,5 m2</t>
  </si>
  <si>
    <t>https://podminky.urs.cz/item/CS_URS_2025_02/767620363</t>
  </si>
  <si>
    <t>"pozice O1" 0,80*2,30*3</t>
  </si>
  <si>
    <t>228</t>
  </si>
  <si>
    <t>767620365</t>
  </si>
  <si>
    <t>Montáž oken kovových s izolačními trojskly otevíravých do betonu plochy přes 6 m2</t>
  </si>
  <si>
    <t>-1325732640</t>
  </si>
  <si>
    <t>Montáž oken s izolačními skly z hliníkových nebo ocelových profilů na polyuretanovou pěnu s trojskly otevíravých do betonu, plochy přes 6 m2</t>
  </si>
  <si>
    <t>https://podminky.urs.cz/item/CS_URS_2025_02/767620365</t>
  </si>
  <si>
    <t>"pozice O3" 6,00*1,80</t>
  </si>
  <si>
    <t>"pozice O4" 5,20*1,80</t>
  </si>
  <si>
    <t>229</t>
  </si>
  <si>
    <t>55341011</t>
  </si>
  <si>
    <t>okno Al otevíravé/sklopné trojsklo přes plochu 1m2 do v 1,5m</t>
  </si>
  <si>
    <t>-624463026</t>
  </si>
  <si>
    <t>Poznámka k položce:_x000D_
blližší specifikace viz výkres "výpis oken"</t>
  </si>
  <si>
    <t>230</t>
  </si>
  <si>
    <t>767627306</t>
  </si>
  <si>
    <t>Připojovací spára oken a stěn parotěsnou páskou interiérovou</t>
  </si>
  <si>
    <t>-614606350</t>
  </si>
  <si>
    <t>Ostatní práce a doplňky při montáži oken a stěn připojovací spára oken a stěn mezi ostěním a rámem vnitřní parotěsná páska</t>
  </si>
  <si>
    <t>https://podminky.urs.cz/item/CS_URS_2025_02/767627306</t>
  </si>
  <si>
    <t>"pozice D1" (2,00+2,00+2,60+2,60)*2</t>
  </si>
  <si>
    <t>"pozice D2" (1,80+1,80+3,00+3,00)</t>
  </si>
  <si>
    <t>231</t>
  </si>
  <si>
    <t>767627307</t>
  </si>
  <si>
    <t>Připojovací spára oken a stěn paropropustnou páskou exteriérovou</t>
  </si>
  <si>
    <t>-2044223364</t>
  </si>
  <si>
    <t>Ostatní práce a doplňky při montáži oken a stěn připojovací spára oken a stěn mezi ostěním a rámem venkovní paropropustna páska</t>
  </si>
  <si>
    <t>https://podminky.urs.cz/item/CS_URS_2025_02/767627307</t>
  </si>
  <si>
    <t>232</t>
  </si>
  <si>
    <t>Montáž dveří ocelových nebo hliníkových vchodových dvoukřídlových s nadsvětlíkem</t>
  </si>
  <si>
    <t>-2024019084</t>
  </si>
  <si>
    <t>Montáž dveří ocelových nebo hliníkových vchodových dvoukřídlové s nadsvětlíkem</t>
  </si>
  <si>
    <t>https://podminky.urs.cz/item/CS_URS_2025_02/767640222</t>
  </si>
  <si>
    <t>"pozice D1" 2</t>
  </si>
  <si>
    <t>"pozice D2" 1</t>
  </si>
  <si>
    <t>233</t>
  </si>
  <si>
    <t>5534133</t>
  </si>
  <si>
    <t>dveře dvoukřídlé Al prosklené s nadsvětlíkem, zasklení izolačním trojsklem  bezpečnostní třídy RC2</t>
  </si>
  <si>
    <t>1859169197</t>
  </si>
  <si>
    <t>Poznámka k položce:_x000D_
blližší specifikace viz výkres "výpis dveří"</t>
  </si>
  <si>
    <t>"pozice D1" (2,00*2,60)*2</t>
  </si>
  <si>
    <t>"pozice D2" (1,80*3,00)</t>
  </si>
  <si>
    <t>234</t>
  </si>
  <si>
    <t>767649198</t>
  </si>
  <si>
    <t>Montáž panikového kování dveří dvoukřídlých</t>
  </si>
  <si>
    <t>-4193737</t>
  </si>
  <si>
    <t>Montáž dveří ocelových nebo hliníkových doplňků dveří panikového kování dveří dvoukřídlých</t>
  </si>
  <si>
    <t>https://podminky.urs.cz/item/CS_URS_2025_02/767649198</t>
  </si>
  <si>
    <t>235</t>
  </si>
  <si>
    <t>54914136</t>
  </si>
  <si>
    <t>kování panikové madlo/klika</t>
  </si>
  <si>
    <t>-2081906636</t>
  </si>
  <si>
    <t>3*2 'Přepočtené koeficientem množství</t>
  </si>
  <si>
    <t>236</t>
  </si>
  <si>
    <t>7679951</t>
  </si>
  <si>
    <t>Dodávka a montáž dveřní zarážky šroubované - bližší specifikace viz výkres "výpis zámečnických prvků" - pozice Z1</t>
  </si>
  <si>
    <t>-1638115023</t>
  </si>
  <si>
    <t>237</t>
  </si>
  <si>
    <t>7679952</t>
  </si>
  <si>
    <t>Dodávka a montáž ochranných rohů (úhelník 75/75/2 mm) délka 1,50 m - bližší specifikace viz výkres "výpis zámečnických prvků" - pozice Z2</t>
  </si>
  <si>
    <t>-1812427498</t>
  </si>
  <si>
    <t>238</t>
  </si>
  <si>
    <t>7679953</t>
  </si>
  <si>
    <t>Dodávka a montáž zrcadla na stěnu rozměru 500 x 500 mm - bližší specifikace viz výkres "výpis zámečnických prvků" - pozice Z3</t>
  </si>
  <si>
    <t>677859581</t>
  </si>
  <si>
    <t>239</t>
  </si>
  <si>
    <t>7679954</t>
  </si>
  <si>
    <t>Dodávka a montáž poličky pod zrcadlo 550 x 150 mm - bližší specifikace viz výkres "výpis zámečnických prvků" - pozice Z4</t>
  </si>
  <si>
    <t>1812704482</t>
  </si>
  <si>
    <t>240</t>
  </si>
  <si>
    <t>7679955</t>
  </si>
  <si>
    <t>Dodávka a montáž nástěnného dávkovače na mýdlo - bližší specifikace viz výkres "výpis zámečnických prvků" - pozice Z5</t>
  </si>
  <si>
    <t>-1413531514</t>
  </si>
  <si>
    <t>241</t>
  </si>
  <si>
    <t>7679956</t>
  </si>
  <si>
    <t>Dodávka a montáž nástěnného zásobníku papírových ručníků - bližší specifikace viz výkres "výpis zámečnických prvků" - pozice Z6</t>
  </si>
  <si>
    <t>1117139787</t>
  </si>
  <si>
    <t>242</t>
  </si>
  <si>
    <t>7679957</t>
  </si>
  <si>
    <t>Dodávka a montáž odpadního koše na papírové ručníky - bližší specifikace viz výkres "výpis zámečnických prvků" - pozice Z7</t>
  </si>
  <si>
    <t>-1167580456</t>
  </si>
  <si>
    <t>243</t>
  </si>
  <si>
    <t>7679958</t>
  </si>
  <si>
    <t>Dodávka a montáž držáku na toaletní papír - bližší specifikace viz výkres "výpis zámečnických prvků" - pozice Z8</t>
  </si>
  <si>
    <t>-1777089930</t>
  </si>
  <si>
    <t>244</t>
  </si>
  <si>
    <t>7679959</t>
  </si>
  <si>
    <t>Dodávka a montáž toaletního WC kartáče včetně nádobky - bližší specifikace viz výkres "výpis zámečnických prvků" - pozice Z9</t>
  </si>
  <si>
    <t>896563834</t>
  </si>
  <si>
    <t>245</t>
  </si>
  <si>
    <t>7679960</t>
  </si>
  <si>
    <t>Dodávka a montáž věšáku na oblečení - bližší specifikace viz výkres "výpis zámečnických prvků" - pozice Z10</t>
  </si>
  <si>
    <t>-53291120</t>
  </si>
  <si>
    <t>246</t>
  </si>
  <si>
    <t>7679961</t>
  </si>
  <si>
    <t>Dodávka a montáž koupelnové poličky 240 x 105 mm - bližší specifikace viz výkres "výpis zámečnických prvků" - pozice Z11</t>
  </si>
  <si>
    <t>-1005425952</t>
  </si>
  <si>
    <t>247</t>
  </si>
  <si>
    <t>7679962</t>
  </si>
  <si>
    <t>Dodávka a montáž nerezové pevné tyče tvaru L včetně neprůhledného závěsu 1,80 x 2,0 m - bližší specifikace viz výkres "výpis zámečnických prvků" - pozice Z12</t>
  </si>
  <si>
    <t>-1873724406</t>
  </si>
  <si>
    <t>248</t>
  </si>
  <si>
    <t>7679963</t>
  </si>
  <si>
    <t>Dodávka a montáž hliníkové podlahové přechodové lišty š. 60 mm - bližší specifikace viz výkres "výpis zámečnických prvků" - pozice Z13</t>
  </si>
  <si>
    <t>-344680213</t>
  </si>
  <si>
    <t>0,70+(0,80*11)+0,90+(1,00*2)+1,10+1,60</t>
  </si>
  <si>
    <t>249</t>
  </si>
  <si>
    <t>7679964</t>
  </si>
  <si>
    <t>Dodávka a montáž venkovní čistící zóny před vstupem s vanou z polymerbetonu, rozměr 2000 x 1000 mm včetně napojení na kanalizaci - bližší specifikace viz výkres "výpis zámečnických prvků" - pozice Z14</t>
  </si>
  <si>
    <t>1279807535</t>
  </si>
  <si>
    <t>250</t>
  </si>
  <si>
    <t>7679965</t>
  </si>
  <si>
    <t>Dodávka a montáž vnitřní čistící zóny z textilní rohože tl. 11 mm, rozměr 1200 x 800 mm - bližší specifikace viz výkres "výpis zámečnických prvků" - pozice Z15</t>
  </si>
  <si>
    <t>1359539485</t>
  </si>
  <si>
    <t>251</t>
  </si>
  <si>
    <t>7679966</t>
  </si>
  <si>
    <t>Dodávka a montáž vnitřního nerezového schodišťového madla trubka 45 mm - bližší specifikace viz výkres "výpis zámečnických prvků" - pozice Z16</t>
  </si>
  <si>
    <t>1559954324</t>
  </si>
  <si>
    <t>11,00</t>
  </si>
  <si>
    <t>252</t>
  </si>
  <si>
    <t>7679967</t>
  </si>
  <si>
    <t>Dodávka a montáž vnitřního schodišťového zábradlí výšky 1000 mm - bližší specifikace viz výkres "výpis zámečnických prvků" - pozice Z17</t>
  </si>
  <si>
    <t>883325275</t>
  </si>
  <si>
    <t>15,40</t>
  </si>
  <si>
    <t>253</t>
  </si>
  <si>
    <t>7679968</t>
  </si>
  <si>
    <t>Dodávka a montáž venkovního schodišťového madla trubka 45 mm - bližší specifikace viz výkres "výpis zámečnických prvků" - pozice Z18</t>
  </si>
  <si>
    <t>1641991704</t>
  </si>
  <si>
    <t>4,50+4,50</t>
  </si>
  <si>
    <t>254</t>
  </si>
  <si>
    <t>7679972</t>
  </si>
  <si>
    <t>Dodávka a montáž stříšky nad vstupem rozměr 2400 x 1000 mm - bližší specifikace viz výkres "výpis zámečnických prvků" - pozice Z23</t>
  </si>
  <si>
    <t>774025746</t>
  </si>
  <si>
    <t>255</t>
  </si>
  <si>
    <t>7679973</t>
  </si>
  <si>
    <t>Dodávka a montáž stříšky nad vstupem rozměr 2000 x 1000 mm - bližší specifikace viz výkres "výpis zámečnických prvků" - pozice Z24</t>
  </si>
  <si>
    <t>1844872570</t>
  </si>
  <si>
    <t>256</t>
  </si>
  <si>
    <t>7679982</t>
  </si>
  <si>
    <t>Dodávka a montáž plastové ventilační mřížky do dveří, rozměr 80x600 mm - bližší specifikace viz výkres "výpis zámečnických prvků" - pozice Z37</t>
  </si>
  <si>
    <t>-1769938492</t>
  </si>
  <si>
    <t>257</t>
  </si>
  <si>
    <t>7679983</t>
  </si>
  <si>
    <t>Dodávka a montáž ocelové k-ce objímky nasávacího potrubí VZT - bližší specifikace viz výkres "výpis zámečnických prvků" - pozice Z39</t>
  </si>
  <si>
    <t>1236367146</t>
  </si>
  <si>
    <t>258</t>
  </si>
  <si>
    <t>7679985</t>
  </si>
  <si>
    <t>Dodávka a montáž přípravných prací před započetím stavby (utěsnění otvorů proti prachu, zajištění stávajících k-cí proti poškození, apod.) - bližší specifikace viz výkres "výpis zámečnických prvků" - pozice Z41</t>
  </si>
  <si>
    <t>194881842</t>
  </si>
  <si>
    <t>259</t>
  </si>
  <si>
    <t>7679988</t>
  </si>
  <si>
    <t>Dodávka a montáž kompletního vybavení bezbariérového WC - bližší specifikace viz výkres "výpis zámečnických prvků" - pozice Z46</t>
  </si>
  <si>
    <t>281660333</t>
  </si>
  <si>
    <t>260</t>
  </si>
  <si>
    <t>7679989</t>
  </si>
  <si>
    <t>Dodávka a montáž ocelových sloupků 60/60/4 mm do gabionové zdi, výška 2,50 m, včetně povrchové úpravy žárovým zinkováním (osazeno do základového pasu)</t>
  </si>
  <si>
    <t>-646107989</t>
  </si>
  <si>
    <t>261</t>
  </si>
  <si>
    <t>7679990</t>
  </si>
  <si>
    <t>Dodávka a montáž ocelových trnů (provázání zdiva venkovního schodiště na příléhající k-ce), žebírková výztuž R16 mm, délka 750 mm</t>
  </si>
  <si>
    <t>-179840102</t>
  </si>
  <si>
    <t>((6*2)*2)+6+(6*2)</t>
  </si>
  <si>
    <t>262</t>
  </si>
  <si>
    <t>7679991</t>
  </si>
  <si>
    <t>Dodávka a montáž vnějšího nerezového schodišťového zábradlí výšky 1000 mm - bližší specifikace viz výkres "výpis zámečnických prvků" - pozice Z47</t>
  </si>
  <si>
    <t>-1381101818</t>
  </si>
  <si>
    <t>11,50</t>
  </si>
  <si>
    <t>263</t>
  </si>
  <si>
    <t>-1087501690</t>
  </si>
  <si>
    <t>Přesun hmot pro zámečnické konstrukce stanovený z hmotnosti přesunovaného materiálu vodorovná dopravní vzdálenost do 50 m základní v objektech výšky přes 6 do 12 m</t>
  </si>
  <si>
    <t>https://podminky.urs.cz/item/CS_URS_2025_02/998767102</t>
  </si>
  <si>
    <t>771</t>
  </si>
  <si>
    <t>Podlahy z dlaždic</t>
  </si>
  <si>
    <t>264</t>
  </si>
  <si>
    <t>771111011</t>
  </si>
  <si>
    <t>Vysátí podkladu před pokládkou dlažby</t>
  </si>
  <si>
    <t>1284335692</t>
  </si>
  <si>
    <t>Příprava podkladu před provedením dlažby vysátí podlah</t>
  </si>
  <si>
    <t>https://podminky.urs.cz/item/CS_URS_2025_02/771111011</t>
  </si>
  <si>
    <t>"podesta schodiště" (1,50*1,50)+(1,25*1,50)</t>
  </si>
  <si>
    <t>"stupně schodiště vnitřního" (1,50*20)*(0,20+0,30)</t>
  </si>
  <si>
    <t>"stupně schodiště vnějšího" (2,80*13)*(0,20+0,30)</t>
  </si>
  <si>
    <t>265</t>
  </si>
  <si>
    <t>1318591754</t>
  </si>
  <si>
    <t>Příprava podkladu před provedením dlažby nátěr penetrační na podlahu</t>
  </si>
  <si>
    <t>https://podminky.urs.cz/item/CS_URS_2025_02/771121011</t>
  </si>
  <si>
    <t>"plocha 2x (pod stěrku a pod samotnou dlažbu" 272,225*2</t>
  </si>
  <si>
    <t>"sokl" (228,00+16,85)*0,10</t>
  </si>
  <si>
    <t>266</t>
  </si>
  <si>
    <t>771151011</t>
  </si>
  <si>
    <t>Samonivelační stěrka podlah pevnosti 20 MPa tl 3 mm</t>
  </si>
  <si>
    <t>1770883612</t>
  </si>
  <si>
    <t>Příprava podkladu před provedením dlažby samonivelační stěrka min. pevnosti 20 MPa, tloušťky do 3 mm</t>
  </si>
  <si>
    <t>https://podminky.urs.cz/item/CS_URS_2025_02/771151011</t>
  </si>
  <si>
    <t>267</t>
  </si>
  <si>
    <t>771274114</t>
  </si>
  <si>
    <t>Montáž obkladů stupnic z dlaždic keramických hladkých lepených cementovým flexibilním lepidlem š přes 300 do 350 mm</t>
  </si>
  <si>
    <t>-1539260717</t>
  </si>
  <si>
    <t>Montáž obkladů schodišť z dlaždic keramických lepených cementovým flexibilním lepidlem stupnic hladkých, šířky přes 300 do 350 mm</t>
  </si>
  <si>
    <t>https://podminky.urs.cz/item/CS_URS_2025_02/771274114</t>
  </si>
  <si>
    <t>2,10+(1,50*18)</t>
  </si>
  <si>
    <t>268</t>
  </si>
  <si>
    <t>771274232</t>
  </si>
  <si>
    <t>Montáž obkladů podstupnic z dlaždic keramických hladkých lepených cementovým flexibilním lepidlem v přes 150 do 200 mm</t>
  </si>
  <si>
    <t>1119151308</t>
  </si>
  <si>
    <t>Montáž obkladů schodišť z dlaždic keramických lepených cementovým flexibilním lepidlem podstupnic hladkých, výšky přes 150 do 200 mm</t>
  </si>
  <si>
    <t>https://podminky.urs.cz/item/CS_URS_2025_02/771274232</t>
  </si>
  <si>
    <t>3,00+(1,50*21)</t>
  </si>
  <si>
    <t>269</t>
  </si>
  <si>
    <t>771274523</t>
  </si>
  <si>
    <t>Montáž obkladů stupnic z dlaždic keramických reliéfních nebo z dekorů lepených lepidlem na bázi reaktivních pryskyřic š přes 250 do 300 mm</t>
  </si>
  <si>
    <t>-1948137187</t>
  </si>
  <si>
    <t>Montáž obkladů schodišť z dlaždic keramických lepených lepidlem na bázi reaktivních pryskyřic stupnic reliéfních nebo z dekorů, šířky přes 250 do 300 mm</t>
  </si>
  <si>
    <t>https://podminky.urs.cz/item/CS_URS_2025_02/771274523</t>
  </si>
  <si>
    <t>"schodiště vnější" 2,80*14</t>
  </si>
  <si>
    <t>270</t>
  </si>
  <si>
    <t>771274542</t>
  </si>
  <si>
    <t>Montáž obkladů podstupnic z dlaždic keramických reliéfních nebo z dekorů lepených lepidlem na bázi reaktivních pryskyřic v přes 150 do 200 mm</t>
  </si>
  <si>
    <t>-1900490148</t>
  </si>
  <si>
    <t>Montáž obkladů schodišť z dlaždic keramických lepených lepidlem na bázi reaktivních pryskyřic podstupnic reliéfních nebo z dekorů, výšky přes 150 do 200 mm</t>
  </si>
  <si>
    <t>https://podminky.urs.cz/item/CS_URS_2025_02/771274542</t>
  </si>
  <si>
    <t>"schodiště vnější" 2,80*13</t>
  </si>
  <si>
    <t>271</t>
  </si>
  <si>
    <t>59761174</t>
  </si>
  <si>
    <t>dlažba keramická slinutá mrazuvzdorná R11/B povrch reliéfní/matný tl do 10mm přes 9 do 12ks/m2</t>
  </si>
  <si>
    <t>1802462650</t>
  </si>
  <si>
    <t>"schodiště vnější" (2,80*14*0,30)+(2,80*13*0,20)</t>
  </si>
  <si>
    <t>19,04*1,15 'Přepočtené koeficientem množství</t>
  </si>
  <si>
    <t>272</t>
  </si>
  <si>
    <t>771474112</t>
  </si>
  <si>
    <t>Montáž soklů z dlaždic keramických rovných lepených cementovým flexibilním lepidlem v přes 65 do 90 mm</t>
  </si>
  <si>
    <t>-472790894</t>
  </si>
  <si>
    <t>Montáž soklů z dlaždic keramických lepených cementovým flexibilním lepidlem rovných, výšky přes 65 do 90 mm</t>
  </si>
  <si>
    <t>https://podminky.urs.cz/item/CS_URS_2025_02/771474112</t>
  </si>
  <si>
    <t>228,00</t>
  </si>
  <si>
    <t>273</t>
  </si>
  <si>
    <t>771474232</t>
  </si>
  <si>
    <t>Montáž soklů z dlaždic keramických schodišťových stupňovitých lepených cementovým flexibilním rychletuhnoucím lepidlem v přes 65 do 90 mm</t>
  </si>
  <si>
    <t>-2115273443</t>
  </si>
  <si>
    <t>Montáž soklů z dlaždic keramických lepených cementovým flexibilním rychletuhnoucím lepidlem schodišťových stupňovitých, výšky přes 65 do 90 mm</t>
  </si>
  <si>
    <t>https://podminky.urs.cz/item/CS_URS_2025_02/771474232</t>
  </si>
  <si>
    <t>(1,50+1,50+1,25)+((0,20+0,40)*21)</t>
  </si>
  <si>
    <t>274</t>
  </si>
  <si>
    <t>771574516</t>
  </si>
  <si>
    <t>Montáž podlah keramických hladkých lepených cementovým flexibilním rychletuhnoucím lepidlem přes 9 do 12 ks/m2</t>
  </si>
  <si>
    <t>-748122239</t>
  </si>
  <si>
    <t>Montáž podlah z dlaždic keramických lepených cementovým flexibilním rychletuhnoucím lepidlem hladkých, tloušťky do 10 mm přes 9 do 12 ks/m2</t>
  </si>
  <si>
    <t>https://podminky.urs.cz/item/CS_URS_2025_02/771574516</t>
  </si>
  <si>
    <t>275</t>
  </si>
  <si>
    <t>-1550638142</t>
  </si>
  <si>
    <t>"plocha" 272,225</t>
  </si>
  <si>
    <t>"sokl" ((228,00+16,85)*0,10)*1,30</t>
  </si>
  <si>
    <t>"schodišťové stupně" ((0,20+0,30)*1,50*20)*1,30</t>
  </si>
  <si>
    <t>323,556*1,12 'Přepočtené koeficientem množství</t>
  </si>
  <si>
    <t>276</t>
  </si>
  <si>
    <t>771591112</t>
  </si>
  <si>
    <t>Izolace pod dlažbu nátěrem nebo stěrkou ve dvou vrstvách</t>
  </si>
  <si>
    <t>586364356</t>
  </si>
  <si>
    <t>Izolace podlahy pod dlažbu nátěrem nebo stěrkou ve dvou vrstvách</t>
  </si>
  <si>
    <t>https://podminky.urs.cz/item/CS_URS_2025_02/771591112</t>
  </si>
  <si>
    <t>277</t>
  </si>
  <si>
    <t>771591115</t>
  </si>
  <si>
    <t>Podlahy spárování silikonem</t>
  </si>
  <si>
    <t>684334703</t>
  </si>
  <si>
    <t>Podlahy - dokončovací práce spárování silikonem</t>
  </si>
  <si>
    <t>https://podminky.urs.cz/item/CS_URS_2025_02/771591115</t>
  </si>
  <si>
    <t>278</t>
  </si>
  <si>
    <t>771592011</t>
  </si>
  <si>
    <t>Čištění vnitřních ploch podlah nebo schodišť po položení dlažby chemickými prostředky</t>
  </si>
  <si>
    <t>1894671663</t>
  </si>
  <si>
    <t>Čištění vnitřních ploch po položení dlažby podlah nebo schodišť chemickými prostředky</t>
  </si>
  <si>
    <t>https://podminky.urs.cz/item/CS_URS_2025_02/771592011</t>
  </si>
  <si>
    <t>"schodišťové stupně - vnitřní" ((0,20+0,30)*1,50*20)</t>
  </si>
  <si>
    <t>"schodišťové stupně - vnější" ((0,20+0,30)*2,80*14)</t>
  </si>
  <si>
    <t>279</t>
  </si>
  <si>
    <t>160978059</t>
  </si>
  <si>
    <t>Přesun hmot pro podlahy z dlaždic stanovený z hmotnosti přesunovaného materiálu vodorovná dopravní vzdálenost do 50 m základní v objektech výšky přes 6 do 12 m</t>
  </si>
  <si>
    <t>https://podminky.urs.cz/item/CS_URS_2025_02/998771102</t>
  </si>
  <si>
    <t>772</t>
  </si>
  <si>
    <t>Podlahy z kamene</t>
  </si>
  <si>
    <t>280</t>
  </si>
  <si>
    <t>772521150</t>
  </si>
  <si>
    <t>Kladení dlažby z kamene z pravoúhlých desek a dlaždic do malty tl přes 30 do 50 mm</t>
  </si>
  <si>
    <t>651293099</t>
  </si>
  <si>
    <t>Kladení dlažby z kamene do malty z nejvýše dvou rozdílných druhů pravoúhlých desek nebo dlaždic ve skladbě se pravidelně opakujících, tl. přes 30 do 50 mm</t>
  </si>
  <si>
    <t>https://podminky.urs.cz/item/CS_URS_2025_02/772521150</t>
  </si>
  <si>
    <t>281</t>
  </si>
  <si>
    <t>58381159</t>
  </si>
  <si>
    <t>deska dlažební tryskaná žula 400x400mm tl 50mm</t>
  </si>
  <si>
    <t>-207164154</t>
  </si>
  <si>
    <t>50*1,04 'Přepočtené koeficientem množství</t>
  </si>
  <si>
    <t>282</t>
  </si>
  <si>
    <t>772991422</t>
  </si>
  <si>
    <t>Impregnační nátěr nově položených kamenných dlažeb včetně základní čištění dvouvrstvý</t>
  </si>
  <si>
    <t>-1317465358</t>
  </si>
  <si>
    <t>Dlažby z kamene - ostatní práce impregnační nátěr včetně základního čištění dvouvrstvý</t>
  </si>
  <si>
    <t>https://podminky.urs.cz/item/CS_URS_2025_02/772991422</t>
  </si>
  <si>
    <t>283</t>
  </si>
  <si>
    <t>998772102</t>
  </si>
  <si>
    <t>Přesun hmot tonážní pro podlahy z kamene v objektech v přes 6 do 12 m</t>
  </si>
  <si>
    <t>1907760717</t>
  </si>
  <si>
    <t>Přesun hmot pro kamenné dlažby, obklady schodišťových stupňů a soklů stanovený z hmotnosti přesunovaného materiálu vodorovná dopravní vzdálenost do 50 m základní v objektech výšky přes 6 do 12 m</t>
  </si>
  <si>
    <t>https://podminky.urs.cz/item/CS_URS_2025_02/998772102</t>
  </si>
  <si>
    <t>776</t>
  </si>
  <si>
    <t>Podlahy povlakové</t>
  </si>
  <si>
    <t>284</t>
  </si>
  <si>
    <t>776111311</t>
  </si>
  <si>
    <t>Vysátí podkladu povlakových podlah</t>
  </si>
  <si>
    <t>-2146343664</t>
  </si>
  <si>
    <t>Příprava podkladu povlakových podlah a stěn vysátí podlah</t>
  </si>
  <si>
    <t>https://podminky.urs.cz/item/CS_URS_2025_02/776111311</t>
  </si>
  <si>
    <t>"plocha 2x pod stěrku a pod samotnou podlahovinu"</t>
  </si>
  <si>
    <t>"místnost 013" 14,32*2</t>
  </si>
  <si>
    <t>"místnost 014" 5,38*2</t>
  </si>
  <si>
    <t>"místnost 020" 153,42*2</t>
  </si>
  <si>
    <t>"místnost 021" 12,45*2</t>
  </si>
  <si>
    <t>285</t>
  </si>
  <si>
    <t>-170597466</t>
  </si>
  <si>
    <t>Příprava podkladu povlakových podlah a stěn penetrace vodou ředitelná podlah</t>
  </si>
  <si>
    <t>https://podminky.urs.cz/item/CS_URS_2025_02/776121112</t>
  </si>
  <si>
    <t>286</t>
  </si>
  <si>
    <t>776141122</t>
  </si>
  <si>
    <t>Stěrka podlahová nivelační pro vyrovnání podkladu povlakových podlah pevnosti 30 MPa tl přes 3 do 5 mm</t>
  </si>
  <si>
    <t>672337777</t>
  </si>
  <si>
    <t>Příprava podkladu povlakových podlah a stěn vyrovnání samonivelační stěrkou podlah pevnosti 30 MPa, tloušťky přes 3 do 5 mm</t>
  </si>
  <si>
    <t>https://podminky.urs.cz/item/CS_URS_2025_02/776141122</t>
  </si>
  <si>
    <t>287</t>
  </si>
  <si>
    <t>776222111</t>
  </si>
  <si>
    <t>Lepení pásů z PVC 2-složkovým lepidlem</t>
  </si>
  <si>
    <t>1576571985</t>
  </si>
  <si>
    <t>Montáž podlahovin z PVC lepením 2-složkovým lepidlem (do vlhkých prostor) z pásů</t>
  </si>
  <si>
    <t>https://podminky.urs.cz/item/CS_URS_2025_02/776222111</t>
  </si>
  <si>
    <t>288</t>
  </si>
  <si>
    <t>28411144</t>
  </si>
  <si>
    <t>podlahovina vinylová homogenní protiskluzná se vsypem a výztuž. vrstvou, třída zátěže 34/43, hořlavost Bfl-s1 tl 2,50mm</t>
  </si>
  <si>
    <t>1472564452</t>
  </si>
  <si>
    <t>185,57*1,1 'Přepočtené koeficientem množství</t>
  </si>
  <si>
    <t>289</t>
  </si>
  <si>
    <t>776411112</t>
  </si>
  <si>
    <t>Montáž obvodových soklíků výšky do 100 mm</t>
  </si>
  <si>
    <t>-484425770</t>
  </si>
  <si>
    <t>Montáž soklíků lepením obvodových, výšky přes 80 do 100 mm</t>
  </si>
  <si>
    <t>https://podminky.urs.cz/item/CS_URS_2025_02/776411112</t>
  </si>
  <si>
    <t>290</t>
  </si>
  <si>
    <t>28411010</t>
  </si>
  <si>
    <t>lišta soklová PVC 20x100mm</t>
  </si>
  <si>
    <t>-2021428129</t>
  </si>
  <si>
    <t>125,4*1,02 'Přepočtené koeficientem množství</t>
  </si>
  <si>
    <t>291</t>
  </si>
  <si>
    <t>-138059826</t>
  </si>
  <si>
    <t>Montáž lišt přechodových šroubovaných</t>
  </si>
  <si>
    <t>https://podminky.urs.cz/item/CS_URS_2025_02/776421312</t>
  </si>
  <si>
    <t>292</t>
  </si>
  <si>
    <t>55343110</t>
  </si>
  <si>
    <t>profil přechodový Al narážecí 30mm stříbro</t>
  </si>
  <si>
    <t>-562002704</t>
  </si>
  <si>
    <t>15*1,2 'Přepočtené koeficientem množství</t>
  </si>
  <si>
    <t>293</t>
  </si>
  <si>
    <t>776991131</t>
  </si>
  <si>
    <t>Základní čištění nově položených podlahovin včetně dvousložkového jednovrstvého polymerního nátěru</t>
  </si>
  <si>
    <t>-1237751674</t>
  </si>
  <si>
    <t>Ostatní práce údržba nových podlahovin po pokládce čištění včetně ošetření polymerním nátěrem dvousložkovým jednovrstvým</t>
  </si>
  <si>
    <t>https://podminky.urs.cz/item/CS_URS_2025_02/776991131</t>
  </si>
  <si>
    <t>294</t>
  </si>
  <si>
    <t>1950001965</t>
  </si>
  <si>
    <t>Přesun hmot pro podlahy povlakové stanovený z hmotnosti přesunovaného materiálu vodorovná dopravní vzdálenost do 50 m základní v objektech výšky přes 6 do 12 m</t>
  </si>
  <si>
    <t>https://podminky.urs.cz/item/CS_URS_2025_02/998776102</t>
  </si>
  <si>
    <t>777</t>
  </si>
  <si>
    <t>Podlahy lité</t>
  </si>
  <si>
    <t>295</t>
  </si>
  <si>
    <t>777111111</t>
  </si>
  <si>
    <t>Vysátí podkladu před provedením lité podlahy</t>
  </si>
  <si>
    <t>-1813833053</t>
  </si>
  <si>
    <t>Příprava podkladu před provedením litých podlah vysátí</t>
  </si>
  <si>
    <t>https://podminky.urs.cz/item/CS_URS_2025_02/777111111</t>
  </si>
  <si>
    <t>"výtahová šachta" 1,60*2,20</t>
  </si>
  <si>
    <t>"výtahová šachta - vytažení na stěny" (1,60+1,60+2,20+2,20)*1,00</t>
  </si>
  <si>
    <t>296</t>
  </si>
  <si>
    <t>777131109</t>
  </si>
  <si>
    <t>Penetrační epoxidový nátěr podlahy na podklad znečištěný olejem</t>
  </si>
  <si>
    <t>1709611043</t>
  </si>
  <si>
    <t>Penetrační nátěr podlahy epoxidový odolný proti vzlínání olejů</t>
  </si>
  <si>
    <t>https://podminky.urs.cz/item/CS_URS_2025_02/777131109</t>
  </si>
  <si>
    <t>297</t>
  </si>
  <si>
    <t>777611141</t>
  </si>
  <si>
    <t>Krycí epoxidový chemicky odolný nátěr antistatické podlahy</t>
  </si>
  <si>
    <t>407242539</t>
  </si>
  <si>
    <t>Krycí nátěr podlahy antistatický chemicky odolný epoxidový</t>
  </si>
  <si>
    <t>https://podminky.urs.cz/item/CS_URS_2025_02/777611141</t>
  </si>
  <si>
    <t>298</t>
  </si>
  <si>
    <t>777611153</t>
  </si>
  <si>
    <t>Nátěr epoxidový překlenující trhliny parkovacích ploch</t>
  </si>
  <si>
    <t>-1654673122</t>
  </si>
  <si>
    <t>Krycí nátěr podlahy parkovacích ploch mezinátěr překlenující trhliny epoxidový</t>
  </si>
  <si>
    <t>https://podminky.urs.cz/item/CS_URS_2025_02/777611153</t>
  </si>
  <si>
    <t>299</t>
  </si>
  <si>
    <t>998777102</t>
  </si>
  <si>
    <t>Přesun hmot tonážní pro podlahy lité v objektech v přes 6 do 12 m</t>
  </si>
  <si>
    <t>2113356979</t>
  </si>
  <si>
    <t>Přesun hmot pro podlahy lité stanovený z hmotnosti přesunovaného materiálu vodorovná dopravní vzdálenost do 50 m základní v objektech výšky přes 6 do 12 m</t>
  </si>
  <si>
    <t>https://podminky.urs.cz/item/CS_URS_2025_02/998777102</t>
  </si>
  <si>
    <t>781</t>
  </si>
  <si>
    <t>Dokončovací práce - obklady</t>
  </si>
  <si>
    <t>300</t>
  </si>
  <si>
    <t>2062029165</t>
  </si>
  <si>
    <t>Příprava podkladu před provedením obkladu nátěr penetrační na stěnu</t>
  </si>
  <si>
    <t>https://podminky.urs.cz/item/CS_URS_2025_02/781121011</t>
  </si>
  <si>
    <t>"místnost 006a" ((1,93+1,93+1,70+1,70)*2,00)-(0,80*2,00)</t>
  </si>
  <si>
    <t>"místnost 007" (((1,45+1,45+0,95+0,95+0,95+0,95+(2,45*6)))*2,00)-(0,80*2,00)-(0,70*2,00*4)+(0,95*0,25)</t>
  </si>
  <si>
    <t>"místnost 008" (((1,37+1,37+0,95+0,95+1,01+1,01+(2,45*6)))*2,00)-(0,80*2,00)-(0,70*2,00*4)+((1,01+0,95)*0,25)</t>
  </si>
  <si>
    <t>"místnost 009" ((2,68+2,68+2,23+2,23)*2,00)-(0,80*2,00)+(1,35*0,25)</t>
  </si>
  <si>
    <t>"místnost 013 kuchyňka" (3,58+0,60+0,60)*1,00</t>
  </si>
  <si>
    <t xml:space="preserve">"místnost 015" ((1,71+1,71+2,25+2,25)*2,00)-(0,70*2,00*2) </t>
  </si>
  <si>
    <t xml:space="preserve">"místnost 016" ((1,71+1,71+1,00+1,00)*2,00)-(0,70*2,00) </t>
  </si>
  <si>
    <t xml:space="preserve">"místnost 018" ((1,10+1,10+2,68+2,68)*2,00)-(0,70*2,00) </t>
  </si>
  <si>
    <t>"místnost 019" (( 7,70+7,70+10,25+10,25+2,85+2,85+0,17+2,25+2,25+0,80+0,70+0,17+0,50+0,85)*3,22)-(1,0*2,0)-(0,90*2,0)-(0,8*2,0)-(0,8*1,8*4)-(4,8*1,65)</t>
  </si>
  <si>
    <t>"ostění, nadpraží a parapet v místnosti 019" ((0,80+0,80+1,80+1,80)*0,43)*4</t>
  </si>
  <si>
    <t>"parapety" ((0,80*5)+6,00+5,30)*0,35</t>
  </si>
  <si>
    <t>301</t>
  </si>
  <si>
    <t>781131112</t>
  </si>
  <si>
    <t>Izolace pod obklad nátěrem nebo stěrkou ve dvou vrstvách</t>
  </si>
  <si>
    <t>1104119607</t>
  </si>
  <si>
    <t>Izolace stěny pod obklad izolace nátěrem nebo stěrkou ve dvou vrstvách</t>
  </si>
  <si>
    <t>https://podminky.urs.cz/item/CS_URS_2025_02/781131112</t>
  </si>
  <si>
    <t>"místnost 006a" ((1,93+1,93+1,70+1,70)*0,50)-(0,80*0,50)</t>
  </si>
  <si>
    <t>"místnost 007" (((1,45+1,45+0,95+0,95+0,95+0,95+(2,45*6)))*0,50)-(0,80*0,50)-(0,70*0,50*4)</t>
  </si>
  <si>
    <t>"místnost 008" (((1,37+1,37+0,95+0,95+1,01+1,01+(2,45*6)))*0,50)-(0,80*0,50)-(0,70*0,50*4)</t>
  </si>
  <si>
    <t>"místnost 009" ((2,68+2,68+2,23+2,23)*0,50)-(0,80*0,50)</t>
  </si>
  <si>
    <t xml:space="preserve">"místnost 015" ((1,71+1,71+2,25+2,25)*0,50)-(0,70*0,50*2) </t>
  </si>
  <si>
    <t xml:space="preserve">"místnost 016" ((1,71+1,71+1,00+1,00)*0,50)-(0,70*0,50) </t>
  </si>
  <si>
    <t xml:space="preserve">"místnost 018" ((1,10+1,10+2,68+2,68)*0,50)-(0,70*0,50) </t>
  </si>
  <si>
    <t>"místnost 019" (( 7,70+7,70+10,25+10,25+2,85+2,85+0,17+2,25+2,25+0,80+0,70+0,17+0,50+0,85)*0,50)-(1,0*0,5)-(0,90*0,5)-(0,8*0,5)</t>
  </si>
  <si>
    <t>302</t>
  </si>
  <si>
    <t>781131264</t>
  </si>
  <si>
    <t>Izolace pod obklad těsnícími pásy mezi podlahou a stěnou</t>
  </si>
  <si>
    <t>460815852</t>
  </si>
  <si>
    <t>Izolace stěny pod obklad izolace těsnícími izolačními pásy mezi podlahou a stěnu</t>
  </si>
  <si>
    <t>https://podminky.urs.cz/item/CS_URS_2025_02/781131264</t>
  </si>
  <si>
    <t>"místnost 006a" (1,93+1,93+1,70+1,70)</t>
  </si>
  <si>
    <t>"místnost 007" (1,45+1,45+0,95+0,95+0,95+0,95+(2,45*6))</t>
  </si>
  <si>
    <t>"místnost 008" (1,37+1,37+0,95+0,95+1,01+1,01+(2,45*6))</t>
  </si>
  <si>
    <t>"místnost 009" (2,68+2,68+2,23+2,23)</t>
  </si>
  <si>
    <t>"místnost 015" (1,71+1,71+2,25+2,25)</t>
  </si>
  <si>
    <t>"místnost 016" (1,71+1,71+1,00+1,00)</t>
  </si>
  <si>
    <t>"místnost 018" (1,10+1,10+2,68+2,68)</t>
  </si>
  <si>
    <t>"místnost 019" ( 7,70+7,70+10,25+10,25+2,85+2,85+0,17+2,25+2,25+0,80+0,70+0,17+0,50+0,85)</t>
  </si>
  <si>
    <t>303</t>
  </si>
  <si>
    <t>781472217</t>
  </si>
  <si>
    <t>Montáž obkladů keramických hladkých lepených cementovým flexibilním lepidlem přes 12 do 19 ks/m2</t>
  </si>
  <si>
    <t>-1992191291</t>
  </si>
  <si>
    <t>Montáž keramických obkladů stěn lepených cementovým flexibilním lepidlem hladkých přes 12 do 19 ks/m2</t>
  </si>
  <si>
    <t>https://podminky.urs.cz/item/CS_URS_2025_02/781472217</t>
  </si>
  <si>
    <t>304</t>
  </si>
  <si>
    <t>59761701</t>
  </si>
  <si>
    <t>obklad keramický nemrazuvzdorný povrch hladký/lesklý tl do 10mm přes 12 do 19ks/m2</t>
  </si>
  <si>
    <t>-488082582</t>
  </si>
  <si>
    <t>298,059*1,12 'Přepočtené koeficientem množství</t>
  </si>
  <si>
    <t>305</t>
  </si>
  <si>
    <t>781492211</t>
  </si>
  <si>
    <t>Montáž profilů rohových lepených flexibilním cementovým lepidlem</t>
  </si>
  <si>
    <t>1122282139</t>
  </si>
  <si>
    <t>Obklad - dokončující práce montáž profilu lepeného flexibilním cementovým lepidlem rohového</t>
  </si>
  <si>
    <t>https://podminky.urs.cz/item/CS_URS_2025_02/781492211</t>
  </si>
  <si>
    <t>"místnost 007" 0,95</t>
  </si>
  <si>
    <t>"místnost 008" 1,01+0,95+2,00+2,00</t>
  </si>
  <si>
    <t>"místnost 009" 1,35+1,25</t>
  </si>
  <si>
    <t>"místnost 019" ((0,80+0,80+1,80+1,80)*4)+(3,22*12)+(4,80+4,80+1,65+1,65)</t>
  </si>
  <si>
    <t>306</t>
  </si>
  <si>
    <t>781492251</t>
  </si>
  <si>
    <t>Montáž profilů ukončovacích lepených flexibilním cementovým lepidlem</t>
  </si>
  <si>
    <t>168056142</t>
  </si>
  <si>
    <t>Obklad - dokončující práce montáž profilu lepeného flexibilním cementovým lepidlem ukončovacího</t>
  </si>
  <si>
    <t>https://podminky.urs.cz/item/CS_URS_2025_02/781492251</t>
  </si>
  <si>
    <t>"místnost 006a" (1,93+1,93+1,70+1,70)-0,80+(2,00+2,00)</t>
  </si>
  <si>
    <t>"místnost 007" (1,45+1,45+0,95+0,95+0,95+0,95+(2,45*6))-0,80-(0,70*4)+((2,00+2,00)*5)</t>
  </si>
  <si>
    <t>"místnost 008" (1,37+1,37+0,95+0,95+1,01+1,01+(2,45*6))-0,80-(0,70*4)+((2,00+2,00)*5)</t>
  </si>
  <si>
    <t>"místnost 009" (2,68+2,68+2,23+2,23)-0,80+(2,00+2,00)</t>
  </si>
  <si>
    <t>"místnost 015" (1,71+1,71+2,25+2,25)-(0,70*2)+((2,00+2,00)*2)</t>
  </si>
  <si>
    <t>"místnost 016" (1,71+1,71+1,00+1,00)-0,70+(2,00+2,00)</t>
  </si>
  <si>
    <t>"místnost 018" (1,10+1,10+2,68+2,68)-0,70+(2,00+2,00)</t>
  </si>
  <si>
    <t>"místnost 019" (0,90+2,00+2,00)*3</t>
  </si>
  <si>
    <t>307</t>
  </si>
  <si>
    <t>28342001</t>
  </si>
  <si>
    <t>lišta ukončovací z PVC 8mm</t>
  </si>
  <si>
    <t>376186949</t>
  </si>
  <si>
    <t>81,85+147,84</t>
  </si>
  <si>
    <t>229,69*1,05 'Přepočtené koeficientem množství</t>
  </si>
  <si>
    <t>308</t>
  </si>
  <si>
    <t>247661264</t>
  </si>
  <si>
    <t>Obklad - dokončující práce ostatní práce spárování silikonem</t>
  </si>
  <si>
    <t>https://podminky.urs.cz/item/CS_URS_2025_02/781495115</t>
  </si>
  <si>
    <t>309</t>
  </si>
  <si>
    <t>781495141</t>
  </si>
  <si>
    <t>Průnik obkladem kruhový do DN 30</t>
  </si>
  <si>
    <t>-219759317</t>
  </si>
  <si>
    <t>Obklad - dokončující práce průnik obkladem kruhový, bez izolace do DN 30</t>
  </si>
  <si>
    <t>https://podminky.urs.cz/item/CS_URS_2025_02/781495141</t>
  </si>
  <si>
    <t>310</t>
  </si>
  <si>
    <t>781495142</t>
  </si>
  <si>
    <t>Průnik obkladem kruhový přes DN 30 do DN 90</t>
  </si>
  <si>
    <t>1632998700</t>
  </si>
  <si>
    <t>Obklad - dokončující práce průnik obkladem kruhový, bez izolace přes DN 30 do DN 90</t>
  </si>
  <si>
    <t>https://podminky.urs.cz/item/CS_URS_2025_02/781495142</t>
  </si>
  <si>
    <t>311</t>
  </si>
  <si>
    <t>781495143</t>
  </si>
  <si>
    <t>Průnik obkladem kruhový přes DN 90</t>
  </si>
  <si>
    <t>1176074694</t>
  </si>
  <si>
    <t>Obklad - dokončující práce průnik obkladem kruhový, bez izolace přes DN 90</t>
  </si>
  <si>
    <t>https://podminky.urs.cz/item/CS_URS_2025_02/781495143</t>
  </si>
  <si>
    <t>312</t>
  </si>
  <si>
    <t>781495211</t>
  </si>
  <si>
    <t>Čištění vnitřních ploch stěn po provedení obkladu chemickými prostředky</t>
  </si>
  <si>
    <t>1316644449</t>
  </si>
  <si>
    <t>Čištění vnitřních ploch po provedení obkladu stěn chemickými prostředky</t>
  </si>
  <si>
    <t>https://podminky.urs.cz/item/CS_URS_2025_02/781495211</t>
  </si>
  <si>
    <t>313</t>
  </si>
  <si>
    <t>-1038287624</t>
  </si>
  <si>
    <t>Přesun hmot pro obklady keramické stanovený z hmotnosti přesunovaného materiálu vodorovná dopravní vzdálenost do 50 m základní v objektech výšky přes 6 do 12 m</t>
  </si>
  <si>
    <t>https://podminky.urs.cz/item/CS_URS_2025_02/998781102</t>
  </si>
  <si>
    <t>783</t>
  </si>
  <si>
    <t>Dokončovací práce - nátěry</t>
  </si>
  <si>
    <t>314</t>
  </si>
  <si>
    <t>783301313</t>
  </si>
  <si>
    <t>Odmaštění zámečnických konstrukcí ředidlovým odmašťovačem</t>
  </si>
  <si>
    <t>-2064516629</t>
  </si>
  <si>
    <t>Příprava podkladu zámečnických konstrukcí před provedením nátěru odmaštění odmašťovačem ředidlovým</t>
  </si>
  <si>
    <t>https://podminky.urs.cz/item/CS_URS_2025_02/783301313</t>
  </si>
  <si>
    <t>"ocelové zárubně" (23*5,00*0,25)+(3*5,80*0,25)</t>
  </si>
  <si>
    <t>315</t>
  </si>
  <si>
    <t>783301401</t>
  </si>
  <si>
    <t>Ometení zámečnických konstrukcí</t>
  </si>
  <si>
    <t>-911964415</t>
  </si>
  <si>
    <t>Příprava podkladu zámečnických konstrukcí před provedením nátěru ometení</t>
  </si>
  <si>
    <t>https://podminky.urs.cz/item/CS_URS_2025_02/783301401</t>
  </si>
  <si>
    <t>316</t>
  </si>
  <si>
    <t>783314201</t>
  </si>
  <si>
    <t>Základní antikorozní jednonásobný syntetický standardní nátěr zámečnických konstrukcí</t>
  </si>
  <si>
    <t>-738746442</t>
  </si>
  <si>
    <t>Základní antikorozní nátěr zámečnických konstrukcí jednonásobný syntetický standardní</t>
  </si>
  <si>
    <t>https://podminky.urs.cz/item/CS_URS_2025_02/783314201</t>
  </si>
  <si>
    <t>317</t>
  </si>
  <si>
    <t>783315101</t>
  </si>
  <si>
    <t>Mezinátěr jednonásobný syntetický standardní zámečnických konstrukcí</t>
  </si>
  <si>
    <t>1828118955</t>
  </si>
  <si>
    <t>Mezinátěr zámečnických konstrukcí jednonásobný syntetický standardní</t>
  </si>
  <si>
    <t>https://podminky.urs.cz/item/CS_URS_2025_02/783315101</t>
  </si>
  <si>
    <t>318</t>
  </si>
  <si>
    <t>1767145455</t>
  </si>
  <si>
    <t>Krycí nátěr (email) zámečnických konstrukcí jednonásobný syntetický standardní</t>
  </si>
  <si>
    <t>https://podminky.urs.cz/item/CS_URS_2025_02/783317101</t>
  </si>
  <si>
    <t>784</t>
  </si>
  <si>
    <t>Dokončovací práce - malby a tapety</t>
  </si>
  <si>
    <t>319</t>
  </si>
  <si>
    <t>784111001</t>
  </si>
  <si>
    <t>Oprášení (ometení ) podkladu v místnostech v do 3,80 m</t>
  </si>
  <si>
    <t>26009195</t>
  </si>
  <si>
    <t>Oprášení (ometení) podkladu v místnostech výšky do 3,80 m</t>
  </si>
  <si>
    <t>https://podminky.urs.cz/item/CS_URS_2025_02/784111001</t>
  </si>
  <si>
    <t>"vnitřní omítky stěn" 1228,257*1,10</t>
  </si>
  <si>
    <t>"akustický podhled" 153,42</t>
  </si>
  <si>
    <t>320</t>
  </si>
  <si>
    <t>1089688489</t>
  </si>
  <si>
    <t>Obroušení podkladu omítky v místnostech výšky do 3,80 m</t>
  </si>
  <si>
    <t>https://podminky.urs.cz/item/CS_URS_2025_02/784111011</t>
  </si>
  <si>
    <t>321</t>
  </si>
  <si>
    <t>-1330155505</t>
  </si>
  <si>
    <t>Penetrace podkladu jednonásobná základní akrylátová bezbarvá v místnostech výšky do 3,80 m</t>
  </si>
  <si>
    <t>https://podminky.urs.cz/item/CS_URS_2025_02/784181101</t>
  </si>
  <si>
    <t>322</t>
  </si>
  <si>
    <t>784211111</t>
  </si>
  <si>
    <t>Dvojnásobné bílé malby ze směsí za mokra velmi dobře oděruvzdorných v místnostech v do 3,80 m</t>
  </si>
  <si>
    <t>-1742118375</t>
  </si>
  <si>
    <t>Malby z malířských směsí oděruvzdorných za mokra dvojnásobné, bílé za mokra oděruvzdorné velmi dobře v místnostech výšky do 3,80 m</t>
  </si>
  <si>
    <t>https://podminky.urs.cz/item/CS_URS_2025_02/784211111</t>
  </si>
  <si>
    <t>786</t>
  </si>
  <si>
    <t>Dokončovací práce - čalounické úpravy</t>
  </si>
  <si>
    <t>323</t>
  </si>
  <si>
    <t>786624121</t>
  </si>
  <si>
    <t>Montáž lamelové žaluzie do oken zdvojených kovových otevíravých, sklápěcích a vyklápěcích</t>
  </si>
  <si>
    <t>1776101599</t>
  </si>
  <si>
    <t>Montáž zastiňujících žaluzií lamelových do oken zdvojených otevíravých, sklápěcích nebo vyklápěcích kovových</t>
  </si>
  <si>
    <t>https://podminky.urs.cz/item/CS_URS_2025_02/786624121</t>
  </si>
  <si>
    <t>324</t>
  </si>
  <si>
    <t>55346200</t>
  </si>
  <si>
    <t>žaluzie horizontální interiérové</t>
  </si>
  <si>
    <t>-6388356</t>
  </si>
  <si>
    <t>325</t>
  </si>
  <si>
    <t>7866249</t>
  </si>
  <si>
    <t>-1738076313</t>
  </si>
  <si>
    <t>Dodávka a montáž sítí proti hmyzu do otevíravých křídel oken</t>
  </si>
  <si>
    <t>"pozice O1" 0,80*1,50*3</t>
  </si>
  <si>
    <t>"pozice O3" (0,80*1,80)*2</t>
  </si>
  <si>
    <t>"pozice O4" 0,80*1,80</t>
  </si>
  <si>
    <t>326</t>
  </si>
  <si>
    <t>-67346129</t>
  </si>
  <si>
    <t>Přesun hmot pro stínění a čalounické úpravy stanovený z hmotnosti přesunovaného materiálu vodorovná dopravní vzdálenost do 50 m základní v objektech výšky (hloubky) přes 6 do 12 m</t>
  </si>
  <si>
    <t>https://podminky.urs.cz/item/CS_URS_2025_02/998786102</t>
  </si>
  <si>
    <t>2 - 1.NP Školní třídy</t>
  </si>
  <si>
    <t xml:space="preserve">    712 - Povlakové krytiny</t>
  </si>
  <si>
    <t xml:space="preserve">    721 - Zdravotechnika - vnitřní kanalizace</t>
  </si>
  <si>
    <t xml:space="preserve">    755 - Dopravní zařízení</t>
  </si>
  <si>
    <t xml:space="preserve">    762 - Konstrukce tesařské</t>
  </si>
  <si>
    <t>310232081</t>
  </si>
  <si>
    <t>Zazdívka otvorů ve zdivu nadzákladovém pl do 1 m2 cihlami děrovanými broušenými na tenkovrstvou maltu tl zdiva 500 mm</t>
  </si>
  <si>
    <t>262648341</t>
  </si>
  <si>
    <t>Zazdívka otvorů ve zdivu nadzákladovém děrovanými broušenými cihlami plochy do 1 m2 na tenkovrstvou maltu, tl. zdiva 500 mm</t>
  </si>
  <si>
    <t>https://podminky.urs.cz/item/CS_URS_2025_02/310232081</t>
  </si>
  <si>
    <t>"místnost 102 - propojení se stávající školou" 1,50*2,20</t>
  </si>
  <si>
    <t>1522654007</t>
  </si>
  <si>
    <t>"výtahová šachta" (1,60*3,40)-(1,10*2,15)</t>
  </si>
  <si>
    <t>311113144</t>
  </si>
  <si>
    <t>Nadzákladová zeď tl přes 250 do 300 mm z hladkých tvárnic ztraceného bednění včetně výplně z betonu tř. C 20/25</t>
  </si>
  <si>
    <t>-212705536</t>
  </si>
  <si>
    <t>Nadzákladové zdi z betonových tvárnic ztraceného bednění hladkých včetně výplně z betonu C 20/25, tloušťky zdiva přes 250 do 300 mm</t>
  </si>
  <si>
    <t>https://podminky.urs.cz/item/CS_URS_2025_02/311113144</t>
  </si>
  <si>
    <t>"výtahová šachta" (2,70+2,80+1,60)*3,40</t>
  </si>
  <si>
    <t>"místnost 102 - podepření stropu" 2,00*3,50</t>
  </si>
  <si>
    <t>1011361203</t>
  </si>
  <si>
    <t>"stěny výtahové šachty" ((3,075*0,20)+(24,14*0,30))*50*1,20</t>
  </si>
  <si>
    <t>"místnost 102 - podepření stropu" ((2,00*3,50)*0,30)*50*1,20</t>
  </si>
  <si>
    <t>597,42*0,001 'Přepočtené koeficientem množství</t>
  </si>
  <si>
    <t>311272211</t>
  </si>
  <si>
    <t>Zdivo z pórobetonových tvárnic hladkých do P2 do 450 kg/m3 na tenkovrstvou maltu tl 300 mm</t>
  </si>
  <si>
    <t>82275650</t>
  </si>
  <si>
    <t>Zdivo z pórobetonových tvárnic na tenké maltové lože, tl. zdiva 300 mm pevnost tvárnic do P2, objemová hmotnost do 450 kg/m3 hladkých</t>
  </si>
  <si>
    <t>https://podminky.urs.cz/item/CS_URS_2025_02/311272211</t>
  </si>
  <si>
    <t>"místnost 104" 2,44*3,40</t>
  </si>
  <si>
    <t>311236301</t>
  </si>
  <si>
    <t>Zdivo jednovrstvé zvukově izolační na tenkovrstvou maltu z cihel děrovaných broušených do P15 tl 190 mm</t>
  </si>
  <si>
    <t>-685439989</t>
  </si>
  <si>
    <t>Zdivo jednovrstvé zvukově izolační z cihel děrovaných z broušených cihel na tenkovrstvou maltu, pevnost cihel do P15, tl. zdiva 190 mm</t>
  </si>
  <si>
    <t>https://podminky.urs.cz/item/CS_URS_2025_02/311236301</t>
  </si>
  <si>
    <t>((7,35+7,35+7,35+2,075+2,90+3,35+2,90+3,35+2,90+3,80+8,25+5,25+0,70)*3,30)-(0,90*2,00*5)</t>
  </si>
  <si>
    <t>311238933</t>
  </si>
  <si>
    <t>Založení zdiva z cihel děrovaných broušených na zakládací maltu tloušťky přes 175 do 200 mm</t>
  </si>
  <si>
    <t>451963838</t>
  </si>
  <si>
    <t>Založení zdiva z broušených cihel na zakládací maltu, tlouštky zdiva přes 175 do 200 mm</t>
  </si>
  <si>
    <t>https://podminky.urs.cz/item/CS_URS_2025_02/311238933</t>
  </si>
  <si>
    <t>(7,35+7,35+7,35+2,075+2,90+3,35+2,90+3,35+2,90+3,80+8,25+5,25+0,70)-(0,90*5)</t>
  </si>
  <si>
    <t>1263391607</t>
  </si>
  <si>
    <t>"vnitřní zdivo"</t>
  </si>
  <si>
    <t>((7,75+6,85+8,715)*3,40)-(0,80*2,00*3)</t>
  </si>
  <si>
    <t>-148517722</t>
  </si>
  <si>
    <t>Zdivo jednovrstvé tepelně izolační z cihel děrovaných broušených na tenkovrstvou maltu, součinitel prostupu tepla U přes 0,14 do 0,18 W/m2K, tl. zdiva 500 mm</t>
  </si>
  <si>
    <t>https://podminky.urs.cz/item/CS_URS_2025_02/311237161</t>
  </si>
  <si>
    <t xml:space="preserve">"obvodové zdivo" </t>
  </si>
  <si>
    <t>((14,40+4,30+0,45)*3,40)-(6,00*1,80)-(3,30*1,80)</t>
  </si>
  <si>
    <t>((1,10+9,80+30,70-18,00)*3,40)-(5,30*1,80)-(1,30*2,95)</t>
  </si>
  <si>
    <t>((7,50+3,80)*3,40)-(3,30*2,30)</t>
  </si>
  <si>
    <t>"atika" (14,40+4,30+28,15+9,80+30,50+2,00+9,90+3,80)*0,50</t>
  </si>
  <si>
    <t>"parapety oken u obdelníkových sloupů" (5,30+6,00+6,00+6,00)*1,00</t>
  </si>
  <si>
    <t>31123791</t>
  </si>
  <si>
    <t>946901067</t>
  </si>
  <si>
    <t>Příplatek za pracnost (zdění do oblouku) zdivo z cihelných bloků tl. 500 mm</t>
  </si>
  <si>
    <t>3,80*3,40</t>
  </si>
  <si>
    <t>736908751</t>
  </si>
  <si>
    <t>(7,75+6,85+8,715)-(0,80*3)</t>
  </si>
  <si>
    <t>311238943</t>
  </si>
  <si>
    <t>Založení zdiva z cihel děrovaných broušených na zakládací maltu tloušťky přes 440 do 500 mm</t>
  </si>
  <si>
    <t>-965205695</t>
  </si>
  <si>
    <t>Založení zdiva z broušených cihel na zakládací maltu, tlouštky zdiva přes 440 do 500 mm</t>
  </si>
  <si>
    <t>https://podminky.urs.cz/item/CS_URS_2025_02/311238943</t>
  </si>
  <si>
    <t>(14,40+4,30+0,45)</t>
  </si>
  <si>
    <t>(1,10+9,80+30,70-18,00)</t>
  </si>
  <si>
    <t>(7,50+3,80)</t>
  </si>
  <si>
    <t>"atika" (14,40+4,30+28,15+9,80+30,50+2,00+9,90+3,80)</t>
  </si>
  <si>
    <t>"parapety oken u obdelníkových sloupů" (5,30+6,00+6,00+6,00)</t>
  </si>
  <si>
    <t>1262239878</t>
  </si>
  <si>
    <t>https://podminky.urs.cz/item/CS_URS_2025_02/317121101</t>
  </si>
  <si>
    <t>"výtahová šachta" 1</t>
  </si>
  <si>
    <t>59321141</t>
  </si>
  <si>
    <t>překlad železobetonový RZP plný 1490x240x190mm</t>
  </si>
  <si>
    <t>1261468083</t>
  </si>
  <si>
    <t>-746879320</t>
  </si>
  <si>
    <t>-546808540</t>
  </si>
  <si>
    <t>-138132832</t>
  </si>
  <si>
    <t>"vnitřní zdivo tl. 300 mm" 4+4+4</t>
  </si>
  <si>
    <t>"vnitřní zdivo tl. 190 mm" 2+2+2+2+2+2</t>
  </si>
  <si>
    <t>28215642</t>
  </si>
  <si>
    <t>"obvodové zdivo" 6</t>
  </si>
  <si>
    <t>Osazování ocelových válcovaných nosníků na zdivu I, IE, U, UE nebo L výšky přes 120 do 220 mm</t>
  </si>
  <si>
    <t>-864276319</t>
  </si>
  <si>
    <t>Osazování ocelových válcovaných nosníků na zdivu I nebo IE nebo U nebo UE nebo L, výšky přes 120 do 220 mm</t>
  </si>
  <si>
    <t>https://podminky.urs.cz/item/CS_URS_2025_02/317941123</t>
  </si>
  <si>
    <t>"překlad schodišťového okna I 180" (4,00+4,00)*22,12*1,20</t>
  </si>
  <si>
    <t>"výtahový nosník I 180" 2,10*22,12*1,20</t>
  </si>
  <si>
    <t>"místnost 106 - překlad okna I 180" (3,70+3,70)*22,12*1,20</t>
  </si>
  <si>
    <t>"místnost 110 - překlad okna I 260" (6,50+6,50)*41,90*1,20</t>
  </si>
  <si>
    <t>"místnost 114 - překlad okna I 260" (5,80+5,80)*41,90*1,20</t>
  </si>
  <si>
    <t>1701,408*0,001 'Přepočtené koeficientem množství</t>
  </si>
  <si>
    <t>13010720</t>
  </si>
  <si>
    <t>ocel profilová jakost S235JR (11 375) průřez I (IPN) 180</t>
  </si>
  <si>
    <t>590638296</t>
  </si>
  <si>
    <t>"překlad schodišťového okna" ((4,00+4,00)*22,12*1,20)*0,001</t>
  </si>
  <si>
    <t>"výtahový nosník I 180" (2,10*22,12*1,20)*0,001</t>
  </si>
  <si>
    <t>"místnost 106 - překlad okna I 180" ((3,70+3,70)*22,12*1,20)*0,001</t>
  </si>
  <si>
    <t>0,464*1,1 'Přepočtené koeficientem množství</t>
  </si>
  <si>
    <t>-1524432463</t>
  </si>
  <si>
    <t>"místnost 110 - překlad okna I 260" ((6,50+6,50)*41,90*1,20)*0,001</t>
  </si>
  <si>
    <t>"místnost 114 - překlad okna I 260" ((5,80+5,80)*41,90*1,20)*0,001</t>
  </si>
  <si>
    <t>1,237*1,1 'Přepočtené koeficientem množství</t>
  </si>
  <si>
    <t>317998111</t>
  </si>
  <si>
    <t>Tepelná izolace mezi překlady v 24 cm z EPS tl přes 30 do 50 mm</t>
  </si>
  <si>
    <t>-1194509845</t>
  </si>
  <si>
    <t>Izolace tepelná mezi překlady z pěnového polystyrenu výšky 24 cm, tloušťky přes 30 do 50 mm</t>
  </si>
  <si>
    <t>https://podminky.urs.cz/item/CS_URS_2025_02/317998111</t>
  </si>
  <si>
    <t>"vnitřní zdivo tl. 190 mm" 1,25+1,25+1,25+1,25+1,25+1,25</t>
  </si>
  <si>
    <t>317998113</t>
  </si>
  <si>
    <t>Tepelná izolace mezi překlady v 24 cm z EPS tl 80 mm</t>
  </si>
  <si>
    <t>1947361372</t>
  </si>
  <si>
    <t>Izolace tepelná mezi překlady z pěnového polystyrenu výšky 24 cm, tloušťky 80 mm</t>
  </si>
  <si>
    <t>https://podminky.urs.cz/item/CS_URS_2025_02/317998113</t>
  </si>
  <si>
    <t>"obvodové zdivo" 1,75</t>
  </si>
  <si>
    <t>-289589892</t>
  </si>
  <si>
    <t>"sloup S1.1a" 0,40*0,40*3,40</t>
  </si>
  <si>
    <t>"sloup S1.1b" (0,40*0,40*3,40)*2</t>
  </si>
  <si>
    <t>"sloup S1.1c" (0,40*0,40*3,40)*2</t>
  </si>
  <si>
    <t>"sloup S1.1d" 0,40*0,40*3,40</t>
  </si>
  <si>
    <t>"sloup S1.2a" 0,40*1,10*2,80</t>
  </si>
  <si>
    <t>"sloup S1.2b" 0,40*1,10*2,80</t>
  </si>
  <si>
    <t>"sloup S1.2c" 0,40*1,10*2,80</t>
  </si>
  <si>
    <t>987184691</t>
  </si>
  <si>
    <t>"sloup S1.1a" (0,40+0,40+0,50+0,50)*3,50</t>
  </si>
  <si>
    <t>"sloup S1.1b" (0,40+0,40+0,50+0,50)*3,50*2</t>
  </si>
  <si>
    <t>"sloup S1.1c" (0,40+0,40+0,50+0,50)*3,50*2</t>
  </si>
  <si>
    <t>"sloup S1.1d" (0,40+0,40+0,50+0,50)*3,50</t>
  </si>
  <si>
    <t>1286312355</t>
  </si>
  <si>
    <t>672232998</t>
  </si>
  <si>
    <t>"sloup S1.2a" (0,40+0,40+1,20+1,20)*3,00</t>
  </si>
  <si>
    <t>"sloup S1.2b" (0,40+0,40+1,20+1,20)*3,00</t>
  </si>
  <si>
    <t>"sloup S1.2c" (0,40+0,40+1,20+1,20)*3,00</t>
  </si>
  <si>
    <t>509806395</t>
  </si>
  <si>
    <t>-1141584635</t>
  </si>
  <si>
    <t>330321611</t>
  </si>
  <si>
    <t>Sloupy nebo pilíře z betonu pohledového tř. C 30/37 bez výztuže</t>
  </si>
  <si>
    <t>-1063219813</t>
  </si>
  <si>
    <t>Sloupy, pilíře, táhla, rámové stojky, vzpěry z betonu železového (bez výztuže) pohledového bez zvláštních nároků na vliv prostředí tř. C 30/37</t>
  </si>
  <si>
    <t>https://podminky.urs.cz/item/CS_URS_2025_02/330321611</t>
  </si>
  <si>
    <t>"kruhové prům 250 mm" (PI*0,125*0,125*3,00)*4</t>
  </si>
  <si>
    <t>332352103</t>
  </si>
  <si>
    <t>Zřízení bednění z papírových trubic svislých nebo šikmých sloupů kruhového průřezu průměru přes 200 do 250 mm</t>
  </si>
  <si>
    <t>-348930529</t>
  </si>
  <si>
    <t>Bednění z papírových trubic sloupů z pohledového betonu svislých nebo šikmých kruhového průřezu, výšky do 4 m zřízení, průměru přes 200 do 250 mm</t>
  </si>
  <si>
    <t>https://podminky.urs.cz/item/CS_URS_2025_02/332352103</t>
  </si>
  <si>
    <t>"kruhové prům 250 mm" 3,00*4</t>
  </si>
  <si>
    <t>2125548721</t>
  </si>
  <si>
    <t>Bednění z papírových trubic sloupů z pohledového betonu svislých nebo šikmých kruhového průřezu, výšky do 4 m odstranění, průměru do 600 mm</t>
  </si>
  <si>
    <t>https://podminky.urs.cz/item/CS_URS_2025_02/332352191</t>
  </si>
  <si>
    <t>704611728</t>
  </si>
  <si>
    <t>Výztuž sloupů, pilířů, rámových stojek, táhel nebo vzpěr oblých svislých nebo šikmých (odkloněných) z betonářské oceli 10 505 (R) nebo BSt 500</t>
  </si>
  <si>
    <t>https://podminky.urs.cz/item/CS_URS_2025_02/332361821</t>
  </si>
  <si>
    <t>-1474276484</t>
  </si>
  <si>
    <t>"dozdívky u sloupů" ((0,30+0,30+0,25)*3,40*3)+((0,25+0,30)*3,40)</t>
  </si>
  <si>
    <t>-1062432178</t>
  </si>
  <si>
    <t>"příčky" ((1,30+1,23+0,44+2,00+1,25)*3,40)-(0,70*2,00*2)</t>
  </si>
  <si>
    <t>"přizdívka u obdelníkových sloupů" (0,90*3,40)*3</t>
  </si>
  <si>
    <t>"přizdívka v místě napojení na stívající budovu" 14,00*3,40</t>
  </si>
  <si>
    <t>2047310829</t>
  </si>
  <si>
    <t>((0,51+1,20+3,085+3,085+1,40+3,085+1,00+3,25+2,60)*3,40)-(0,70*2,00*3)</t>
  </si>
  <si>
    <t>-1729509319</t>
  </si>
  <si>
    <t>"pórobeton tl. 75 mm" ((0,30+0,30+0,25)*3)+(0,25+0,30)</t>
  </si>
  <si>
    <t xml:space="preserve">"pórobeton tl. 100 mm" </t>
  </si>
  <si>
    <t>(1,30+1,23+0,44+2,00+1,25)</t>
  </si>
  <si>
    <t>"přizdívka u obdelníkových sloupů" 0,90*3</t>
  </si>
  <si>
    <t>"přizdívka v místě napojení na stívající budovu" 14,00</t>
  </si>
  <si>
    <t>"pórobeton tl. 150 mm" (0,51+1,20+3,085+3,085+1,40+3,085+1,00+3,25+2,60)</t>
  </si>
  <si>
    <t>"pórobeton tl. 300 mm" 2,44</t>
  </si>
  <si>
    <t>-795538248</t>
  </si>
  <si>
    <t>3,40*44</t>
  </si>
  <si>
    <t>-127360340</t>
  </si>
  <si>
    <t>"závěsné WC" (1,00+1,00+0,95+1,25)*1,50</t>
  </si>
  <si>
    <t>346244382</t>
  </si>
  <si>
    <t>Plentování jednostranné v přes 200 do 300 mm válcovaných nosníků cihlami</t>
  </si>
  <si>
    <t>-47144200</t>
  </si>
  <si>
    <t>Plentování ocelových válcovaných nosníků jednostranné cihlami na maltu, výška stojiny přes 200 do 300 mm</t>
  </si>
  <si>
    <t>https://podminky.urs.cz/item/CS_URS_2025_02/346244382</t>
  </si>
  <si>
    <t>"překlad schodišťového okna I 180" 4,10*0,18</t>
  </si>
  <si>
    <t>"místnost 106 - překlad okna I 180" 3,80*0,18</t>
  </si>
  <si>
    <t>"místnost 110 - překlad okna I 260" 6,60*0,26</t>
  </si>
  <si>
    <t>"místnost 114 - překlad okna I 260" 5,90*0,26</t>
  </si>
  <si>
    <t>411121243</t>
  </si>
  <si>
    <t>Montáž prefabrikovaných ŽB stropů ze stropních desek dl přes 1800 do 2700 mm</t>
  </si>
  <si>
    <t>-1588320614</t>
  </si>
  <si>
    <t>Montáž prefabrikovaných železobetonových stropů se zalitím spár, včetně podpěrné konstrukce, na cementovou maltu ze stropních desek, šířky do 600 mm a délky přes 1800 do 2700 mm</t>
  </si>
  <si>
    <t>https://podminky.urs.cz/item/CS_URS_2025_02/411121243</t>
  </si>
  <si>
    <t>"výtahová šachta" 8</t>
  </si>
  <si>
    <t>59341221</t>
  </si>
  <si>
    <t>deska stropní plná PZD 2100x300x90mm</t>
  </si>
  <si>
    <t>785696834</t>
  </si>
  <si>
    <t>907754016</t>
  </si>
  <si>
    <t>((14,80*14,60)+(14,45*2,90)+(4,40*4,90)-(1,60*2,20))*0,18</t>
  </si>
  <si>
    <t>(28,15*10,80)*0,18</t>
  </si>
  <si>
    <t>-209692990</t>
  </si>
  <si>
    <t>((14,80*14,60)+(14,45*2,90)+(4,40*4,90)-(1,60*2,20))</t>
  </si>
  <si>
    <t>(28,15*10,80)</t>
  </si>
  <si>
    <t>1838270144</t>
  </si>
  <si>
    <t>1759437179</t>
  </si>
  <si>
    <t>1512540132</t>
  </si>
  <si>
    <t>1142374158</t>
  </si>
  <si>
    <t>16,40*1,20</t>
  </si>
  <si>
    <t>1082497118</t>
  </si>
  <si>
    <t>"ŽB průvlak P4" 27,40*0,40*0,85</t>
  </si>
  <si>
    <t>"ŽB průvlak P5" 21,90*0,40*0,48</t>
  </si>
  <si>
    <t>"ŽB průvlak P6" 18,70*0,40*0,60</t>
  </si>
  <si>
    <t>"ŽB průvlak P7" (8,125*0,40*0,48)*3</t>
  </si>
  <si>
    <t>"překlad schodišťového okna I 180" 4,00*0,40*0,22</t>
  </si>
  <si>
    <t>"místnost 106 - překlad okna I 180" 3,80*0,40*0,22</t>
  </si>
  <si>
    <t>"místnost 110 - překlad okna I 260" 6,60*0,40*0,30</t>
  </si>
  <si>
    <t>1475489050</t>
  </si>
  <si>
    <t>"ŽB průvlak P4" 27,40*(0,50+0,85+0,80)</t>
  </si>
  <si>
    <t>"ŽB průvlak P5" 21,90*(0,40+0,60+0,60)</t>
  </si>
  <si>
    <t>"ŽB průvlak P6" 18,70*(0,40+0,60+0,60)</t>
  </si>
  <si>
    <t>"ŽB průvlak P7" (8,125*(0,40+0,60+0,60))*3</t>
  </si>
  <si>
    <t>"překlad schodišťového okna" 4,00*(0,40+0,30+0,30)</t>
  </si>
  <si>
    <t>"místnost 106 - překlad okna I 180" 3,80*(0,40+0,30+0,30)</t>
  </si>
  <si>
    <t>"místnost 110 - překlad okna I 260" 6,60*(0,40+0,40+0,40)</t>
  </si>
  <si>
    <t>734438355</t>
  </si>
  <si>
    <t>-891992765</t>
  </si>
  <si>
    <t>-1149467108</t>
  </si>
  <si>
    <t>-73718603</t>
  </si>
  <si>
    <t>(22,689*200,00)*1,20</t>
  </si>
  <si>
    <t>5445,36*0,001 'Přepočtené koeficientem množství</t>
  </si>
  <si>
    <t>417238212</t>
  </si>
  <si>
    <t>Obezdívka věnce jednostranná věncovkou keramickou v přes 150 do 210 mm včetně polystyrenu tl 100 mm</t>
  </si>
  <si>
    <t>-947499222</t>
  </si>
  <si>
    <t>Obezdívka ztužujícího věnce keramickými věncovkami včetně tepelné izolace z pěnového polystyrenu tl. 100 mm jednostranná, výška věnce přes 150 do 210 mm</t>
  </si>
  <si>
    <t>https://podminky.urs.cz/item/CS_URS_2025_02/417238212</t>
  </si>
  <si>
    <t>14,50+4,30+0,70+1,00+10,80+9,50+2,20+7,50+3,80</t>
  </si>
  <si>
    <t>860394453</t>
  </si>
  <si>
    <t>"ve vnitrobloku u ohradní zdi" 145,00</t>
  </si>
  <si>
    <t>-444893829</t>
  </si>
  <si>
    <t>-1850415310</t>
  </si>
  <si>
    <t>2130776519</t>
  </si>
  <si>
    <t>-1319735638</t>
  </si>
  <si>
    <t>145*1,02 'Přepočtené koeficientem množství</t>
  </si>
  <si>
    <t>-2139125494</t>
  </si>
  <si>
    <t>"místnost 102" ((35,00+35,00+6,00+6,00)*3,30)-(0,70*2,00*2)-(0,80*2,00*3)-(0,90*2,00*7)-(17,80*2,85)-(1,10*2,95)+15,00</t>
  </si>
  <si>
    <t>"místnost 104" ((3,30+3,30+1,235+1,235)*3,30)-(0,70*2,00)</t>
  </si>
  <si>
    <t xml:space="preserve">"místnost 105" ((1,50+1,50+1,25+1,25+1,70+1,70+1,25+1,25)*3,30)-(0,70*2,00*3) </t>
  </si>
  <si>
    <t xml:space="preserve">"místnost 106" ((9,10+9,10+5,25+5,25)*3,30)-(3,30*1,80)-(0,90*2,00) </t>
  </si>
  <si>
    <t>"místnost 107" ((1,435+1,435+2,00+2,00+1,55+1,55+2,00+2,00+1,40+1,40+1,00+1,00)*3,30)-(0,70*2,00*4)-(0,80*2,00)</t>
  </si>
  <si>
    <t xml:space="preserve">"místnost 108" ((1,40+1,40+2,00+2,00)*3,30)-(0,80*2,00) </t>
  </si>
  <si>
    <t xml:space="preserve">"místnost 109" ((2,70+2,70+3,10+3,10+0,10+1,30+1,30)*3,30)-(0,80*2,00) </t>
  </si>
  <si>
    <t xml:space="preserve">"místnost 110" ((8,25+8,25+8,53+8,53)*3,30)-(6,00*1,80)-(0,90*2,00) </t>
  </si>
  <si>
    <t xml:space="preserve">"místnost 111" ((7,53+7,53+6,90+6,90)*3,30)-(6,00*1,80)-(0,90*2,00) </t>
  </si>
  <si>
    <t>"místnost 112" ((6,86+6,86+7,53+7,53)*3,30)-(6,00*1,80)-(0,90*2,00)</t>
  </si>
  <si>
    <t>"místnost 113" ((6,86+6,86+7,53+7,53)*3,30)-(6,00*1,80)-(0,90*2,00)</t>
  </si>
  <si>
    <t>"místnost 114" ((6,46+6,46+9,80+9,80)*3,30)-(5,30*1,80*2)-(0,90*2,00)</t>
  </si>
  <si>
    <t>"ostění a nadpraží" 43,58</t>
  </si>
  <si>
    <t>612315302</t>
  </si>
  <si>
    <t>Vápenná štuková omítka ostění nebo nadpraží</t>
  </si>
  <si>
    <t>1792633123</t>
  </si>
  <si>
    <t>Vápenná omítka ostění nebo nadpraží štuková dvouvrstvá</t>
  </si>
  <si>
    <t>https://podminky.urs.cz/item/CS_URS_2025_02/612315302</t>
  </si>
  <si>
    <t>"pozice O5" (3,40+1,80+1,80)*0,40</t>
  </si>
  <si>
    <t>"pozice O6" (6,00+1,80+1,80)*4*0,40</t>
  </si>
  <si>
    <t>"pozice O7" (5,20+1,80+1,80)*2*0,40</t>
  </si>
  <si>
    <t>"pozice O8" (17,90+2,85+2,85)*0,40</t>
  </si>
  <si>
    <t>"pozice O9" (3,30+1,80+1,80)*0,40</t>
  </si>
  <si>
    <t>"pozice D16" (1,30+2,70+2,70)*0,40</t>
  </si>
  <si>
    <t>"pozice D21" (3,35+2,70+2,70)*0,40</t>
  </si>
  <si>
    <t>-361037351</t>
  </si>
  <si>
    <t>1543894366</t>
  </si>
  <si>
    <t>937511848</t>
  </si>
  <si>
    <t>"2x - pod omítku hladkou, KZS, silikon"</t>
  </si>
  <si>
    <t>"KZS"</t>
  </si>
  <si>
    <t>"obdelníkové sloupy" (1,10*2,80)*3</t>
  </si>
  <si>
    <t>"průvlaky"</t>
  </si>
  <si>
    <t>"ŽB průvlak P4" 27,40*1,05</t>
  </si>
  <si>
    <t>"ŽB průvlak P6" 18,70*0,80</t>
  </si>
  <si>
    <t>"hrana stropu nad 1.NP" (17,50+12,00+2,60+30,50+10,70+28,20+4,40+14,20)*0,30</t>
  </si>
  <si>
    <t>"KZS výtahová šachta" (2,50+2,40)*4,25</t>
  </si>
  <si>
    <t xml:space="preserve">"omítka vnější hladka" </t>
  </si>
  <si>
    <t>"atika" (14,40+4,30+28,15+9,80+30,50+2,00+9,90+3,80)*0,80</t>
  </si>
  <si>
    <t>"ostění a nadpraží" ((6,00+1,80+1,80)*0,20)+((3,30+1,80+1,80)*0,20)+((5,30+1,80+1,80)*0,20)+((3,30+2,30+2,30)*0,20)+((1,10+2,95+2,95)*0,20)</t>
  </si>
  <si>
    <t>"stěna stávající nářaďovna" ((3,95+8,25)*4,00)/2</t>
  </si>
  <si>
    <t>393,93*2 'Přepočtené koeficientem množství</t>
  </si>
  <si>
    <t>1847808023</t>
  </si>
  <si>
    <t>228055732</t>
  </si>
  <si>
    <t>-569805483</t>
  </si>
  <si>
    <t>"pozice O6" (6,00+6,00+1,80+1,80)*4</t>
  </si>
  <si>
    <t>"pozice O7" (5,20+5,20+1,80+1,80)*2</t>
  </si>
  <si>
    <t>"pozice O8" (17,90+17,90+2,85+2,85)</t>
  </si>
  <si>
    <t>"pozice O9" (3,30+3,30+1,80+1,80)</t>
  </si>
  <si>
    <t>"pozice D16" (1,30+2,70+2,70)</t>
  </si>
  <si>
    <t>"pozice D21" (3,35+2,70+2,70)</t>
  </si>
  <si>
    <t>533518853</t>
  </si>
  <si>
    <t>119024202</t>
  </si>
  <si>
    <t>"pozice O5" (3,40+1,80+1,80)*2</t>
  </si>
  <si>
    <t>"pozice O6" (6,00+1,80+1,80)*4*2</t>
  </si>
  <si>
    <t>"pozice O7" (5,20+1,80+1,80)*2*2</t>
  </si>
  <si>
    <t>"pozice O8" (17,90+1,80+1,80)*2</t>
  </si>
  <si>
    <t>"pozice O9" (3,30+1,80+1,80)*2</t>
  </si>
  <si>
    <t>"pozice D16" (1,30+2,70+2,70)*2</t>
  </si>
  <si>
    <t>-2063842887</t>
  </si>
  <si>
    <t>99288223</t>
  </si>
  <si>
    <t>"překlad schodišťového okna I 180" 4,10*0,25</t>
  </si>
  <si>
    <t>"místnost 106 - překlad okna I 180" 3,80*0,25</t>
  </si>
  <si>
    <t>"místnost 110 - překlad okna I 260" 6,60*0,30</t>
  </si>
  <si>
    <t>"místnost 114 - překlad okna I 260" 5,90*0,30</t>
  </si>
  <si>
    <t>1754032844</t>
  </si>
  <si>
    <t>"překlad schodišťového okna" 4,10*0,25</t>
  </si>
  <si>
    <t>94,725*1,08 'Přepočtené koeficientem množství</t>
  </si>
  <si>
    <t>622211041</t>
  </si>
  <si>
    <t>Montáž kontaktního zateplení vnějších stěn lepením a mechanickým kotvením polystyrénových desek do betonu a zdiva tl přes 160 do 200 mm</t>
  </si>
  <si>
    <t>1856261466</t>
  </si>
  <si>
    <t>Montáž kontaktního zateplení lepením a mechanickým kotvením z polystyrenových desek (dodávka ve specifikaci) na vnější stěny, na podklad betonový nebo z lehčeného betonu, z tvárnic keramických nebo vápenopískových, tloušťky desek přes 160 do 200 mm</t>
  </si>
  <si>
    <t>https://podminky.urs.cz/item/CS_URS_2025_02/622211041</t>
  </si>
  <si>
    <t>"výtahová šachta" (2,50+2,40)*4,25</t>
  </si>
  <si>
    <t>28376081</t>
  </si>
  <si>
    <t>deska EPS grafitová fasádní λ=0,030-0,031 tl 200mm</t>
  </si>
  <si>
    <t>-1366532737</t>
  </si>
  <si>
    <t>20,825*1,08 'Přepočtené koeficientem množství</t>
  </si>
  <si>
    <t>-5065578</t>
  </si>
  <si>
    <t xml:space="preserve">"pozice O5" (3,40+3,40+1,80+1,80) </t>
  </si>
  <si>
    <t>"pozice O8" (17,90+17,90+1,80+1,80)</t>
  </si>
  <si>
    <t>145065801</t>
  </si>
  <si>
    <t>"pozice O5" (3,40+3,40+1,80+1,80)*0,20</t>
  </si>
  <si>
    <t>"pozice O6" (6,00+6,00+1,80+1,80)*4*0,20</t>
  </si>
  <si>
    <t>"pozice O7" (5,20+5,20+1,80+1,80)*2*0,20</t>
  </si>
  <si>
    <t>"pozice O8" (17,90+17,90+1,80+1,80)*0,20</t>
  </si>
  <si>
    <t>"pozice O9" (3,30+3,30+1,80+1,80)*0,20</t>
  </si>
  <si>
    <t>"pozice D16" (1,30+2,70+2,70)*0,20</t>
  </si>
  <si>
    <t>"pozice D21" (3,35+2,70+2,70)*0,20</t>
  </si>
  <si>
    <t>33,17*1,1 'Přepočtené koeficientem množství</t>
  </si>
  <si>
    <t>618745199</t>
  </si>
  <si>
    <t>94,725+20,825</t>
  </si>
  <si>
    <t>1819301090</t>
  </si>
  <si>
    <t>1987989914</t>
  </si>
  <si>
    <t>"stěna stávající nářaďovna" (3,95+8,25)*4,00</t>
  </si>
  <si>
    <t>1306531124</t>
  </si>
  <si>
    <t>"pozice O5" (3,40*1,80)*2</t>
  </si>
  <si>
    <t>"pozice O6" (6,00*1,80)*4*2</t>
  </si>
  <si>
    <t>"pozice O7" (5,20*1,80)*2*2</t>
  </si>
  <si>
    <t>"pozice O8" (17,90*2,85)*2</t>
  </si>
  <si>
    <t>"pozice O9" (3,30*1,80)*2</t>
  </si>
  <si>
    <t>"pozice D16" (1,30*2,70)*2</t>
  </si>
  <si>
    <t>"pozice D21" (3,35*2,70)*2</t>
  </si>
  <si>
    <t>462427396</t>
  </si>
  <si>
    <t>414315801</t>
  </si>
  <si>
    <t>Doplnění dosavadních mazanin prostým betonem s dodáním hmot, bez potěru, plochy jednotlivě do 1 m2 a tl. přes 80 mm</t>
  </si>
  <si>
    <t>https://podminky.urs.cz/item/CS_URS_2025_02/631311131</t>
  </si>
  <si>
    <t>-3875491</t>
  </si>
  <si>
    <t>1167187823</t>
  </si>
  <si>
    <t>-1389514656</t>
  </si>
  <si>
    <t>-990241298</t>
  </si>
  <si>
    <t>10,00</t>
  </si>
  <si>
    <t>434594803</t>
  </si>
  <si>
    <t>-1663088775</t>
  </si>
  <si>
    <t>2091596455</t>
  </si>
  <si>
    <t>"1.NP - mazanina pod finální nášlapnou vrstvou" (149,33-((7,12*3,45)+(4,62*2,05))+3,70+3,93+46,70+7,54+2,06+7,92+70,33+52,57+50,86+50,86+63,22)</t>
  </si>
  <si>
    <t>940327089</t>
  </si>
  <si>
    <t>-1691961804</t>
  </si>
  <si>
    <t>"pozice D4" 1+1</t>
  </si>
  <si>
    <t>"pozice D7" 2+1</t>
  </si>
  <si>
    <t>"pozice D8" 2+1</t>
  </si>
  <si>
    <t>"pozice D17" 2+4</t>
  </si>
  <si>
    <t>-1882984214</t>
  </si>
  <si>
    <t>-512591791</t>
  </si>
  <si>
    <t>-2096800639</t>
  </si>
  <si>
    <t>644941112</t>
  </si>
  <si>
    <t>Osazování ventilačních mřížek velikosti přes 150 x 200 do 300 x 300 mm</t>
  </si>
  <si>
    <t>1758116903</t>
  </si>
  <si>
    <t>Montáž průvětrníků nebo mřížek odvětrávacích velikosti přes 150 x 200 do 300 x 300 mm</t>
  </si>
  <si>
    <t>https://podminky.urs.cz/item/CS_URS_2025_02/644941112</t>
  </si>
  <si>
    <t>"výtahová šachta" 2</t>
  </si>
  <si>
    <t>55341426</t>
  </si>
  <si>
    <t>mřížka větrací nerezová se síťovinou 200x200mm</t>
  </si>
  <si>
    <t>-1063647215</t>
  </si>
  <si>
    <t>644941121</t>
  </si>
  <si>
    <t>Montáž průchodky k větrací mřížce se zhotovením otvoru v tepelné izolaci</t>
  </si>
  <si>
    <t>-201076909</t>
  </si>
  <si>
    <t>Montáž průvětrníků nebo mřížek odvětrávacích montáž průchodky (trubky) se zhotovením otvoru v tepelné izolaci</t>
  </si>
  <si>
    <t>https://podminky.urs.cz/item/CS_URS_2025_02/644941121</t>
  </si>
  <si>
    <t>4298164</t>
  </si>
  <si>
    <t>trubka čtvercová PVC 200x200 mm</t>
  </si>
  <si>
    <t>-546739059</t>
  </si>
  <si>
    <t>2*0,5 'Přepočtené koeficientem množství</t>
  </si>
  <si>
    <t>-199057786</t>
  </si>
  <si>
    <t>(16,00+4,30+30,00+11,00+31,50+3,50+9,40+4,00)*6,00</t>
  </si>
  <si>
    <t>1505762672</t>
  </si>
  <si>
    <t>-200891864</t>
  </si>
  <si>
    <t>-367885041</t>
  </si>
  <si>
    <t>-563457718</t>
  </si>
  <si>
    <t>1447957560</t>
  </si>
  <si>
    <t>-425742488</t>
  </si>
  <si>
    <t>-1893895656</t>
  </si>
  <si>
    <t>603210182</t>
  </si>
  <si>
    <t>2006214737</t>
  </si>
  <si>
    <t>-1287903526</t>
  </si>
  <si>
    <t xml:space="preserve">"místnost 102" 149,33 </t>
  </si>
  <si>
    <t xml:space="preserve">"místnost 104" 3,70 </t>
  </si>
  <si>
    <t xml:space="preserve">"místnost 108" 2,06 </t>
  </si>
  <si>
    <t>"kruhové sloupy prům 250 mm" (2*PI*0,125*3,00)*4</t>
  </si>
  <si>
    <t>-1360321189</t>
  </si>
  <si>
    <t>712</t>
  </si>
  <si>
    <t>Povlakové krytiny</t>
  </si>
  <si>
    <t>964748593</t>
  </si>
  <si>
    <t>Provedení povlakové krytiny střech plochých do 10° natěradly a tmely za studena nátěrem lakem penetračním nebo asfaltovým</t>
  </si>
  <si>
    <t>https://podminky.urs.cz/item/CS_URS_2025_02/712311101</t>
  </si>
  <si>
    <t>((13,80*14,20)+(13,45*2,50)+(4,40*4,40))</t>
  </si>
  <si>
    <t>(28,15*9,80)</t>
  </si>
  <si>
    <t>"vytažení na atiky a stávající budovu" (13,80+4,30+28,15+9,80+30,50+2,50+9,90+4,00+4,20+2,00+14,50)*1,30</t>
  </si>
  <si>
    <t>"prostupy" 20,00</t>
  </si>
  <si>
    <t>1664904042</t>
  </si>
  <si>
    <t>705,56*0,00032 'Přepočtené koeficientem množství</t>
  </si>
  <si>
    <t>1422746509</t>
  </si>
  <si>
    <t>Provedení povlakové krytiny střech plochých do 10° pásy přitavením NAIP v plné ploše</t>
  </si>
  <si>
    <t>https://podminky.urs.cz/item/CS_URS_2025_02/712341559</t>
  </si>
  <si>
    <t>712341715</t>
  </si>
  <si>
    <t>Provedení povlakové krytiny střech do 10° pásy NAIP přitavením zaizolování prostupů kruhového průřezu D do 300 mm</t>
  </si>
  <si>
    <t>1334414597</t>
  </si>
  <si>
    <t>Provedení povlakové krytiny střech plochých do 10° pásy přitavením NAIP ostatní činnosti při pokládání pásů (materiál ve specifikaci) zaizolování prostupů střešní rovinou kruhový průřez, průměr do 300 mm</t>
  </si>
  <si>
    <t>https://podminky.urs.cz/item/CS_URS_2025_02/712341715</t>
  </si>
  <si>
    <t>712341716</t>
  </si>
  <si>
    <t>Provedení povlakové krytiny střech do 10° pásy NAIP přitavením zaizolování prostupů kruhového průřezu D přes 300 do 500 mm</t>
  </si>
  <si>
    <t>-1920004669</t>
  </si>
  <si>
    <t>Provedení povlakové krytiny střech plochých do 10° pásy přitavením NAIP ostatní činnosti při pokládání pásů (materiál ve specifikaci) zaizolování prostupů střešní rovinou kruhový průřez, průměr přes 300 mm do 500 mm</t>
  </si>
  <si>
    <t>https://podminky.urs.cz/item/CS_URS_2025_02/712341716</t>
  </si>
  <si>
    <t>712341717</t>
  </si>
  <si>
    <t>Provedení povlakové krytiny střech do 10° pásy NAIP přitavením zaizolování prostupů kruhového průřezu D přes 500 do 1000 mm</t>
  </si>
  <si>
    <t>-544511721</t>
  </si>
  <si>
    <t>Provedení povlakové krytiny střech plochých do 10° pásy přitavením NAIP ostatní činnosti při pokládání pásů (materiál ve specifikaci) zaizolování prostupů střešní rovinou kruhový průřez, průměr přes 500 mm do 1000 mm</t>
  </si>
  <si>
    <t>https://podminky.urs.cz/item/CS_URS_2025_02/712341717</t>
  </si>
  <si>
    <t>712341720</t>
  </si>
  <si>
    <t>Provedení povlakové krytiny střech do 10° pásy NAIP přitavením zaizolování prostupů hranatého průřezu pl přes 0,25 do 0,75 m2</t>
  </si>
  <si>
    <t>465641855</t>
  </si>
  <si>
    <t>Provedení povlakové krytiny střech plochých do 10° pásy přitavením NAIP ostatní činnosti při pokládání pásů (materiál ve specifikaci) zaizolování prostupů střešní rovinou hranatý průřez, vnitřní plochy přes 0,25 m2 do 0,75 m2</t>
  </si>
  <si>
    <t>https://podminky.urs.cz/item/CS_URS_2025_02/712341720</t>
  </si>
  <si>
    <t>"komínové těleso" 1</t>
  </si>
  <si>
    <t>pás asfaltový natavitelný modifikovaný SBS s vložkou ze skleněné tkaniny a spalitelnou PE fólií nebo jemnozrnným minerálním posypem na horním povrchu tl 4,0mm</t>
  </si>
  <si>
    <t>-2061551539</t>
  </si>
  <si>
    <t>705,56*1,2 'Přepočtené koeficientem množství</t>
  </si>
  <si>
    <t>712363115</t>
  </si>
  <si>
    <t>Provedení povlakové krytiny střech do 10° zaizolování prostupů kruhového průřezu D do 300 mm</t>
  </si>
  <si>
    <t>134602520</t>
  </si>
  <si>
    <t>Provedení povlakové krytiny střech plochých do 10° fólií ostatní činnosti při pokládání hydroizolačních fólií (materiál ve specifikaci) zaizolování prostupů střešní rovinou kruhový průřez, průměr do 300 mm</t>
  </si>
  <si>
    <t>https://podminky.urs.cz/item/CS_URS_2025_02/712363115</t>
  </si>
  <si>
    <t>712363116</t>
  </si>
  <si>
    <t>Provedení povlakové krytiny střech do 10° zaizolování prostupů kruhového průřezu D přes 300 do 500 mm</t>
  </si>
  <si>
    <t>-836550011</t>
  </si>
  <si>
    <t>Provedení povlakové krytiny střech plochých do 10° fólií ostatní činnosti při pokládání hydroizolačních fólií (materiál ve specifikaci) zaizolování prostupů střešní rovinou kruhový průřez, průměr přes 300 mm do 500 mm</t>
  </si>
  <si>
    <t>https://podminky.urs.cz/item/CS_URS_2025_02/712363116</t>
  </si>
  <si>
    <t>712363117</t>
  </si>
  <si>
    <t>Provedení povlakové krytiny střech do 10° zaizolování prostupů kruhového průřezu D přes 500 do 1000 mm</t>
  </si>
  <si>
    <t>639689239</t>
  </si>
  <si>
    <t>Provedení povlakové krytiny střech plochých do 10° fólií ostatní činnosti při pokládání hydroizolačních fólií (materiál ve specifikaci) zaizolování prostupů střešní rovinou kruhový průřez, průměr přes 500 mm do 1000 mm</t>
  </si>
  <si>
    <t>https://podminky.urs.cz/item/CS_URS_2025_02/712363117</t>
  </si>
  <si>
    <t>712363120</t>
  </si>
  <si>
    <t>852522343</t>
  </si>
  <si>
    <t>Provedení povlakové krytiny střech plochých do 10° fólií ostatní činnosti při pokládání hydroizolačních fólií (materiál ve specifikaci) zaizolování prostupů střešní rovinou hranatý průřez, vnitřní plochy přes 0,25 m2 do 0,75 m2</t>
  </si>
  <si>
    <t>https://podminky.urs.cz/item/CS_URS_2025_02/712363120</t>
  </si>
  <si>
    <t>28322025</t>
  </si>
  <si>
    <t>fólie hydroizolační střešní mPVC nevyztužená určená na detaily šedá tl 2,0mm</t>
  </si>
  <si>
    <t>-1940807504</t>
  </si>
  <si>
    <t>20*1,2 'Přepočtené koeficientem množství</t>
  </si>
  <si>
    <t>712363604</t>
  </si>
  <si>
    <t>Provedení povlak krytiny mechanicky kotvenou do betonu TI tl přes 240 mm vnitřní pole, budova v do 18 m</t>
  </si>
  <si>
    <t>-8586041</t>
  </si>
  <si>
    <t>Provedení povlakové krytiny střech plochých do 10° z mechanicky kotvených hydroizolačních fólií včetně položení fólie a horkovzdušného svaření tl. tepelné izolace přes 240 mm budovy výšky do 18 m, kotvené do betonu vnitřní pole</t>
  </si>
  <si>
    <t>https://podminky.urs.cz/item/CS_URS_2025_02/712363604</t>
  </si>
  <si>
    <t>((13,80*14,20)+(13,45*2,50)+(4,40*4,40))*0,50</t>
  </si>
  <si>
    <t>(28,15*9,80)*0,50</t>
  </si>
  <si>
    <t>"vytažení na atiky a stávající budovu" (13,80+4,30+28,15+9,80+30,50+2,50+9,90+4,00+4,20+2,00+14,50)*0,90</t>
  </si>
  <si>
    <t>712363605</t>
  </si>
  <si>
    <t>Provedení povlak krytiny mechanicky kotvenou do betonu TI tl přes 240 mm krajní pole, budova v do 18 m</t>
  </si>
  <si>
    <t>-535787154</t>
  </si>
  <si>
    <t>Provedení povlakové krytiny střech plochých do 10° z mechanicky kotvených hydroizolačních fólií včetně položení fólie a horkovzdušného svaření tl. tepelné izolace přes 240 mm budovy výšky do 18 m, kotvené do betonu krajní pole</t>
  </si>
  <si>
    <t>https://podminky.urs.cz/item/CS_URS_2025_02/712363605</t>
  </si>
  <si>
    <t>((13,80*14,20)+(13,45*2,50)+(4,40*4,40))*0,30</t>
  </si>
  <si>
    <t>(28,15*9,80)*0,30</t>
  </si>
  <si>
    <t>712363606</t>
  </si>
  <si>
    <t>Provedení povlak krytiny mechanicky kotvenou do betonu TI tl přes 240 mm rohové pole, budova v do 18 m</t>
  </si>
  <si>
    <t>-172629736</t>
  </si>
  <si>
    <t>Provedení povlakové krytiny střech plochých do 10° z mechanicky kotvených hydroizolačních fólií včetně položení fólie a horkovzdušného svaření tl. tepelné izolace přes 240 mm budovy výšky do 18 m, kotvené do betonu rohové pole</t>
  </si>
  <si>
    <t>https://podminky.urs.cz/item/CS_URS_2025_02/712363606</t>
  </si>
  <si>
    <t>((13,80*14,20)+(13,45*2,50)+(4,40*4,40))*0,20</t>
  </si>
  <si>
    <t>(28,15*9,80)*0,20</t>
  </si>
  <si>
    <t>28322010</t>
  </si>
  <si>
    <t>fólie hydroizolační střešní mPVC mechanicky kotvená barevná tl 1,8mm</t>
  </si>
  <si>
    <t>2109194560</t>
  </si>
  <si>
    <t>636,1*1,1655 'Přepočtené koeficientem množství</t>
  </si>
  <si>
    <t>7123699</t>
  </si>
  <si>
    <t>Provedení povlakové krytiny střech do 10° fólií zesílením spojů páskem</t>
  </si>
  <si>
    <t>1995033057</t>
  </si>
  <si>
    <t xml:space="preserve">Dodávka a montáž systémových poplastovaných lišt k fóliové střeše </t>
  </si>
  <si>
    <t>461951502</t>
  </si>
  <si>
    <t>Provedení povlakové krytiny střech plochých do 10° -ostatní práce provedení vrstvy textilní podkladní</t>
  </si>
  <si>
    <t>https://podminky.urs.cz/item/CS_URS_2025_02/712391171</t>
  </si>
  <si>
    <t>69311172</t>
  </si>
  <si>
    <t>geotextilie PP s ÚV stabilizací 300g/m2</t>
  </si>
  <si>
    <t>-1028239683</t>
  </si>
  <si>
    <t>636,1*1,155 'Přepočtené koeficientem množství</t>
  </si>
  <si>
    <t>712771255</t>
  </si>
  <si>
    <t>Odvodnění vegetační střechy osazením kontrolní šachty</t>
  </si>
  <si>
    <t>-2023193567</t>
  </si>
  <si>
    <t>Provedení drenážní vrstvy vegetační střechy odvodnění osazením kontrolní šachty na střešní vpusť</t>
  </si>
  <si>
    <t>https://podminky.urs.cz/item/CS_URS_2025_02/712771255</t>
  </si>
  <si>
    <t>69334330</t>
  </si>
  <si>
    <t>šachta kontrolní odvodnění vegetačních střech PA 400x400mm v 130mm</t>
  </si>
  <si>
    <t>-1947279440</t>
  </si>
  <si>
    <t>7129699</t>
  </si>
  <si>
    <t>Kompletní dodávka a montáž střešních bezpečnostních přepadů - viz výkres půdorys střechy</t>
  </si>
  <si>
    <t>863032890</t>
  </si>
  <si>
    <t xml:space="preserve">Poznámka k položce:_x000D_
bližší specifikace viz výkres klempířských prvků - pozice K5 </t>
  </si>
  <si>
    <t>Přesun hmot tonážní pro krytiny povlakové v objektech v přes 6 do 12 m</t>
  </si>
  <si>
    <t>-927033842</t>
  </si>
  <si>
    <t>Přesun hmot pro povlakové krytiny stanovený z hmotnosti přesunovaného materiálu vodorovná dopravní vzdálenost do 50 m základní v objektech výšky přes 6 do 12 m</t>
  </si>
  <si>
    <t>https://podminky.urs.cz/item/CS_URS_2025_02/998712102</t>
  </si>
  <si>
    <t>920116145</t>
  </si>
  <si>
    <t>Montáž tepelné izolace podlah rohožemi, pásy, deskami, dílci, bloky (izolační materiál ve specifikaci) kladenými volně jednovrstvá</t>
  </si>
  <si>
    <t>https://podminky.urs.cz/item/CS_URS_2025_02/713121111</t>
  </si>
  <si>
    <t>63231203</t>
  </si>
  <si>
    <t>deska čedičová minerální pro snížení kročejového hluku (max. zatížení 5 kN/m2) tl 40mm</t>
  </si>
  <si>
    <t>819404566</t>
  </si>
  <si>
    <t>474,985*1,05 'Přepočtené koeficientem množství</t>
  </si>
  <si>
    <t>713141136</t>
  </si>
  <si>
    <t>Montáž izolace tepelné střech plochých lepené za studena nízkoexpanzní (PUR) pěnou 1 vrstva rohoží, pásů, dílců, desek</t>
  </si>
  <si>
    <t>-1400695960</t>
  </si>
  <si>
    <t>Montáž tepelné izolace střech plochých rohožemi, pásy, deskami, dílci, bloky (izolační materiál ve specifikaci) přilepenými za studena jednovrstvá nízkoexpanzní (PUR) pěnou</t>
  </si>
  <si>
    <t>https://podminky.urs.cz/item/CS_URS_2025_02/713141136</t>
  </si>
  <si>
    <t>"podklady pod spádové klíny" 190,00</t>
  </si>
  <si>
    <t>-1062721854</t>
  </si>
  <si>
    <t>190*1,05 'Přepočtené koeficientem množství</t>
  </si>
  <si>
    <t>713141138</t>
  </si>
  <si>
    <t>Montáž izolace tepelné střech plochých lepené za studena nízkoexpanzní (PUR) pěnou 2 vrstvy rohoží, pásů, dílců, desek</t>
  </si>
  <si>
    <t>-117753985</t>
  </si>
  <si>
    <t>Montáž tepelné izolace střech plochých rohožemi, pásy, deskami, dílci, bloky (izolační materiál ve specifikaci) přilepenými za studena dvouvrstvá nízkoexpanzní (PUR) pěnou</t>
  </si>
  <si>
    <t>https://podminky.urs.cz/item/CS_URS_2025_02/713141138</t>
  </si>
  <si>
    <t>28375990</t>
  </si>
  <si>
    <t>deska EPS 150 pro konstrukce s vysokým zatížením λ=0,035 tl 140mm</t>
  </si>
  <si>
    <t>-705840399</t>
  </si>
  <si>
    <t>524,815*2,1 'Přepočtené koeficientem množství</t>
  </si>
  <si>
    <t>-752585202</t>
  </si>
  <si>
    <t>Montáž tepelné izolace střech plochých spádovými klíny v ploše přilepenými za studena nízkoexpanzní (PUR) pěnou</t>
  </si>
  <si>
    <t>https://podminky.urs.cz/item/CS_URS_2025_02/713141336</t>
  </si>
  <si>
    <t>klín izolační spád do 5% EPS 150</t>
  </si>
  <si>
    <t>-808703808</t>
  </si>
  <si>
    <t>((13,80*14,20)+(13,45*2,50)+(4,40*4,40))*0,08</t>
  </si>
  <si>
    <t>(28,15*9,80)*0,08</t>
  </si>
  <si>
    <t>713191321</t>
  </si>
  <si>
    <t>Montáž izolace tepelné střech plochých osazení odvětrávacích komínků</t>
  </si>
  <si>
    <t>-1274391727</t>
  </si>
  <si>
    <t>Montáž tepelné izolace stavebních konstrukcí - doplňky a konstrukční součásti střech plochých osazení odvětrávacích komínků</t>
  </si>
  <si>
    <t>https://podminky.urs.cz/item/CS_URS_2025_02/713191321</t>
  </si>
  <si>
    <t>"pozice K9" 7+2</t>
  </si>
  <si>
    <t>28342053</t>
  </si>
  <si>
    <t>komínek střešní odvětrávací s integrovanou manžetou z PVC DN 100</t>
  </si>
  <si>
    <t>345482678</t>
  </si>
  <si>
    <t>"pozice K9" 7</t>
  </si>
  <si>
    <t>283420</t>
  </si>
  <si>
    <t>-1416566622</t>
  </si>
  <si>
    <t>komínek střešní odvětrávací s integrovanou manžetou z PVC DN 300</t>
  </si>
  <si>
    <t>"pozice K9" 2</t>
  </si>
  <si>
    <t>-1789376755</t>
  </si>
  <si>
    <t>721</t>
  </si>
  <si>
    <t>Zdravotechnika - vnitřní kanalizace</t>
  </si>
  <si>
    <t>721233134</t>
  </si>
  <si>
    <t>Střešní vtok polypropylen PP s vyhříváním a svěrnou přírubou pro ploché střechy svislý odtok DN 160</t>
  </si>
  <si>
    <t>768213707</t>
  </si>
  <si>
    <t>Střešní vtoky (vpusti) polypropylenové (PP) pro ploché střechy s odtokem svislým s vyhříváním svěrná příruba DN 160</t>
  </si>
  <si>
    <t>https://podminky.urs.cz/item/CS_URS_2025_02/721233134</t>
  </si>
  <si>
    <t>Přesun hmot tonážní pro vnitřní kanalizaci v objektech v přes 6 do 12 m</t>
  </si>
  <si>
    <t>985749586</t>
  </si>
  <si>
    <t>Přesun hmot pro vnitřní kanalizaci stanovený z hmotnosti přesunovaného materiálu vodorovná dopravní vzdálenost do 50 m základní v objektech výšky přes 6 do 12 m</t>
  </si>
  <si>
    <t>https://podminky.urs.cz/item/CS_URS_2025_02/998721102</t>
  </si>
  <si>
    <t>755</t>
  </si>
  <si>
    <t>Dopravní zařízení</t>
  </si>
  <si>
    <t>755111121</t>
  </si>
  <si>
    <t>Montáž výtahu elektrického pro dopravu osob nebo osob a nákladů nosnosti do 700 kg rychlosti do 1 m/s 2 stanice</t>
  </si>
  <si>
    <t>-1208621882</t>
  </si>
  <si>
    <t>Montáž výtahů elektrických pro dopravu osob nebo osob a nákladů nosnosti do 700 kg rychlosti do 1 m/s 2 stanice</t>
  </si>
  <si>
    <t>https://podminky.urs.cz/item/CS_URS_2025_02/755111121</t>
  </si>
  <si>
    <t>47113003</t>
  </si>
  <si>
    <t>výtah osobní trakční nosnost do 700kg rychlost 1m/s 2 stanice</t>
  </si>
  <si>
    <t>komplet</t>
  </si>
  <si>
    <t>1510571383</t>
  </si>
  <si>
    <t>762</t>
  </si>
  <si>
    <t>Konstrukce tesařské</t>
  </si>
  <si>
    <t>762361332</t>
  </si>
  <si>
    <t>Konstrukční a vyrovnávací vrstva pod klempířské prvky (atiky) z vodovzdorné překližky tl 21 mm</t>
  </si>
  <si>
    <t>-230381397</t>
  </si>
  <si>
    <t>Konstrukční vrstva pod klempířské prvky pro oplechování horních ploch zdí a nadezdívek (atik) z vodovzdorné překližky šroubovaných do podkladu, tloušťky desky 21 mm</t>
  </si>
  <si>
    <t>https://podminky.urs.cz/item/CS_URS_2025_02/762361332</t>
  </si>
  <si>
    <t>998762102</t>
  </si>
  <si>
    <t>Přesun hmot tonážní pro kce tesařské v objektech v přes 6 do 12 m</t>
  </si>
  <si>
    <t>1024226838</t>
  </si>
  <si>
    <t>Přesun hmot pro konstrukce tesařské stanovený z hmotnosti přesunovaného materiálu vodorovná dopravní vzdálenost do 50 m základní v objektech výšky přes 6 do 12 m</t>
  </si>
  <si>
    <t>https://podminky.urs.cz/item/CS_URS_2025_02/998762102</t>
  </si>
  <si>
    <t>1011430681</t>
  </si>
  <si>
    <t>"místnost 110" 70,33</t>
  </si>
  <si>
    <t>"místnost 111" 52,57</t>
  </si>
  <si>
    <t>"místnost 112" 50,86</t>
  </si>
  <si>
    <t>"místnost 113" 50,86</t>
  </si>
  <si>
    <t>"místnost 114" 63,22</t>
  </si>
  <si>
    <t>599466737</t>
  </si>
  <si>
    <t>"místnost 105" 3,93</t>
  </si>
  <si>
    <t>"místnost 106" 46,70</t>
  </si>
  <si>
    <t>"místnost 107" 7,54</t>
  </si>
  <si>
    <t>"místnost 109" 7,92</t>
  </si>
  <si>
    <t>-287944135</t>
  </si>
  <si>
    <t>66,09*1,08 'Přepočtené koeficientem množství</t>
  </si>
  <si>
    <t>1238040459</t>
  </si>
  <si>
    <t>1726089990</t>
  </si>
  <si>
    <t>1220983701</t>
  </si>
  <si>
    <t>771897443</t>
  </si>
  <si>
    <t>763411126</t>
  </si>
  <si>
    <t>Dveře sanitárních příček, kompaktní desky tl 13 mm, š do 800 mm, v do 2000 mm</t>
  </si>
  <si>
    <t>2068753729</t>
  </si>
  <si>
    <t>Sanitární příčky vhodné do mokrého prostředí dveře vnitřní do sanitárních příček šířky do 800 mm, výšky do 2 000 mm z kompaktních desek včetně nerezového kování tl. 13 mm</t>
  </si>
  <si>
    <t>https://podminky.urs.cz/item/CS_URS_2025_02/763411126</t>
  </si>
  <si>
    <t>Poznámka k položce:_x000D_
bližší specifikace viz výkres "výpis zámečnických prvků" - pozice Z28</t>
  </si>
  <si>
    <t>"místnost 109" 2</t>
  </si>
  <si>
    <t>763411215</t>
  </si>
  <si>
    <t>Dělící přepážky k pisoárům, kompaktní desky tl 10 mm</t>
  </si>
  <si>
    <t>-1166766823</t>
  </si>
  <si>
    <t>Sanitární příčky vhodné do mokrého prostředí dělící přepážky k pisoárům z kompaktních desek tl. 10 mm</t>
  </si>
  <si>
    <t>https://podminky.urs.cz/item/CS_URS_2025_02/763411215</t>
  </si>
  <si>
    <t>"místnost 107" 0,50*1,50</t>
  </si>
  <si>
    <t>763411216</t>
  </si>
  <si>
    <t>Dělící přepážky k pisoárům, kompaktní desky tl 13 mm</t>
  </si>
  <si>
    <t>-1074219146</t>
  </si>
  <si>
    <t>Sanitární příčky vhodné do mokrého prostředí dělící přepážky k pisoárům z kompaktních desek tl. 13 mm</t>
  </si>
  <si>
    <t>https://podminky.urs.cz/item/CS_URS_2025_02/763411216</t>
  </si>
  <si>
    <t>"místnost 109" ((1,85+1,30)*1,90)-(0,60*1,90*2)</t>
  </si>
  <si>
    <t>-1513287339</t>
  </si>
  <si>
    <t>764224409</t>
  </si>
  <si>
    <t>Oplechování horních ploch a nadezdívek (atik) bez rohů z Al plechu mechanicky kotvené rš 800 mm</t>
  </si>
  <si>
    <t>-944737521</t>
  </si>
  <si>
    <t>Oplechování horních ploch zdí a nadezdívek (atik) z hliníkového plechu mechanicky kotvené rš 780 mm</t>
  </si>
  <si>
    <t>https://podminky.urs.cz/item/CS_URS_2025_02/764224409</t>
  </si>
  <si>
    <t>"pozice K1" 122,00</t>
  </si>
  <si>
    <t>2015364495</t>
  </si>
  <si>
    <t>"pozice O5" 3,45</t>
  </si>
  <si>
    <t>"pozice O6" 6,05*4</t>
  </si>
  <si>
    <t>"pozice O7" 5,25*2</t>
  </si>
  <si>
    <t>"pozice O8" 18,05</t>
  </si>
  <si>
    <t>"pozice O9" 3,35</t>
  </si>
  <si>
    <t>764321413</t>
  </si>
  <si>
    <t>Lemování rovných zdí střech s krytinou skládanou z Al plechu rš 250 mm</t>
  </si>
  <si>
    <t>-1401421731</t>
  </si>
  <si>
    <t>Lemování zdí z hliníkového plechu boční nebo horní rovných, střech s krytinou skládanou mimo prejzovou rš 250 mm</t>
  </si>
  <si>
    <t>https://podminky.urs.cz/item/CS_URS_2025_02/764321413</t>
  </si>
  <si>
    <t>"pozice K4" 44,00</t>
  </si>
  <si>
    <t>"pozice K8" 2,00</t>
  </si>
  <si>
    <t>764324412</t>
  </si>
  <si>
    <t>Lemování prostupů střech s krytinou skládanou nebo plechovou bez lišty z Al plechu</t>
  </si>
  <si>
    <t>1240903605</t>
  </si>
  <si>
    <t>Lemování prostupů z hliníkového plechu bez lišty, střech s krytinou skládanou nebo z plechu</t>
  </si>
  <si>
    <t>https://podminky.urs.cz/item/CS_URS_2025_02/764324412</t>
  </si>
  <si>
    <t>"pozice K10" 2,00*0,30</t>
  </si>
  <si>
    <t>764548325</t>
  </si>
  <si>
    <t>Kruhový svod včetně objímek, kolen, odskoků z TiZn lesklého plechu průměru 150 mm</t>
  </si>
  <si>
    <t>-105901730</t>
  </si>
  <si>
    <t>Svod z titanzinkového lesklého válcovaného plechu včetně objímek, kolen a odskoků kruhový, průměru 150 mm</t>
  </si>
  <si>
    <t>https://podminky.urs.cz/item/CS_URS_2025_02/764548325</t>
  </si>
  <si>
    <t>"pozice K6" 2*0,50</t>
  </si>
  <si>
    <t>587688000</t>
  </si>
  <si>
    <t>-2100351743</t>
  </si>
  <si>
    <t>273446821</t>
  </si>
  <si>
    <t>-162964097</t>
  </si>
  <si>
    <t>-2121948279</t>
  </si>
  <si>
    <t>1281535852</t>
  </si>
  <si>
    <t>1872659242</t>
  </si>
  <si>
    <t>-363143544</t>
  </si>
  <si>
    <t>1450336631</t>
  </si>
  <si>
    <t>1133786915</t>
  </si>
  <si>
    <t>766694126</t>
  </si>
  <si>
    <t>Montáž parapetních desek dřevěných nebo plastových š přes 300 mm</t>
  </si>
  <si>
    <t>-851095380</t>
  </si>
  <si>
    <t>Montáž ostatních truhlářských konstrukcí parapetních desek dřevěných nebo plastových šířky přes 300 mm</t>
  </si>
  <si>
    <t>https://podminky.urs.cz/item/CS_URS_2025_02/766694126</t>
  </si>
  <si>
    <t>3,30+6,00+6,00+6,00+6,00+5,30+5,30+3,33</t>
  </si>
  <si>
    <t>61144405</t>
  </si>
  <si>
    <t>parapet plastový vnitřní š 450mm</t>
  </si>
  <si>
    <t>1995507571</t>
  </si>
  <si>
    <t>parapet plastový vnitřní š 500mm</t>
  </si>
  <si>
    <t>41,23*1,06 'Přepočtené koeficientem množství</t>
  </si>
  <si>
    <t>-394083357</t>
  </si>
  <si>
    <t>767620334</t>
  </si>
  <si>
    <t>Montáž oken kovových s izolačními trojskly pevných do betonu plochy přes 2,5 do 6 m2</t>
  </si>
  <si>
    <t>-113337192</t>
  </si>
  <si>
    <t>Montáž oken s izolačními skly z hliníkových nebo ocelových profilů na polyuretanovou pěnu s trojskly pevných do betonu, plochy přes 2,5 do 6 m2</t>
  </si>
  <si>
    <t>https://podminky.urs.cz/item/CS_URS_2025_02/767620334</t>
  </si>
  <si>
    <t>55341005</t>
  </si>
  <si>
    <t>okno Al s fixním zasklením trojsklo přes plochu 1m2 v 1,5-2,5m</t>
  </si>
  <si>
    <t>-1052644350</t>
  </si>
  <si>
    <t>-304904602</t>
  </si>
  <si>
    <t xml:space="preserve">"pozice O5" 3,40*1,80 </t>
  </si>
  <si>
    <t>"pozice O6" 6,00*1,80*4</t>
  </si>
  <si>
    <t>"pozice O7" 5,20*1,80*2</t>
  </si>
  <si>
    <t>"pozice O8" 17,90*2,85</t>
  </si>
  <si>
    <t>-688898676</t>
  </si>
  <si>
    <t>-330675052</t>
  </si>
  <si>
    <t>"pozice D16" (1,30+1,30+2,70+2,70)</t>
  </si>
  <si>
    <t>"pozice D21" (3,35+3,35+2,70+2,70)</t>
  </si>
  <si>
    <t>-1337006069</t>
  </si>
  <si>
    <t>7676299</t>
  </si>
  <si>
    <t>-1942638423</t>
  </si>
  <si>
    <t>Montáž dveří ocelových nebo hliníkových vchodových jednokřídlových s nadsvětlíkem</t>
  </si>
  <si>
    <t>-2023573441</t>
  </si>
  <si>
    <t>https://podminky.urs.cz/item/CS_URS_2025_02/767640112</t>
  </si>
  <si>
    <t>"pozice D16" 1</t>
  </si>
  <si>
    <t>dveře jednokřídlé Al plné s nadsvětlíkem, zasklení izolačním trojsklem, bezpečnostní třídy RC2</t>
  </si>
  <si>
    <t>1231092116</t>
  </si>
  <si>
    <t>"pozice D16" 1,30*2,70</t>
  </si>
  <si>
    <t>767640224</t>
  </si>
  <si>
    <t>Montáž dveří ocelových nebo hliníkových vchodových dvoukřídlových s pevným bočním dílem a nadsvětlíkem</t>
  </si>
  <si>
    <t>-229785319</t>
  </si>
  <si>
    <t>Montáž dveří ocelových nebo hliníkových vchodových dvoukřídlové s pevným bočním dílem a nadsvětlíkem</t>
  </si>
  <si>
    <t>https://podminky.urs.cz/item/CS_URS_2025_02/767640224</t>
  </si>
  <si>
    <t>"pozice D21" 1</t>
  </si>
  <si>
    <t>5534134</t>
  </si>
  <si>
    <t xml:space="preserve">vstupní stěna z Al profilů, dvoukřídlové dveře s nadsvětlíkem a bočními díly, zasklení izolačním bezpečnostním dvojsklem </t>
  </si>
  <si>
    <t>863690575</t>
  </si>
  <si>
    <t>767646411</t>
  </si>
  <si>
    <t>Montáž revizních dveří a dvířek jednokřídlových s rámem plochy do 0,5 m2</t>
  </si>
  <si>
    <t>-1499937656</t>
  </si>
  <si>
    <t>Montáž revizních dveří a dvířek hliníkových, ocelových nebo plastových s rámem jednokřídlových, plochy do 0,5 m2</t>
  </si>
  <si>
    <t>https://podminky.urs.cz/item/CS_URS_2025_02/767646411</t>
  </si>
  <si>
    <t>"dvířka revizní pro čistící kus vnitřních dešťových svodů" 5</t>
  </si>
  <si>
    <t>56245711</t>
  </si>
  <si>
    <t>dvířka revizní hliníková 300x300 bílá se zámkem</t>
  </si>
  <si>
    <t>-2063259931</t>
  </si>
  <si>
    <t>-1041742692</t>
  </si>
  <si>
    <t>1492826071</t>
  </si>
  <si>
    <t>128204224</t>
  </si>
  <si>
    <t>1026356876</t>
  </si>
  <si>
    <t>258860477</t>
  </si>
  <si>
    <t>-1454186434</t>
  </si>
  <si>
    <t>-800596598</t>
  </si>
  <si>
    <t>1839087458</t>
  </si>
  <si>
    <t>283604741</t>
  </si>
  <si>
    <t>1165820994</t>
  </si>
  <si>
    <t>1422774380</t>
  </si>
  <si>
    <t>1605536288</t>
  </si>
  <si>
    <t>(0,70*2)+(0,80*14)+(0,90*6)+(1,00*2)</t>
  </si>
  <si>
    <t>7679969</t>
  </si>
  <si>
    <t>Dodávka a montáž venkovního ocelového požárního žebříku, celková výška 8,50 m - bližší specifikace viz výkres "výpis zámečnických prvků" - pozice Z19</t>
  </si>
  <si>
    <t>-1147117089</t>
  </si>
  <si>
    <t>7679970</t>
  </si>
  <si>
    <t>Dodávka a montáž přípravy pro montáž elektrokrabic před betonáží podlahy - bližší specifikace viz výkres "výpis zámečnických prvků" - pozice Z21</t>
  </si>
  <si>
    <t>271795911</t>
  </si>
  <si>
    <t>7679971</t>
  </si>
  <si>
    <t>Dodávka a montáž pevného střešního světlíku průměru 2000 mm - bližší specifikace viz výkres "výpis zámečnických prvků" - pozice Z22</t>
  </si>
  <si>
    <t>1782725453</t>
  </si>
  <si>
    <t>-560019210</t>
  </si>
  <si>
    <t>7679974</t>
  </si>
  <si>
    <t>Dodávka a montáž stříšky nad vstupem rozměr 1500 x 1000 mm - bližší specifikace viz výkres "výpis zámečnických prvků" - pozice Z25</t>
  </si>
  <si>
    <t>-2088030180</t>
  </si>
  <si>
    <t>7679975</t>
  </si>
  <si>
    <t>Dodávka a montáž stříšky nad vstupem rozměr 1200 x 1000 mm - bližší specifikace viz výkres "výpis zámečnických prvků" - pozice Z26</t>
  </si>
  <si>
    <t>-2137960249</t>
  </si>
  <si>
    <t>7679976</t>
  </si>
  <si>
    <t>Dodávka a montáž nápisu "ZÁKLADNÍ ŠKOLA GORAZDOVA" - bližší specifikace viz výkres "výpis zámečnických prvků" - pozice Z27</t>
  </si>
  <si>
    <t>-1531987801</t>
  </si>
  <si>
    <t>7679977</t>
  </si>
  <si>
    <t>Dodávka a montáž nosné ocelové k-ce pro klima jednotku, celková hmotnost 50 kg - bližší specifikace viz výkres "výpis zámečnických prvků" - pozice Z29</t>
  </si>
  <si>
    <t>-1145229832</t>
  </si>
  <si>
    <t>7679978</t>
  </si>
  <si>
    <t>Dodávka a montáž SDK k-ce a obklad VZT jednotky, rozměr 2000 x 1000 x 750 mm - bližší specifikace viz výkres "výpis zámečnických prvků" - pozice Z30</t>
  </si>
  <si>
    <t>-2077038268</t>
  </si>
  <si>
    <t>7679979</t>
  </si>
  <si>
    <t>Dodávka a montáž SDK k-ce a obklad VZT potrubí, rozměr 2100 x 800 x 800 mm - bližší specifikace viz výkres "výpis zámečnických prvků" - pozice Z31</t>
  </si>
  <si>
    <t>-1417719</t>
  </si>
  <si>
    <t>7679980</t>
  </si>
  <si>
    <t>Dodávka a montáž protidešťové stříšky na VZT potrubí DN 300 - bližší specifikace viz výkres "výpis zámečnických prvků" - pozice Z33</t>
  </si>
  <si>
    <t>2140330863</t>
  </si>
  <si>
    <t>7679981</t>
  </si>
  <si>
    <t>Dodávka a montáž průchodů střešním pláštěm D50 mm pro chladivové potrubí včetně zaizolování - bližší specifikace viz výkres "výpis zámečnických prvků" - pozice Z34</t>
  </si>
  <si>
    <t>-151836601</t>
  </si>
  <si>
    <t>-2558989</t>
  </si>
  <si>
    <t>7679984</t>
  </si>
  <si>
    <t>Dodávka a montáž prostupů potrubí ZTI střešním pláštěm včetně nástavců a těsnících prvků - bližší specifikace viz výkres "výpis zámečnických prvků" - pozice Z40</t>
  </si>
  <si>
    <t>1467120103</t>
  </si>
  <si>
    <t>7679986</t>
  </si>
  <si>
    <t>Dodávka a montáž nástupní plochy 1500 x 1500 mm a rampy délky 4000 mm, včetně základů, ocelové k-ce a podlahy z póroroštů - bližší specifikace viz výkres "výpis zámečnických prvků" - pozice Z43</t>
  </si>
  <si>
    <t>1142543524</t>
  </si>
  <si>
    <t>7679987</t>
  </si>
  <si>
    <t>Dodávka a montáž oplocení dvora délky 4,10 m výšky 1,80 m včetně vjezdové dvoukřídlé brány včetně základů, výplně z modřínového dřeva - bližší specifikace viz výkres "výpis zámečnických prvků" - pozice Z44</t>
  </si>
  <si>
    <t>-741159461</t>
  </si>
  <si>
    <t>-1279539704</t>
  </si>
  <si>
    <t>1375156023</t>
  </si>
  <si>
    <t xml:space="preserve">"místnost 105" 3,93 </t>
  </si>
  <si>
    <t xml:space="preserve">"místnost 107" 7,54 </t>
  </si>
  <si>
    <t xml:space="preserve">"místnost 109" 7,92 </t>
  </si>
  <si>
    <t>1939782409</t>
  </si>
  <si>
    <t>"plocha 2x (pod stěrku a pod samotnou dlažbu" 174,48*2</t>
  </si>
  <si>
    <t>"sokl" 91,57*0,10</t>
  </si>
  <si>
    <t>-1508417826</t>
  </si>
  <si>
    <t>525394399</t>
  </si>
  <si>
    <t>"místnost 102" (35,00+35,00+6,00+6,00)-(0,70*2)-(0,80*3)+5,00</t>
  </si>
  <si>
    <t>"místnost 104" (3,30+3,30+1,235+1,235)-0,70</t>
  </si>
  <si>
    <t>-979547729</t>
  </si>
  <si>
    <t>-1584115881</t>
  </si>
  <si>
    <t>"plocha" 174,48</t>
  </si>
  <si>
    <t>"sokl" (91,57*0,10)*1,30</t>
  </si>
  <si>
    <t>186,384*1,12 'Přepočtené koeficientem množství</t>
  </si>
  <si>
    <t>136373370</t>
  </si>
  <si>
    <t>-764404328</t>
  </si>
  <si>
    <t>1048856640</t>
  </si>
  <si>
    <t>-1331582320</t>
  </si>
  <si>
    <t>-1481386805</t>
  </si>
  <si>
    <t>"místnost 106" 46,70*2</t>
  </si>
  <si>
    <t>"místnost 110" 70,33*2</t>
  </si>
  <si>
    <t>"místnost 111" 52,57*2</t>
  </si>
  <si>
    <t>"místnost 112" 50,86*2</t>
  </si>
  <si>
    <t>"místnost 113" 50,86*2</t>
  </si>
  <si>
    <t>"místnost 114" 63,22*2</t>
  </si>
  <si>
    <t>1911748787</t>
  </si>
  <si>
    <t>1084509917</t>
  </si>
  <si>
    <t>2035000182</t>
  </si>
  <si>
    <t>-829894385</t>
  </si>
  <si>
    <t>334,54*1,1 'Přepočtené koeficientem množství</t>
  </si>
  <si>
    <t>1887193108</t>
  </si>
  <si>
    <t>"místnost 106" (9,10+9,10+5,25+5,25)-0,90</t>
  </si>
  <si>
    <t xml:space="preserve">"místnost 110" (8,25+8,25+8,53+8,53)-0,90 </t>
  </si>
  <si>
    <t>"místnost 111" (7,53+7,53+6,90+6,90)-0,90</t>
  </si>
  <si>
    <t>"místnost 112" (6,86+6,86+7,53+7,53)-0,90</t>
  </si>
  <si>
    <t>"místnost 113" (6,86+6,86+7,53+7,53)-0,90</t>
  </si>
  <si>
    <t>"místnost 114" (6,46+6,46+9,80+9,80)-0,90</t>
  </si>
  <si>
    <t>-1713680013</t>
  </si>
  <si>
    <t>175,8*1,02 'Přepočtené koeficientem množství</t>
  </si>
  <si>
    <t>2053637361</t>
  </si>
  <si>
    <t>1824798409</t>
  </si>
  <si>
    <t>791064848</t>
  </si>
  <si>
    <t>-1730855088</t>
  </si>
  <si>
    <t>853526142</t>
  </si>
  <si>
    <t>"místnost 105" ((1,50+1,50+1,25+1,25+1,70+1,70+1,25+1,25)*2,00)-(0,70*2,00*3)+(1,25*0,25)</t>
  </si>
  <si>
    <t>"místnost 107" ((1,435+1,435+2,00+2,00+1,55+1,55+2,00+2,00+1,40+1,40+1,00+1,00)*2,00)-(0,70*2,00*4)-(0,80*2,00)+(1,00*0,25)</t>
  </si>
  <si>
    <t xml:space="preserve">"místnost 108" ((1,40+1,40+2,00+2,00)*2,00)-(0,80*2,00) </t>
  </si>
  <si>
    <t>"místnost 109" ((2,70+2,70+3,10+3,10+0,10+1,30+1,30)*2,00)-(0,80*2,00)+(1,85*0,25)</t>
  </si>
  <si>
    <t>"v učebnách, sborovně - v místě umyvadla" 3,00*6</t>
  </si>
  <si>
    <t>"kuchyňka ve sborovně" (3,30+0,60+0,60)*1,00</t>
  </si>
  <si>
    <t>-1980003819</t>
  </si>
  <si>
    <t>"místnost 105" ((1,50+1,50+1,25+1,25+1,70+1,70+1,25+1,25)*0,50)-(0,70*0,50*3)</t>
  </si>
  <si>
    <t>"místnost 107" ((1,435+1,435+2,00+2,00+1,55+1,55+2,00+2,00+1,40+1,40+1,00+1,00)*0,50)-(0,70*0,50*4)-(0,80*0,50)</t>
  </si>
  <si>
    <t xml:space="preserve">"místnost 108" ((1,40+1,40+2,00+2,00)*0,50)-(0,80*0,50) </t>
  </si>
  <si>
    <t>"místnost 109" ((2,70+2,70+3,10+3,10+0,10+1,30+1,30)*0,50)-(0,80*0,50)</t>
  </si>
  <si>
    <t>1394307230</t>
  </si>
  <si>
    <t>"místnost 105" (1,50+1,50+1,25+1,25+1,70+1,70+1,25+1,25)</t>
  </si>
  <si>
    <t>"místnost 107" (1,435+1,435+2,00+2,00+1,55+1,55+2,00+2,00+1,40+1,40+1,00+1,00)</t>
  </si>
  <si>
    <t>"místnost 108" (1,40+1,40+2,00+2,00)</t>
  </si>
  <si>
    <t>"místnost 109" (2,70+2,70+3,10+3,10+0,10+1,30+1,30)</t>
  </si>
  <si>
    <t>-1011144362</t>
  </si>
  <si>
    <t>686487923</t>
  </si>
  <si>
    <t>111,466*1,12 'Přepočtené koeficientem množství</t>
  </si>
  <si>
    <t>-982095819</t>
  </si>
  <si>
    <t>"místnost 105" 1,25</t>
  </si>
  <si>
    <t>"místnost 107" 2,00+2,00+1,00</t>
  </si>
  <si>
    <t>"místnost 108" 2,00+2,00+2,00</t>
  </si>
  <si>
    <t>"místnost 109" 2,00+2,00+2,00+2,00+1,85</t>
  </si>
  <si>
    <t>"v učebnách, sborovně - v místě umyvadla" 1,50</t>
  </si>
  <si>
    <t>171819416</t>
  </si>
  <si>
    <t>"místnost 105" (1,50+1,50+1,25+1,25+1,70+1,70+1,25+1,25)-(0,70*3)+((2,00+2,00)*3)</t>
  </si>
  <si>
    <t>"místnost 107" (1,435+1,435+2,00+2,00+1,55+1,55+2,00+2,00+1,40+1,40+1,00+1,00)-(0,70*4)-0,80+((2,00+2,00)*5)</t>
  </si>
  <si>
    <t>"místnost 108" (1,40+1,40+2,00+2,00)-0,80+(2,00+2,00)</t>
  </si>
  <si>
    <t>"místnost 109" (2,70+2,70+3,10+3,10+0,10+1,30+1,30)-0,80+(2,00+2,00)</t>
  </si>
  <si>
    <t>"v učebnách, sborovně - v místě umyvadla" 4,50*6</t>
  </si>
  <si>
    <t>-1671614569</t>
  </si>
  <si>
    <t>23,60+110,97</t>
  </si>
  <si>
    <t>134,57*1,05 'Přepočtené koeficientem množství</t>
  </si>
  <si>
    <t>-116023832</t>
  </si>
  <si>
    <t>-1615600544</t>
  </si>
  <si>
    <t>119067303</t>
  </si>
  <si>
    <t>162326503</t>
  </si>
  <si>
    <t>-223267916</t>
  </si>
  <si>
    <t>1266732341</t>
  </si>
  <si>
    <t>1979453228</t>
  </si>
  <si>
    <t>"ocelové zárubně" 14*5,00*0,25</t>
  </si>
  <si>
    <t>-1686572615</t>
  </si>
  <si>
    <t>-896055387</t>
  </si>
  <si>
    <t>1753972365</t>
  </si>
  <si>
    <t>1391446481</t>
  </si>
  <si>
    <t>-1137166474</t>
  </si>
  <si>
    <t>"vnitřní omítky stěn" 913,487*1,10</t>
  </si>
  <si>
    <t>"akustický podhled" 287,84</t>
  </si>
  <si>
    <t>508617687</t>
  </si>
  <si>
    <t>1944912356</t>
  </si>
  <si>
    <t>1434655171</t>
  </si>
  <si>
    <t>786623015</t>
  </si>
  <si>
    <t>Montáž venkovní žaluzie do okenního nebo dveřního otvoru na rám nebo do žaluziové schránky ovládané motorem pl přes 6 do 8 m2</t>
  </si>
  <si>
    <t>1725295558</t>
  </si>
  <si>
    <t>Montáž venkovních žaluzií do okenního nebo dveřního otvoru ovládaných motorem, upevněných na rám nebo do žaluziově schránky, plochy přes 6 do 8 m2</t>
  </si>
  <si>
    <t>https://podminky.urs.cz/item/CS_URS_2025_02/786623015</t>
  </si>
  <si>
    <t>"pozice O5" 1</t>
  </si>
  <si>
    <t>55342532</t>
  </si>
  <si>
    <t>žaluzie Z-90 ovládaná základním motorem včetně příslušenství plochy do 7,0m2</t>
  </si>
  <si>
    <t>1997183771</t>
  </si>
  <si>
    <t>"pozice O5" 3,40*1,80</t>
  </si>
  <si>
    <t>786623017</t>
  </si>
  <si>
    <t>Montáž venkovní žaluzie do okenního nebo dveřního otvoru na rám nebo do žaluziové schránky ovládané motorem pl přes 8 m2</t>
  </si>
  <si>
    <t>-1008185909</t>
  </si>
  <si>
    <t>Montáž venkovních žaluzií do okenního nebo dveřního otvoru ovládaných motorem, upevněných na rám nebo do žaluziově schránky, plochy přes 8 m2</t>
  </si>
  <si>
    <t>https://podminky.urs.cz/item/CS_URS_2025_02/786623017</t>
  </si>
  <si>
    <t>"pozice O6" 4</t>
  </si>
  <si>
    <t>"pozice O7" 2</t>
  </si>
  <si>
    <t>55342534</t>
  </si>
  <si>
    <t>žaluzie Z-90 ovládaná základním motorem včetně příslušenství plochy do 12,0m2</t>
  </si>
  <si>
    <t>-590395802</t>
  </si>
  <si>
    <t>1412560109</t>
  </si>
  <si>
    <t>300243950</t>
  </si>
  <si>
    <t>944366708</t>
  </si>
  <si>
    <t xml:space="preserve">"pozice O5" (0,80*1,80)*2 </t>
  </si>
  <si>
    <t>"pozice O6" (0,80*1,80)*4*2</t>
  </si>
  <si>
    <t>"pozice O7" (0,80*1,80)*2</t>
  </si>
  <si>
    <t>-431032299</t>
  </si>
  <si>
    <t>3 - 1.NP Šatna</t>
  </si>
  <si>
    <t>-170381509</t>
  </si>
  <si>
    <t>(3,50+6,90)*0,60*1,50</t>
  </si>
  <si>
    <t>(3,75+2,05+3,00)*0,80*1,50</t>
  </si>
  <si>
    <t>-2034425141</t>
  </si>
  <si>
    <t>29,92</t>
  </si>
  <si>
    <t>-1223230957</t>
  </si>
  <si>
    <t>29,92*12 'Přepočtené koeficientem množství</t>
  </si>
  <si>
    <t>1175329105</t>
  </si>
  <si>
    <t>1912501820</t>
  </si>
  <si>
    <t>29,92*1,75</t>
  </si>
  <si>
    <t>-1134676270</t>
  </si>
  <si>
    <t>-817884729</t>
  </si>
  <si>
    <t>(7,20*7,70)+(4,95*2,35)</t>
  </si>
  <si>
    <t>780075447</t>
  </si>
  <si>
    <t>273321411</t>
  </si>
  <si>
    <t>Základové desky ze ŽB bez zvýšených nároků na prostředí tř. C 20/25</t>
  </si>
  <si>
    <t>-799610940</t>
  </si>
  <si>
    <t>Základy z betonu železového (bez výztuže) desky z betonu bez zvláštních nároků na prostředí tř. C 20/25</t>
  </si>
  <si>
    <t>https://podminky.urs.cz/item/CS_URS_2025_02/273321411</t>
  </si>
  <si>
    <t>79,50*0,15</t>
  </si>
  <si>
    <t>39977211</t>
  </si>
  <si>
    <t>-1677248427</t>
  </si>
  <si>
    <t>273362021</t>
  </si>
  <si>
    <t>Výztuž základových desek svařovanými sítěmi Kari</t>
  </si>
  <si>
    <t>2097920624</t>
  </si>
  <si>
    <t>Výztuž základů desek ze svařovaných sítí z drátů typu KARI</t>
  </si>
  <si>
    <t>https://podminky.urs.cz/item/CS_URS_2025_02/273362021</t>
  </si>
  <si>
    <t>79,50*7,90*1,25</t>
  </si>
  <si>
    <t>785,063*0,001 'Přepočtené koeficientem množství</t>
  </si>
  <si>
    <t>274321411</t>
  </si>
  <si>
    <t>Základové pasy ze ŽB bez zvýšených nároků na prostředí tř. C 20/25</t>
  </si>
  <si>
    <t>1178178458</t>
  </si>
  <si>
    <t>Základy z betonu železového (bez výztuže) pasy z betonu bez zvláštních nároků na prostředí tř. C 20/25</t>
  </si>
  <si>
    <t>https://podminky.urs.cz/item/CS_URS_2025_02/274321411</t>
  </si>
  <si>
    <t>(3,50+6,90)*0,60*1,40</t>
  </si>
  <si>
    <t>(3,75+2,05+3,00)*0,80*1,40</t>
  </si>
  <si>
    <t>7,80</t>
  </si>
  <si>
    <t>-1206636057</t>
  </si>
  <si>
    <t>565418494</t>
  </si>
  <si>
    <t>343376434</t>
  </si>
  <si>
    <t>26,392*100*1,20</t>
  </si>
  <si>
    <t>3167,04*0,001 'Přepočtené koeficientem množství</t>
  </si>
  <si>
    <t>279113146</t>
  </si>
  <si>
    <t>Základová zeď tl přes 400 do 500 mm z tvárnic ztraceného bednění včetně výplně z betonu tř. C 20/25</t>
  </si>
  <si>
    <t>2053989652</t>
  </si>
  <si>
    <t>Základové zdi z tvárnic ztraceného bednění včetně výplně z betonu bez zvláštních nároků na vliv prostředí třídy C 20/25, tloušťky zdiva přes 400 do 500 mm</t>
  </si>
  <si>
    <t>https://podminky.urs.cz/item/CS_URS_2025_02/279113146</t>
  </si>
  <si>
    <t>(3,50+6,90)*0,50</t>
  </si>
  <si>
    <t>(3,75+2,05+3,00)*0,50</t>
  </si>
  <si>
    <t>-18551923</t>
  </si>
  <si>
    <t>(9,60*0,50)*50*1,20</t>
  </si>
  <si>
    <t>288*0,001 'Přepočtené koeficientem množství</t>
  </si>
  <si>
    <t>-906858861</t>
  </si>
  <si>
    <t>Zazdívka otvorů ve zdivu nadzákladovém cihlami pálenými plochy přes 0,25 m2 do 1 m2 na maltu vápenocementovou</t>
  </si>
  <si>
    <t>https://podminky.urs.cz/item/CS_URS_2025_02/310238211</t>
  </si>
  <si>
    <t>"nové otvory mezi novou a stávající školou" (1,10*0,80*0,50)*2</t>
  </si>
  <si>
    <t>-1296335832</t>
  </si>
  <si>
    <t>"místnost 102 - podepření stropu" (4,25+2,35+2,20)*3,50</t>
  </si>
  <si>
    <t>416785573</t>
  </si>
  <si>
    <t>"místnost 102 - podepření stropu" ((4,25+2,35+2,20)*3,50)*0,30*50*1,20</t>
  </si>
  <si>
    <t>554,4*0,001 'Přepočtené koeficientem množství</t>
  </si>
  <si>
    <t>-1521612025</t>
  </si>
  <si>
    <t>"obvodové zdivo" (6,30*3,40)-(1,00*2,63*2)</t>
  </si>
  <si>
    <t>"atika" 6,30*0,50</t>
  </si>
  <si>
    <t>1930752633</t>
  </si>
  <si>
    <t>"obvodové zdivo" 6,30</t>
  </si>
  <si>
    <t>"atika" 6,30</t>
  </si>
  <si>
    <t>317121151</t>
  </si>
  <si>
    <t>Montáž ŽB překladů prefabrikovaných do rýh světlosti otvoru do 1050 mm</t>
  </si>
  <si>
    <t>-1342423707</t>
  </si>
  <si>
    <t>Montáž překladů ze železobetonových prefabrikátů dodatečně do připravených rýh, světlosti otvoru do 1050 mm</t>
  </si>
  <si>
    <t>https://podminky.urs.cz/item/CS_URS_2025_02/317121151</t>
  </si>
  <si>
    <t>"nové otvory mezi novou a stávající školou" 2+2</t>
  </si>
  <si>
    <t>-1444884267</t>
  </si>
  <si>
    <t>1447624714</t>
  </si>
  <si>
    <t>Překlady keramické vysoké osazené do maltového lože, šířky překladu 70 mm výšky 238 mm, délky 1500 mm</t>
  </si>
  <si>
    <t>https://podminky.urs.cz/item/CS_URS_2025_02/317168053</t>
  </si>
  <si>
    <t>317168056</t>
  </si>
  <si>
    <t>Překlad keramický vysoký v 238 mm dl 2250 mm</t>
  </si>
  <si>
    <t>-1275664007</t>
  </si>
  <si>
    <t>Překlady keramické vysoké osazené do maltového lože, šířky překladu 70 mm výšky 238 mm, délky 2250 mm</t>
  </si>
  <si>
    <t>https://podminky.urs.cz/item/CS_URS_2025_02/317168056</t>
  </si>
  <si>
    <t>317944323</t>
  </si>
  <si>
    <t>Válcované nosníky výšky přes 120 do 240 mm dodatečně osazované do připravených otvorů</t>
  </si>
  <si>
    <t>1516172084</t>
  </si>
  <si>
    <t>Válcované nosníky dodatečně osazované do připravených otvorů bez zazdění hlav, výšky přes 120 do 220 mm</t>
  </si>
  <si>
    <t>https://podminky.urs.cz/item/CS_URS_2025_02/317944323</t>
  </si>
  <si>
    <t>"podepření ŽB stropu 3x I220 mm" (7,70+7,70+7,70)*31,10*1,20</t>
  </si>
  <si>
    <t>"převázka základu nad pilotovou stěnou 3x I180" (2,00+2,00+2,00)*21,90*1,20</t>
  </si>
  <si>
    <t>1019,772*0,001 'Přepočtené koeficientem množství</t>
  </si>
  <si>
    <t>-666624313</t>
  </si>
  <si>
    <t>"obvodové zdivo" 1,50+2,25</t>
  </si>
  <si>
    <t>663915918</t>
  </si>
  <si>
    <t>"obezdívka vedení TZB" (0,40+0,40+0,30)*3,40</t>
  </si>
  <si>
    <t>-1352361957</t>
  </si>
  <si>
    <t>7,12*3,40</t>
  </si>
  <si>
    <t>-2132467952</t>
  </si>
  <si>
    <t>"pórobeton tl. 75 mm"  (0,40+0,40+0,30)</t>
  </si>
  <si>
    <t>"pórobeton tl. 150 mm" 7,12</t>
  </si>
  <si>
    <t>22364803</t>
  </si>
  <si>
    <t>3,40*4</t>
  </si>
  <si>
    <t>884805553</t>
  </si>
  <si>
    <t>((7,68*7,65)+(4,92*2,35))*0,18</t>
  </si>
  <si>
    <t>-1665816825</t>
  </si>
  <si>
    <t>((7,68*7,65)+(4,92*2,35))</t>
  </si>
  <si>
    <t>"vnější obvod" (7,70+7,70+7,70+5,00+2,50+2,50)*0,40</t>
  </si>
  <si>
    <t>-152091440</t>
  </si>
  <si>
    <t>-711525451</t>
  </si>
  <si>
    <t>-502762425</t>
  </si>
  <si>
    <t>-763749033</t>
  </si>
  <si>
    <t>(12,657*150,00)*1,20</t>
  </si>
  <si>
    <t>2278,26*0,001 'Přepočtené koeficientem množství</t>
  </si>
  <si>
    <t>1563560344</t>
  </si>
  <si>
    <t>Zazdívka zhlaví stropních trámů nebo válcovaných nosníků pálenými cihlami válcovaných nosníků, výšky přes 150 do 300 mm</t>
  </si>
  <si>
    <t>https://podminky.urs.cz/item/CS_URS_2025_02/413232221</t>
  </si>
  <si>
    <t>"kapsa pro osazení I nosníků 220" 3</t>
  </si>
  <si>
    <t>-863058972</t>
  </si>
  <si>
    <t>6,30</t>
  </si>
  <si>
    <t>611325223</t>
  </si>
  <si>
    <t>Vápenocementová štuková omítka malých ploch přes 0,25 do 1 m2 na stropech</t>
  </si>
  <si>
    <t>698546523</t>
  </si>
  <si>
    <t>Vápenocementová omítka jednotlivých malých ploch štuková dvouvrstvá na stropech, plochy jednotlivě přes 0,25 do 1 m2</t>
  </si>
  <si>
    <t>https://podminky.urs.cz/item/CS_URS_2025_02/611325223</t>
  </si>
  <si>
    <t>611325225</t>
  </si>
  <si>
    <t>Vápenocementová štuková omítka malých ploch přes 1 do 4 m2 na stropech</t>
  </si>
  <si>
    <t>-1967656212</t>
  </si>
  <si>
    <t>Vápenocementová omítka jednotlivých malých ploch štuková dvouvrstvá na stropech, plochy jednotlivě přes 1,0 do 4 m2</t>
  </si>
  <si>
    <t>https://podminky.urs.cz/item/CS_URS_2025_02/611325225</t>
  </si>
  <si>
    <t>311836373</t>
  </si>
  <si>
    <t>"místnost 101" ((7,12+7,12+6,30+6,30+0,45+0,45)*3,30)-(1,00*2,60)-(1,00*2,00)+10,00</t>
  </si>
  <si>
    <t>"místnost 102 - část" ((7,12+7,12+5,50+5,50)*3,30)-(1,00*2,60)-(1,00*2,00)</t>
  </si>
  <si>
    <t>"ostění a nadpraží" 5,50</t>
  </si>
  <si>
    <t>-592257560</t>
  </si>
  <si>
    <t>"pozice D18" (1,10+2,70+2,70)*0,40</t>
  </si>
  <si>
    <t>"pozice D19" (1,85+2,70+2,70)*0,40</t>
  </si>
  <si>
    <t>-242268721</t>
  </si>
  <si>
    <t>Vápenocementová omítka jednotlivých malých ploch štuková dvouvrstvá na stěnách, plochy jednotlivě přes 0,25 do 1 m2</t>
  </si>
  <si>
    <t>https://podminky.urs.cz/item/CS_URS_2025_02/612325223</t>
  </si>
  <si>
    <t>612325225</t>
  </si>
  <si>
    <t>Vápenocementová štuková omítka malých ploch přes 1 do 4 m2 na stěnách</t>
  </si>
  <si>
    <t>-23025863</t>
  </si>
  <si>
    <t>Vápenocementová omítka jednotlivých malých ploch štuková dvouvrstvá na stěnách, plochy jednotlivě přes 1,0 do 4 m2</t>
  </si>
  <si>
    <t>https://podminky.urs.cz/item/CS_URS_2025_02/612325225</t>
  </si>
  <si>
    <t>420420603</t>
  </si>
  <si>
    <t>-561228169</t>
  </si>
  <si>
    <t>-1732868754</t>
  </si>
  <si>
    <t>"hrana stropu nad 1.NP" 6,30*0,30</t>
  </si>
  <si>
    <t>"obvodové zdivo" (6,30*3,40)-(1,00*2,65*2)</t>
  </si>
  <si>
    <t>"atika" 6,30*0,80</t>
  </si>
  <si>
    <t>"ostění a nadpraží dveří" ((1,00+2,65+2,65)*0,20*2)</t>
  </si>
  <si>
    <t>25,57*2 'Přepočtené koeficientem množství</t>
  </si>
  <si>
    <t>1848805763</t>
  </si>
  <si>
    <t>4,20</t>
  </si>
  <si>
    <t>-186894619</t>
  </si>
  <si>
    <t>4,2*1,1 'Přepočtené koeficientem množství</t>
  </si>
  <si>
    <t>807144847</t>
  </si>
  <si>
    <t>"pozice D18" (1,10+2,70+2,70)</t>
  </si>
  <si>
    <t>"pozice D19" (1,85+2,70+2,70)</t>
  </si>
  <si>
    <t>-414144945</t>
  </si>
  <si>
    <t>1027284076</t>
  </si>
  <si>
    <t>"pozice D18" (1,10+2,70+2,70)*2</t>
  </si>
  <si>
    <t>"pozice D19" (1,85+2,70+2,70)*2</t>
  </si>
  <si>
    <t>-952971807</t>
  </si>
  <si>
    <t>27,5*1,05 'Přepočtené koeficientem množství</t>
  </si>
  <si>
    <t>655530216</t>
  </si>
  <si>
    <t>-1782972536</t>
  </si>
  <si>
    <t>1,89*1,08 'Přepočtené koeficientem množství</t>
  </si>
  <si>
    <t>-1566038180</t>
  </si>
  <si>
    <t>703577392</t>
  </si>
  <si>
    <t>"pozice D18" (1,10+2,70+2,70)*0,20</t>
  </si>
  <si>
    <t>"pozice D19" (1,85+2,70+2,70)*0,20</t>
  </si>
  <si>
    <t>2,75*1,1 'Přepočtené koeficientem množství</t>
  </si>
  <si>
    <t>-771457225</t>
  </si>
  <si>
    <t>1745943977</t>
  </si>
  <si>
    <t>2144518669</t>
  </si>
  <si>
    <t>"pozice D18" (1,10*2,70)*2</t>
  </si>
  <si>
    <t>"pozice D19" (1,85*2,70)*2</t>
  </si>
  <si>
    <t>659901323</t>
  </si>
  <si>
    <t>1043681367</t>
  </si>
  <si>
    <t>-1395782729</t>
  </si>
  <si>
    <t>-1887784890</t>
  </si>
  <si>
    <t>1449517448</t>
  </si>
  <si>
    <t>-614384362</t>
  </si>
  <si>
    <t>1177553234</t>
  </si>
  <si>
    <t>-1796733853</t>
  </si>
  <si>
    <t>"1.NP - mazanina pod finální nášlapnou vrstvou" (39,75+((7,12*3,45)+(4,62*2,05)))</t>
  </si>
  <si>
    <t>218300549</t>
  </si>
  <si>
    <t>863525377</t>
  </si>
  <si>
    <t>"pozice D20" 2</t>
  </si>
  <si>
    <t>-992104053</t>
  </si>
  <si>
    <t>-609584457</t>
  </si>
  <si>
    <t>7,00*6,00</t>
  </si>
  <si>
    <t>1599169461</t>
  </si>
  <si>
    <t>-1232146415</t>
  </si>
  <si>
    <t>578351153</t>
  </si>
  <si>
    <t>-1113864928</t>
  </si>
  <si>
    <t>-805824089</t>
  </si>
  <si>
    <t>-370271120</t>
  </si>
  <si>
    <t>"místnost 101" 39,75</t>
  </si>
  <si>
    <t>"místnost 102" (7,12*3,45)+(4,62*2,05)</t>
  </si>
  <si>
    <t>1988421847</t>
  </si>
  <si>
    <t>-452974603</t>
  </si>
  <si>
    <t>Bourání zdiva nadzákladového z cihel pálených plných nebo lícových nebo vápenopískových na maltu vápennou nebo vápenocementovou, objemu přes 1 m3</t>
  </si>
  <si>
    <t>https://podminky.urs.cz/item/CS_URS_2025_02/962032231</t>
  </si>
  <si>
    <t>"bourání zdiva - propojení šatny" 4,00*3,50*0,45</t>
  </si>
  <si>
    <t>971033651</t>
  </si>
  <si>
    <t>Vybourání otvorů ve zdivu cihelném pl do 4 m2 na MVC nebo MV tl do 600 mm</t>
  </si>
  <si>
    <t>-1687214928</t>
  </si>
  <si>
    <t>Vybourání otvorů ve zdivu základovém nebo nadzákladovém z cihel, tvárnic, příčkovek z cihel pálených na maltu vápennou nebo vápenocementovou plochy do 4 m2, tl. do 600 mm</t>
  </si>
  <si>
    <t>https://podminky.urs.cz/item/CS_URS_2025_02/971033651</t>
  </si>
  <si>
    <t>"nové otvory mezi novou a stávající školou" (1,10*1,00*0,50)*2</t>
  </si>
  <si>
    <t>973031345</t>
  </si>
  <si>
    <t>Vysekání kapes ve zdivu cihelném na MV nebo MVC pl do 0,25 m2 hl do 300 mm</t>
  </si>
  <si>
    <t>-1484695759</t>
  </si>
  <si>
    <t>Vysekání výklenků nebo kapes ve zdivu z cihel na maltu vápennou nebo vápenocementovou kapes, plochy do 0,25 m2, hl. do 300 mm</t>
  </si>
  <si>
    <t>https://podminky.urs.cz/item/CS_URS_2025_02/973031345</t>
  </si>
  <si>
    <t>"kapsa pro osazení I nosníků 220" 1</t>
  </si>
  <si>
    <t>974031167</t>
  </si>
  <si>
    <t>Vysekání rýh ve zdivu cihelném hl do 150 mm š do 300 mm</t>
  </si>
  <si>
    <t>1157948046</t>
  </si>
  <si>
    <t>Vysekání rýh ve zdivu cihelném na maltu vápennou nebo vápenocementovou do hl. 150 mm a šířky do 300 mm</t>
  </si>
  <si>
    <t>https://podminky.urs.cz/item/CS_URS_2025_02/974031167</t>
  </si>
  <si>
    <t>"uložení stropu do drážky ve stávající stěně" 7,70</t>
  </si>
  <si>
    <t>974031666</t>
  </si>
  <si>
    <t>Vysekání rýh ve zdivu cihelném pro vtahování nosníků hl do 150 mm v do 250 mm</t>
  </si>
  <si>
    <t>1539984081</t>
  </si>
  <si>
    <t>Vysekání rýh ve zdivu cihelném na maltu vápennou nebo vápenocementovou pro vtahování nosníků do zdí, před vybouráním otvoru do hl. 150 mm, při v. nosníku do 250 mm</t>
  </si>
  <si>
    <t>https://podminky.urs.cz/item/CS_URS_2025_02/974031666</t>
  </si>
  <si>
    <t>"nové otvory mezi novou a stávající školou" 1,55*4</t>
  </si>
  <si>
    <t>1356931291</t>
  </si>
  <si>
    <t>-711917251</t>
  </si>
  <si>
    <t>250898705</t>
  </si>
  <si>
    <t>1256630015</t>
  </si>
  <si>
    <t>14,473*19 'Přepočtené koeficientem množství</t>
  </si>
  <si>
    <t>-551541509</t>
  </si>
  <si>
    <t>1438536000</t>
  </si>
  <si>
    <t>696032373</t>
  </si>
  <si>
    <t>75,00</t>
  </si>
  <si>
    <t>427919094</t>
  </si>
  <si>
    <t>(4,00+6,30)*1,00</t>
  </si>
  <si>
    <t>(3,78+0,15+3,90+7,12)*0,50</t>
  </si>
  <si>
    <t>259703763</t>
  </si>
  <si>
    <t>-895020265</t>
  </si>
  <si>
    <t>20247781</t>
  </si>
  <si>
    <t>663408192</t>
  </si>
  <si>
    <t>75,00+17,775</t>
  </si>
  <si>
    <t>92,775*1,221 'Přepočtené koeficientem množství</t>
  </si>
  <si>
    <t>-1583926494</t>
  </si>
  <si>
    <t>1121030142</t>
  </si>
  <si>
    <t>(4,00+6,30)</t>
  </si>
  <si>
    <t>1451393234</t>
  </si>
  <si>
    <t>751235260</t>
  </si>
  <si>
    <t>"vytažení na atiky a stávající budovu" (6,30+7,20+7,70+2,50+2,35+4,95)*1,30</t>
  </si>
  <si>
    <t>"prostupy" 3,00</t>
  </si>
  <si>
    <t>1290259272</t>
  </si>
  <si>
    <t>110,373*0,00032 'Přepočtené koeficientem množství</t>
  </si>
  <si>
    <t>-1211829459</t>
  </si>
  <si>
    <t>1812971996</t>
  </si>
  <si>
    <t>121022925</t>
  </si>
  <si>
    <t>110,373*1,2 'Přepočtené koeficientem množství</t>
  </si>
  <si>
    <t>-627537714</t>
  </si>
  <si>
    <t>788507513</t>
  </si>
  <si>
    <t>3*1,2 'Přepočtené koeficientem množství</t>
  </si>
  <si>
    <t>-1284427674</t>
  </si>
  <si>
    <t>((7,20*7,70)+(4,95*2,35))*0,50</t>
  </si>
  <si>
    <t>1819829548</t>
  </si>
  <si>
    <t>-631056602</t>
  </si>
  <si>
    <t>((7,20*7,70)+(4,95*2,35))</t>
  </si>
  <si>
    <t>107,373*1,1655 'Přepočtené koeficientem množství</t>
  </si>
  <si>
    <t>-468963792</t>
  </si>
  <si>
    <t>1542531518</t>
  </si>
  <si>
    <t>1200633676</t>
  </si>
  <si>
    <t>107,373*1,155 'Přepočtené koeficientem množství</t>
  </si>
  <si>
    <t>-2125306047</t>
  </si>
  <si>
    <t>76600832</t>
  </si>
  <si>
    <t>-1787399459</t>
  </si>
  <si>
    <t>209751365</t>
  </si>
  <si>
    <t>-246577514</t>
  </si>
  <si>
    <t>-1562593778</t>
  </si>
  <si>
    <t>73,785*1,05 'Přepočtené koeficientem množství</t>
  </si>
  <si>
    <t>1309719680</t>
  </si>
  <si>
    <t>"podklady pod spádové klíny" 20,00</t>
  </si>
  <si>
    <t>1971145574</t>
  </si>
  <si>
    <t>20*1,05 'Přepočtené koeficientem množství</t>
  </si>
  <si>
    <t>-125850411</t>
  </si>
  <si>
    <t>-365815461</t>
  </si>
  <si>
    <t>67,073*2,1 'Přepočtené koeficientem množství</t>
  </si>
  <si>
    <t>-1880158751</t>
  </si>
  <si>
    <t>-933051311</t>
  </si>
  <si>
    <t>((7,20*7,70)+(4,95*2,35))*0,08</t>
  </si>
  <si>
    <t>-1955697107</t>
  </si>
  <si>
    <t>-126531950</t>
  </si>
  <si>
    <t>-104470067</t>
  </si>
  <si>
    <t>276694512</t>
  </si>
  <si>
    <t>"zakončení atiky" 6,30*0,60</t>
  </si>
  <si>
    <t>623941270</t>
  </si>
  <si>
    <t>-167811979</t>
  </si>
  <si>
    <t>-1422010713</t>
  </si>
  <si>
    <t>774415520</t>
  </si>
  <si>
    <t>1933803131</t>
  </si>
  <si>
    <t>2048597717</t>
  </si>
  <si>
    <t>-1761235500</t>
  </si>
  <si>
    <t>852445667</t>
  </si>
  <si>
    <t>"pozice D20" 1</t>
  </si>
  <si>
    <t>-1802343544</t>
  </si>
  <si>
    <t>329806562</t>
  </si>
  <si>
    <t>1511178613</t>
  </si>
  <si>
    <t>609732027</t>
  </si>
  <si>
    <t>533036300</t>
  </si>
  <si>
    <t>"pozice D18" (1,10+1,10+2,70+2,70)</t>
  </si>
  <si>
    <t>"pozice D19" (1,85+1,85+2,70+2,70)</t>
  </si>
  <si>
    <t>891240838</t>
  </si>
  <si>
    <t>-1844539157</t>
  </si>
  <si>
    <t>"pozice D18" 1</t>
  </si>
  <si>
    <t>-1804722808</t>
  </si>
  <si>
    <t>767640114</t>
  </si>
  <si>
    <t>Montáž dveří ocelových nebo hliníkových vchodových jednokřídlových s pevným bočním dílem a nadsvětlíkem</t>
  </si>
  <si>
    <t>230988984</t>
  </si>
  <si>
    <t>https://podminky.urs.cz/item/CS_URS_2025_02/767640114</t>
  </si>
  <si>
    <t>"pozice D19" 1</t>
  </si>
  <si>
    <t>5534135</t>
  </si>
  <si>
    <t>dveře jednokřídlé Al plné s nadsvětlíkem a bočním dílem, zasklení izolačním trojsklem, bezpečnostní třídy RC2</t>
  </si>
  <si>
    <t>-1641569880</t>
  </si>
  <si>
    <t>-1430108597</t>
  </si>
  <si>
    <t>"dvířka revizní pro čistící kus vnitřních dešťových svodů" 1</t>
  </si>
  <si>
    <t>509542063</t>
  </si>
  <si>
    <t>767649197</t>
  </si>
  <si>
    <t>Montáž panikového kování dveří jednokřídlých</t>
  </si>
  <si>
    <t>-1641325882</t>
  </si>
  <si>
    <t>Montáž dveří ocelových nebo hliníkových doplňků dveří panikového kování dveří jednokřídlých</t>
  </si>
  <si>
    <t>https://podminky.urs.cz/item/CS_URS_2025_02/767649197</t>
  </si>
  <si>
    <t>-1694228611</t>
  </si>
  <si>
    <t>1202528077</t>
  </si>
  <si>
    <t>-137794687</t>
  </si>
  <si>
    <t>"místnost 101" 39,75*2</t>
  </si>
  <si>
    <t>932274765</t>
  </si>
  <si>
    <t>1388175384</t>
  </si>
  <si>
    <t>-615128168</t>
  </si>
  <si>
    <t>-789405170</t>
  </si>
  <si>
    <t>39,75*1,1 'Přepočtené koeficientem množství</t>
  </si>
  <si>
    <t>45614813</t>
  </si>
  <si>
    <t>"místnost 101" 7,12+7,12+6,30+6,30-1,00</t>
  </si>
  <si>
    <t>1136569912</t>
  </si>
  <si>
    <t>25,84*1,02 'Přepočtené koeficientem množství</t>
  </si>
  <si>
    <t>1471445463</t>
  </si>
  <si>
    <t>-507860545</t>
  </si>
  <si>
    <t>2*1,2 'Přepočtené koeficientem množství</t>
  </si>
  <si>
    <t>135698132</t>
  </si>
  <si>
    <t>2125556524</t>
  </si>
  <si>
    <t>-359461579</t>
  </si>
  <si>
    <t>"ocelové zárubně" 2*5,00*0,25</t>
  </si>
  <si>
    <t>-572529867</t>
  </si>
  <si>
    <t>-458367658</t>
  </si>
  <si>
    <t>1892874491</t>
  </si>
  <si>
    <t>-640212530</t>
  </si>
  <si>
    <t>220999697</t>
  </si>
  <si>
    <t>"vnitřní omítky stěn" 175,634*1,10</t>
  </si>
  <si>
    <t>-1084352256</t>
  </si>
  <si>
    <t>-870944122</t>
  </si>
  <si>
    <t>-94365366</t>
  </si>
  <si>
    <t>{a350db4f-eaee-4316-91dc-38f19c66a693}</t>
  </si>
  <si>
    <t>4 - Vedlejší a ostatní náklady</t>
  </si>
  <si>
    <t>VRN - Vedlejší rozpočtové náklady</t>
  </si>
  <si>
    <t xml:space="preserve">    VRN1 - Průzkumné, zeměměřičské a projektové práce</t>
  </si>
  <si>
    <t xml:space="preserve">    VRN3 - Zařízení staveniště</t>
  </si>
  <si>
    <t xml:space="preserve">    VRN4 - Inženýrská činnost</t>
  </si>
  <si>
    <t xml:space="preserve">    VRN7 - Provozní vlivy</t>
  </si>
  <si>
    <t xml:space="preserve">    VRN9 - Ostatní náklady</t>
  </si>
  <si>
    <t>VRN</t>
  </si>
  <si>
    <t>Vedlejší rozpočtové náklady</t>
  </si>
  <si>
    <t>VRN1</t>
  </si>
  <si>
    <t>Průzkumné, zeměměřičské a projektové práce</t>
  </si>
  <si>
    <t>011514000</t>
  </si>
  <si>
    <t>Stavebně-technický průzkum</t>
  </si>
  <si>
    <t>Kč</t>
  </si>
  <si>
    <t>1024</t>
  </si>
  <si>
    <t>2065422199</t>
  </si>
  <si>
    <t>https://podminky.urs.cz/item/CS_URS_2025_02/011514000</t>
  </si>
  <si>
    <t>Zeměměřičské práce při provádění stavby</t>
  </si>
  <si>
    <t>-142697156</t>
  </si>
  <si>
    <t>https://podminky.urs.cz/item/CS_URS_2025_02/012303000</t>
  </si>
  <si>
    <t>Ostatní dokumentace stavby</t>
  </si>
  <si>
    <t>-1180814061</t>
  </si>
  <si>
    <t>Ostatní dokumentace stavby - dílenská, výrobní</t>
  </si>
  <si>
    <t>https://podminky.urs.cz/item/CS_URS_2025_02/013294000</t>
  </si>
  <si>
    <t>VRN3</t>
  </si>
  <si>
    <t>Zařízení staveniště</t>
  </si>
  <si>
    <t>031002000</t>
  </si>
  <si>
    <t>Související (přípravné) práce pro zařízení staveniště</t>
  </si>
  <si>
    <t>2120607293</t>
  </si>
  <si>
    <t>https://podminky.urs.cz/item/CS_URS_2025_02/031002000</t>
  </si>
  <si>
    <t>032103000</t>
  </si>
  <si>
    <t>Náklady na stavební buňky, úpravu stávajících objektů</t>
  </si>
  <si>
    <t>-1687152602</t>
  </si>
  <si>
    <t>https://podminky.urs.cz/item/CS_URS_2025_02/032103000</t>
  </si>
  <si>
    <t>033203000</t>
  </si>
  <si>
    <t>Spotřeba energií pro zařízení staveniště</t>
  </si>
  <si>
    <t>974622667</t>
  </si>
  <si>
    <t>https://podminky.urs.cz/item/CS_URS_2025_02/033203000</t>
  </si>
  <si>
    <t>034103000</t>
  </si>
  <si>
    <t>Oplocení staveniště</t>
  </si>
  <si>
    <t>-365460359</t>
  </si>
  <si>
    <t>https://podminky.urs.cz/item/CS_URS_2025_02/034103000</t>
  </si>
  <si>
    <t>034503000</t>
  </si>
  <si>
    <t>Informační tabule na staveništi</t>
  </si>
  <si>
    <t>1032043019</t>
  </si>
  <si>
    <t>https://podminky.urs.cz/item/CS_URS_2025_02/034503000</t>
  </si>
  <si>
    <t>039002000</t>
  </si>
  <si>
    <t>Zrušení zařízení staveniště</t>
  </si>
  <si>
    <t>-744601217</t>
  </si>
  <si>
    <t>https://podminky.urs.cz/item/CS_URS_2025_02/039002000</t>
  </si>
  <si>
    <t>VRN4</t>
  </si>
  <si>
    <t>Inženýrská činnost</t>
  </si>
  <si>
    <t>043002000</t>
  </si>
  <si>
    <t>Zkoušky a ostatní měření</t>
  </si>
  <si>
    <t>802673515</t>
  </si>
  <si>
    <t>https://podminky.urs.cz/item/CS_URS_2025_02/043002000</t>
  </si>
  <si>
    <t>Kompletační a koordinační činnost</t>
  </si>
  <si>
    <t>-747009951</t>
  </si>
  <si>
    <t>Kompletační a koordinační činnost - příprava podkladů pro kolaudaci stavby</t>
  </si>
  <si>
    <t>https://podminky.urs.cz/item/CS_URS_2025_02/045002000</t>
  </si>
  <si>
    <t>VRN7</t>
  </si>
  <si>
    <t>071002000</t>
  </si>
  <si>
    <t>Provoz investora, třetích osob</t>
  </si>
  <si>
    <t>1195368893</t>
  </si>
  <si>
    <t>https://podminky.urs.cz/item/CS_URS_2025_02/071002000</t>
  </si>
  <si>
    <t>VRN9</t>
  </si>
  <si>
    <t>Ostatní náklady</t>
  </si>
  <si>
    <t>092203000</t>
  </si>
  <si>
    <t>Školení, zaškolení</t>
  </si>
  <si>
    <t>-703353920</t>
  </si>
  <si>
    <t>Školení, zaškolení uživatele</t>
  </si>
  <si>
    <t>https://podminky.urs.cz/item/CS_URS_2025_02/092203000</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</si>
  <si>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</si>
  <si>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</si>
  <si>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</si>
  <si>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</si>
  <si>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</si>
  <si>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</si>
  <si>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účastníka.</t>
  </si>
  <si>
    <t xml:space="preserve">Termínem "učastník"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</si>
  <si>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</si>
  <si>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</si>
  <si>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</si>
  <si>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</si>
  <si>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</si>
  <si>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</si>
  <si>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</si>
  <si>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</si>
  <si>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</si>
  <si>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</si>
  <si>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</si>
  <si>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</si>
  <si>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</si>
  <si>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</si>
  <si>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</si>
  <si>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</si>
  <si>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</si>
  <si>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</si>
  <si>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účastníka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</si>
  <si>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</si>
  <si>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</si>
  <si>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</si>
  <si>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</si>
  <si>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</si>
  <si>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</si>
  <si>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</si>
  <si>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 FIG - rozpad figur</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</si>
  <si>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</si>
  <si>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</si>
  <si>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</si>
  <si>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</si>
  <si>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</si>
  <si>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</si>
  <si>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</si>
  <si>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</si>
  <si>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</si>
  <si>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</si>
  <si>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</si>
  <si>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</si>
  <si>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</si>
  <si>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</si>
  <si>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</si>
  <si>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</si>
  <si>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</si>
  <si>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</si>
  <si>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stavby - zde účastník vyplní svůj název (název subjektu) </t>
  </si>
  <si>
    <t>Pole IČ a DIČ v sestavě Rekapitulace stavby - zde účastník vyplní svoje IČ a DIČ</t>
  </si>
  <si>
    <t>Datum v sestavě Rekapitulace stavby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</si>
  <si>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</si>
  <si>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</si>
  <si>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</si>
  <si>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</si>
  <si>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</si>
  <si>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</si>
  <si>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</si>
  <si>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</si>
  <si>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</si>
  <si>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</si>
  <si>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Povinný</t>
  </si>
  <si>
    <t>Max. počet</t>
  </si>
  <si>
    <t>atributu</t>
  </si>
  <si>
    <t>(A/N)</t>
  </si>
  <si>
    <t>znaků</t>
  </si>
  <si>
    <t>A</t>
  </si>
  <si>
    <t>Kód stavby</t>
  </si>
  <si>
    <t>String</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</si>
  <si>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</si>
  <si>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</si>
  <si>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</si>
  <si>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</si>
  <si>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</si>
  <si>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</si>
  <si>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</si>
  <si>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</si>
  <si>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</si>
  <si>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</si>
  <si>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</si>
  <si>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</si>
  <si>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</si>
  <si>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</si>
  <si>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</si>
  <si>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</si>
  <si>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</si>
  <si>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</si>
  <si>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</si>
  <si>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</si>
  <si>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</si>
  <si>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</si>
  <si>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</si>
  <si>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</si>
  <si>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 k zadání</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</si>
  <si>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</si>
  <si>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</si>
  <si>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</si>
  <si>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</si>
  <si>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</si>
  <si>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</si>
  <si>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</si>
  <si>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</si>
  <si>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</si>
  <si>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</si>
  <si>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</si>
  <si>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</si>
  <si>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</si>
  <si>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</si>
  <si>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</si>
  <si>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</si>
  <si>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</si>
  <si>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</si>
  <si>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</si>
  <si>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</si>
  <si>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</si>
  <si>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</si>
  <si>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</si>
  <si>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</si>
  <si>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</si>
  <si>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</si>
  <si>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</si>
  <si>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</si>
  <si>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</si>
  <si>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</si>
  <si>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</si>
  <si>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</si>
  <si>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</si>
  <si>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</si>
  <si>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</si>
  <si>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</si>
  <si>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</si>
  <si>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</si>
  <si>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</si>
  <si>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</si>
  <si>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</si>
  <si>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</si>
  <si>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</si>
  <si>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</si>
  <si>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</si>
  <si>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</si>
  <si>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</si>
  <si>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</si>
  <si>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</si>
  <si>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</si>
  <si>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</si>
  <si>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</si>
  <si>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</si>
  <si>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</si>
  <si>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</si>
  <si>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</si>
  <si>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</si>
  <si>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</si>
  <si>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</si>
  <si>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</si>
  <si>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</si>
  <si>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</si>
  <si>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 položky ze soupisu</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</si>
  <si>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</si>
  <si>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</si>
  <si>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</si>
  <si>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</si>
  <si>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</si>
  <si>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</si>
  <si>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</si>
  <si>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</si>
  <si>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</si>
  <si>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</si>
  <si>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</si>
  <si>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</si>
  <si>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</si>
  <si>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</si>
  <si>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</si>
  <si>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</si>
  <si>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</si>
  <si>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</si>
  <si>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Světelné a silnoproudé rozvody 1PP - kuchyně, jídelna</t>
  </si>
  <si>
    <t>Světelné a silnoproudé rozvody 1NP - třídy</t>
  </si>
  <si>
    <t>D.1.4.1c</t>
  </si>
  <si>
    <t>Světelné a silnoproudé rozvody 1NP - šatna</t>
  </si>
  <si>
    <t>Moravská Třebová - přístavba k ZŠ Kostelní, ZSPD č.2  07/2025 - Nabídka</t>
  </si>
  <si>
    <t>S/SO-01d</t>
  </si>
  <si>
    <t>SO-01d: Přístavba  ZŠ - SSR - 1.PP</t>
  </si>
  <si>
    <t>S/SO-01d/006</t>
  </si>
  <si>
    <t>006: Úpravy povrchu</t>
  </si>
  <si>
    <t>S/SO-01d/009</t>
  </si>
  <si>
    <t>973031714</t>
  </si>
  <si>
    <t>Vysekání kapes v klenbách z cihel na MV nebo MVC pro přístrojové krabice</t>
  </si>
  <si>
    <t>973031716</t>
  </si>
  <si>
    <t>Vysekání kapes v klenbách z cihel na MV nebo MVC pro instalační krabice</t>
  </si>
  <si>
    <t>974031121</t>
  </si>
  <si>
    <t>Vysekání rýh ve zdivu cihelném hl do 30 mm š do 30 mm</t>
  </si>
  <si>
    <t>974031122</t>
  </si>
  <si>
    <t>Vysekání rýh ve zdivu cihelném hl do 30 mm š do 70 mm</t>
  </si>
  <si>
    <t>974031134</t>
  </si>
  <si>
    <t>Vysekání rýh ve zdivu cihelném hl do 50 mm š do 150 mm</t>
  </si>
  <si>
    <t>S/SO-01d/740</t>
  </si>
  <si>
    <t>160+875</t>
  </si>
  <si>
    <t>3A+3C</t>
  </si>
  <si>
    <t>34113148</t>
  </si>
  <si>
    <t>kabel ovládací průmyslový stíněný laminovanou Al fólií s příložným Cu drátem jádro Cu plné izolace PVC plášť PVC 250V (JYTY) 2x1,00mm2</t>
  </si>
  <si>
    <t>34113448</t>
  </si>
  <si>
    <t>kabel ovládací olejivzdorný jádro Cu lanované izolace PVC plášť PVC 300/500V (YSLY) 5x4,00mm2</t>
  </si>
  <si>
    <t>34113450</t>
  </si>
  <si>
    <t>kabel ovládací olejivzdorný jádro Cu lanované izolace PVC plášť PVC 300/500V (YSLY) 5x10,00mm2</t>
  </si>
  <si>
    <t>34121044</t>
  </si>
  <si>
    <t>kabel sdělovací stíněný laminovanou Al fólií s příložným Cu drátem jádro Cu plné izolace PVC plášť PVC 100V (SYKFY) 2x2x0,5mm2</t>
  </si>
  <si>
    <t>34121050</t>
  </si>
  <si>
    <t>kabel sdělovací stíněný laminovanou Al fólií s příložným Cu drátem jádro Cu plné izolace PVC plášť PVC 100V (SYKFY) 5x2x0,5mm2</t>
  </si>
  <si>
    <t>spínač kompletní, zapuštěný, jednopólový, řazení 1, šroubové svorky</t>
  </si>
  <si>
    <t>přepínač střídavý kompletní, zapuštěný, řazení 6, šroubové svorky</t>
  </si>
  <si>
    <t>přepínač křížový kompletní, zapuštěný, řazení 7, šroubové svorky</t>
  </si>
  <si>
    <t>ovládač zapínací kompletní, zapuštěný, řazení 1/0, šroubové svorky</t>
  </si>
  <si>
    <t xml:space="preserve">spínač nástěnný jednopólový, řazení 1, IP44, šroubové svorky,  </t>
  </si>
  <si>
    <t>34535017</t>
  </si>
  <si>
    <t>přepínač nástěnný sériový, řazení 5, IP44, šroubové svorky</t>
  </si>
  <si>
    <t>34535018</t>
  </si>
  <si>
    <t>přepínač nástěnný střídavý, řazení 6, IP44, šroubové svorky</t>
  </si>
  <si>
    <t>34535020</t>
  </si>
  <si>
    <t>přepínač nástěnný křížový, řazení 7, IP44, šroubové svorky</t>
  </si>
  <si>
    <t>zásuvka zapuštěná jednonásobná chráněná, šroubové svorky</t>
  </si>
  <si>
    <t>zásuvka zapuštěná jednonásobná, s optickou přepěťovou ochranou, šroubové svorky</t>
  </si>
  <si>
    <t>34555236</t>
  </si>
  <si>
    <t>zásuvka nástěnná průběžná, s ochranou před přepětím, IP44, šroubové svorky</t>
  </si>
  <si>
    <t>34555248</t>
  </si>
  <si>
    <t>zásuvka nástěnná jednonásobná s víčkem pro průběžnou montáž, IP44, šroubové svorky</t>
  </si>
  <si>
    <t>lišta elektroinstalační vkládací hranatá PVC 40x20mm</t>
  </si>
  <si>
    <t>34571350</t>
  </si>
  <si>
    <t>trubka elektroinstalační ohebná dvouplášťová korugovaná HDPE (chránička) D 32/40mm</t>
  </si>
  <si>
    <t>34571563</t>
  </si>
  <si>
    <t>krabice pod omítku PVC odbočná kruhová D 100mm s víčkem a svorkovnicí</t>
  </si>
  <si>
    <t>741110301</t>
  </si>
  <si>
    <t>Montáž trubka ochranná do krabic plastová tuhá D do 40 mm uložená pevně</t>
  </si>
  <si>
    <t>Montáž kabel Cu plný kulatý žíla 2x1,5 až 6 mm2 uložený pevně (např. CYKY, CYKFY)</t>
  </si>
  <si>
    <t>Montáž kabel Cu plný kulatý žíla 3x1,5 až 6 mm2 uložený pevně (např. CYKY, CYKFY)</t>
  </si>
  <si>
    <t>Montáž kabel Cu plný kulatý žíla 5x1,5 až 2,5 mm2 uložený pevně (např. CYKY, CYKFY)</t>
  </si>
  <si>
    <t>Montáž kabel Cu plný kulatý žíla 5x4 až 6 mm2 uložený pevně (např. CYKY, CYKFY)</t>
  </si>
  <si>
    <t>Montáž kabel Cu plný kulatý žíla 5x10 mm2 uložený pevně (např. CYKY, CYKFY)</t>
  </si>
  <si>
    <t>Montáž spínač nástěnný 1-jednopólový prostředí venkovní/mokré se zapojením vodičů</t>
  </si>
  <si>
    <t>Montáž spínač (polo)zapuštěný bezšroubové připojení 1-jednopólový se zapojením vodičů</t>
  </si>
  <si>
    <t>741310111</t>
  </si>
  <si>
    <t>Montáž ovladač (polo)zapuštěný bezšroubové připojení 0/1-tlačítkový zapínací/vypínací se zapojením vodičů</t>
  </si>
  <si>
    <t>XE0012</t>
  </si>
  <si>
    <t>Silový kabel s třídou reakce na oheň  B2ca,s1d1 2Ax1,5 mm2</t>
  </si>
  <si>
    <t>XE0013</t>
  </si>
  <si>
    <t>Silový kabel s třídou reakce na oheň B2ca,s1d1 3Ax1,5 mm2</t>
  </si>
  <si>
    <t>XE0014</t>
  </si>
  <si>
    <t>Silový kabel s třídou reakce na oheň B2ca,s1d1 3Cx1,5 mm2</t>
  </si>
  <si>
    <t>XE0020</t>
  </si>
  <si>
    <t>Montáž kabelů s požární odolností, vč. příchytek 6716e_PO</t>
  </si>
  <si>
    <t>XE00215</t>
  </si>
  <si>
    <t>S1 - svítidlo interierové DMPP 1k9, 840 1xLED, 1915 lm, 11,2 W IP 40</t>
  </si>
  <si>
    <t>XE00216</t>
  </si>
  <si>
    <t>S2 - svítidlo interierové DMPP 3k3, 840 1xLED, 3312 lm, 17,6 W IP 40</t>
  </si>
  <si>
    <t>XE00217</t>
  </si>
  <si>
    <t>S3 - svítidlo interierové rastr M600 DMPP 3k3, 940 1xLED, 3500 lm, 26,6 W IP 40</t>
  </si>
  <si>
    <t>XE00218</t>
  </si>
  <si>
    <t>S4 - svítidlo interierové 54 DMPP 2k5, 840 1xLED, 2500 lm, 14W  IP54</t>
  </si>
  <si>
    <t>XE002181</t>
  </si>
  <si>
    <t>S5 - svítidlo interierové C DMPP 4k6, 840 1xLED, 4660 lm, 23,6 W IP 40</t>
  </si>
  <si>
    <t>XE00219</t>
  </si>
  <si>
    <t>S6 - svítidlo přisazené , zavěšené S54 600 DMP 20W 840 2827 lm, 19W  IP54</t>
  </si>
  <si>
    <t>XE00220</t>
  </si>
  <si>
    <t xml:space="preserve">N7 - nouzové svítidlo AT NM 3A </t>
  </si>
  <si>
    <t>XE00221</t>
  </si>
  <si>
    <t xml:space="preserve">N8 - nouzové svítidlo AT NM 3C </t>
  </si>
  <si>
    <t>XE00222</t>
  </si>
  <si>
    <t>S9 - svítidlo designové přisazené na zeď, dif.opál, G1 6 DPO 2k3 840 2300 lm, 14 W  IP40</t>
  </si>
  <si>
    <t>XE00223</t>
  </si>
  <si>
    <t>N10 - nouzové svítidlo přisaz., zavěšené, AP AT 3 C, 3W , IP 65</t>
  </si>
  <si>
    <t>XE00224</t>
  </si>
  <si>
    <t>N11 - nouzové svítidlo AT C1 LED s  piktogramem IP20</t>
  </si>
  <si>
    <t>XE00227</t>
  </si>
  <si>
    <t>S12 - svítidlo exterierové  3k0, 840 1xLED, 3000 lm, 23W  IP 65</t>
  </si>
  <si>
    <t>XE00229</t>
  </si>
  <si>
    <t>Recyklace svítidel malých</t>
  </si>
  <si>
    <t>XE00230</t>
  </si>
  <si>
    <t>Recyklace svítidel velkých</t>
  </si>
  <si>
    <t>XE00231</t>
  </si>
  <si>
    <t>XE00235</t>
  </si>
  <si>
    <t>Závěsy pro svítidla S6  ( řetízky, včetně uchycení na vazník nebo do stropu - pod VZT  potrubí)</t>
  </si>
  <si>
    <t>XE01914</t>
  </si>
  <si>
    <t>Termostat prostorový  pokojový, s týdenním programem,</t>
  </si>
  <si>
    <t>XE031</t>
  </si>
  <si>
    <t>XE0333</t>
  </si>
  <si>
    <t>Tlačítko total stop TS - ve skříňce s proskleným průzorem, vč.montáže</t>
  </si>
  <si>
    <t>XE0334</t>
  </si>
  <si>
    <t>Tlačítko nouzové NT1, NT2   - ve skříňce s proskleným průzorem, vč. montáže</t>
  </si>
  <si>
    <t>Spínač trojpolový 400V, 20 A, IP 44, vč. montáže</t>
  </si>
  <si>
    <t>Spínač trojpolový 400V, 25 A, IP 44, vč. montáže</t>
  </si>
  <si>
    <t>XE055</t>
  </si>
  <si>
    <t>Spínač trojpolový 400V, 40 A, IP 44, vč. montáže</t>
  </si>
  <si>
    <t>XE322</t>
  </si>
  <si>
    <t>XE341</t>
  </si>
  <si>
    <t>Rozvodnice RH 1  - cena dle specifikace</t>
  </si>
  <si>
    <t>XE343</t>
  </si>
  <si>
    <t>Rozvodnice RK 1 - cena dle specifikace</t>
  </si>
  <si>
    <t>XE344</t>
  </si>
  <si>
    <t>XE492</t>
  </si>
  <si>
    <t>Kooperace s ostatními profesemi</t>
  </si>
  <si>
    <t>XE92</t>
  </si>
  <si>
    <t>S/SO-01e</t>
  </si>
  <si>
    <t>SO-01e: Přístavba  ZŠ - SSR - 1.NP</t>
  </si>
  <si>
    <t>S/SO-01e/006</t>
  </si>
  <si>
    <t>S/SO-01e/009</t>
  </si>
  <si>
    <t>S/SO-01e/740</t>
  </si>
  <si>
    <t>72+1448</t>
  </si>
  <si>
    <t>34121580x</t>
  </si>
  <si>
    <t>kabel ovládací průmyslový stíněný laminovanou Al fólií s příložným Cu drátem jádro Cu plné izolace PVC plášť PVC 250V (JQTQ) 2x1mm2</t>
  </si>
  <si>
    <t>34141142</t>
  </si>
  <si>
    <t>XE00201</t>
  </si>
  <si>
    <t>E1 - svítidlo interierové C DMPP 3k3, 840 1xLED, 3312 lm, 17,6 W IP 40</t>
  </si>
  <si>
    <t>XE00202</t>
  </si>
  <si>
    <t>E2 - svítidlo interior recessed LED luminaire DMPP 1k9, 840 1xLED, 1915 lm, 11,2 W IP 40</t>
  </si>
  <si>
    <t>XE00203</t>
  </si>
  <si>
    <t>E3 - svítidlo interierové rastr SUN M600 DMPP 6k2, 940 1xLED, 6110 lm, 47,7 W IP 40</t>
  </si>
  <si>
    <t>XE00204</t>
  </si>
  <si>
    <t xml:space="preserve">E4 - svítidlo interierové C DMPP 2k6, 840 1xLED, 2639 lm, 14,3W </t>
  </si>
  <si>
    <t>XE00205</t>
  </si>
  <si>
    <t>E5 - svítidlo interierové SUN S DMPP 4k6 940 4620 lm, 35,6 W IP40</t>
  </si>
  <si>
    <t>XE00206</t>
  </si>
  <si>
    <t>E6 - svítidlo interierové SUN S DMPP 5k6 940 5740 lm, 44,7 W IP40</t>
  </si>
  <si>
    <t>XE00207</t>
  </si>
  <si>
    <t xml:space="preserve">N7 - nouzové svítidlo AT NM 3C </t>
  </si>
  <si>
    <t>E8 - svítidlo asymetrické na tabule, zavěšené Z 12 3k8 840 3800 lm, 21 W  IP40</t>
  </si>
  <si>
    <t>E9 - svítidlo exterierové  3k0, 840 1xLED, 3000 lm, 23W  IP 65</t>
  </si>
  <si>
    <t>N10 - nouzové svítidlo AT C1 LED s  piktogramem IP20</t>
  </si>
  <si>
    <t>XE00225</t>
  </si>
  <si>
    <t>N11 - nouzové svítidlo přisaz., zavěšené, AP AT 3 C, 3W , IP 65</t>
  </si>
  <si>
    <t>Závěsy pro svítidla E8  ( řetízky, včetně uchycení -u tabulí )</t>
  </si>
  <si>
    <t>Rozvodnice RSM 1  - cena dle specifikace</t>
  </si>
  <si>
    <t>XE472</t>
  </si>
  <si>
    <t xml:space="preserve">Kabelový žlab drátěný 100/50, žárový zinek </t>
  </si>
  <si>
    <t xml:space="preserve">Kabelový žlab drátěný 150/50, žárový zinek </t>
  </si>
  <si>
    <t>XE4748</t>
  </si>
  <si>
    <t>Montáž kabelových žlabů</t>
  </si>
  <si>
    <t>Montáž a zapojení podstropních jednotek VZT</t>
  </si>
  <si>
    <t>Montáž a zapojení  pohybových čidel,apod</t>
  </si>
  <si>
    <t>S/SO-01c</t>
  </si>
  <si>
    <t>SO-01c: Přístavba  ZŠ - SSR - ŠATNA</t>
  </si>
  <si>
    <t>S/SO-01c/006</t>
  </si>
  <si>
    <t>S/SO-01c/009</t>
  </si>
  <si>
    <t>S/SO-01c/740</t>
  </si>
  <si>
    <t>30+170</t>
  </si>
  <si>
    <t>34571355</t>
  </si>
  <si>
    <t>trubka elektroinstalační ohebná dvouplášťová korugovaná HDPE (chránička) D 93/110mm</t>
  </si>
  <si>
    <t>741110303</t>
  </si>
  <si>
    <t>Montáž trubka ochranná do krabic plastová tuhá D přes 90 do 133 mm uložená pevně</t>
  </si>
  <si>
    <t>Montáž kabel Cu plný kulatý žíla 3x50+35 až 95+50 mm2 uložený pevně (např. CYKY, CYKFY)</t>
  </si>
  <si>
    <t>741130013</t>
  </si>
  <si>
    <t>Ukončení vodič izolovaný do 95 mm2 v rozváděči nebo na přístroji</t>
  </si>
  <si>
    <t>XE00191</t>
  </si>
  <si>
    <t>Silový kabel s požární odolností PH60-R,  PRAFLADUR B2ca,s1d1  2x1,5 mm2</t>
  </si>
  <si>
    <t>E1 - svítidlo interierové DMPP 3k3, 840 1xLED, 3312 lm, 17,6 W IP 20</t>
  </si>
  <si>
    <t>N10 - nouzové svítidlo AT C LED s  piktogramem IP20</t>
  </si>
  <si>
    <t>N11 - nouzové svítidlo AP AT 1 C 3W, IP65</t>
  </si>
  <si>
    <t>XE00226</t>
  </si>
  <si>
    <t>S/SO-01b</t>
  </si>
  <si>
    <t>SO-01b: Přístavba ZŠ - LPS</t>
  </si>
  <si>
    <t>S/SO-01b/046</t>
  </si>
  <si>
    <t>460181162</t>
  </si>
  <si>
    <t>Hloubení kabelových nezapažených rýh strojně š 35 cm hl 70 cm v hornině tř I skupiny 3 v omezeném prostoru</t>
  </si>
  <si>
    <t>460451172</t>
  </si>
  <si>
    <t>Zásyp kabelových rýh strojně se zhutněním š 35 cm hl 70 cm z horniny tř I skupiny 3</t>
  </si>
  <si>
    <t>S/SO-01b/740</t>
  </si>
  <si>
    <t>podpěra vedení FeZn na lepenkovou a vláknocementovou krytinu 100mm</t>
  </si>
  <si>
    <t>svorka odbočovací a spojovací pro pásek 30x4mm, FeZn</t>
  </si>
  <si>
    <t>Montáž pásku uzemňovacího průřezu do 120 mm2 v městské zástavbě v zemi</t>
  </si>
  <si>
    <t>Tyč jímací s rovným koncem JR 1,5 L=1500 mm AlMgSi, D=18mm</t>
  </si>
  <si>
    <t>D.1.4.3a</t>
  </si>
  <si>
    <t>D.1.4.3b</t>
  </si>
  <si>
    <t>Slaboproudé rozvody 1NP - třídy</t>
  </si>
  <si>
    <t>Slaboproudé rozvody 1PP - kuchyně, jídelna</t>
  </si>
  <si>
    <t>název objektu: D.1.4.3. SLABOPROUDÉ ROZVODY - 1.etapa - 1PP</t>
  </si>
  <si>
    <t>REKAPITULACE   1.etapa - 1PP</t>
  </si>
  <si>
    <t>DOPLNĚNÍ STÁVAJÍCÍHO DATOVÉHO ROZVADĚČE VE STÁVAJÍCÍ ŠKOLE</t>
  </si>
  <si>
    <t>DATOVÝ ROZVADĚČ DR - nový</t>
  </si>
  <si>
    <t xml:space="preserve">IP AUDIO/INFORMAČNÍ SYSTÉM </t>
  </si>
  <si>
    <t>STRAVOVACÍ SYSTÉM</t>
  </si>
  <si>
    <t>Náklady celkem bez DPH  -  1.etapa - 1PP</t>
  </si>
  <si>
    <r>
      <t xml:space="preserve">Optický kabel 12vláken SM 9/125µm 3,4mm </t>
    </r>
    <r>
      <rPr>
        <b/>
        <sz val="8"/>
        <rFont val="Arial CE"/>
        <charset val="238"/>
      </rPr>
      <t>B2caS1d1a1</t>
    </r>
    <r>
      <rPr>
        <sz val="8"/>
        <rFont val="Arial CE"/>
        <family val="2"/>
        <charset val="238"/>
      </rPr>
      <t xml:space="preserve">  + zafouknutí do mikrotrubičky</t>
    </r>
  </si>
  <si>
    <r>
      <t xml:space="preserve">Datový kabel UTP 4x2x0,5 Cat.6  </t>
    </r>
    <r>
      <rPr>
        <b/>
        <sz val="8"/>
        <rFont val="Arial CE"/>
        <charset val="238"/>
      </rPr>
      <t>B2caS1d1a1</t>
    </r>
  </si>
  <si>
    <t>341 43810 744 33-1241</t>
  </si>
  <si>
    <t xml:space="preserve">H05VV-F 2x1 - uložený volně   </t>
  </si>
  <si>
    <r>
      <rPr>
        <b/>
        <sz val="8"/>
        <rFont val="Arial CE"/>
        <charset val="238"/>
      </rPr>
      <t xml:space="preserve">WiFi Access Point </t>
    </r>
    <r>
      <rPr>
        <sz val="8"/>
        <rFont val="Arial CE"/>
        <family val="2"/>
        <charset val="238"/>
      </rPr>
      <t xml:space="preserve">
Access Point s WiFi 6, 802.11ax, celková přenosová rychlost až 1.774 Gbps (1.2 Gbps / 5 GHz; 574 Mbps / 2.4 GHz). Podporuje OFDMA, WPA3, IoT-ready Bluetooth 5, Zigbee. Rozhraní: 1 x 10/100/1000 BASE-T, 2x integrované dvoupásmové všesměrové antény pro 2x2 MIMO.  napájením přes PoE </t>
    </r>
  </si>
  <si>
    <r>
      <rPr>
        <b/>
        <sz val="8"/>
        <rFont val="Arial CE"/>
        <charset val="238"/>
      </rPr>
      <t xml:space="preserve">IP EL.VRÁTNÝ 5tl. + ČTEČKA ČIPŮ
</t>
    </r>
    <r>
      <rPr>
        <sz val="8"/>
        <rFont val="Arial CE"/>
        <charset val="238"/>
      </rPr>
      <t>1x h</t>
    </r>
    <r>
      <rPr>
        <sz val="8"/>
        <rFont val="Arial CE"/>
        <family val="2"/>
        <charset val="238"/>
      </rPr>
      <t>lavní jednotka s kamerou
1x  modul se pěti tlačítky
1x čtěčka čipů RFID Reader, 125 kHz, US
     + HID Proxy
1x rám pro instalaci do zdi pro 3moduly
1x krabice pro instalaci do zdi pro 3moduly</t>
    </r>
  </si>
  <si>
    <t>EL.ZÁMEK  12V/50Hz - uvolňovač</t>
  </si>
  <si>
    <r>
      <rPr>
        <b/>
        <sz val="8"/>
        <rFont val="Arial CE"/>
        <charset val="238"/>
      </rPr>
      <t xml:space="preserve">IP-VIDEOTELEFON </t>
    </r>
    <r>
      <rPr>
        <sz val="8"/>
        <rFont val="Arial CE"/>
        <charset val="238"/>
      </rPr>
      <t>- Jednoduchý IP videotelefon pro malé a střední podniky nebo domácí použití,  napájení adaptérem / PoE</t>
    </r>
  </si>
  <si>
    <t>345 72105 743 31-2110</t>
  </si>
  <si>
    <t xml:space="preserve">Lišta vkládací  20x20mm  bezhalogenová                </t>
  </si>
  <si>
    <t xml:space="preserve">Lišta vkládací  40x20mm  bezhalogenová                             </t>
  </si>
  <si>
    <t xml:space="preserve">Svazkový držák ocelový k připevnění kabelů; 
W: 33mm; L: 50mm; H: 85mm </t>
  </si>
  <si>
    <t xml:space="preserve">Plný kabelový žlab  60x60 + VÍKO + uchycení na stěnu  každých 1,5m, + příslušenství + spojovací materiál +  žár.zinek + upevnění kabelů ve žlabu pomocí stahovacích pásků </t>
  </si>
  <si>
    <t xml:space="preserve">Plný kabelový žlab  60x200 + VÍKO + uchycení na stěnu  každých 1,5m, + příslušenství + spojovací materiál +  žár.zinek + upevnění kabelů ve žlabu pomocí stahovacích pásků </t>
  </si>
  <si>
    <t xml:space="preserve">Plný kabelový žlab  60x300 + VÍKO stoupací vedení uchycení na stěnu  každých 1,5m, + příslušenství + spojovací materiál +  žár.zinek + upevnění kabelů ve žlabu pomocí stahovacích pásků </t>
  </si>
  <si>
    <r>
      <t xml:space="preserve">Doplnění do stávajícího datového rozvaděče </t>
    </r>
    <r>
      <rPr>
        <sz val="8"/>
        <rFont val="Arial CE"/>
        <charset val="238"/>
      </rPr>
      <t xml:space="preserve">modul SPF+ 10Gb (optický modul) </t>
    </r>
  </si>
  <si>
    <t xml:space="preserve">SC-SC duplex adapter,  do optických rozvaděčů      Adaptér  duplexní (dva konektory) pro instalaci do optického rozvaděče. Instaluje se do otvorů </t>
  </si>
  <si>
    <t>FO pigtail SC/APC, 9/125, OM3, 0,9mm, 1m  Jednostraně konektorovaný optický kabel (pigtail) s koncovkou, sekundární ochrana průměr 0,9mm. broušení konektoru + svár</t>
  </si>
  <si>
    <t>Optický patch cord SM 9/125µm, duplex  SC-SC
délky 2m</t>
  </si>
  <si>
    <t>CELKEM - DOPLNĚNÍ STÁVAJÍCÍHO DATOVÉHO ROZVADĚČE</t>
  </si>
  <si>
    <r>
      <rPr>
        <b/>
        <sz val="8"/>
        <rFont val="Arial CE"/>
        <family val="2"/>
        <charset val="238"/>
      </rPr>
      <t xml:space="preserve">NÁPLŇ ROZVADĚČE DR 
</t>
    </r>
    <r>
      <rPr>
        <sz val="8"/>
        <rFont val="Arial CE"/>
        <family val="2"/>
        <charset val="238"/>
      </rPr>
      <t xml:space="preserve">1ks - optická vana - 24 port duplex SM/SC
(24 optických portů, kazeta na svary, vana výsuvná)
4ks - patch panel Cat.6  24portů UTP
8ks - vyvazovací panel  horizontální
1ks - ventilátorový díl s termostatem (4ventilátory)     2ks - napájecí panel   (7ks zásuvek s vypínačem a přepěťovou ochranou)                                                                                           </t>
    </r>
  </si>
  <si>
    <r>
      <rPr>
        <b/>
        <sz val="8"/>
        <rFont val="Arial CE"/>
        <family val="2"/>
        <charset val="238"/>
      </rPr>
      <t>Datový switch</t>
    </r>
    <r>
      <rPr>
        <sz val="8"/>
        <rFont val="Arial CE"/>
        <family val="2"/>
        <charset val="238"/>
      </rPr>
      <t xml:space="preserve"> 24 portů + 4x SFP+, PoE+ 720W
PoE+ switch s 24xGbps LAN, 4x10Gbps SFP+, 2x40 Gbps QSFP+ a dvěma RJ45 porty (management a konzole) je ideální řešení, jak pro poskytovatele internetu, tak i pro firmy. velkou předností je PoE+ napájení na všech 48 portech a operační systém RouterOS (Licence level 5).
Součástí RouterBoardu je plnohodnotná licence L5. V balení je napájecí kabel a profily pro uchycení do racku.</t>
    </r>
  </si>
  <si>
    <t xml:space="preserve">modul SPF+ 10Gb (optický modul) </t>
  </si>
  <si>
    <t xml:space="preserve">Karta pro dohled UPS ethernet + teplota </t>
  </si>
  <si>
    <t>CELKEM - DATOVÝ ROZVADĚČ DR</t>
  </si>
  <si>
    <t>IP reproduktor napájení PoE+ (hlášení zvonění - 
IP reproduktror, PoE+, na zeď 13W)</t>
  </si>
  <si>
    <t>IP reproduktor + LED display (hodiny / text)
 napájení PoE  (hlášení zvonění + hodiny /  - IP reproduktror, hodiny + LED text, PoE+, na zeď 18W)</t>
  </si>
  <si>
    <t xml:space="preserve">CELKEM - IP AUDIO/INFORMAČNÍ SYSTÉM </t>
  </si>
  <si>
    <t xml:space="preserve">Stravovací čipový systém:: objednávkový terminál, výdejový terminál a terminál správce kuchyně. Objednávkový terminál umožňuje volby druhu jídla a jeho odhlašování. Výdejový terminál zobrazí obsluze objednávky při odběru jídla. Stravovací program zpracuje komplexní chod kuchyně a umožní objednávání jídel přes internet.
Kabelové propojení jednotlivých zařízení stravovacího systému bude součástí dodávky + montáž a oživení systému.
</t>
  </si>
  <si>
    <t>CELKEM - STRAVOVACÍ SYSTÉM</t>
  </si>
  <si>
    <t>název objektu: D.1.4.3. SLABOPROUDÉ ROZVODY - 2.etapa - 1NP</t>
  </si>
  <si>
    <t>REKAPITULACE - 2.etapa - 1NP</t>
  </si>
  <si>
    <t>Náklady celkem bez DPH  2.etapa - 1NP</t>
  </si>
  <si>
    <t>Větrání, vzduchotechnika 1PP - kuchyně, jídelna</t>
  </si>
  <si>
    <t>Větrání, vzduchotechnika 1NP - třídy</t>
  </si>
  <si>
    <r>
      <t xml:space="preserve">Kompaktní větrací jednotka  ve vnitřním stojatém provedení  s  uspořádáním hrdel do horní části jednotky, integrovaná regulace. Dodávka jednotky v rozloženém stavu. Plášť jednotka - bezrámová konstrukce ze sendvičových panelů o tl.30mm, mechanické vlastnosti pláště - D1, L2,T2,TB1. Podstavné nohy výšky 200mm.  Jednotka je vybavena: tlumící manžety, uzavírací klapky na vstupu a výstupu vzduchu, kazetový filtr na přívodu G4 a odvodu G4, velkoplošný protiproudý deskový výměník tepla z houževnatého polystyrenu (tep. účinnost zpětného získávání tepla: 83,3 % ) s  obtokem pro plynulé řízení teploty a funkce odmrazování, vanami pro odvod kondenzátu na přívodu i odvodu, elektrický  ohřívač ,  ventilátory s dozadu zahnutými lopatkami s EC motory  s plynulou regulací otáček 10-100%,.                                                                                                                              </t>
    </r>
    <r>
      <rPr>
        <b/>
        <sz val="10"/>
        <rFont val="Arial"/>
        <family val="2"/>
        <charset val="238"/>
      </rPr>
      <t>Určující dominantní parametry v pracovním bodu:</t>
    </r>
    <r>
      <rPr>
        <sz val="10"/>
        <rFont val="Arial"/>
        <family val="2"/>
        <charset val="238"/>
      </rPr>
      <t xml:space="preserve">
Pracovní průtok vzduchu přívod/odvod: 3600x3600 m3/h
Externí statický tlak přívod/odvod: 300/300 Pa                                 
Tepelná účinnost rekuperace: min.91%, suchá účinnost 83% 
Celková hladina akustického výkonu LWA:
přívodu sání/výtlak: 65/89 dB(A)
odvodu sání/výtlak: 63/85 dB(A)
Akustický výkon skříně (LwA): 67,0 dB (A)
Elektrický  ohřívač: 400V/6,6kW   - prac.bod 0kW                                                                                                                                                                                                                                                                                                                                                                                                                                                                    Ventilátory - 400V/2 x 2,5kW - prac.bod 1,0  + 1,2kW                                                                                                                                                                                                                                                                                                             Rozměry a hmotnost 
délka max.2800 mm; výška 1600 mm; šířka max. 885 mm, max. hmotnost: 544kg                                        Zařízeni je ve shodě s požadavky ErP  - nařízení EU 1253/2014  a 1254/2014 (Ecodesign)                                                          </t>
    </r>
    <r>
      <rPr>
        <b/>
        <sz val="10"/>
        <rFont val="Arial"/>
        <family val="2"/>
        <charset val="238"/>
      </rPr>
      <t xml:space="preserve"> </t>
    </r>
  </si>
  <si>
    <t xml:space="preserve">Saci/výfukový kus s ochrannou sítí 315x500 - tvrzený polypropylen </t>
  </si>
  <si>
    <t xml:space="preserve">Buňkový tlumič hluku pro instalaci do potrubí rozměru 250x500x1000 (stěna 80mm) - provedení s náběhovým plechem , z  pozinkovaného plechu, výplně z minerální plsti kryté děrovaným plechem. Útlum na 1kHz 27dB. </t>
  </si>
  <si>
    <t xml:space="preserve">Buňkový tlumič hluku pro instalaci do potrubí rozměru 250x500x2000 (stěna 80mm) - provedení s náběhovým plechem , z  pozinkovaného plechu, výplně z minerální plsti kryté děrovaným plechem. Útlum na 1kHz 48B. </t>
  </si>
  <si>
    <t xml:space="preserve">Buňkový tlumič hluku pro instalaci do potrubí v hygienickém provedení rozměru 250x500x1000 (stěna 80mm) - provedení s náběhovým plechem , z  pozinkovaného plechu, výplně z minerální plsti kryté děrovaným plechem, absorpční část zabalená v ochranné fólii.  Útlum na 1kHz 28dB. </t>
  </si>
  <si>
    <t xml:space="preserve">Buňkový tlumič hluku pro instalaci do potrubí v hygienickém provedení rozměru 250x500x1500 (stěna 80mm) - provedení s náběhovým plechem , z  pozinkovaného plechu, výplně z minerální plsti kryté děrovaným plechem, absorpční část zabalená v ochranné fólii.  Útlum na 1kHz 40dB. </t>
  </si>
  <si>
    <t>Vzduchové potrubí šité na míru - textilní bezprůvanová půlkruhová výusť  - H500/6000 SB/PMS-8AL/LGO + DSH500x250-500/150 F/WIN - barva světle šedá, V=2100m3/hod</t>
  </si>
  <si>
    <t>Dýza pro dalekým dofukem, stavitelná JS 125mm - V=125m3/hod, p=78Pa - hliník, RAL 9010 - bílá barva - upřesnit s investorem</t>
  </si>
  <si>
    <t>1.13</t>
  </si>
  <si>
    <t>Krycí síto 500x315 - pozinkovaný plech</t>
  </si>
  <si>
    <t>1.14-1.15</t>
  </si>
  <si>
    <t>neobsazeno</t>
  </si>
  <si>
    <t>1.16</t>
  </si>
  <si>
    <t xml:space="preserve">KO 315x500/90°, r=100 - tvrzený polypropylen </t>
  </si>
  <si>
    <t>1.17</t>
  </si>
  <si>
    <t xml:space="preserve">TR 315x500/1000 - tvrzený polypropylen </t>
  </si>
  <si>
    <t>1.18</t>
  </si>
  <si>
    <t xml:space="preserve">TR 315x500/1000  VP - tvrzený polypropylen </t>
  </si>
  <si>
    <t>1.19-1.84</t>
  </si>
  <si>
    <r>
      <t>Tepelná izolace ze syntetického kaučuku tl.10mm - samolepící povrch se zvýšenou přilnavostí , povrchová úprava hliníkovou fólií se sklenou mřížkou (</t>
    </r>
    <r>
      <rPr>
        <sz val="11"/>
        <color theme="1"/>
        <rFont val="Symbol"/>
        <family val="1"/>
        <charset val="2"/>
      </rPr>
      <t>l£0,038</t>
    </r>
    <r>
      <rPr>
        <sz val="11"/>
        <color rgb="FF000000"/>
        <rFont val="Calibri"/>
        <family val="2"/>
        <charset val="238"/>
      </rPr>
      <t>W/(mK) dle EN 12667) - odvodní potrubí mezi jednotkou a venkovním prostředím (nezahrnuje potrubí opatřené požární izolací) - dvě vrstvy</t>
    </r>
  </si>
  <si>
    <t>Dvousložkový, polyuretanový, pololesklý, samozákladující email s antikorozními vlastnostmi pro venkovní i vnitřní nátěry železných a neželezných kovů  (jednovrstvý materiál typu 2v1) + tužidlo - nátěr viditelného  potrubí v jídelně - RAL  dle dohody</t>
  </si>
  <si>
    <t>Zařízení č.2 - Ostatní zařízení 1PP</t>
  </si>
  <si>
    <t>Nástěnný radiální ventilátor s AC motorem, kuličková ložiska, zpětná klapka, časový doběh  JS 100mm- V=50m3/hod, pext=60Pa, 230V/30W</t>
  </si>
  <si>
    <t>Radiální plastový ventilátor do potrubí  s AC motorem a kruhovým napojením, kuličková ložiska - JS 100mm vč. 2ks spojovacích manžet -  V=150m3/hod. pext=100Pa, 230V/33W + zpětná těsná klapka s pružinou JS 125mm</t>
  </si>
  <si>
    <t>Radiální  ventilátor s AC motorem pro osazení do podhledu, zpětná klapka, časový doběh  JS 100mm - V=80m3/hod, pext=80Pa, 230V/25W</t>
  </si>
  <si>
    <t>Radiální kovový ventilátor do potrubí  s AC motorem a kruhovým napojením, kuličková ložiska - JS 160mm vč. 2ks spojovacích manžet -  V=600m3/hod. pext=120Pa, 230V/101W + zpětná těsná klapka s pružinou JS 160mm</t>
  </si>
  <si>
    <t xml:space="preserve">Vyústka  pro odvod vzduchu, obdélníková komfortní jednořadá   - 200x150mm  - hliník
</t>
  </si>
  <si>
    <t>Požární mřížka - tl.30mm, vel.400x300mm, E 30 DP1</t>
  </si>
  <si>
    <t>2.9</t>
  </si>
  <si>
    <t>Stěnová mřížka jednořadá s horizontálními lamelami 400x300mm, rozteč lamel 12,5mm, upínání pružinami - elox, upínací rámeček</t>
  </si>
  <si>
    <t>2.10</t>
  </si>
  <si>
    <t xml:space="preserve">Vyústka  na kruhové potrubí pro odvod vzduchu, obdélníková  jednořadá  - 400x100mm  - pozink
</t>
  </si>
  <si>
    <t>2.11</t>
  </si>
  <si>
    <t>Ohebné hliníkové potrubí JS 100mm/10m</t>
  </si>
  <si>
    <t>2.12</t>
  </si>
  <si>
    <t>2.13</t>
  </si>
  <si>
    <t>2.14</t>
  </si>
  <si>
    <t>Talířový kovový  ventil pro odvod vzduchu JS 160mm</t>
  </si>
  <si>
    <t>2.15</t>
  </si>
  <si>
    <t>2.16</t>
  </si>
  <si>
    <t>Tvarovka pro osazení talířového ventilu TR 160/200, zaslepená s nást JS100/100</t>
  </si>
  <si>
    <t>2.17</t>
  </si>
  <si>
    <t>Tvarovka pro osazení talířového ventilu TR 200/200, zaslepená s nást JS125/100</t>
  </si>
  <si>
    <t>2.18</t>
  </si>
  <si>
    <t>Koncový kryt DR 160mm + KN1/2"</t>
  </si>
  <si>
    <t>2.19</t>
  </si>
  <si>
    <t>Koncový kryt DR 250mm + KN1/2"</t>
  </si>
  <si>
    <t>2.20</t>
  </si>
  <si>
    <t>Výfuková hlavice JS 200mm - pozink</t>
  </si>
  <si>
    <t>2.21</t>
  </si>
  <si>
    <t>Výfuková hlavice JS 250mm - pozink</t>
  </si>
  <si>
    <t>2.21-2.24</t>
  </si>
  <si>
    <t>Neobsazeno</t>
  </si>
  <si>
    <t>2.25-2.51</t>
  </si>
  <si>
    <t>Ocelové potrubí  sk.I - kruhové systém SPIRO - pozinkovaný plech - rovné kusy</t>
  </si>
  <si>
    <t>Ocelové potrubí  sk.I - kruhový systém SPIRO - pozinkovaný plech - tvarovky</t>
  </si>
  <si>
    <t>2.-</t>
  </si>
  <si>
    <t xml:space="preserve">Třídy 111,112,113 - Kompaktní větrací jednotka  s rekuperací tepla ve vnitřním podstropním provedení - pozinkovaný plech. Integrovaná regulace.  Konstrukce jednotky - sendvičové panely o tl.30mm – izolace PIR, vnitřní a vnější stěny z galvanizovaného ocelového plechu tl.0,8mm. Bezodtoková vana kondenzátu s el. článkem a automatickým spínáním.  Jednotka je vybavena: zpětné klapky na vstupu a výstupu vzduchu, kazetový filtr na přívodu M5 a odvodu M5, elektrický předehřívač, velkoplošný protiproudý deskový výměník tepla z houževnatého polystyrenu  s  obtokem pro plynulé řízení teploty a funkce odmrazování, elektrický  ohřívač ,  ventilátory s dozadu zahnutými lopatkami s EC motory  s plynulou regulací otáček 10-100%, kulisové akustické tlumiče hluku.                                                                                                                               Určující dominantní parametry v pracovním bodu:
Pracovní průtok vzduchu přívod/odvod: 530x530m3/h
Externí statický tlak přívod/odvod: 100/100Pa                                 
Tepelná účinnost rekuperace: 91% , suchá účinnost 82,5%
Celková hladina akustického výkonu LWA:
přívodu sání 57dB(A)
odvodu výtlak: 64dB(A)
Akustický výkon skříně (LwA): 44 dB (A), ak. tlak ve vzd.3m &lt; 25dB(A)                                                                                         Elektrický předehřívač: 230V/1,7kW  
Elektrický  ohřívač: 230V/0,5kW - prac.bod 0,17kW                                                                                                                                                                                                                                                                                                                                                                                                                                                                Ventilátory - 230V/2 x 0,170kW - prac.bod 77 a 71W                                                                                             Rozměry - 1940x1527x550mm, hmotnost 242kg                                                                                                                                                                                                                                                                                                                                                       Jednotka je vybavena digitální regulací, součásti je regulační modul pro řízení všech funkcí. Vestavěný web-server a rozhraní ethernet. Integrované čidlo CO2.                                            Zařízeni je ve shodě s požadavky ErP  - nařízení EU 1253/2014  a 1254/2014 (Ecodesign)       
</t>
  </si>
  <si>
    <t xml:space="preserve">Třídy 110,114 - Kompaktní větrací jednotka  s rekuperací tepla ve vnitřním podstropním provedení - pozinkovaný plech. Integrovaná regulace.  Konstrukce jednotky - sendvičové panely o tl.30mm – izolace PIR, vnitřní a vnější stěny z galvanizovaného ocelového plechu tl.0,8mm. Bezodtoková vana kondenzátu s el. článkem a automatickým spínáním.  Jednotka je vybavena: zpětné klapky na vstupu a výstupu vzduchu, kazetový filtr na přívodu M5 a odvodu M5, elektrický předehřívač, velkoplošný protiproudý deskový výměník tepla z houževnatého polystyrenu  s  obtokem pro plynulé řízení teploty a funkce odmrazování, elektrický  ohřívač ,  ventilátory s dozadu zahnutými lopatkami s EC motory  s plynulou regulací otáček 10-100%, kulisové akustické tlumiče hluku.                                                                                                                               Určující dominantní parametry v pracovním bodu:
Pracovní průtok vzduchu přívod/odvod: 650x650m3/h
Externí statický tlak přívod/odvod: 100/100Pa                                 
Tepelná účinnost rekuperace: 90% , suchá účinnost 81,5%
Celková hladina akustického výkonu LWA:
přívodu sání 61dB(A)
odvodu výtlak: 68dB(A)
Akustický výkon skříně (LwA): 45 dB (A), ak. tlak ve vzd.3m - 25dB(A)                                                                                         Elektrický předehřívač: 230V/1,8kW 
Elektrický  ohřívač: 230V/0,6kW  - prac.bod 0,45kW                                                                                                                                                                                                                                                                                                                                                                                                                                                                  Ventilátory - 230V/2 x 0,170kW  - prac.bod 108 + 99W                                                                                            Rozměry - 1940x1527x550mm, hmotnost 242kg                                                                                                                                                                                                                                                                                                                                                         Jednotka je vybavena digitální regulací, součásti je regulační modul pro řízení všech funkcí. Vestavěný web-server a rozhraní ethernet. Integrované čidlo CO2.       
Zařízeni je ve shodě s požadavky ErP  - nařízení EU 1253/2014  a 1254/2014 (Ecodesign) </t>
  </si>
  <si>
    <t>3.1,3.2</t>
  </si>
  <si>
    <t>Opláštění jednotky - bílý lakovaný plech - základní sada, levý bok, pravý bok. Montážní sada.</t>
  </si>
  <si>
    <t>Pružná manžeta JS 315</t>
  </si>
  <si>
    <t>3.4</t>
  </si>
  <si>
    <t>Sací/výfuková hlavice JS 315</t>
  </si>
  <si>
    <t>3.5</t>
  </si>
  <si>
    <t>Výfukový kus s ochrannou mřížkou JS 315mm</t>
  </si>
  <si>
    <t>3.6</t>
  </si>
  <si>
    <t>Kondenzační kus, nátrubek JS 315</t>
  </si>
  <si>
    <t>3.7</t>
  </si>
  <si>
    <t>Koncový kryt DR 315</t>
  </si>
  <si>
    <t>3.8</t>
  </si>
  <si>
    <t>Odbočka OBJ 90 315 315</t>
  </si>
  <si>
    <t>3.9</t>
  </si>
  <si>
    <t>Oblouk OS 90 315</t>
  </si>
  <si>
    <t>3.10</t>
  </si>
  <si>
    <t>Ocelové kruhové potrubí  sk.I - systém SPIRO - JS 315/3m</t>
  </si>
  <si>
    <r>
      <t>Tepelná izolace ze syntetického kaučuku tl.10mm - samolepící povrch se zvýšenou přilnavostí , povrchová úprava hliníkovou fólií se sklenou mřížkou (</t>
    </r>
    <r>
      <rPr>
        <sz val="11"/>
        <color theme="1"/>
        <rFont val="Symbol"/>
        <family val="1"/>
        <charset val="2"/>
      </rPr>
      <t>l£0,038</t>
    </r>
    <r>
      <rPr>
        <sz val="11"/>
        <color rgb="FF000000"/>
        <rFont val="Calibri"/>
        <family val="2"/>
        <charset val="238"/>
      </rPr>
      <t>W/(mK) dle EN 12667) - pevné potrubí mezi jednotkou a venkovním prostředím  - dvě vrstvy</t>
    </r>
  </si>
  <si>
    <t>Zařízení č.4 - Ostatní zařízení 1NP</t>
  </si>
  <si>
    <t>4.6-4.9</t>
  </si>
  <si>
    <t>4.10-4.17</t>
  </si>
  <si>
    <t>Zdravotně technické instalace 1PP - kuchyně, jídelna</t>
  </si>
  <si>
    <t>Zdravotně technické instalace 1NP - třídy</t>
  </si>
  <si>
    <t>{b22f1eb3-6dc5-455e-9f2b-6c3d2ea4f4ef}</t>
  </si>
  <si>
    <t>D.1.4.5_ZTI - ZTI_SPODNÍ STAVBA + 1.PP</t>
  </si>
  <si>
    <t>Moravská Třebová</t>
  </si>
  <si>
    <t>Ing. Horyna</t>
  </si>
  <si>
    <t xml:space="preserve">    8 - Vedení trubní dálková a přípojná</t>
  </si>
  <si>
    <t xml:space="preserve">    722 - Zdravotechnika - vnitřní vodovod</t>
  </si>
  <si>
    <t xml:space="preserve">    725 - Zdravotechnika - zařizovací předměty</t>
  </si>
  <si>
    <t xml:space="preserve">    726 - Zdravotechnika - předstěnové instalace</t>
  </si>
  <si>
    <t xml:space="preserve">    727 - Zdravotechnika - protipožární ochrana</t>
  </si>
  <si>
    <t xml:space="preserve">    732 - Ústřední vytápění - strojovny</t>
  </si>
  <si>
    <t>113107343</t>
  </si>
  <si>
    <t>Odstranění podkladu živičného tl přes 100 do 150 mm strojně pl do 50 m2</t>
  </si>
  <si>
    <t>111016012</t>
  </si>
  <si>
    <t>Odstranění podkladů nebo krytů strojně plochy jednotlivě do 50 m2 s přemístěním hmot na skládku na vzdálenost do 3 m nebo s naložením na dopravní prostředek živičných, o tl. vrstvy přes 100 do 150 mm</t>
  </si>
  <si>
    <t>https://podminky.urs.cz/item/CS_URS_2025_02/113107343</t>
  </si>
  <si>
    <t>24*2</t>
  </si>
  <si>
    <t>4*4</t>
  </si>
  <si>
    <t>6*2</t>
  </si>
  <si>
    <t>Součet</t>
  </si>
  <si>
    <t>131251021</t>
  </si>
  <si>
    <t>Hloubení jam do 15 m3 zapažených v hornině třídy těžitelnosti I skupiny 3 při překopech inženýrských sítí strojně</t>
  </si>
  <si>
    <t>-1261583525</t>
  </si>
  <si>
    <t>Hloubení zapažených jam a zářezů při překopech inženýrských sítí strojně s urovnáním dna do předepsaného profilu a spádu objemu do 15 m3 v hornině třídy těžitelnosti I skupiny 3</t>
  </si>
  <si>
    <t>https://podminky.urs.cz/item/CS_URS_2025_02/131251021</t>
  </si>
  <si>
    <t>PRO otp7</t>
  </si>
  <si>
    <t>4*4*4</t>
  </si>
  <si>
    <t>132151103</t>
  </si>
  <si>
    <t>Hloubení rýh nezapažených š do 800 mm v hornině třídy těžitelnosti I skupiny 1 a 2 objem do 100 m3 strojně</t>
  </si>
  <si>
    <t>-685253510</t>
  </si>
  <si>
    <t>Hloubení nezapažených rýh šířky do 800 mm strojně s urovnáním dna do předepsaného profilu a spádu v hornině třídy těžitelnosti I skupiny 1 a 2 přes 50 do 100 m3</t>
  </si>
  <si>
    <t>https://podminky.urs.cz/item/CS_URS_2025_02/132151103</t>
  </si>
  <si>
    <t>VNITŘNÍ KANALIZACE PŘES otp</t>
  </si>
  <si>
    <t>1_1</t>
  </si>
  <si>
    <t>35*0,8*1,5</t>
  </si>
  <si>
    <t>2_2</t>
  </si>
  <si>
    <t>4*0,8*1,3</t>
  </si>
  <si>
    <t>3_3</t>
  </si>
  <si>
    <t>4*0,8*1</t>
  </si>
  <si>
    <t>4_4</t>
  </si>
  <si>
    <t>1*0,8*1</t>
  </si>
  <si>
    <t>5_5</t>
  </si>
  <si>
    <t>5*0,8*1</t>
  </si>
  <si>
    <t>6_6</t>
  </si>
  <si>
    <t>0,8*1*1</t>
  </si>
  <si>
    <t>7_7</t>
  </si>
  <si>
    <t>8_8</t>
  </si>
  <si>
    <t>2*0,8*1</t>
  </si>
  <si>
    <t>9_9</t>
  </si>
  <si>
    <t>10_10</t>
  </si>
  <si>
    <t>11_11</t>
  </si>
  <si>
    <t>12_12</t>
  </si>
  <si>
    <t>13_13</t>
  </si>
  <si>
    <t>3*0,8*1</t>
  </si>
  <si>
    <t>14_14</t>
  </si>
  <si>
    <t>15_15</t>
  </si>
  <si>
    <t>DEŠTOVKA</t>
  </si>
  <si>
    <t>16_16</t>
  </si>
  <si>
    <t>40*0,8*1,2</t>
  </si>
  <si>
    <t>17_17</t>
  </si>
  <si>
    <t>18_18</t>
  </si>
  <si>
    <t>19_19</t>
  </si>
  <si>
    <t>20_20</t>
  </si>
  <si>
    <t>SPLAŠKOVÁ VNITŘNÍ</t>
  </si>
  <si>
    <t>21_21</t>
  </si>
  <si>
    <t>40*0,8*1,8</t>
  </si>
  <si>
    <t>22_</t>
  </si>
  <si>
    <t>5*0,8*1,5</t>
  </si>
  <si>
    <t>23_</t>
  </si>
  <si>
    <t>4*0,8*1,5</t>
  </si>
  <si>
    <t>24_</t>
  </si>
  <si>
    <t>13*0,8*1,3</t>
  </si>
  <si>
    <t>25_</t>
  </si>
  <si>
    <t>2*0,8*1,5</t>
  </si>
  <si>
    <t>26_</t>
  </si>
  <si>
    <t>1*0,8*1,5</t>
  </si>
  <si>
    <t>27_</t>
  </si>
  <si>
    <t>28_</t>
  </si>
  <si>
    <t>29_</t>
  </si>
  <si>
    <t>30_</t>
  </si>
  <si>
    <t>31_</t>
  </si>
  <si>
    <t>32_</t>
  </si>
  <si>
    <t>33_</t>
  </si>
  <si>
    <t>34_</t>
  </si>
  <si>
    <t>35_</t>
  </si>
  <si>
    <t>132154202</t>
  </si>
  <si>
    <t>Hloubení zapažených rýh š do 2000 mm v hornině třídy těžitelnosti I skupiny 1 a 2 objem do 50 m3</t>
  </si>
  <si>
    <t>430990951</t>
  </si>
  <si>
    <t>Hloubení zapažených rýh šířky přes 800 do 2 000 mm strojně s urovnáním dna do předepsaného profilu a spádu v hornině třídy těžitelnosti I skupiny 1 a 2 přes 20 do 50 m3</t>
  </si>
  <si>
    <t>https://podminky.urs.cz/item/CS_URS_2025_02/132154202</t>
  </si>
  <si>
    <t>KANALIZACE PŘES otp</t>
  </si>
  <si>
    <t>24*1,4*3,5</t>
  </si>
  <si>
    <t>DEŠŤOVÁ KANALIZACE</t>
  </si>
  <si>
    <t>6*1,4*1,6</t>
  </si>
  <si>
    <t>sPLAŠKOVÁ KANALIZACE</t>
  </si>
  <si>
    <t>6*1,4*2,2</t>
  </si>
  <si>
    <t>151102101</t>
  </si>
  <si>
    <t>Zřízení příložného pažení a rozepření stěn rýh do 20 m2 hl do 2 m při překopech inženýrských sítí</t>
  </si>
  <si>
    <t>-1845851470</t>
  </si>
  <si>
    <t>Zřízení pažení a rozepření stěn rýh při překopech inženýrských sítí plochy do 20 m2 pro jakoukoliv mezerovitost příložné, hloubky do 2 m</t>
  </si>
  <si>
    <t>https://podminky.urs.cz/item/CS_URS_2025_02/151102101</t>
  </si>
  <si>
    <t>151102102</t>
  </si>
  <si>
    <t>Zřízení příložného pažení a rozepření stěn rýh do 20 m2 hl přes 2 do 4 m při překopech inženýrských sítí</t>
  </si>
  <si>
    <t>1804788840</t>
  </si>
  <si>
    <t>Zřízení pažení a rozepření stěn rýh při překopech inženýrských sítí plochy do 20 m2 pro jakoukoliv mezerovitost příložné, hloubky přes 2 do 4 m</t>
  </si>
  <si>
    <t>https://podminky.urs.cz/item/CS_URS_2025_02/151102102</t>
  </si>
  <si>
    <t>16*4</t>
  </si>
  <si>
    <t>-1938992624</t>
  </si>
  <si>
    <t>24*4*2</t>
  </si>
  <si>
    <t>151102111</t>
  </si>
  <si>
    <t>Odstranění příložného pažení a rozepření stěn rýh do 20 m2 hl do 2 m při překopech inženýrských sítí</t>
  </si>
  <si>
    <t>1621540106</t>
  </si>
  <si>
    <t>Odstranění pažení a rozepření stěn rýh při překopech inženýrských sítí plochy do 20 m2 s uložením materiálu na vzdálenost do 3 m od kraje výkopu příložné, hloubky do 2 m</t>
  </si>
  <si>
    <t>https://podminky.urs.cz/item/CS_URS_2025_02/151102111</t>
  </si>
  <si>
    <t>151102112</t>
  </si>
  <si>
    <t>Odstranění příložného pažení a rozepření stěn rýh do 20 m2 hl přes 2 do 4 m při překopech inženýrských sítí</t>
  </si>
  <si>
    <t>45909571</t>
  </si>
  <si>
    <t>Odstranění pažení a rozepření stěn rýh při překopech inženýrských sítí plochy do 20 m2 s uložením materiálu na vzdálenost do 3 m od kraje výkopu příložné, hloubky přes 2 do 4 m</t>
  </si>
  <si>
    <t>https://podminky.urs.cz/item/CS_URS_2025_02/151102112</t>
  </si>
  <si>
    <t>64+192</t>
  </si>
  <si>
    <t>-1653420772</t>
  </si>
  <si>
    <t>64+226,48+149,52</t>
  </si>
  <si>
    <t>-227407042</t>
  </si>
  <si>
    <t>440*10</t>
  </si>
  <si>
    <t>-2080337148</t>
  </si>
  <si>
    <t>440*2</t>
  </si>
  <si>
    <t>168954743</t>
  </si>
  <si>
    <t>174152101</t>
  </si>
  <si>
    <t>Zásyp jam, šachet a rýh do 30 m3 sypaninou se zhutněním při překopech inženýrských sítí</t>
  </si>
  <si>
    <t>332438573</t>
  </si>
  <si>
    <t>Zásyp sypaninou z jakékoliv horniny při překopech inženýrských sítí strojně objemu do 30 m3 s uložením výkopku ve vrstvách se zhutněním jam, šachet, rýh nebo kolem objektů v těchto vykopávkách</t>
  </si>
  <si>
    <t>https://podminky.urs.cz/item/CS_URS_2025_02/174152101</t>
  </si>
  <si>
    <t>24*1,4*2,7</t>
  </si>
  <si>
    <t>6*1,4*0,9</t>
  </si>
  <si>
    <t>604409238</t>
  </si>
  <si>
    <t>24*1,4*0,7</t>
  </si>
  <si>
    <t>6*1,4*0,7</t>
  </si>
  <si>
    <t>jáma pro otp</t>
  </si>
  <si>
    <t>226,48</t>
  </si>
  <si>
    <t>potrubí vnitřní kanalizace přes OTP, destová, splašková</t>
  </si>
  <si>
    <t>58337308</t>
  </si>
  <si>
    <t>štěrkopísek frakce 0/2</t>
  </si>
  <si>
    <t>1500992736</t>
  </si>
  <si>
    <t>277,76</t>
  </si>
  <si>
    <t>277,76*2 'Přepočtené koeficientem množství</t>
  </si>
  <si>
    <t>58337344</t>
  </si>
  <si>
    <t>štěrkopísek frakce 0/32</t>
  </si>
  <si>
    <t>99485317</t>
  </si>
  <si>
    <t>111,72*2</t>
  </si>
  <si>
    <t>-2028598555</t>
  </si>
  <si>
    <t>Lože pod potrubí, stoky a drobné objekty v otevřeném výkopu z kameniva drobného těženého 0 až 4 mm</t>
  </si>
  <si>
    <t>https://podminky.urs.cz/item/CS_URS_2025_02/451572111</t>
  </si>
  <si>
    <t>24*1,4*0,1</t>
  </si>
  <si>
    <t>6*1,4*0,1</t>
  </si>
  <si>
    <t>POD POTRUBÍ VNITŘNÍ</t>
  </si>
  <si>
    <t>566901232</t>
  </si>
  <si>
    <t>Vyspravení podkladu po překopech inženýrských sítí plochy přes 15 m2 štěrkodrtí tl. 150 mm</t>
  </si>
  <si>
    <t>-1542160954</t>
  </si>
  <si>
    <t>Vyspravení podkladu po překopech inženýrských sítí plochy přes 15 m2 s rozprostřením a zhutněním štěrkodrtí tl. 150 mm</t>
  </si>
  <si>
    <t>https://podminky.urs.cz/item/CS_URS_2025_02/566901232</t>
  </si>
  <si>
    <t>566901242</t>
  </si>
  <si>
    <t>Vyspravení podkladu po překopech inženýrských sítí plochy přes 15 m2 kamenivem hrubým drceným tl. 150 mm</t>
  </si>
  <si>
    <t>-330986601</t>
  </si>
  <si>
    <t>Vyspravení podkladu po překopech inženýrských sítí plochy přes 15 m2 s rozprostřením a zhutněním kamenivem hrubým drceným tl. 150 mm</t>
  </si>
  <si>
    <t>https://podminky.urs.cz/item/CS_URS_2025_02/566901242</t>
  </si>
  <si>
    <t>566901262</t>
  </si>
  <si>
    <t>Vyspravení podkladu po překopech inženýrských sítí plochy přes 15 m2 obalovaným kamenivem ACP tl. 150 mm</t>
  </si>
  <si>
    <t>-761993991</t>
  </si>
  <si>
    <t>Vyspravení podkladu po překopech inženýrských sítí plochy přes 15 m2 s rozprostřením a zhutněním obalovaným kamenivem ACP tl. 150 mm</t>
  </si>
  <si>
    <t>https://podminky.urs.cz/item/CS_URS_2025_02/566901262</t>
  </si>
  <si>
    <t>611135101</t>
  </si>
  <si>
    <t>Hrubá výplň rýh ve stropech maltou jakékoli šířky rýhy</t>
  </si>
  <si>
    <t>2137074361</t>
  </si>
  <si>
    <t>Hrubá výplň rýh maltou jakékoli šířky rýhy ve stropech</t>
  </si>
  <si>
    <t>https://podminky.urs.cz/item/CS_URS_2025_02/611135101</t>
  </si>
  <si>
    <t>6*0,5</t>
  </si>
  <si>
    <t>-1084317969</t>
  </si>
  <si>
    <t>Hrubá výplň rýh maltou jakékoli šířky rýhy ve stěnách</t>
  </si>
  <si>
    <t>https://podminky.urs.cz/item/CS_URS_2025_02/612135101</t>
  </si>
  <si>
    <t>(279+11+122)*0,25</t>
  </si>
  <si>
    <t>Vedení trubní dálková a přípojná</t>
  </si>
  <si>
    <t>850245121</t>
  </si>
  <si>
    <t>Výřez nebo výsek na potrubí z trub litinových tlakových nebo plastických hmot DN 80</t>
  </si>
  <si>
    <t>-1052470194</t>
  </si>
  <si>
    <t>https://podminky.urs.cz/item/CS_URS_2025_02/850245121</t>
  </si>
  <si>
    <t>852241122</t>
  </si>
  <si>
    <t>Montáž potrubí z trub litinových tlakových přírubových normálních délek otevřený výkop DN 80</t>
  </si>
  <si>
    <t>-344619325</t>
  </si>
  <si>
    <t>Montáž potrubí z trub litinových tlakových přírubových normálních délek v otevřeném výkopu, kanálu nebo v šachtě DN 80</t>
  </si>
  <si>
    <t>https://podminky.urs.cz/item/CS_URS_2025_02/852241122</t>
  </si>
  <si>
    <t>55253241</t>
  </si>
  <si>
    <t>tvarovka přírubová litinová vodovodní FF-kus PN10/16 DN 80 dl 500mm</t>
  </si>
  <si>
    <t>62369817</t>
  </si>
  <si>
    <t>857242122</t>
  </si>
  <si>
    <t>Montáž litinových tvarovek jednoosých přírubových otevřený výkop DN 80</t>
  </si>
  <si>
    <t>-1458277842</t>
  </si>
  <si>
    <t>Montáž litinových tvarovek na potrubí litinovém tlakovém jednoosých na potrubí z trub přírubových v otevřeném výkopu, kanálu nebo v šachtě DN 80</t>
  </si>
  <si>
    <t>https://podminky.urs.cz/item/CS_URS_2025_02/857242122</t>
  </si>
  <si>
    <t>55254062</t>
  </si>
  <si>
    <t>koleno přírubové z tvárné litiny,práškový epoxid tl 250µm s hrdlem a patkou EN-kus DN 80</t>
  </si>
  <si>
    <t>-979750839</t>
  </si>
  <si>
    <t>-1362904819</t>
  </si>
  <si>
    <t>857243131</t>
  </si>
  <si>
    <t>Montáž litinových tvarovek odbočných hrdlových otevřený výkop s integrovaným těsněním DN 80</t>
  </si>
  <si>
    <t>116171667</t>
  </si>
  <si>
    <t>Montáž litinových tvarovek na potrubí litinovém tlakovém odbočných na potrubí z trub hrdlových v otevřeném výkopu, kanálu nebo v šachtě s integrovaným těsněním DN 80</t>
  </si>
  <si>
    <t>https://podminky.urs.cz/item/CS_URS_2025_02/857243131</t>
  </si>
  <si>
    <t>857244122</t>
  </si>
  <si>
    <t>Montáž litinových tvarovek odbočných přírubových otevřený výkop DN 80</t>
  </si>
  <si>
    <t>2051234018</t>
  </si>
  <si>
    <t>Montáž litinových tvarovek na potrubí litinovém tlakovém odbočných na potrubí z trub přírubových v otevřeném výkopu, kanálu nebo v šachtě DN 80</t>
  </si>
  <si>
    <t>https://podminky.urs.cz/item/CS_URS_2025_02/857244122</t>
  </si>
  <si>
    <t>55253511</t>
  </si>
  <si>
    <t>tvarovka přírubová litinová s přírubovou odbočkou,práškový epoxid tl 250µm T-kus DN 80/80</t>
  </si>
  <si>
    <t>-1650160621</t>
  </si>
  <si>
    <t>Montáž potrubí z PE100 RC SDR 11 otevřený výkop svařovaných elektrotvarovkou d 63 x 5,8 mm</t>
  </si>
  <si>
    <t>1096190985</t>
  </si>
  <si>
    <t>Montáž vodovodního potrubí z polyetylenu PE100 RC v otevřeném výkopu svařovaných elektrotvarovkou SDR 11/PN16 d 63 x 5,8 mm</t>
  </si>
  <si>
    <t>https://podminky.urs.cz/item/CS_URS_2025_02/871211211</t>
  </si>
  <si>
    <t>4+35+5</t>
  </si>
  <si>
    <t>28613503</t>
  </si>
  <si>
    <t>potrubí vodovodní dvouvrstvé PE100 RC SDR11 63x5,8mm</t>
  </si>
  <si>
    <t>-1231230713</t>
  </si>
  <si>
    <t>44*1,015 'Přepočtené koeficientem množství</t>
  </si>
  <si>
    <t>871260310</t>
  </si>
  <si>
    <t>Montáž kanalizačního potrubí hladkého plnostěnného SN 10 z polypropylenu DN 100</t>
  </si>
  <si>
    <t>1685849763</t>
  </si>
  <si>
    <t>Montáž kanalizačního potrubí z polypropylenu PP hladkého plnostěnného SN 10 DN 100</t>
  </si>
  <si>
    <t>https://podminky.urs.cz/item/CS_URS_2025_02/871260310</t>
  </si>
  <si>
    <t xml:space="preserve">Trubka je vyrobena z optimalizovaného materiálu – polypropylenu (PP-MD), který zajišťuje vysokou kruhovou tuhost (SN10) a odolnost vůči nárazům i při </t>
  </si>
  <si>
    <t>nízkých teplotách</t>
  </si>
  <si>
    <t>přes OTP</t>
  </si>
  <si>
    <t>2+2+2+2+2+2+3+2+2+2</t>
  </si>
  <si>
    <t>splašková</t>
  </si>
  <si>
    <t>3+2+1+2+1+2+4+2</t>
  </si>
  <si>
    <t>28617009</t>
  </si>
  <si>
    <t>trubka kanalizační PP plnostěnná třívrstvá DN 100x3000mm SN10</t>
  </si>
  <si>
    <t>-361482297</t>
  </si>
  <si>
    <t>38*1,1 'Přepočtené koeficientem množství</t>
  </si>
  <si>
    <t>871270310</t>
  </si>
  <si>
    <t>Montáž kanalizačního potrubí hladkého plnostěnného SN 10 z polypropylenu DN 125</t>
  </si>
  <si>
    <t>-111429070</t>
  </si>
  <si>
    <t>Montáž kanalizačního potrubí z polypropylenu PP hladkého plnostěnného SN 10 DN 125</t>
  </si>
  <si>
    <t>https://podminky.urs.cz/item/CS_URS_2025_02/871270310</t>
  </si>
  <si>
    <t>4+2+4+2+1+2+5+3+2+2+1+1+1+4+1+2+1+2+2</t>
  </si>
  <si>
    <t>dešťová</t>
  </si>
  <si>
    <t>2+2+2+2+2+2</t>
  </si>
  <si>
    <t>Splašková</t>
  </si>
  <si>
    <t>2+2+2+2+2+2+2+2+2+2+2+2+5+2+5+2+22</t>
  </si>
  <si>
    <t>28617010</t>
  </si>
  <si>
    <t>trubka kanalizační PP plnostěnná třívrstvá DN 125x3000mm SN10</t>
  </si>
  <si>
    <t>12804795</t>
  </si>
  <si>
    <t>114*1,1 'Přepočtené koeficientem množství</t>
  </si>
  <si>
    <t>871310310</t>
  </si>
  <si>
    <t>Montáž kanalizačního potrubí hladkého plnostěnného SN 10 z polypropylenu DN 150</t>
  </si>
  <si>
    <t>156270816</t>
  </si>
  <si>
    <t>Montáž kanalizačního potrubí z polypropylenu PP hladkého plnostěnného SN 10 DN 150</t>
  </si>
  <si>
    <t>https://podminky.urs.cz/item/CS_URS_2025_02/871310310</t>
  </si>
  <si>
    <t>dešťová kanalizace</t>
  </si>
  <si>
    <t>20+2+2+2+2+2+2</t>
  </si>
  <si>
    <t>pře sOTP</t>
  </si>
  <si>
    <t>35+2+24</t>
  </si>
  <si>
    <t>6+6+5+13+2+2+2+2</t>
  </si>
  <si>
    <t>28617011</t>
  </si>
  <si>
    <t>trubka kanalizační PP plnostěnná třívrstvá DN 150x3000mm SN10</t>
  </si>
  <si>
    <t>-1464764290</t>
  </si>
  <si>
    <t>131*1,1 'Přepočtené koeficientem množství</t>
  </si>
  <si>
    <t>871350310</t>
  </si>
  <si>
    <t>Montáž kanalizačního potrubí hladkého plnostěnného SN 10 z polypropylenu DN 200</t>
  </si>
  <si>
    <t>708719183</t>
  </si>
  <si>
    <t>Montáž kanalizačního potrubí z polypropylenu PP hladkého plnostěnného SN 10 DN 200</t>
  </si>
  <si>
    <t>https://podminky.urs.cz/item/CS_URS_2025_02/871350310</t>
  </si>
  <si>
    <t>28617012</t>
  </si>
  <si>
    <t>trubka kanalizační PP plnostěnná třívrstvá DN 200x3000mm SN10</t>
  </si>
  <si>
    <t>1764581638</t>
  </si>
  <si>
    <t>6+20</t>
  </si>
  <si>
    <t>splasková</t>
  </si>
  <si>
    <t>6+12</t>
  </si>
  <si>
    <t>44*1,1 'Přepočtené koeficientem množství</t>
  </si>
  <si>
    <t>877241101</t>
  </si>
  <si>
    <t>Montáž elektrospojek na vodovodním potrubí z PE trub d 90</t>
  </si>
  <si>
    <t>-832899716</t>
  </si>
  <si>
    <t>Montáž tvarovek na vodovodním plastovém potrubí z polyetylenu PE 100 elektrotvarovek SDR 11/PN16 spojek, oblouků nebo redukcí d 90</t>
  </si>
  <si>
    <t>https://podminky.urs.cz/item/CS_URS_2025_02/877241101</t>
  </si>
  <si>
    <t>28615974</t>
  </si>
  <si>
    <t>elektrospojka SDR11 PE 100 PN16 D 90mm</t>
  </si>
  <si>
    <t>1843946588</t>
  </si>
  <si>
    <t>28653135</t>
  </si>
  <si>
    <t>nákružek lemový PE 100 SDR11 90mm</t>
  </si>
  <si>
    <t>-1836420735</t>
  </si>
  <si>
    <t>28654368</t>
  </si>
  <si>
    <t>příruba volná k lemovému nákružku z polypropylénu 90</t>
  </si>
  <si>
    <t>2114280561</t>
  </si>
  <si>
    <t>891241112</t>
  </si>
  <si>
    <t>Montáž vodovodních šoupátek otevřený výkop DN 80</t>
  </si>
  <si>
    <t>1154864892</t>
  </si>
  <si>
    <t>Montáž vodovodních armatur na potrubí šoupátek nebo klapek uzavíracích v otevřeném výkopu nebo v šachtách s osazením zemní soupravy (bez poklopů) DN 80</t>
  </si>
  <si>
    <t>https://podminky.urs.cz/item/CS_URS_2025_02/891241112</t>
  </si>
  <si>
    <t>42221303</t>
  </si>
  <si>
    <t>šoupátko pitná voda litina GGG 50 krátká stavební dl PN10/16 DN 80x180mm</t>
  </si>
  <si>
    <t>-1692491393</t>
  </si>
  <si>
    <t>42291073</t>
  </si>
  <si>
    <t>souprava zemní pro šoupátka DN 65-80mm Rd 1,5m</t>
  </si>
  <si>
    <t>-401621218</t>
  </si>
  <si>
    <t>55253660</t>
  </si>
  <si>
    <t>příruba zaslepovací litinová vodovodní PN10/40 X-kus DN 80</t>
  </si>
  <si>
    <t>535291278</t>
  </si>
  <si>
    <t>891247112</t>
  </si>
  <si>
    <t>Montáž hydrantů podzemních DN 80</t>
  </si>
  <si>
    <t>-601645133</t>
  </si>
  <si>
    <t>Montáž vodovodních armatur na potrubí hydrantů podzemních (bez osazení poklopů) DN 80</t>
  </si>
  <si>
    <t>https://podminky.urs.cz/item/CS_URS_2025_02/891247112</t>
  </si>
  <si>
    <t>42273589</t>
  </si>
  <si>
    <t>hydrant podzemní DN 80 PN 16 jednoduchý uzávěr krycí v 1000mm</t>
  </si>
  <si>
    <t>1133508718</t>
  </si>
  <si>
    <t>894812312</t>
  </si>
  <si>
    <t>Revizní a čistící šachta z PP typ DN 600/160 šachtové dno průtočné 30°, 60°, 90°</t>
  </si>
  <si>
    <t>1375844315</t>
  </si>
  <si>
    <t>Revizní a čistící šachta z polypropylenu PP pro hladké trouby DN 600 šachtové dno (DN šachty / DN trubního vedení) DN 600/160 průtočné 30°,60°,90°</t>
  </si>
  <si>
    <t>https://podminky.urs.cz/item/CS_URS_2025_02/894812312</t>
  </si>
  <si>
    <t>894812315</t>
  </si>
  <si>
    <t>Revizní a čistící šachta z PP typ DN 600/200 šachtové dno průtočné</t>
  </si>
  <si>
    <t>-158512173</t>
  </si>
  <si>
    <t>Revizní a čistící šachta z polypropylenu PP pro hladké trouby DN 600 šachtové dno (DN šachty / DN trubního vedení) DN 600/200 průtočné</t>
  </si>
  <si>
    <t>https://podminky.urs.cz/item/CS_URS_2025_02/894812315</t>
  </si>
  <si>
    <t>-623902486</t>
  </si>
  <si>
    <t>Revizní a čistící šachta z polypropylenu PP pro hladké trouby DN 600 roura šachtová korugovaná, světlé hloubky 2 000 mm</t>
  </si>
  <si>
    <t>https://podminky.urs.cz/item/CS_URS_2025_02/894812332</t>
  </si>
  <si>
    <t>894812333</t>
  </si>
  <si>
    <t>Revizní a čistící šachta z PP DN 600 šachtová roura korugovaná světlé hloubky 3000 mm</t>
  </si>
  <si>
    <t>-574586562</t>
  </si>
  <si>
    <t>Revizní a čistící šachta z polypropylenu PP pro hladké trouby DN 600 roura šachtová korugovaná, světlé hloubky 3 000 mm</t>
  </si>
  <si>
    <t>https://podminky.urs.cz/item/CS_URS_2025_02/894812333</t>
  </si>
  <si>
    <t>894812335</t>
  </si>
  <si>
    <t>Revizní a čistící šachta z PP DN 600 šachtová roura korugovaná světlé hloubky 6000 mm</t>
  </si>
  <si>
    <t>500926240</t>
  </si>
  <si>
    <t>Revizní a čistící šachta z polypropylenu PP pro hladké trouby DN 600 roura šachtová korugovaná, světlé hloubky 6 000 mm</t>
  </si>
  <si>
    <t>https://podminky.urs.cz/item/CS_URS_2025_02/894812335</t>
  </si>
  <si>
    <t>1409318243</t>
  </si>
  <si>
    <t>Revizní a čistící šachta z polypropylenu PP pro hladké trouby DN 600 Příplatek k cenám 2331 - 2334 za uříznutí šachtové roury</t>
  </si>
  <si>
    <t>https://podminky.urs.cz/item/CS_URS_2025_02/894812339</t>
  </si>
  <si>
    <t>894812376</t>
  </si>
  <si>
    <t>Revizní a čistící šachta z PP DN 600 poklop litinový pro třídu zatížení D400 s betonovým prstencem</t>
  </si>
  <si>
    <t>599473511</t>
  </si>
  <si>
    <t>Revizní a čistící šachta z polypropylenu PP pro hladké trouby DN 600 poklop (mříž) litinový pro třídu zatížení D400 s betonovým prstencem</t>
  </si>
  <si>
    <t>https://podminky.urs.cz/item/CS_URS_2025_02/894812376</t>
  </si>
  <si>
    <t>Osazení poklopů uličních litinových šoupátkových</t>
  </si>
  <si>
    <t>-1847957344</t>
  </si>
  <si>
    <t>Osazení poklopů uličních s pevným rámem litinových šoupátkových</t>
  </si>
  <si>
    <t>https://podminky.urs.cz/item/CS_URS_2025_02/899401112</t>
  </si>
  <si>
    <t>393778601</t>
  </si>
  <si>
    <t>899401113</t>
  </si>
  <si>
    <t>Osazení poklopů uličních litinových hydrantových</t>
  </si>
  <si>
    <t>-638107675</t>
  </si>
  <si>
    <t>Osazení poklopů uličních s pevným rámem litinových hydrantových</t>
  </si>
  <si>
    <t>https://podminky.urs.cz/item/CS_URS_2025_02/899401113</t>
  </si>
  <si>
    <t>42291452</t>
  </si>
  <si>
    <t>poklop litinový hydrantový DN 80</t>
  </si>
  <si>
    <t>1652740454</t>
  </si>
  <si>
    <t>899620151</t>
  </si>
  <si>
    <t>Obetonování plastové šachty z polypropylenu betonem prostým tř. C 25/30 otevřený výkop</t>
  </si>
  <si>
    <t>501189079</t>
  </si>
  <si>
    <t>Obetonování plastových šachet z polypropylenu betonem prostým v otevřeném výkopu, beton tř. C 25/30</t>
  </si>
  <si>
    <t>https://podminky.urs.cz/item/CS_URS_2025_02/899620151</t>
  </si>
  <si>
    <t>3*2,0</t>
  </si>
  <si>
    <t>899640122</t>
  </si>
  <si>
    <t>Bednění pro obetonování plastových šachet kruhových otevřený výkop odstranění</t>
  </si>
  <si>
    <t>-1365066129</t>
  </si>
  <si>
    <t>Bednění pro obetonování plastových šachet v otevřeném výkopu kruhových odstranění</t>
  </si>
  <si>
    <t>https://podminky.urs.cz/item/CS_URS_2025_02/899640122</t>
  </si>
  <si>
    <t>899641121</t>
  </si>
  <si>
    <t>Bednění pro obetonování plastových šachet kruhových otevřený výkop zřízení</t>
  </si>
  <si>
    <t>652428369</t>
  </si>
  <si>
    <t>Bednění pro obetonování plastových šachet v otevřeném výkopu kruhových zřízení</t>
  </si>
  <si>
    <t>https://podminky.urs.cz/item/CS_URS_2025_02/899641121</t>
  </si>
  <si>
    <t>2*2*3</t>
  </si>
  <si>
    <t>X8990101</t>
  </si>
  <si>
    <t>Systémový prostup spodní stavbou - podlahy hydroizolační vany integrovaná manžeta s kotvýcími body 2,0 Bar, pro potrubí PP DN110</t>
  </si>
  <si>
    <t>-2090437461</t>
  </si>
  <si>
    <t>Přes OTP</t>
  </si>
  <si>
    <t>1+1+1+1+1+1+1+1+1+1+1+1+1+1+1</t>
  </si>
  <si>
    <t>1+1+1+1+1</t>
  </si>
  <si>
    <t>1+1+1+1+1+1+1+1+1+1+1+1+1+1+1+11</t>
  </si>
  <si>
    <t>X8990102</t>
  </si>
  <si>
    <t>-511545291</t>
  </si>
  <si>
    <t>Odlučovač tuku, kruhový z železobetonu , zákrytová deska, včetně integr. kalové jímky NS7, kalová jímka 700l, zás. tuku 290l, celkový objem 1425l, včetně základové desky, převozu na staveniště a osazení OTP, dílenská dokumentace základové desky, včetně skruže a vyrovnavacích prstenců viz. detail výkres D.1.4.5.8, komplet D+M</t>
  </si>
  <si>
    <t>X8990103</t>
  </si>
  <si>
    <t>Uzavření, vypuštění a vyčerpání vody z vodovodního řadu DN 80 v délce 200m, opětovné napuštění, zprovoznění</t>
  </si>
  <si>
    <t>483631961</t>
  </si>
  <si>
    <t>X8990104</t>
  </si>
  <si>
    <t>Geodetické zaměření profese ZTI, venkovní kanalizace a vodovod</t>
  </si>
  <si>
    <t>-45912458</t>
  </si>
  <si>
    <t>919735113</t>
  </si>
  <si>
    <t>Řezání stávajícího živičného krytu hl přes 100 do 150 mm</t>
  </si>
  <si>
    <t>602259993</t>
  </si>
  <si>
    <t>Řezání stávajícího živičného krytu nebo podkladu hloubky přes 100 do 150 mm</t>
  </si>
  <si>
    <t>https://podminky.urs.cz/item/CS_URS_2025_02/919735113</t>
  </si>
  <si>
    <t>974031142</t>
  </si>
  <si>
    <t>Vysekání rýh ve zdivu cihelném hl do 70 mm š do 70 mm</t>
  </si>
  <si>
    <t>-507478936</t>
  </si>
  <si>
    <t>Vysekání rýh ve zdivu cihelném na maltu vápennou nebo vápenocementovou do hl. 70 mm a šířky do 70 mm</t>
  </si>
  <si>
    <t>https://podminky.urs.cz/item/CS_URS_2025_02/974031142</t>
  </si>
  <si>
    <t>10+10+10+10+10+8+8+8+8+12+12+12+12+12+12+8+8+8+6+6+2+2+5+8+8+8+8+12+12+6+6+12</t>
  </si>
  <si>
    <t>974031143</t>
  </si>
  <si>
    <t>Vysekání rýh ve zdivu cihelném hl do 70 mm š do 100 mm</t>
  </si>
  <si>
    <t>-120138375</t>
  </si>
  <si>
    <t>Vysekání rýh ve zdivu cihelném na maltu vápennou nebo vápenocementovou do hl. 70 mm a šířky do 100 mm</t>
  </si>
  <si>
    <t>https://podminky.urs.cz/item/CS_URS_2025_02/974031143</t>
  </si>
  <si>
    <t>9+30+22+18+20+12</t>
  </si>
  <si>
    <t>-75226410</t>
  </si>
  <si>
    <t>Vysekání rýh ve zdivu cihelném na maltu vápennou nebo vápenocementovou do hl. 100 mm a šířky do 100 mm</t>
  </si>
  <si>
    <t>https://podminky.urs.cz/item/CS_URS_2025_02/974031153</t>
  </si>
  <si>
    <t>4+55+9+7+25+15+7</t>
  </si>
  <si>
    <t>977151112</t>
  </si>
  <si>
    <t>Jádrové vrty diamantovými korunkami do stavebních materiálů D přes 35 do 40 mm</t>
  </si>
  <si>
    <t>-1975912518</t>
  </si>
  <si>
    <t>Jádrové vrty diamantovými korunkami do stavebních materiálů (železobetonu, betonu, cihel, obkladů, dlažeb, kamene) průměru přes 35 do 40 mm</t>
  </si>
  <si>
    <t>https://podminky.urs.cz/item/CS_URS_2025_02/977151112</t>
  </si>
  <si>
    <t>8*3*0,5</t>
  </si>
  <si>
    <t>977151115</t>
  </si>
  <si>
    <t>Jádrové vrty diamantovými korunkami do stavebních materiálů D přes 60 do 70 mm</t>
  </si>
  <si>
    <t>1145663990</t>
  </si>
  <si>
    <t>Jádrové vrty diamantovými korunkami do stavebních materiálů (železobetonu, betonu, cihel, obkladů, dlažeb, kamene) průměru přes 60 do 70 mm</t>
  </si>
  <si>
    <t>https://podminky.urs.cz/item/CS_URS_2025_02/977151115</t>
  </si>
  <si>
    <t>0,5+0,5+0,5+0,5</t>
  </si>
  <si>
    <t>977151121</t>
  </si>
  <si>
    <t>Jádrové vrty diamantovými korunkami do stavebních materiálů D přes 110 do 120 mm</t>
  </si>
  <si>
    <t>1454944755</t>
  </si>
  <si>
    <t>Jádrové vrty diamantovými korunkami do stavebních materiálů (železobetonu, betonu, cihel, obkladů, dlažeb, kamene) průměru přes 110 do 120 mm</t>
  </si>
  <si>
    <t>https://podminky.urs.cz/item/CS_URS_2025_02/977151121</t>
  </si>
  <si>
    <t>prostup do 1.np</t>
  </si>
  <si>
    <t>(5+10)*0,35</t>
  </si>
  <si>
    <t>spodní stavba - vana š. 0,5m</t>
  </si>
  <si>
    <t>46*0,5</t>
  </si>
  <si>
    <t>977151124</t>
  </si>
  <si>
    <t>Jádrové vrty diamantovými korunkami do stavebních materiálů D přes 150 do 180 mm</t>
  </si>
  <si>
    <t>-1843263971</t>
  </si>
  <si>
    <t>Jádrové vrty diamantovými korunkami do stavebních materiálů (železobetonu, betonu, cihel, obkladů, dlažeb, kamene) průměru přes 150 do 180 mm</t>
  </si>
  <si>
    <t>https://podminky.urs.cz/item/CS_URS_2025_02/977151124</t>
  </si>
  <si>
    <t>2*0,4</t>
  </si>
  <si>
    <t>997002511</t>
  </si>
  <si>
    <t>Vodorovné přemístění suti a vybouraných hmot bez naložení ale se složením a urovnáním do 1 km</t>
  </si>
  <si>
    <t>-879429645</t>
  </si>
  <si>
    <t>Vodorovné přemístění suti a vybouraných hmot bez naložení, se složením a hrubým urovnáním na vzdálenost do 1 km</t>
  </si>
  <si>
    <t>https://podminky.urs.cz/item/CS_URS_2025_02/997002511</t>
  </si>
  <si>
    <t>997002519</t>
  </si>
  <si>
    <t>Příplatek ZKD 1 km přemístění suti a vybouraných hmot</t>
  </si>
  <si>
    <t>1390589841</t>
  </si>
  <si>
    <t>Vodorovné přemístění suti a vybouraných hmot bez naložení, se složením a hrubým urovnáním Příplatek k ceně za každý další započatý 1 km přes 1 km</t>
  </si>
  <si>
    <t>https://podminky.urs.cz/item/CS_URS_2025_02/997002519</t>
  </si>
  <si>
    <t>34,76*19</t>
  </si>
  <si>
    <t>997013151</t>
  </si>
  <si>
    <t>Vnitrostaveništní doprava suti a vybouraných hmot pro budovy v do 6 m s omezením mechanizace</t>
  </si>
  <si>
    <t>689743241</t>
  </si>
  <si>
    <t>Vnitrostaveništní doprava suti a vybouraných hmot vodorovně do 50 m s naložením s omezením mechanizace pro budovy a haly výšky do 6 m</t>
  </si>
  <si>
    <t>https://podminky.urs.cz/item/CS_URS_2025_02/997013151</t>
  </si>
  <si>
    <t>997013602</t>
  </si>
  <si>
    <t>Poplatek za uložení na skládce (skládkovné) stavebního odpadu železobetonového kód odpadu 17 01 01</t>
  </si>
  <si>
    <t>-682440177</t>
  </si>
  <si>
    <t>Poplatek za uložení stavebního odpadu na skládce (skládkovné) z armovaného betonu zatříděného do Katalogu odpadů pod kódem 17 01 01</t>
  </si>
  <si>
    <t>https://podminky.urs.cz/item/CS_URS_2025_02/997013602</t>
  </si>
  <si>
    <t>1720130610</t>
  </si>
  <si>
    <t>Poplatek za uložení stavebního odpadu na skládce (skládkovné) ze směsí nebo oddělených frakcí betonu, cihel a keramických výrobků zatříděného do Katalogu odpadů pod kódem 17 01 07</t>
  </si>
  <si>
    <t>https://podminky.urs.cz/item/CS_URS_2025_02/997013609</t>
  </si>
  <si>
    <t>997221873</t>
  </si>
  <si>
    <t>Poplatek za uložení na recyklační skládce (skládkovné) stavebního odpadu zeminy a kamení zatříděného do Katalogu odpadů pod kódem 17 05 04</t>
  </si>
  <si>
    <t>1313478906</t>
  </si>
  <si>
    <t>https://podminky.urs.cz/item/CS_URS_2025_02/997221873</t>
  </si>
  <si>
    <t>-1922863597</t>
  </si>
  <si>
    <t>Přesun hmot pro trubní vedení hloubené z trub z plastických hmot nebo sklolaminátových pro vodovody, kanalizace, teplovody, produktovody v otevřeném výkopu dopravní vzdálenost do 15 m</t>
  </si>
  <si>
    <t>https://podminky.urs.cz/item/CS_URS_2025_02/998276101</t>
  </si>
  <si>
    <t>-2046623700</t>
  </si>
  <si>
    <t>Potrubí z trub PVC SN4 dešťové DN 125</t>
  </si>
  <si>
    <t>https://podminky.urs.cz/item/CS_URS_2025_02/721173316</t>
  </si>
  <si>
    <t>10+10+10</t>
  </si>
  <si>
    <t>596239144</t>
  </si>
  <si>
    <t>Potrubí z trub polypropylenových odpadní (svislé) DN 75</t>
  </si>
  <si>
    <t>https://podminky.urs.cz/item/CS_URS_2025_02/721174024</t>
  </si>
  <si>
    <t>2+2</t>
  </si>
  <si>
    <t>1394910145</t>
  </si>
  <si>
    <t>Potrubí z trub polypropylenových odpadní (svislé) DN 110</t>
  </si>
  <si>
    <t>https://podminky.urs.cz/item/CS_URS_2025_02/721174025</t>
  </si>
  <si>
    <t>5+5+5+5+5+5+5+5+5+5+5</t>
  </si>
  <si>
    <t>721174026</t>
  </si>
  <si>
    <t>Potrubí kanalizační z PP odpadní DN 125</t>
  </si>
  <si>
    <t>-692759357</t>
  </si>
  <si>
    <t>Potrubí z trub polypropylenových odpadní (svislé) DN 125</t>
  </si>
  <si>
    <t>https://podminky.urs.cz/item/CS_URS_2025_02/721174026</t>
  </si>
  <si>
    <t>494042479</t>
  </si>
  <si>
    <t>Potrubí z trub polypropylenových připojovací DN 40</t>
  </si>
  <si>
    <t>https://podminky.urs.cz/item/CS_URS_2025_02/721174042</t>
  </si>
  <si>
    <t>2+2+2+2+2+2+2+2+2</t>
  </si>
  <si>
    <t>28615603</t>
  </si>
  <si>
    <t>čistící tvarovka odpadní pro vysoké teploty HTRE DN 110</t>
  </si>
  <si>
    <t>-1045265914</t>
  </si>
  <si>
    <t>2+2+2+2+2+5</t>
  </si>
  <si>
    <t>28615605</t>
  </si>
  <si>
    <t>čistící tvarovka odpadní pro vysoké teploty HTRE DN 160</t>
  </si>
  <si>
    <t>859930991</t>
  </si>
  <si>
    <t>28615604</t>
  </si>
  <si>
    <t>čistící tvarovka odpadní pro vysoké teploty HTRE DN 125</t>
  </si>
  <si>
    <t>-1633807824</t>
  </si>
  <si>
    <t>-959472729</t>
  </si>
  <si>
    <t>Potrubí z trub polypropylenových připojovací DN 50</t>
  </si>
  <si>
    <t>https://podminky.urs.cz/item/CS_URS_2025_02/721174043</t>
  </si>
  <si>
    <t>2+2+2+4+4</t>
  </si>
  <si>
    <t>2+2+2+2</t>
  </si>
  <si>
    <t>793778859</t>
  </si>
  <si>
    <t>Potrubí z trub polypropylenových připojovací DN 75</t>
  </si>
  <si>
    <t>https://podminky.urs.cz/item/CS_URS_2025_02/721174044</t>
  </si>
  <si>
    <t>2+2+2+2+2</t>
  </si>
  <si>
    <t>-815530118</t>
  </si>
  <si>
    <t>Potrubí z trub polypropylenových připojovací DN 110</t>
  </si>
  <si>
    <t>https://podminky.urs.cz/item/CS_URS_2025_02/721174045</t>
  </si>
  <si>
    <t>1+1+1+1+2</t>
  </si>
  <si>
    <t>578787311</t>
  </si>
  <si>
    <t>Potrubí z trub polypropylenových dešťové DN 110</t>
  </si>
  <si>
    <t>https://podminky.urs.cz/item/CS_URS_2025_02/721174055</t>
  </si>
  <si>
    <t>5+5+5+5+5</t>
  </si>
  <si>
    <t>-2112198531</t>
  </si>
  <si>
    <t>Potrubí z trub polypropylenových dešťové DN 125</t>
  </si>
  <si>
    <t>https://podminky.urs.cz/item/CS_URS_2025_02/721174056</t>
  </si>
  <si>
    <t>5+5+5</t>
  </si>
  <si>
    <t>-1368681911</t>
  </si>
  <si>
    <t>Potrubí z trub polypropylenových dešťové DN 160</t>
  </si>
  <si>
    <t>https://podminky.urs.cz/item/CS_URS_2025_02/721174057</t>
  </si>
  <si>
    <t>5+2</t>
  </si>
  <si>
    <t>-1780418677</t>
  </si>
  <si>
    <t>Vyměření přípojek na potrubí vyvedení a upevnění odpadních výpustek DN 40</t>
  </si>
  <si>
    <t>https://podminky.urs.cz/item/CS_URS_2025_02/721194104</t>
  </si>
  <si>
    <t>-242966871</t>
  </si>
  <si>
    <t>Vyměření přípojek na potrubí vyvedení a upevnění odpadních výpustek DN 50</t>
  </si>
  <si>
    <t>https://podminky.urs.cz/item/CS_URS_2025_02/721194105</t>
  </si>
  <si>
    <t>8+2</t>
  </si>
  <si>
    <t>-918483150</t>
  </si>
  <si>
    <t>Vyměření přípojek na potrubí vyvedení a upevnění odpadních výpustek DN 70</t>
  </si>
  <si>
    <t>https://podminky.urs.cz/item/CS_URS_2025_02/721194107</t>
  </si>
  <si>
    <t>-182264165</t>
  </si>
  <si>
    <t>Vyměření přípojek na potrubí vyvedení a upevnění odpadních výpustek DN 110</t>
  </si>
  <si>
    <t>https://podminky.urs.cz/item/CS_URS_2025_02/721194109</t>
  </si>
  <si>
    <t>55161834</t>
  </si>
  <si>
    <t>uzávěrka zápachová pro pračku a myčku podomítková s přípojem vody a elektřiny DN 40/50</t>
  </si>
  <si>
    <t>2120775524</t>
  </si>
  <si>
    <t>X72100110</t>
  </si>
  <si>
    <t>Sifon pro odkapávající kondenzát podomítkový, nerez DN40 a DN50</t>
  </si>
  <si>
    <t>-1081029724</t>
  </si>
  <si>
    <t>1096051847</t>
  </si>
  <si>
    <t>Podlahové vpusti se svislým odtokem DN 50/75/110 mřížka nerez 138x138</t>
  </si>
  <si>
    <t>https://podminky.urs.cz/item/CS_URS_2025_02/721211422</t>
  </si>
  <si>
    <t>2+3</t>
  </si>
  <si>
    <t>721211611</t>
  </si>
  <si>
    <t>Vtok dvorní se svislým odtokem a zápachovou klapkou DN 110/160 mříž litina 226x226</t>
  </si>
  <si>
    <t>271527575</t>
  </si>
  <si>
    <t>Podlahové vpusti dvorní vtoky (vpusti) se svislým odtokem a zápachovou klapkou DN 110/160 mříž litina 226x226</t>
  </si>
  <si>
    <t>https://podminky.urs.cz/item/CS_URS_2025_02/721211611</t>
  </si>
  <si>
    <t>721274123</t>
  </si>
  <si>
    <t>Přivzdušňovací ventil vnitřní odpadních potrubí DN 100</t>
  </si>
  <si>
    <t>1181655439</t>
  </si>
  <si>
    <t>Ventily přivzdušňovací odpadních potrubí vnitřní DN 100</t>
  </si>
  <si>
    <t>https://podminky.urs.cz/item/CS_URS_2025_02/721274123</t>
  </si>
  <si>
    <t>-1438479831</t>
  </si>
  <si>
    <t>Ventily přivzdušňovací odpadních potrubí vnitřní DN 75</t>
  </si>
  <si>
    <t>https://podminky.urs.cz/item/CS_URS_2025_02/721274125</t>
  </si>
  <si>
    <t>721290111</t>
  </si>
  <si>
    <t>Zkouška těsnosti potrubí kanalizace vodou DN do 125</t>
  </si>
  <si>
    <t>-288597494</t>
  </si>
  <si>
    <t>Zkouška těsnosti kanalizace v objektech vodou do DN 125</t>
  </si>
  <si>
    <t>https://podminky.urs.cz/item/CS_URS_2025_02/721290111</t>
  </si>
  <si>
    <t>38+114</t>
  </si>
  <si>
    <t>9+55+4+30+22+18+7+25+15</t>
  </si>
  <si>
    <t>-1009703947</t>
  </si>
  <si>
    <t>Zkouška těsnosti kanalizace v objektech vodou DN 150 nebo DN 200</t>
  </si>
  <si>
    <t>https://podminky.urs.cz/item/CS_URS_2025_02/721290112</t>
  </si>
  <si>
    <t>7+131+44</t>
  </si>
  <si>
    <t>X7210001</t>
  </si>
  <si>
    <t>Nerezová podlahová vpust v provozu gastra, pochuzná nerez mžíž 200/200 s vpustí odtok DN100, D+M</t>
  </si>
  <si>
    <t>1100452972</t>
  </si>
  <si>
    <t>X721000211</t>
  </si>
  <si>
    <t>Projektová dokuemntace skutečného provedení</t>
  </si>
  <si>
    <t>1478321783</t>
  </si>
  <si>
    <t>Projektová dokumentace skutečného provedení</t>
  </si>
  <si>
    <t>X7210002211</t>
  </si>
  <si>
    <t>Revize vodovodu DN 80, včetně tlakové zkoušky, předání provozovateli</t>
  </si>
  <si>
    <t>-1960466414</t>
  </si>
  <si>
    <t>722</t>
  </si>
  <si>
    <t>Zdravotechnika - vnitřní vodovod</t>
  </si>
  <si>
    <t>749305122</t>
  </si>
  <si>
    <t>Potrubí z ocelových trubek pozinkovaných závitových svařovaných běžných DN 32</t>
  </si>
  <si>
    <t>https://podminky.urs.cz/item/CS_URS_2025_02/722130234</t>
  </si>
  <si>
    <t>5+5+5+5+5+5</t>
  </si>
  <si>
    <t>2124294771</t>
  </si>
  <si>
    <t>Potrubí z ocelových trubek pozinkovaných závitových svařovaných běžných DN 40</t>
  </si>
  <si>
    <t>https://podminky.urs.cz/item/CS_URS_2025_02/722130235</t>
  </si>
  <si>
    <t>5+10+5+5</t>
  </si>
  <si>
    <t>722130236</t>
  </si>
  <si>
    <t>Potrubí vodovodní ocelové závitové pozinkované svařované běžné DN 50</t>
  </si>
  <si>
    <t>-275758380</t>
  </si>
  <si>
    <t>Potrubí z ocelových trubek pozinkovaných závitových svařovaných běžných DN 50</t>
  </si>
  <si>
    <t>https://podminky.urs.cz/item/CS_URS_2025_02/722130236</t>
  </si>
  <si>
    <t>propoj se stávající budovou zš</t>
  </si>
  <si>
    <t>20+5+5+5+5</t>
  </si>
  <si>
    <t>Potrubí vodovodní plastové PPR S2,5 spojované svařováním D 20x3,4 mm</t>
  </si>
  <si>
    <t>-849018925</t>
  </si>
  <si>
    <t>Potrubí z trubek polypropylenových spojovaných svařováním z jednovrstvého PP-R S2,5 (PN 20) D 20/3,4</t>
  </si>
  <si>
    <t>https://podminky.urs.cz/item/CS_URS_2025_02/722174022</t>
  </si>
  <si>
    <t>20+20+20+12+8+8+8+5+5+5+10+10+20+8+8+20+20+6+6+8+8+8+8+40</t>
  </si>
  <si>
    <t>Potrubí vodovodní plastové PPR S2,5 spojované svařováním D 25x4,2 mm</t>
  </si>
  <si>
    <t>314502522</t>
  </si>
  <si>
    <t>Potrubí z trubek polypropylenových spojovaných svařováním z jednovrstvého PP-R S2,5 (PN 20) D 25/4,2</t>
  </si>
  <si>
    <t>https://podminky.urs.cz/item/CS_URS_2025_02/722174023</t>
  </si>
  <si>
    <t>30+20+10+10+20+10+10+10+10+10+10+10+4+4+38+38+8+8+10+10+10</t>
  </si>
  <si>
    <t>Potrubí vodovodní plastové PPR S2,5 spojované svařováním D 32x5,4 mm</t>
  </si>
  <si>
    <t>-1979823829</t>
  </si>
  <si>
    <t>Potrubí z trubek polypropylenových spojovaných svařováním z jednovrstvého PP-R S2,5 (PN 20) D 32/5,4</t>
  </si>
  <si>
    <t>https://podminky.urs.cz/item/CS_URS_2025_02/722174024</t>
  </si>
  <si>
    <t>30+30+20+10+10+12+6+6</t>
  </si>
  <si>
    <t>Potrubí vodovodní plastové PPR S2,5 spojované svařováním D 40x6,7 mm</t>
  </si>
  <si>
    <t>-391536607</t>
  </si>
  <si>
    <t>Potrubí z trubek polypropylenových spojovaných svařováním z jednovrstvého PP-R S2,5 (PN 20) D 40/6,7</t>
  </si>
  <si>
    <t>https://podminky.urs.cz/item/CS_URS_2025_02/722174025</t>
  </si>
  <si>
    <t>4+4+8+8+8</t>
  </si>
  <si>
    <t>722175026</t>
  </si>
  <si>
    <t>Potrubí vodovodní plastové PP-RCT S4 spojované svařováním D 50x5,6 mm</t>
  </si>
  <si>
    <t>1051275525</t>
  </si>
  <si>
    <t>Potrubí z trubek polypropylenových spojovaných svařováním z jednovrstvého PP-RCT S4 (PN 10) D 50/5,6</t>
  </si>
  <si>
    <t>https://podminky.urs.cz/item/CS_URS_2025_02/722175026</t>
  </si>
  <si>
    <t>20+10+2</t>
  </si>
  <si>
    <t>-188978118</t>
  </si>
  <si>
    <t>Ochrana potrubí termoizolačními trubicemi z pěnového polyetylenu PE přilepenými v příčných a podélných spojích, tloušťky izolace přes 20 do 25 mm, vnitřního průměru izolace DN do 22 mm</t>
  </si>
  <si>
    <t>https://podminky.urs.cz/item/CS_URS_2025_02/722181251</t>
  </si>
  <si>
    <t>1335043667</t>
  </si>
  <si>
    <t>Ochrana potrubí termoizolačními trubicemi z pěnového polyetylenu PE přilepenými v příčných a podélných spojích, tloušťky izolace přes 20 do 25 mm, vnitřního průměru izolace DN přes 22 do 45 mm</t>
  </si>
  <si>
    <t>https://podminky.urs.cz/item/CS_URS_2025_02/722181252</t>
  </si>
  <si>
    <t>25+40+290+124+32</t>
  </si>
  <si>
    <t>722181253</t>
  </si>
  <si>
    <t>Ochrana vodovodního potrubí přilepenými termoizolačními trubicemi z PE tl přes 20 do 25 mm DN přes 45 do 63 mm</t>
  </si>
  <si>
    <t>942201541</t>
  </si>
  <si>
    <t>Ochrana potrubí termoizolačními trubicemi z pěnového polyetylenu PE přilepenými v příčných a podélných spojích, tloušťky izolace přes 20 do 25 mm, vnitřního průměru izolace DN přes 45 do 63 mm</t>
  </si>
  <si>
    <t>https://podminky.urs.cz/item/CS_URS_2025_02/722181253</t>
  </si>
  <si>
    <t>722182011</t>
  </si>
  <si>
    <t>Podpůrný žlab pro potrubí D 20</t>
  </si>
  <si>
    <t>2064892151</t>
  </si>
  <si>
    <t>Podpůrný žlab pro potrubí průměru D 20</t>
  </si>
  <si>
    <t>https://podminky.urs.cz/item/CS_URS_2025_02/722182011</t>
  </si>
  <si>
    <t>1888127102</t>
  </si>
  <si>
    <t>Podpůrný žlab pro potrubí průměru D 25</t>
  </si>
  <si>
    <t>https://podminky.urs.cz/item/CS_URS_2025_02/722182012</t>
  </si>
  <si>
    <t>-1234007754</t>
  </si>
  <si>
    <t>Podpůrný žlab pro potrubí průměru D 32</t>
  </si>
  <si>
    <t>https://podminky.urs.cz/item/CS_URS_2025_02/722182013</t>
  </si>
  <si>
    <t>722182014</t>
  </si>
  <si>
    <t>Podpůrný žlab pro potrubí D 40</t>
  </si>
  <si>
    <t>1186403353</t>
  </si>
  <si>
    <t>Podpůrný žlab pro potrubí průměru D 40</t>
  </si>
  <si>
    <t>https://podminky.urs.cz/item/CS_URS_2025_02/722182014</t>
  </si>
  <si>
    <t>429915190</t>
  </si>
  <si>
    <t>Armatury s jedním závitem nástěnky plastové (PPR) PN 20 (SDR 6) DN 20 x G 1/2"</t>
  </si>
  <si>
    <t>https://podminky.urs.cz/item/CS_URS_2025_02/722220152</t>
  </si>
  <si>
    <t>36+20+20</t>
  </si>
  <si>
    <t>722220236</t>
  </si>
  <si>
    <t>Přechodka dGK PPR PN 20 D 63 x G 2" s kovovým vnitřním závitem</t>
  </si>
  <si>
    <t>-1669005246</t>
  </si>
  <si>
    <t>Armatury s jedním závitem přechodové tvarovky PPR, PN 20 (SDR 6) s kovovým závitem vnitřním přechodky dGK D 63 x G 2"</t>
  </si>
  <si>
    <t>https://podminky.urs.cz/item/CS_URS_2025_02/722220236</t>
  </si>
  <si>
    <t>722230102</t>
  </si>
  <si>
    <t>Ventil přímý G 3/4" se dvěma závity</t>
  </si>
  <si>
    <t>-1315970431</t>
  </si>
  <si>
    <t>Armatury se dvěma závity ventily přímé G 3/4"</t>
  </si>
  <si>
    <t>https://podminky.urs.cz/item/CS_URS_2025_02/722230102</t>
  </si>
  <si>
    <t>722230103</t>
  </si>
  <si>
    <t>Ventil přímý G 1" se dvěma závity</t>
  </si>
  <si>
    <t>362250309</t>
  </si>
  <si>
    <t>Armatury se dvěma závity ventily přímé G 1"</t>
  </si>
  <si>
    <t>https://podminky.urs.cz/item/CS_URS_2025_02/722230103</t>
  </si>
  <si>
    <t>722230105</t>
  </si>
  <si>
    <t>Ventil přímý G 6/4" se dvěma závity</t>
  </si>
  <si>
    <t>1578625547</t>
  </si>
  <si>
    <t>Armatury se dvěma závity ventily přímé G 6/4"</t>
  </si>
  <si>
    <t>https://podminky.urs.cz/item/CS_URS_2025_02/722230105</t>
  </si>
  <si>
    <t>722230106</t>
  </si>
  <si>
    <t>Ventil přímý G 2" se dvěma závity</t>
  </si>
  <si>
    <t>-1175154646</t>
  </si>
  <si>
    <t>Armatury se dvěma závity ventily přímé G 2"</t>
  </si>
  <si>
    <t>https://podminky.urs.cz/item/CS_URS_2025_02/722230106</t>
  </si>
  <si>
    <t>722231074</t>
  </si>
  <si>
    <t>Ventil zpětný mosazný G 1" PN 10 do 110°C se dvěma závity</t>
  </si>
  <si>
    <t>-1336487328</t>
  </si>
  <si>
    <t>Armatury se dvěma závity ventily zpětné mosazné PN 10 do 110°C G 1"</t>
  </si>
  <si>
    <t>https://podminky.urs.cz/item/CS_URS_2025_02/722231074</t>
  </si>
  <si>
    <t>722231142</t>
  </si>
  <si>
    <t>Ventil závitový pojistný rohový G 3/4"</t>
  </si>
  <si>
    <t>1770667056</t>
  </si>
  <si>
    <t>Armatury se dvěma závity ventily pojistné rohové G 3/4"</t>
  </si>
  <si>
    <t>https://podminky.urs.cz/item/CS_URS_2025_02/722231142</t>
  </si>
  <si>
    <t>1091573231</t>
  </si>
  <si>
    <t>Armatury se dvěma závity kulové kohouty PN 42 do 185 °C přímé vnitřní závit G 1"</t>
  </si>
  <si>
    <t>https://podminky.urs.cz/item/CS_URS_2025_02/722232045</t>
  </si>
  <si>
    <t>722232505</t>
  </si>
  <si>
    <t>Potrubní oddělovač G 6/4" PN 10 do 65°C vnější závit</t>
  </si>
  <si>
    <t>1408810591</t>
  </si>
  <si>
    <t>Armatury se dvěma závity potrubní oddělovače vnější závit PN 10 do 65 °C G 6/4"</t>
  </si>
  <si>
    <t>https://podminky.urs.cz/item/CS_URS_2025_02/722232505</t>
  </si>
  <si>
    <t>722234234</t>
  </si>
  <si>
    <t>Úprava vody magnetická G 6/4" PN 10 do 100°C se dvěma závity</t>
  </si>
  <si>
    <t>-1448538213</t>
  </si>
  <si>
    <t>Armatury se dvěma závity zařízení pro magnetickou úpravu vody PN 10 do 100°C G 6/4"</t>
  </si>
  <si>
    <t>https://podminky.urs.cz/item/CS_URS_2025_02/722234234</t>
  </si>
  <si>
    <t>722234265</t>
  </si>
  <si>
    <t>Filtr mosazný G 1" PN 20 do 80°C s 2x vnitřním závitem</t>
  </si>
  <si>
    <t>304171376</t>
  </si>
  <si>
    <t>Armatury se dvěma závity filtry mosazný PN 20 do 80 °C G 1"</t>
  </si>
  <si>
    <t>https://podminky.urs.cz/item/CS_URS_2025_02/722234265</t>
  </si>
  <si>
    <t>722240101</t>
  </si>
  <si>
    <t>Ventily plastové PPR přímé DN 20</t>
  </si>
  <si>
    <t>-1606279944</t>
  </si>
  <si>
    <t>Armatury z plastických hmot ventily (PPR) přímé DN 20</t>
  </si>
  <si>
    <t>https://podminky.urs.cz/item/CS_URS_2025_02/722240101</t>
  </si>
  <si>
    <t>2+2+24</t>
  </si>
  <si>
    <t>722240102</t>
  </si>
  <si>
    <t>Ventily plastové PPR přímé DN 25</t>
  </si>
  <si>
    <t>-1127131971</t>
  </si>
  <si>
    <t>Armatury z plastických hmot ventily (PPR) přímé DN 25</t>
  </si>
  <si>
    <t>https://podminky.urs.cz/item/CS_URS_2025_02/722240102</t>
  </si>
  <si>
    <t>8+8</t>
  </si>
  <si>
    <t>722250132</t>
  </si>
  <si>
    <t>Hydrantový systém s tvarově stálou hadicí D 25 x 20 m celoplechový D19</t>
  </si>
  <si>
    <t>-1169022353</t>
  </si>
  <si>
    <t>Požární příslušenství a armatury hydrantový systém s tvarově stálou hadicí celoplechový D 25 x 20 m</t>
  </si>
  <si>
    <t>https://podminky.urs.cz/item/CS_URS_2025_02/722250132</t>
  </si>
  <si>
    <t>722270104</t>
  </si>
  <si>
    <t>Sestava vodoměrová závitová G 6/4"</t>
  </si>
  <si>
    <t>1755928114</t>
  </si>
  <si>
    <t>Vodoměrové sestavy závitové G 6/4"</t>
  </si>
  <si>
    <t>https://podminky.urs.cz/item/CS_URS_2025_02/722270104</t>
  </si>
  <si>
    <t>-123921533</t>
  </si>
  <si>
    <t>Zkoušky, proplach a desinfekce vodovodního potrubí zkoušky těsnosti vodovodního potrubí závitového do DN 50</t>
  </si>
  <si>
    <t>https://podminky.urs.cz/item/CS_URS_2025_02/722290226</t>
  </si>
  <si>
    <t>-524937670</t>
  </si>
  <si>
    <t>Zkoušky, proplach a desinfekce vodovodního potrubí proplach a desinfekce vodovodního potrubí do DN 80</t>
  </si>
  <si>
    <t>https://podminky.urs.cz/item/CS_URS_2025_02/722290234</t>
  </si>
  <si>
    <t>722290246</t>
  </si>
  <si>
    <t>Zkouška těsnosti vodovodního potrubí plastového DN do 40</t>
  </si>
  <si>
    <t>698699619</t>
  </si>
  <si>
    <t>Zkoušky, proplach a desinfekce vodovodního potrubí zkoušky těsnosti vodovodního potrubí plastového do DN 40</t>
  </si>
  <si>
    <t>https://podminky.urs.cz/item/CS_URS_2025_02/722290246</t>
  </si>
  <si>
    <t>291+511</t>
  </si>
  <si>
    <t>722290249</t>
  </si>
  <si>
    <t>Zkouška těsnosti vodovodního potrubí plastového DN přes 40 do 90</t>
  </si>
  <si>
    <t>589562150</t>
  </si>
  <si>
    <t>Zkoušky, proplach a desinfekce vodovodního potrubí zkoušky těsnosti vodovodního potrubí plastového přes DN 40 do DN 90</t>
  </si>
  <si>
    <t>https://podminky.urs.cz/item/CS_URS_2025_02/722290249</t>
  </si>
  <si>
    <t>X722021</t>
  </si>
  <si>
    <t>Propoj se stávajícím potrubím OC50 v suterénu stávající skoly</t>
  </si>
  <si>
    <t>-416433746</t>
  </si>
  <si>
    <t>X722022</t>
  </si>
  <si>
    <t>Propojení se stáv PE d63 , vyvedení do podlahy přes elektrotvarovku PE d63 el. kol. 90°, komplet D+M</t>
  </si>
  <si>
    <t>1684096649</t>
  </si>
  <si>
    <t>725</t>
  </si>
  <si>
    <t>Zdravotechnika - zařizovací předměty</t>
  </si>
  <si>
    <t>-2104824906</t>
  </si>
  <si>
    <t>Zařízení záchodů splachovače nádržkové plastové nízkopoložené nebo vysokopoložené</t>
  </si>
  <si>
    <t>https://podminky.urs.cz/item/CS_URS_2025_02/725111132</t>
  </si>
  <si>
    <t>725112171</t>
  </si>
  <si>
    <t>Kombi klozet s hlubokým splachováním odpad vodorovný</t>
  </si>
  <si>
    <t>710691666</t>
  </si>
  <si>
    <t>Zařízení záchodů kombi klozety s hlubokým splachováním odpad vodorovný</t>
  </si>
  <si>
    <t>https://podminky.urs.cz/item/CS_URS_2025_02/725112171</t>
  </si>
  <si>
    <t>725112173</t>
  </si>
  <si>
    <t>Kombi klozet s hlubokým splachováním pro handicapované odpad svislý</t>
  </si>
  <si>
    <t>1106023083</t>
  </si>
  <si>
    <t>Zařízení záchodů kombi klozety s hlubokým splachováním pro handicapované odpad svislý</t>
  </si>
  <si>
    <t>https://podminky.urs.cz/item/CS_URS_2025_02/725112173</t>
  </si>
  <si>
    <t>330699880</t>
  </si>
  <si>
    <t>Pisoárové záchodky keramické automatické s integrovaným napájecím zdrojem</t>
  </si>
  <si>
    <t>https://podminky.urs.cz/item/CS_URS_2025_02/725121527</t>
  </si>
  <si>
    <t>953964231</t>
  </si>
  <si>
    <t>Umyvadla keramická bílá bez výtokových armatur připevněná na stěnu šrouby bez sloupu nebo krytu na sifon, šířka umyvadla 550 mm</t>
  </si>
  <si>
    <t>https://podminky.urs.cz/item/CS_URS_2025_02/725211602</t>
  </si>
  <si>
    <t>U v gastru</t>
  </si>
  <si>
    <t>U v zázemí</t>
  </si>
  <si>
    <t>U v jídelně</t>
  </si>
  <si>
    <t>-1979049227</t>
  </si>
  <si>
    <t>Umyvadla keramická bílá bez výtokových armatur do desky polozápustná, šířky umyvadla 560 mm</t>
  </si>
  <si>
    <t>https://podminky.urs.cz/item/CS_URS_2025_02/725211651</t>
  </si>
  <si>
    <t>Ud</t>
  </si>
  <si>
    <t>1143347731</t>
  </si>
  <si>
    <t>Umyvadla keramická bílá bez výtokových armatur připevněná na stěnu šrouby zdravotní, šířka umyvadla 640 mm</t>
  </si>
  <si>
    <t>https://podminky.urs.cz/item/CS_URS_2025_02/725211681</t>
  </si>
  <si>
    <t>-179567879</t>
  </si>
  <si>
    <t>Sprchové vaničky z litého polymermramoru čtvercové 900x900 mm</t>
  </si>
  <si>
    <t>https://podminky.urs.cz/item/CS_URS_2025_02/725241213</t>
  </si>
  <si>
    <t>725244123</t>
  </si>
  <si>
    <t>Dveře sprchové rámové se skleněnou výplní tl. 5 mm otvíravé dvoukřídlové do niky na vaničku šířky 900 mm</t>
  </si>
  <si>
    <t>714738576</t>
  </si>
  <si>
    <t>Sprchové dveře a zástěny dveře sprchové do niky rámové se skleněnou výplní tl. 5 mm otvíravé dvoukřídlové, na vaničku šířky 900 mm</t>
  </si>
  <si>
    <t>https://podminky.urs.cz/item/CS_URS_2025_02/725244123</t>
  </si>
  <si>
    <t>725311121</t>
  </si>
  <si>
    <t>Dřez jednoduchý nerezový se zápachovou uzávěrkou s odkapávací plochou 560x480 mm a miskou</t>
  </si>
  <si>
    <t>1068161552</t>
  </si>
  <si>
    <t>Dřezy bez výtokových armatur jednoduché se zápachovou uzávěrkou nerezové s odkapávací plochou 560x480 mm a miskou</t>
  </si>
  <si>
    <t>https://podminky.urs.cz/item/CS_URS_2025_02/725311121</t>
  </si>
  <si>
    <t>Výlevka bez výtokových armatur keramická se sklopnou plastovou mřížkou stojící výšky 425 mm</t>
  </si>
  <si>
    <t>-1722415210</t>
  </si>
  <si>
    <t>Výlevky bez výtokových armatur a splachovací nádrže keramické se sklopnou plastovou mřížkou stojící, výšky 460 mm</t>
  </si>
  <si>
    <t>https://podminky.urs.cz/item/CS_URS_2025_02/725331111</t>
  </si>
  <si>
    <t>-2018554739</t>
  </si>
  <si>
    <t>Ventily rohové bez připojovací trubičky nebo flexi hadičky G 1/2"</t>
  </si>
  <si>
    <t>https://podminky.urs.cz/item/CS_URS_2025_02/725813111</t>
  </si>
  <si>
    <t>920948314</t>
  </si>
  <si>
    <t>Baterie dřezové nástěnné klasické s otáčivým kulatým ústím a délkou ramínka 300 mm</t>
  </si>
  <si>
    <t>https://podminky.urs.cz/item/CS_URS_2025_02/725821323</t>
  </si>
  <si>
    <t>-305014114</t>
  </si>
  <si>
    <t>Baterie dřezové stojánkové pákové s otáčivým ústím a délkou ramínka s vytahovací sprškou</t>
  </si>
  <si>
    <t>https://podminky.urs.cz/item/CS_URS_2025_02/725821329</t>
  </si>
  <si>
    <t>-1529943694</t>
  </si>
  <si>
    <t>Baterie umyvadlové stojánkové pákové s výpustí</t>
  </si>
  <si>
    <t>https://podminky.urs.cz/item/CS_URS_2025_02/725822613</t>
  </si>
  <si>
    <t>725829121</t>
  </si>
  <si>
    <t>Montáž baterie umyvadlové nástěnné pákové a klasické ostatní typ</t>
  </si>
  <si>
    <t>-739996870</t>
  </si>
  <si>
    <t>Baterie umyvadlové montáž ostatních typů nástěnných pákových nebo klasických</t>
  </si>
  <si>
    <t>https://podminky.urs.cz/item/CS_URS_2025_02/725829121</t>
  </si>
  <si>
    <t>pro výlevku</t>
  </si>
  <si>
    <t>55145615</t>
  </si>
  <si>
    <t>baterie umyvadlová nástěnná páková 150mm chrom</t>
  </si>
  <si>
    <t>-1843462200</t>
  </si>
  <si>
    <t>725829131</t>
  </si>
  <si>
    <t>Montáž baterie umyvadlové stojánkové G 1/2" ostatní typ</t>
  </si>
  <si>
    <t>-499230006</t>
  </si>
  <si>
    <t>Baterie umyvadlové montáž ostatních typů stojánkových G 1/2"</t>
  </si>
  <si>
    <t>https://podminky.urs.cz/item/CS_URS_2025_02/725829131</t>
  </si>
  <si>
    <t>pro imobilní</t>
  </si>
  <si>
    <t>55145691</t>
  </si>
  <si>
    <t>baterie umyvadlová stojánková páková výtok 100 mm s tlačným uzávěrem odpadu 5/4" chrom</t>
  </si>
  <si>
    <t>-129399954</t>
  </si>
  <si>
    <t>baterie umyvadlová stojánková páková výtok 100 mm s tlačným uzávěrem odpadu 5/4" chrom s prodlouženou ručkou pro imobilní</t>
  </si>
  <si>
    <t>725849411</t>
  </si>
  <si>
    <t>Montáž baterie sprchové nástěnná s nastavitelnou výškou sprchy</t>
  </si>
  <si>
    <t>1414167321</t>
  </si>
  <si>
    <t>Baterie sprchové montáž nástěnných baterií s nastavitelnou výškou sprchy</t>
  </si>
  <si>
    <t>https://podminky.urs.cz/item/CS_URS_2025_02/725849411</t>
  </si>
  <si>
    <t>55145590</t>
  </si>
  <si>
    <t>baterie sprchová páková včetně sprchové soupravy 150mm chrom</t>
  </si>
  <si>
    <t>-1449032977</t>
  </si>
  <si>
    <t>1589643916</t>
  </si>
  <si>
    <t>https://podminky.urs.cz/item/CS_URS_2025_02/725980123</t>
  </si>
  <si>
    <t>15+1+4+8+6+8</t>
  </si>
  <si>
    <t>726</t>
  </si>
  <si>
    <t>Zdravotechnika - předstěnové instalace</t>
  </si>
  <si>
    <t>726131002</t>
  </si>
  <si>
    <t>Instalační předstěna pro umyvadlo do v 1120 mm pro tělesně postižené do lehkých stěn s kovovou kcí</t>
  </si>
  <si>
    <t>1406822355</t>
  </si>
  <si>
    <t>Předstěnové instalační systémy do lehkých stěn s kovovou konstrukcí pro umyvadla stavební výšky do 1120 mm pro tělesně postižené</t>
  </si>
  <si>
    <t>https://podminky.urs.cz/item/CS_URS_2025_02/726131002</t>
  </si>
  <si>
    <t>Instalační předstěna pro podpěry a madla v 1120 mm do lehkých stěn s kovovou kcí</t>
  </si>
  <si>
    <t>-1087186598</t>
  </si>
  <si>
    <t>Předstěnové instalační systémy do lehkých stěn s kovovou konstrukcí pro podpěrné prvky a madla stavební výška 1120 mm</t>
  </si>
  <si>
    <t>https://podminky.urs.cz/item/CS_URS_2025_02/726131031</t>
  </si>
  <si>
    <t>726131041</t>
  </si>
  <si>
    <t>Instalační předstěna pro klozet závěsný v 1120 mm s ovládáním zepředu do lehkých stěn s kovovou kcí</t>
  </si>
  <si>
    <t>14556167</t>
  </si>
  <si>
    <t>Předstěnové instalační systémy do lehkých stěn s kovovou konstrukcí pro závěsné klozety ovládání zepředu, stavební výšky 1120 mm</t>
  </si>
  <si>
    <t>https://podminky.urs.cz/item/CS_URS_2025_02/726131041</t>
  </si>
  <si>
    <t>Instalační předstěna pro klozet závěsný v 1120 mm s ovládáním zepředu pro postižené do stěn s kov kcí</t>
  </si>
  <si>
    <t>1520842865</t>
  </si>
  <si>
    <t>Předstěnové instalační systémy do lehkých stěn s kovovou konstrukcí pro závěsné klozety ovládání zepředu, stavební výšky 1120 mm pro tělesně postižené</t>
  </si>
  <si>
    <t>https://podminky.urs.cz/item/CS_URS_2025_02/726131043</t>
  </si>
  <si>
    <t>-690368203</t>
  </si>
  <si>
    <t>Ostatní příslušenství instalačních systémů zvukoizolační souprava pro WC a bidet</t>
  </si>
  <si>
    <t>https://podminky.urs.cz/item/CS_URS_2025_02/726191001</t>
  </si>
  <si>
    <t>-106490243</t>
  </si>
  <si>
    <t>Ostatní příslušenství instalačních systémů souprava pro předstěnovou montáž</t>
  </si>
  <si>
    <t>https://podminky.urs.cz/item/CS_URS_2025_02/726191002</t>
  </si>
  <si>
    <t>726191011</t>
  </si>
  <si>
    <t>Ovládací tlačítko WC pro montáž do předstěnových konstrukcí</t>
  </si>
  <si>
    <t>1924908124</t>
  </si>
  <si>
    <t>Ostatní příslušenství instalačních systémů montáž ovládacích tlačítek k WC</t>
  </si>
  <si>
    <t>https://podminky.urs.cz/item/CS_URS_2025_02/726191011</t>
  </si>
  <si>
    <t>55281792</t>
  </si>
  <si>
    <t>tlačítko pro ovládání WC zepředu, chrom, Stop splachování, 246x164mm</t>
  </si>
  <si>
    <t>1123495827</t>
  </si>
  <si>
    <t>727</t>
  </si>
  <si>
    <t>Zdravotechnika - protipožární ochrana</t>
  </si>
  <si>
    <t>-1677561372</t>
  </si>
  <si>
    <t>Protipožární trubní ucpávky plastového potrubí prostup stropem tloušťky 150 mm požární odolnost EI 120 D 110</t>
  </si>
  <si>
    <t>https://podminky.urs.cz/item/CS_URS_2025_02/727213227</t>
  </si>
  <si>
    <t>10+5</t>
  </si>
  <si>
    <t>727213228</t>
  </si>
  <si>
    <t>Trubní ucpávka plastového potrubí bez izolace D 125 mm stropem tl 150 mm požární odolnost EI 120</t>
  </si>
  <si>
    <t>-1886501770</t>
  </si>
  <si>
    <t>Protipožární trubní ucpávky plastového potrubí prostup stropem tloušťky 150 mm požární odolnost EI 120 D 125</t>
  </si>
  <si>
    <t>https://podminky.urs.cz/item/CS_URS_2025_02/727213228</t>
  </si>
  <si>
    <t>44419086</t>
  </si>
  <si>
    <t>Protipožární trubní ucpávky plastového potrubí prostup stropem tloušťky 150 mm požární odolnost EI 120 D 160</t>
  </si>
  <si>
    <t>https://podminky.urs.cz/item/CS_URS_2025_02/727213229</t>
  </si>
  <si>
    <t>732</t>
  </si>
  <si>
    <t>Ústřední vytápění - strojovny</t>
  </si>
  <si>
    <t>732331605</t>
  </si>
  <si>
    <t>Nádoba tlaková expanzní plochá pro topnou a chladicí soustavu s membránou závitové připojení PN 3 o objemu 24 l</t>
  </si>
  <si>
    <t>207190903</t>
  </si>
  <si>
    <t>Nádoby expanzní tlakové pro topné a chladicí soustavy s membránou bez pojistného ventilu se závitovým připojením PN 3 plochá o objemu 24 l</t>
  </si>
  <si>
    <t>https://podminky.urs.cz/item/CS_URS_2025_02/732331605</t>
  </si>
  <si>
    <t>-1000073925</t>
  </si>
  <si>
    <t>Nádoby expanzní tlakové pro topné a chladicí soustavy příslušenství k expanzním nádobám souprava s upínací páskou</t>
  </si>
  <si>
    <t>https://podminky.urs.cz/item/CS_URS_2025_02/732331771</t>
  </si>
  <si>
    <t>-681223729</t>
  </si>
  <si>
    <t>Nádoby expanzní tlakové pro topné a chladicí soustavy příslušenství k expanzním nádobám bezpečnostní uzávěr k měření tlaku G 3/4</t>
  </si>
  <si>
    <t>https://podminky.urs.cz/item/CS_URS_2025_02/732331777</t>
  </si>
  <si>
    <t>732421204</t>
  </si>
  <si>
    <t>Čerpadlo teplovodní mokroběžné závitové cirkulační DN 25 výtlak do 6,0 m průtok 9,0 m3/h pro TUV</t>
  </si>
  <si>
    <t>705478190</t>
  </si>
  <si>
    <t>Čerpadla teplovodní mokroběžná závitová cirkulační pro TUV (elektronicky řízená) PN 10, do 80°C DN přípojky/dopravní výška H (m) - čerpací výkon Q (m3/h) DN 25 / do 6,0 m / 9,0 m3/h</t>
  </si>
  <si>
    <t>https://podminky.urs.cz/item/CS_URS_2025_02/732421204</t>
  </si>
  <si>
    <t>{6b2fe68b-80ec-4637-938d-b7cc01c22fcd}</t>
  </si>
  <si>
    <t>D.1.4.5_ZTI_1.NP - ZTI_1.NP</t>
  </si>
  <si>
    <t xml:space="preserve">    734 - Ústřední vytápění - armatury</t>
  </si>
  <si>
    <t>-430292451</t>
  </si>
  <si>
    <t>25*0,8*1,2</t>
  </si>
  <si>
    <t>22*0,8*1,2</t>
  </si>
  <si>
    <t>1064866078</t>
  </si>
  <si>
    <t>-1605944478</t>
  </si>
  <si>
    <t>45,12*10</t>
  </si>
  <si>
    <t>-1673159072</t>
  </si>
  <si>
    <t>45,12*2</t>
  </si>
  <si>
    <t>950187230</t>
  </si>
  <si>
    <t>-997332747</t>
  </si>
  <si>
    <t>45,12-3,76-18,8</t>
  </si>
  <si>
    <t>-2026273464</t>
  </si>
  <si>
    <t>25*0,8*0,5</t>
  </si>
  <si>
    <t>22*0,8*0,5</t>
  </si>
  <si>
    <t>1955326444</t>
  </si>
  <si>
    <t>18,8</t>
  </si>
  <si>
    <t>18,8*2 'Přepočtené koeficientem množství</t>
  </si>
  <si>
    <t>-198594720</t>
  </si>
  <si>
    <t>22,56*2</t>
  </si>
  <si>
    <t>-3648931</t>
  </si>
  <si>
    <t>25*0,8*0,1</t>
  </si>
  <si>
    <t>22*0,8*0,1</t>
  </si>
  <si>
    <t>-561181862</t>
  </si>
  <si>
    <t>1514178899</t>
  </si>
  <si>
    <t>146+123+60</t>
  </si>
  <si>
    <t>90191027</t>
  </si>
  <si>
    <t>-1512313235</t>
  </si>
  <si>
    <t>40*1,015 'Přepočtené koeficientem množství</t>
  </si>
  <si>
    <t>871353120</t>
  </si>
  <si>
    <t>Montáž kanalizačního potrubí hladkého plnostěnného SN 4 z PVC-U DN 200</t>
  </si>
  <si>
    <t>-386247602</t>
  </si>
  <si>
    <t>Montáž kanalizačního potrubí z tvrdého PVC-U hladkého plnostěnného tuhost SN 4 DN 200</t>
  </si>
  <si>
    <t>https://podminky.urs.cz/item/CS_URS_2025_02/871353120</t>
  </si>
  <si>
    <t>28611138</t>
  </si>
  <si>
    <t>trubka kanalizační PVC DN 200x3000mm SN4</t>
  </si>
  <si>
    <t>-311038406</t>
  </si>
  <si>
    <t>8*1,03 'Přepočtené koeficientem množství</t>
  </si>
  <si>
    <t>871363120</t>
  </si>
  <si>
    <t>Montáž kanalizačního potrubí hladkého plnostěnného SN 4 z PVC-U DN 250</t>
  </si>
  <si>
    <t>-871386218</t>
  </si>
  <si>
    <t>Montáž kanalizačního potrubí z tvrdého PVC-U hladkého plnostěnného tuhost SN 4 DN 250</t>
  </si>
  <si>
    <t>https://podminky.urs.cz/item/CS_URS_2025_02/871363120</t>
  </si>
  <si>
    <t>6+6+2</t>
  </si>
  <si>
    <t>28611141</t>
  </si>
  <si>
    <t>trubka kanalizační PVC DN 250x2000mm SN4</t>
  </si>
  <si>
    <t>1684554816</t>
  </si>
  <si>
    <t>14*1,03 'Přepočtené koeficientem množství</t>
  </si>
  <si>
    <t>894812314</t>
  </si>
  <si>
    <t>Revizní a čistící šachta z PP typ DN 600/160 šachtové dno s přítokem tvaru X</t>
  </si>
  <si>
    <t>-2011325476</t>
  </si>
  <si>
    <t>Revizní a čistící šachta z polypropylenu PP pro hladké trouby DN 600 šachtové dno (DN šachty / DN trubního vedení) DN 600/160 sběrné tvaru X</t>
  </si>
  <si>
    <t>https://podminky.urs.cz/item/CS_URS_2025_02/894812314</t>
  </si>
  <si>
    <t>894812324</t>
  </si>
  <si>
    <t>Revizní a čistící šachta z PP typ DN 600/250 šachtové dno s přítokem tvaru X</t>
  </si>
  <si>
    <t>708940237</t>
  </si>
  <si>
    <t>Revizní a čistící šachta z polypropylenu PP pro hladké trouby DN 600 šachtové dno (DN šachty / DN trubního vedení) DN 600/250 sběrné tvaru X</t>
  </si>
  <si>
    <t>https://podminky.urs.cz/item/CS_URS_2025_02/894812324</t>
  </si>
  <si>
    <t>89493921</t>
  </si>
  <si>
    <t>-1044377998</t>
  </si>
  <si>
    <t>-287286999</t>
  </si>
  <si>
    <t>1252840042</t>
  </si>
  <si>
    <t>1017861659</t>
  </si>
  <si>
    <t>-936987988</t>
  </si>
  <si>
    <t>899620141</t>
  </si>
  <si>
    <t>Obetonování plastové šachty z polypropylenu betonem prostým tř. C 20/25 otevřený výkop</t>
  </si>
  <si>
    <t>-1857199046</t>
  </si>
  <si>
    <t>Obetonování plastových šachet z polypropylenu betonem prostým v otevřeném výkopu, beton tř. C 20/25</t>
  </si>
  <si>
    <t>https://podminky.urs.cz/item/CS_URS_2025_02/899620141</t>
  </si>
  <si>
    <t>3*2,5</t>
  </si>
  <si>
    <t>-238574138</t>
  </si>
  <si>
    <t>3*4</t>
  </si>
  <si>
    <t>Přetěsnění potrubí PVC 250, 200, 150 po vsazení RŠ dn600M D+M</t>
  </si>
  <si>
    <t>-2013116629</t>
  </si>
  <si>
    <t>1109026894</t>
  </si>
  <si>
    <t>4+4+6+4+3+6+9+4+4+6+12+24+6+12+12+8+8+10+2+2</t>
  </si>
  <si>
    <t>-1628090887</t>
  </si>
  <si>
    <t>5+30+48+40</t>
  </si>
  <si>
    <t>974031164</t>
  </si>
  <si>
    <t>Vysekání rýh ve zdivu cihelném hl do 150 mm š do 150 mm</t>
  </si>
  <si>
    <t>-431169636</t>
  </si>
  <si>
    <t>Vysekání rýh ve zdivu cihelném na maltu vápennou nebo vápenocementovou do hl. 150 mm a šířky do 150 mm</t>
  </si>
  <si>
    <t>https://podminky.urs.cz/item/CS_URS_2025_02/974031164</t>
  </si>
  <si>
    <t>-1921300665</t>
  </si>
  <si>
    <t>3*8*0,4</t>
  </si>
  <si>
    <t>-1415299980</t>
  </si>
  <si>
    <t>1465007786</t>
  </si>
  <si>
    <t>kanalizace stoupací</t>
  </si>
  <si>
    <t>(2+2+2+2+2+2+2+12)*0,4</t>
  </si>
  <si>
    <t>-523014094</t>
  </si>
  <si>
    <t>-946286292</t>
  </si>
  <si>
    <t>-1135236504</t>
  </si>
  <si>
    <t>6,903*19</t>
  </si>
  <si>
    <t>-1112385657</t>
  </si>
  <si>
    <t>-469055101</t>
  </si>
  <si>
    <t>-1802540203</t>
  </si>
  <si>
    <t>802630413</t>
  </si>
  <si>
    <t>1570229250</t>
  </si>
  <si>
    <t>1897809353</t>
  </si>
  <si>
    <t>-1044344254</t>
  </si>
  <si>
    <t>6+6+4</t>
  </si>
  <si>
    <t>1840172936</t>
  </si>
  <si>
    <t>5+5+5+5+5+5+5+5+5</t>
  </si>
  <si>
    <t>136173267</t>
  </si>
  <si>
    <t>2+2+4+6+6+4+4+4+2+2+2+5+2+2</t>
  </si>
  <si>
    <t>-801575806</t>
  </si>
  <si>
    <t>2+2+4+4+4+4+2+4+4+4+4</t>
  </si>
  <si>
    <t>-28194948</t>
  </si>
  <si>
    <t>2+2+4+6+2+4+2+6</t>
  </si>
  <si>
    <t>2074531126</t>
  </si>
  <si>
    <t>-1549074242</t>
  </si>
  <si>
    <t>-1191568008</t>
  </si>
  <si>
    <t>5+5</t>
  </si>
  <si>
    <t>-458029228</t>
  </si>
  <si>
    <t>56231103</t>
  </si>
  <si>
    <t>vtok střešní svislý s vyhříváním s manžetou pro PVC-P hydroizolaci pochozích plochých střech DN 75, DN 110</t>
  </si>
  <si>
    <t>-969574170</t>
  </si>
  <si>
    <t>56231104</t>
  </si>
  <si>
    <t>vtok střešní svislý s manžetou pro asfaltovou hydroizolaci plochých střech DN 75, DN 110, DN 125, DN 160</t>
  </si>
  <si>
    <t>-1693461283</t>
  </si>
  <si>
    <t>-2026453338</t>
  </si>
  <si>
    <t>289193061</t>
  </si>
  <si>
    <t>1788339351</t>
  </si>
  <si>
    <t>1260047255</t>
  </si>
  <si>
    <t>1731497348</t>
  </si>
  <si>
    <t>721273153</t>
  </si>
  <si>
    <t>Hlavice ventilační polypropylen PP DN 110</t>
  </si>
  <si>
    <t>1629146830</t>
  </si>
  <si>
    <t>Ventilační hlavice z polypropylenu (PP) DN 110</t>
  </si>
  <si>
    <t>https://podminky.urs.cz/item/CS_URS_2025_02/721273153</t>
  </si>
  <si>
    <t>-552208756</t>
  </si>
  <si>
    <t>-1507685117</t>
  </si>
  <si>
    <t>10+15+5+78+38+47+45+16</t>
  </si>
  <si>
    <t>368069481</t>
  </si>
  <si>
    <t>25+10+5</t>
  </si>
  <si>
    <t>721290113</t>
  </si>
  <si>
    <t>Zkouška těsnosti potrubí kanalizace vodou DN 250/DN 300</t>
  </si>
  <si>
    <t>-1019200610</t>
  </si>
  <si>
    <t>Zkouška těsnosti kanalizace v objektech vodou DN 250 nebo DN 300</t>
  </si>
  <si>
    <t>https://podminky.urs.cz/item/CS_URS_2025_02/721290113</t>
  </si>
  <si>
    <t>25+22</t>
  </si>
  <si>
    <t>X7210012</t>
  </si>
  <si>
    <t>prostupová manžeta pro potrubí DN110, prostup střechou s natavovací manžetou, D+M</t>
  </si>
  <si>
    <t>1049239616</t>
  </si>
  <si>
    <t>X7210013</t>
  </si>
  <si>
    <t>prostupová manžeta pro potrubí DN160, prostup střechou s natavovací manžetou, D+M</t>
  </si>
  <si>
    <t>-714753580</t>
  </si>
  <si>
    <t>-860612349</t>
  </si>
  <si>
    <t>1413605932</t>
  </si>
  <si>
    <t>965218419</t>
  </si>
  <si>
    <t>3+3+3+6+6+9+4+4+6+6+4+4+6+6+6+4+4+4+2+2+8+8+8+8+8+8+8+8+10+10</t>
  </si>
  <si>
    <t>1466354159</t>
  </si>
  <si>
    <t>4+4+4+6+6+6+4+4</t>
  </si>
  <si>
    <t>-1294058657</t>
  </si>
  <si>
    <t>Ochrana potrubí termoizolačními trubicemi z pěnového polyetylenu PE přilepenými v příčných a podélných spojích, tloušťky izolace přes 13 do 20 mm, vnitřního průměru izolace DN do 22 mm</t>
  </si>
  <si>
    <t>https://podminky.urs.cz/item/CS_URS_2025_02/722181241</t>
  </si>
  <si>
    <t>-1220198361</t>
  </si>
  <si>
    <t>Ochrana potrubí termoizolačními trubicemi z pěnového polyetylenu PE přilepenými v příčných a podélných spojích, tloušťky izolace přes 13 do 20 mm, vnitřního průměru izolace DN přes 22 do 45 mm</t>
  </si>
  <si>
    <t>https://podminky.urs.cz/item/CS_URS_2025_02/722181242</t>
  </si>
  <si>
    <t>38+11</t>
  </si>
  <si>
    <t>-125150868</t>
  </si>
  <si>
    <t>Zřízení přípojek na potrubí vyvedení a upevnění výpustek do DN 25</t>
  </si>
  <si>
    <t>https://podminky.urs.cz/item/CS_URS_2025_02/722190401</t>
  </si>
  <si>
    <t>-595695917</t>
  </si>
  <si>
    <t>4+4+4+6+8+2+3</t>
  </si>
  <si>
    <t>-397091547</t>
  </si>
  <si>
    <t>-805853565</t>
  </si>
  <si>
    <t>3+3+3+3+3+3+2+2</t>
  </si>
  <si>
    <t>431057794</t>
  </si>
  <si>
    <t>370480305</t>
  </si>
  <si>
    <t>-961124563</t>
  </si>
  <si>
    <t>176+38+11</t>
  </si>
  <si>
    <t>1828546847</t>
  </si>
  <si>
    <t>176+38</t>
  </si>
  <si>
    <t>X721001</t>
  </si>
  <si>
    <t>Cirkulační propoj, KU 20 -2X D+M</t>
  </si>
  <si>
    <t>-1161041184</t>
  </si>
  <si>
    <t>-324223873</t>
  </si>
  <si>
    <t>-277751683</t>
  </si>
  <si>
    <t>-1085129684</t>
  </si>
  <si>
    <t>-433527619</t>
  </si>
  <si>
    <t>403446949</t>
  </si>
  <si>
    <t>384755515</t>
  </si>
  <si>
    <t>-173498783</t>
  </si>
  <si>
    <t>977319335</t>
  </si>
  <si>
    <t>240156549</t>
  </si>
  <si>
    <t>1761036816</t>
  </si>
  <si>
    <t>-1752139825</t>
  </si>
  <si>
    <t>-1946250376</t>
  </si>
  <si>
    <t>244221653</t>
  </si>
  <si>
    <t>112881454</t>
  </si>
  <si>
    <t>-1918483990</t>
  </si>
  <si>
    <t>836307727</t>
  </si>
  <si>
    <t>503610914</t>
  </si>
  <si>
    <t>1221653699</t>
  </si>
  <si>
    <t>599247824</t>
  </si>
  <si>
    <t>1+1+1+1+2+2+2+2+2+6</t>
  </si>
  <si>
    <t>-177442928</t>
  </si>
  <si>
    <t>734</t>
  </si>
  <si>
    <t>Ústřední vytápění - armatury</t>
  </si>
  <si>
    <t>734220101</t>
  </si>
  <si>
    <t>Ventil závitový regulační přímý G 3/4 PN 20 do 100°C vyvažovací bez vypouštění</t>
  </si>
  <si>
    <t>1305332694</t>
  </si>
  <si>
    <t>Ventily regulační závitové vyvažovací přímé bez vypouštění PN 20 do 100°C G 3/4</t>
  </si>
  <si>
    <t>https://podminky.urs.cz/item/CS_URS_2025_02/734220101</t>
  </si>
  <si>
    <t>Ústřední vytápění 1PP - kuchyně, jídelna</t>
  </si>
  <si>
    <t>Ústřední vytápění 1NP - třídy</t>
  </si>
  <si>
    <t>D.1.4.6c</t>
  </si>
  <si>
    <t>Ústřední vytápění 1NP - šatna</t>
  </si>
  <si>
    <t>{a5336bc8-e2e2-4670-9881-b12db9da0ece}</t>
  </si>
  <si>
    <t>D.1.4.6_UT_1.PP - 1.PP_UT</t>
  </si>
  <si>
    <t xml:space="preserve">    731 - Ústřední vytápění - kotelny</t>
  </si>
  <si>
    <t xml:space="preserve">    733 - Ústřední vytápění - rozvodné potrubí</t>
  </si>
  <si>
    <t xml:space="preserve">    735 - Ústřední vytápění - otopná tělesa</t>
  </si>
  <si>
    <t>-880401948</t>
  </si>
  <si>
    <t>0,5+0,5</t>
  </si>
  <si>
    <t>CS ÚRS 2023 01</t>
  </si>
  <si>
    <t>-351166644</t>
  </si>
  <si>
    <t>https://podminky.urs.cz/item/CS_URS_2023_01/997002511</t>
  </si>
  <si>
    <t>739621808</t>
  </si>
  <si>
    <t>0,003*19</t>
  </si>
  <si>
    <t>1755531535</t>
  </si>
  <si>
    <t>2094237330</t>
  </si>
  <si>
    <t>669307267</t>
  </si>
  <si>
    <t>713463211</t>
  </si>
  <si>
    <t>Montáž izolace tepelné potrubí potrubními pouzdry s Al fólií staženými Al páskou 1x D do 50 mm</t>
  </si>
  <si>
    <t>-1197995263</t>
  </si>
  <si>
    <t>Montáž izolace tepelné potrubí a ohybů tvarovkami nebo deskami potrubními pouzdry s povrchovou úpravou hliníkovou fólií (izolační materiál ve specifikaci) přelepenými samolepící hliníkovou páskou potrubí jednovrstvá D do 50 mm</t>
  </si>
  <si>
    <t>https://podminky.urs.cz/item/CS_URS_2025_02/713463211</t>
  </si>
  <si>
    <t>63154573</t>
  </si>
  <si>
    <t>pouzdro izolační potrubní z minerální vlny s Al fólií max. 250/100°C 42/40mm</t>
  </si>
  <si>
    <t>-679481829</t>
  </si>
  <si>
    <t>20*1,1 'Přepočtené koeficientem množství</t>
  </si>
  <si>
    <t>-1511791411</t>
  </si>
  <si>
    <t>63154572</t>
  </si>
  <si>
    <t>pouzdro izolační potrubní z minerální vlny s Al fólií max. 250/100°C 35/40mm</t>
  </si>
  <si>
    <t>-669580575</t>
  </si>
  <si>
    <t>713463212</t>
  </si>
  <si>
    <t>Montáž izolace tepelné potrubí potrubními pouzdry s Al fólií staženými Al páskou 1x D přes 50 do 100 mm</t>
  </si>
  <si>
    <t>-282036065</t>
  </si>
  <si>
    <t>Montáž izolace tepelné potrubí a ohybů tvarovkami nebo deskami potrubními pouzdry s povrchovou úpravou hliníkovou fólií (izolační materiál ve specifikaci) přelepenými samolepící hliníkovou páskou potrubí jednovrstvá D přes 50 do 100 mm</t>
  </si>
  <si>
    <t>https://podminky.urs.cz/item/CS_URS_2025_02/713463212</t>
  </si>
  <si>
    <t>63154022</t>
  </si>
  <si>
    <t>pouzdro izolační potrubní z minerální vlny s Al fólií max. 250/100°C 54/50mm</t>
  </si>
  <si>
    <t>985284556</t>
  </si>
  <si>
    <t>6*1,1 'Přepočtené koeficientem množství</t>
  </si>
  <si>
    <t>-414650228</t>
  </si>
  <si>
    <t>1825096361</t>
  </si>
  <si>
    <t>1326280877</t>
  </si>
  <si>
    <t>722232062</t>
  </si>
  <si>
    <t>Kohout kulový přímý G 3/4" PN 42 do 185°C vnitřní závit s vypouštěním</t>
  </si>
  <si>
    <t>-926822786</t>
  </si>
  <si>
    <t>Armatury se dvěma závity kulové kohouty PN 42 do 185 °C přímé vnitřní závit s vypouštěním G 3/4"</t>
  </si>
  <si>
    <t>https://podminky.urs.cz/item/CS_URS_2025_02/722232062</t>
  </si>
  <si>
    <t>722232503</t>
  </si>
  <si>
    <t>Potrubní oddělovač G 1" PN 10 do 65°C vnější závit</t>
  </si>
  <si>
    <t>-74183649</t>
  </si>
  <si>
    <t>Armatury se dvěma závity potrubní oddělovače vnější závit PN 10 do 65 °C G 1"</t>
  </si>
  <si>
    <t>https://podminky.urs.cz/item/CS_URS_2025_02/722232503</t>
  </si>
  <si>
    <t>50018835</t>
  </si>
  <si>
    <t>1388532680</t>
  </si>
  <si>
    <t>Armatury z plastických hmot kohouty (PPR) kulové DN 25</t>
  </si>
  <si>
    <t>https://podminky.urs.cz/item/CS_URS_2025_02/722240123</t>
  </si>
  <si>
    <t>-226766880</t>
  </si>
  <si>
    <t>1806303461</t>
  </si>
  <si>
    <t>727111042</t>
  </si>
  <si>
    <t>Trubní ucpávka ocelového potrubí bez izolace DN 32 stropem tl 150 mm požární odolnost EI 120</t>
  </si>
  <si>
    <t>-1737963369</t>
  </si>
  <si>
    <t>Protipožární trubní ucpávky ocelového potrubí bez izolace prostup stropem tloušťky 150 mm požární odolnost EI 120 DN 32</t>
  </si>
  <si>
    <t>https://podminky.urs.cz/item/CS_URS_2025_02/727111042</t>
  </si>
  <si>
    <t>731</t>
  </si>
  <si>
    <t>Ústřední vytápění - kotelny</t>
  </si>
  <si>
    <t>731244494</t>
  </si>
  <si>
    <t>Montáž kotle ocelového závěsného na plyn kondenzačního o výkonu přes 28 do 50 kW</t>
  </si>
  <si>
    <t>2012034941</t>
  </si>
  <si>
    <t>Kotle ocelové teplovodní plynové stacionární kondenzační montáž kotlů kondenzačních ostatních typů o výkonu přes 28 do 50 kW</t>
  </si>
  <si>
    <t>https://podminky.urs.cz/item/CS_URS_2025_02/731244494</t>
  </si>
  <si>
    <t>998731101</t>
  </si>
  <si>
    <t>Přesun hmot tonážní pro kotelny v objektech v do 6 m</t>
  </si>
  <si>
    <t>-261071535</t>
  </si>
  <si>
    <t>Přesun hmot pro kotelny stanovený z hmotnosti přesunovaného materiálu vodorovná dopravní vzdálenost do 50 m základní v objektech výšky do 6 m</t>
  </si>
  <si>
    <t>https://podminky.urs.cz/item/CS_URS_2025_02/998731101</t>
  </si>
  <si>
    <t>X73101</t>
  </si>
  <si>
    <t>NÁSTĚNNÝ KONDENZAČNÍ KOTEL  O VÝKONU 35 KW PŘI SPÁDU 50/30 °C , VÝMĚNÍK AL-SI, BEZ INTEGROVANÉHO OHŘEVU TV, BÍLÁ BARVA, EMISNÍ TŘÍDA NOX 6, MODULACE VÝKONU 1:8, VÝSTUPNÍ TEPLOTA AŽ 82 °C,  INTEGROVANÉ OBĚHOVÉ ČERPADLO</t>
  </si>
  <si>
    <t>1804957002</t>
  </si>
  <si>
    <t>NÁSTĚNNÝ KONDENZAČNÍ KOTEL O VÝKONU 35 KW PŘI SPÁDU 50/30 °C , VÝMĚNÍK AL-SI, BEZ INTEGROVANÉHO OHŘEVU TV, BÍLÁ BARVA, EMISNÍ TŘÍDA NOX 6, MODULACE VÝKONU 1:8, VÝSTUPNÍ TEPLOTA AŽ 82 °C, INTEGROVANÉ OBĚHOVÉ ČERPADLO, včetně čidel anuloidu, zásobníku TUV, teplotních čidel, venovního čidla</t>
  </si>
  <si>
    <t>X73102</t>
  </si>
  <si>
    <t>Vypouštěcí sada se sifonem, odpadním potrubím a rozetou, D+M</t>
  </si>
  <si>
    <t>-1868832421</t>
  </si>
  <si>
    <t>X73103</t>
  </si>
  <si>
    <t>Sada pro připojení otopného okruhu, montáž na omítku, R 1", 3/4 " připojení k exp. nádobě, plnící a vypouštěcí kohout, D+M</t>
  </si>
  <si>
    <t>559287644</t>
  </si>
  <si>
    <t>X73104</t>
  </si>
  <si>
    <t xml:space="preserve">Regulační přístroj určený k nástěnným/stacionárnímkotlům, 7" dotykový ovládací displej. V základuumožňuje řízení 1 směšovaný otopný okruh, 1 okruhTV vč. cirkulace a kotlového čerpadla. Dále umožňujeřízení 0-10 V, výstup sumární poruchy, MOD-Buskomunikaci </t>
  </si>
  <si>
    <t>746937462</t>
  </si>
  <si>
    <t>Regulační přístroj určený k nástěnným/stacionárnímkotlům, 7" dotykový ovládací displej. V základuumožňuje řízení 1 směšovaný otopný okruh, 1 okruhTV vč. cirkulace a kotlového čerpadla. Dále umožňujeřízení 0-10 V, výstup sumární poruchy, MOD-Buskomunikaci a ovládání/ parametrizaci obslužné rovinypřes internet. Možnost rozšíření o max. 4 funkčnímoduly, D+M</t>
  </si>
  <si>
    <t>X73105</t>
  </si>
  <si>
    <t>Kaskádový modul pro řízení až 4 kotlů. Max. řízení až16 zdrojů tepla (4xFM-CM). Včetně čidla teploty, Ø 9,7 mm (čidlo strategie do anuloidu) a jímky pročidlo R 1/2"x100., D+M</t>
  </si>
  <si>
    <t>1806803346</t>
  </si>
  <si>
    <t>X73106</t>
  </si>
  <si>
    <t>Modul pro 2 otopné okruhy se směšovačem vč. 1čidla FV. Čidlo FV pro druhý směšovaný okruh jenutné objednat zvlášť. Možnost instalace 4 modulů vjednom regulačním přístroji, D+M</t>
  </si>
  <si>
    <t>-954777824</t>
  </si>
  <si>
    <t>X73107</t>
  </si>
  <si>
    <t>FZ/FV teplotní čidlo příložné  Ø 9,7mm, 10K, délka 3m, včetně příslušenství propříložnou montáž., D+M</t>
  </si>
  <si>
    <t>-648542928</t>
  </si>
  <si>
    <t>FZ/FV teplotní čidlo příložné Ø 9,7mm, 10K, délka 3m, včetně příslušenství propříložnou montáž., D+M</t>
  </si>
  <si>
    <t>X73108</t>
  </si>
  <si>
    <t>Set s cidlem TV (dríve AS-E) D6/3m 10K 1 KS Obsahuje cidlo teplé vody a materiál pro jeho instalaci do jímky zásobníku</t>
  </si>
  <si>
    <t>-520744755</t>
  </si>
  <si>
    <t>X73109</t>
  </si>
  <si>
    <t>VPN Router +DIN lišta, pro možnost vzdáleného dohledu, D+M</t>
  </si>
  <si>
    <t>503132731</t>
  </si>
  <si>
    <t>X73110</t>
  </si>
  <si>
    <t>Anuloid rychlomont.  80/120,  Vstup 2x R6/4“, výstup 2x G6/4“, max. 5000 l/h,včetně izolace, jímky pro čidlo teploty, vypouštění azávěsné konzoly., D+M</t>
  </si>
  <si>
    <t>-1868485727</t>
  </si>
  <si>
    <t>Anuloid rychlomont. 80/120, Vstup 2x R6/4“, výstup 2x G6/4“, max. 5000 l/h,včetně izolace, jímky pro čidlo teploty, vypouštění azávěsné konzoly., D+M</t>
  </si>
  <si>
    <t>X73111</t>
  </si>
  <si>
    <t>Rozdělovač otopnýchokruhů  3/32/32_Rozdělovač pro tři otopné okruhy, včetně izolace.Vstupy G1 1/2“, výstupy DN32, max. 80 kW, ΔT=20 K, včetně sady pro nástěnnou montáž D+M</t>
  </si>
  <si>
    <t>-459390029</t>
  </si>
  <si>
    <t>Rozdělovač otopnýchokruhů 3/32/32_Rozdělovač pro tři otopné okruhy, včetně izolace.Vstupy G1 1/2“, výstupy DN32, max. 80 kW, ΔT=20 K, včetně sady pro nástěnnou montáž D+M</t>
  </si>
  <si>
    <t>X73112</t>
  </si>
  <si>
    <t>Čerpadlová rychlomontážní skupina 32/7.5 Se směšovačem DN32/Kvs 18, připojení DN32,čerpadlo 32/7.5, teploměry, uzavírací kohouty,tepelná izolace, jímka pro čidlo výstupu ∅6mm., D+M</t>
  </si>
  <si>
    <t>746769649</t>
  </si>
  <si>
    <t>X73113</t>
  </si>
  <si>
    <t>Čerpadlová rychlomontážní skupina  32/7.5 - TV Bez směšovače, připojení DN32, čerpadlo 32/7.5,teploměry, uzavírací kohouty, tepelná izolace, D+M</t>
  </si>
  <si>
    <t>-1091730155</t>
  </si>
  <si>
    <t>Čerpadlová rychlomontážní skupina 32/7.5 - TV Bez směšovače, připojení DN32, čerpadlo 32/7.5,teploměry, uzavírací kohouty, tepelná izolace, D+M</t>
  </si>
  <si>
    <t>X73114</t>
  </si>
  <si>
    <t>Čerpadlová rychlomontážní skupina  20/6, Se směšovačem DN20/Kvs 6.3, připojení DN25,čerpadlo 25/6, teploměry, uzavírací kohouty, tepelnáizolace, jímka pro čidlo výstupu ∅6mm., D+M</t>
  </si>
  <si>
    <t>2104391814</t>
  </si>
  <si>
    <t>Čerpadlová rychlomontážní skupina 20/6, Se směšovačem DN20/Kvs 6.3, připojení DN25,čerpadlo 25/6, teploměry, uzavírací kohouty, tepelnáizolace, jímka pro čidlo výstupu ∅6mm., D+M</t>
  </si>
  <si>
    <t>X73115</t>
  </si>
  <si>
    <t>Přechodová sada ES0 Sada 2 ks přechodových šroubení pro připojeníčerpadlové skupiny, D+M</t>
  </si>
  <si>
    <t>-1582430121</t>
  </si>
  <si>
    <t>X73116</t>
  </si>
  <si>
    <t>Sada obsahující patronu P16000 s kapacitou 16000 l  x°dH, náhradní náplň 14 l, připojovací sestavu Profi s  digitálním měřičem vodivosti a elektronickým vodoměrem, madlo. Připojovací sada je bez tepelné izolace. Výdrž náplně při 20°dH vstupní vody : 800 l</t>
  </si>
  <si>
    <t>-1648204139</t>
  </si>
  <si>
    <t>Sada obsahující patronu P16000 s kapacitou 16000 l x°dH, náhradní náplň 14 l, připojovací sestavu Profi s digitálním měřičem vodivosti a elektronickým vodoměrem, madlo. Připojovací sada je bez tepelné izolace. Výdrž náplně při 20°dH vstupní vody : 800 l upravené vody</t>
  </si>
  <si>
    <t>732211236</t>
  </si>
  <si>
    <t>Ohřívač stacionární zásobníkový se dvěma výměníky PN 1,0/1,0 o objemu 500 l v.pl. 1,4 m2/2,0 m2</t>
  </si>
  <si>
    <t>-228121693</t>
  </si>
  <si>
    <t>Nepřímotopné zásobníkové ohřívače TUV stacionární se dvěma teplosměnnými výměníky PN 1,0 MPa/1,0 MPa, t = 95°C/110°C objem zásobníku / v.pl. m2 výměníku 500 l / 1,4 m2/2,0 m2</t>
  </si>
  <si>
    <t>https://podminky.urs.cz/item/CS_URS_2025_02/732211236</t>
  </si>
  <si>
    <t>581878311</t>
  </si>
  <si>
    <t>1047243687</t>
  </si>
  <si>
    <t>-2039444788</t>
  </si>
  <si>
    <t>Nádoby expanzní tlakové pro topné a chladicí soustavy příslušenství k expanzním nádobám konzole nastavitelná</t>
  </si>
  <si>
    <t>https://podminky.urs.cz/item/CS_URS_2025_02/732331772</t>
  </si>
  <si>
    <t>-247685916</t>
  </si>
  <si>
    <t>998732101</t>
  </si>
  <si>
    <t>Přesun hmot tonážní pro strojovny v objektech v do 6 m</t>
  </si>
  <si>
    <t>-1892168993</t>
  </si>
  <si>
    <t>Přesun hmot pro strojovny stanovený z hmotnosti přesunovaného materiálu vodorovná dopravní vzdálenost do 50 m základní v objektech výšky do 6 m</t>
  </si>
  <si>
    <t>https://podminky.urs.cz/item/CS_URS_2025_02/998732101</t>
  </si>
  <si>
    <t>X73217</t>
  </si>
  <si>
    <t>Základní sada kaskád.odkouřeníDN110/160, C93x, Základní sada odkouření DN110/160 pro kaskádudvou kotlů, pro provoz nezávislý na vzduchu vmístnosti (C93x). Obsahuje dva sběrné T-kusy110/160 s připojením od kotlů 80/125, koncovku sodtokem kondenzátu.</t>
  </si>
  <si>
    <t>-906233045</t>
  </si>
  <si>
    <t>X73218</t>
  </si>
  <si>
    <t>ODKOUŘENÍ_Trubka DN110/160, délka 1000 mm, PP/oc</t>
  </si>
  <si>
    <t>-1657986536</t>
  </si>
  <si>
    <t>X73219</t>
  </si>
  <si>
    <t>ODKOUŘENÍ_Trubka DN110/160 s revizním otvorem, délka 312mm, PP/oc</t>
  </si>
  <si>
    <t>1116652986</t>
  </si>
  <si>
    <t>X73220</t>
  </si>
  <si>
    <t>ODKOUŘENÍ_Koleno DN110/160, 87° PP/oc</t>
  </si>
  <si>
    <t>1117104507</t>
  </si>
  <si>
    <t>X73221</t>
  </si>
  <si>
    <t>ODKOUŘENÍ_Trubka DN110/160, délka 500 mm, PP/oc</t>
  </si>
  <si>
    <t>-1928504055</t>
  </si>
  <si>
    <t>X73222</t>
  </si>
  <si>
    <t xml:space="preserve">Sada odkouření DN110-DN125 v šachtě,B23p/C93x, Sada odkouření DN110-DN125 v šachtě, pro provozB23p nebo C93x. Obsahuje připojovací trubkuDN110/160, kryt průchodu do šachty, patní kolenoDN110 s montážní lištou, rozšíření DN110 na DN125,6 rozpěrných držáků </t>
  </si>
  <si>
    <t>-1736441543</t>
  </si>
  <si>
    <t>Sada odkouření DN110-DN125 v šachtě,B23p/C93x, Sada odkouření DN110-DN125 v šachtě, pro provozB23p nebo C93x. Obsahuje připojovací trubkuDN110/160, kryt průchodu do šachty, patní kolenoDN110 s montážní lištou, rozšíření DN110 na DN125,6 rozpěrných držáků D125, černou plast.trubkuvyústění D125 a nerezový horní kryt šachty.</t>
  </si>
  <si>
    <t>X73223</t>
  </si>
  <si>
    <t>ODKOUŘENÍ_ Trubka DN125, délka 1000 mm, PP</t>
  </si>
  <si>
    <t>KUS</t>
  </si>
  <si>
    <t>1333884489</t>
  </si>
  <si>
    <t>x73224</t>
  </si>
  <si>
    <t>SESTAVENÍ ODKOUŘENÍ KOMPLET</t>
  </si>
  <si>
    <t>-136365013</t>
  </si>
  <si>
    <t>X73225</t>
  </si>
  <si>
    <t>819112806</t>
  </si>
  <si>
    <t>Revize odkouření</t>
  </si>
  <si>
    <t>X73226</t>
  </si>
  <si>
    <t>MaR, 2x PLYNOVÝ KOTEL V KASKÁDĚ, řídící 2 otopné soustavy a 1x nabíjení zásobníku TUV, včetně čidel, kabeláže vedené v  instalačních lištách , elektrorevize, včetně dokumentace skutečného provedení, dle SCHEMATU ZAPOJENI, vyregulování , zprovoznění a zauč</t>
  </si>
  <si>
    <t>2127108281</t>
  </si>
  <si>
    <t>MaR, 2x PLYNOVÝ KOTEL V KASKÁDĚ, řídící 2 otopné soustavy a 1x nabíjení zásobníku TUV, včetně čidel, kabeláže vedené v instalačních lištách , elektrorevize, včetně dokumentace skutečného provedení, dle SCHEMATU ZAPOJENI, vyregulování , zprovoznění a zaučení obsluhy komplet DM</t>
  </si>
  <si>
    <t>prokabelování jednotlivých komponent MaR dle Schematu  zapojení, čidel, Regulátoru, ekvit. čidla, čerpadlových skupin, elektroinstalace  slaboproudých</t>
  </si>
  <si>
    <t>rozvodů včetně revize, PD skutečného povedení</t>
  </si>
  <si>
    <t>X73227</t>
  </si>
  <si>
    <t xml:space="preserve">Spuštění 2x plynových kotlů servisním technikem výrobce, </t>
  </si>
  <si>
    <t>1038741299</t>
  </si>
  <si>
    <t>733</t>
  </si>
  <si>
    <t>Ústřední vytápění - rozvodné potrubí</t>
  </si>
  <si>
    <t>733222302</t>
  </si>
  <si>
    <t>Potrubí měděné polotvrdé spojované lisováním D 15x1 mm</t>
  </si>
  <si>
    <t>-1996701565</t>
  </si>
  <si>
    <t>Potrubí z trubek měděných polotvrdých spojovaných lisováním PN 16, T= +110°C Ø 15/1</t>
  </si>
  <si>
    <t>https://podminky.urs.cz/item/CS_URS_2025_02/733222302</t>
  </si>
  <si>
    <t>4+4+88+2+2+88+4+4+6+6+16+10+6+4+4+12+8+8+66+12+12+12+12+8+8+8+8</t>
  </si>
  <si>
    <t>733222303</t>
  </si>
  <si>
    <t>Potrubí měděné polotvrdé spojované lisováním D 18x1 mm</t>
  </si>
  <si>
    <t>-308403635</t>
  </si>
  <si>
    <t>Potrubí z trubek měděných polotvrdých spojovaných lisováním PN 16, T= +110°C Ø 18/1</t>
  </si>
  <si>
    <t>https://podminky.urs.cz/item/CS_URS_2025_02/733222303</t>
  </si>
  <si>
    <t>16+16+4+4+666+6+4+4+5+5+12+10+10+14+14+10+10+12+12</t>
  </si>
  <si>
    <t>733222304</t>
  </si>
  <si>
    <t>Potrubí měděné polotvrdé spojované lisováním D 22x1 mm</t>
  </si>
  <si>
    <t>1589238013</t>
  </si>
  <si>
    <t>Potrubí z trubek měděných polotvrdých spojovaných lisováním PN 16, T= +110°C Ø 22/1</t>
  </si>
  <si>
    <t>https://podminky.urs.cz/item/CS_URS_2025_02/733222304</t>
  </si>
  <si>
    <t>12+12+14+14+10+10+10+10+10+6+6+8+8+2+2</t>
  </si>
  <si>
    <t>1780042701</t>
  </si>
  <si>
    <t>Potrubí z trubek měděných tvrdých spojovaných lisováním PN 16, T= +110°C Ø 28/1,5</t>
  </si>
  <si>
    <t>https://podminky.urs.cz/item/CS_URS_2025_02/733223304</t>
  </si>
  <si>
    <t>4+4+6+6+6+6+4+4+4+8+5+5+6+6+2</t>
  </si>
  <si>
    <t>-472552044</t>
  </si>
  <si>
    <t>Potrubí z trubek měděných tvrdých spojovaných lisováním PN 16, T= +110°C Ø 35/1,5</t>
  </si>
  <si>
    <t>https://podminky.urs.cz/item/CS_URS_2025_02/733223305</t>
  </si>
  <si>
    <t>8+8+4+4+6+6+4+4</t>
  </si>
  <si>
    <t>-2112165121</t>
  </si>
  <si>
    <t>Potrubí z trubek měděných tvrdých spojovaných lisováním PN 16, T= +110°C Ø 42/1,5</t>
  </si>
  <si>
    <t>https://podminky.urs.cz/item/CS_URS_2025_02/733223306</t>
  </si>
  <si>
    <t>6+6+4+4</t>
  </si>
  <si>
    <t>143399861</t>
  </si>
  <si>
    <t>Potrubí z trubek měděných tvrdých spojovaných lisováním PN 16, T= +110°C Ø 54/2</t>
  </si>
  <si>
    <t>https://podminky.urs.cz/item/CS_URS_2025_02/733223307</t>
  </si>
  <si>
    <t>1625625019</t>
  </si>
  <si>
    <t>Zkoušky těsnosti potrubí z trubek měděných Ø do 35/1,5</t>
  </si>
  <si>
    <t>https://podminky.urs.cz/item/CS_URS_2025_02/733291101</t>
  </si>
  <si>
    <t>422+834+134+76+44</t>
  </si>
  <si>
    <t>1028007091</t>
  </si>
  <si>
    <t>Zkoušky těsnosti potrubí z trubek měděných Ø přes 35/1,5 do 64/2,0</t>
  </si>
  <si>
    <t>https://podminky.urs.cz/item/CS_URS_2025_02/733291102</t>
  </si>
  <si>
    <t>383213164</t>
  </si>
  <si>
    <t>https://podminky.urs.cz/item/CS_URS_2025_02/733811251</t>
  </si>
  <si>
    <t>422+834+134</t>
  </si>
  <si>
    <t>Ochrana potrubí ústředního vytápění termoizolačními trubicemi z PE tl přes 20 do 25 mm DN přes 22 do 45 mm</t>
  </si>
  <si>
    <t>-2046705270</t>
  </si>
  <si>
    <t>https://podminky.urs.cz/item/CS_URS_2025_02/733811252</t>
  </si>
  <si>
    <t>134+76+44</t>
  </si>
  <si>
    <t>998733101</t>
  </si>
  <si>
    <t>Přesun hmot tonážní pro rozvody potrubí v objektech v do 6 m</t>
  </si>
  <si>
    <t>-784501317</t>
  </si>
  <si>
    <t>Přesun hmot pro rozvody potrubí stanovený z hmotnosti přesunovaného materiálu vodorovná dopravní vzdálenost do 50 m základní v objektech výšky do 6 m</t>
  </si>
  <si>
    <t>https://podminky.urs.cz/item/CS_URS_2025_02/998733101</t>
  </si>
  <si>
    <t>X73302</t>
  </si>
  <si>
    <t>1319888564</t>
  </si>
  <si>
    <t>X73303</t>
  </si>
  <si>
    <t>Vyregulování a zprovoznění otopné soustavy</t>
  </si>
  <si>
    <t>2092411521</t>
  </si>
  <si>
    <t>X73304</t>
  </si>
  <si>
    <t>Dílenská dokumentace hydraulického vyregulování dle skutečného provedení,přednastavení ventilů otopných těles, komplet</t>
  </si>
  <si>
    <t>-1136831958</t>
  </si>
  <si>
    <t>X73305</t>
  </si>
  <si>
    <t>PD skutečného provedení</t>
  </si>
  <si>
    <t>261662426</t>
  </si>
  <si>
    <t>734209105</t>
  </si>
  <si>
    <t>Montáž armatury závitové s jedním závitem G 1</t>
  </si>
  <si>
    <t>-1425232116</t>
  </si>
  <si>
    <t>Montáž závitových armatur s 1 závitem G 1 (DN 25)</t>
  </si>
  <si>
    <t>https://podminky.urs.cz/item/CS_URS_2025_02/734209105</t>
  </si>
  <si>
    <t>1+1</t>
  </si>
  <si>
    <t>X144CZ</t>
  </si>
  <si>
    <t>Odstředivý odkalovač s magnetickou vložkou, vypouštěním, odvzdušněním a 2 ks kulových kohoutů s převlečnou maticí 3/4  set (F x F x M)</t>
  </si>
  <si>
    <t>2094475670</t>
  </si>
  <si>
    <t>-1987600355</t>
  </si>
  <si>
    <t>Ventily regulační závitové hlavice termostatické pro ovládání ventilů PN 10 do 110°C kapalinové otopných těles VK</t>
  </si>
  <si>
    <t>https://podminky.urs.cz/item/CS_URS_2025_02/734221682</t>
  </si>
  <si>
    <t>2045751927</t>
  </si>
  <si>
    <t>Ventily zpětné závitové PN 16 do 110°C přímé G 1</t>
  </si>
  <si>
    <t>https://podminky.urs.cz/item/CS_URS_2025_02/734242414</t>
  </si>
  <si>
    <t>-494687909</t>
  </si>
  <si>
    <t>734251135</t>
  </si>
  <si>
    <t>Ventil pojistný čepový rohový G 1 PN 16 do 200°C</t>
  </si>
  <si>
    <t>-1528440082</t>
  </si>
  <si>
    <t>Ventily pojistné závitové a čepové rohové PN 16 do 200°C (P 10 287 616) G 1</t>
  </si>
  <si>
    <t>https://podminky.urs.cz/item/CS_URS_2025_02/734251135</t>
  </si>
  <si>
    <t>734261406</t>
  </si>
  <si>
    <t>Armatura připojovací přímá G 1/2x18 PN 10 do 110°C radiátorů typu VK</t>
  </si>
  <si>
    <t>316785817</t>
  </si>
  <si>
    <t>Šroubení připojovací armatury radiátorů VK PN 10 do 110°C, regulační uzavíratelné přímé G 1/2 x 18</t>
  </si>
  <si>
    <t>https://podminky.urs.cz/item/CS_URS_2025_02/734261406</t>
  </si>
  <si>
    <t>734291123</t>
  </si>
  <si>
    <t>Kohout plnící a vypouštěcí G 1/2 PN 10 do 90°C závitový</t>
  </si>
  <si>
    <t>325428234</t>
  </si>
  <si>
    <t>Ostatní armatury kohouty plnicí a vypouštěcí PN 10 do 90°C G 1/2</t>
  </si>
  <si>
    <t>https://podminky.urs.cz/item/CS_URS_2025_02/734291123</t>
  </si>
  <si>
    <t>734291255</t>
  </si>
  <si>
    <t>Filtr závitový pro topné a chladicí systémy přímý G 1 PN 16 do 160°C s vnitřními závity</t>
  </si>
  <si>
    <t>-1851647945</t>
  </si>
  <si>
    <t>Ostatní armatury filtry závitové pro topné a chladicí systémy PN 16 do 160°C přímé s vnitřními závity G 1</t>
  </si>
  <si>
    <t>https://podminky.urs.cz/item/CS_URS_2025_02/734291255</t>
  </si>
  <si>
    <t>734291274</t>
  </si>
  <si>
    <t>Filtr závitový pro topné a chladicí systémy přímý G 1 PN 30 do 110°C s vnitřními závity a integrovaným magnetem</t>
  </si>
  <si>
    <t>-222321356</t>
  </si>
  <si>
    <t>Ostatní armatury filtry závitové pro topné a chladicí systémy PN 30 do 110°C přímé s vnitřními závity a integrovaným magnetem G 1</t>
  </si>
  <si>
    <t>https://podminky.urs.cz/item/CS_URS_2025_02/734291274</t>
  </si>
  <si>
    <t>1905905742</t>
  </si>
  <si>
    <t>Ostatní armatury kulové kohouty PN 42 do 185°C přímé vnitřní závit G 1</t>
  </si>
  <si>
    <t>https://podminky.urs.cz/item/CS_URS_2025_02/734292715</t>
  </si>
  <si>
    <t>4+4+4</t>
  </si>
  <si>
    <t>734292725</t>
  </si>
  <si>
    <t>Kohout kulový přímý G 1 PN 42 do 185°C vnitřní závit s vypouštěním</t>
  </si>
  <si>
    <t>-976688040</t>
  </si>
  <si>
    <t>Ostatní armatury kulové kohouty PN 42 do 185°C přímé vnitřní závit s vypouštěním G 1</t>
  </si>
  <si>
    <t>https://podminky.urs.cz/item/CS_URS_2025_02/734292725</t>
  </si>
  <si>
    <t>734411102</t>
  </si>
  <si>
    <t>Teploměr technický s pevným stonkem a jímkou zadní připojení průměr 63 mm délky 75 mm</t>
  </si>
  <si>
    <t>1527299393</t>
  </si>
  <si>
    <t>Teploměry technické s pevným stonkem a jímkou zadní připojení (axiální) průměr 63 mm délka stonku 75 mm</t>
  </si>
  <si>
    <t>https://podminky.urs.cz/item/CS_URS_2025_02/734411102</t>
  </si>
  <si>
    <t>734411601</t>
  </si>
  <si>
    <t>Ochranná jímka se závitem do G 1</t>
  </si>
  <si>
    <t>-1690287755</t>
  </si>
  <si>
    <t>Teploměry technické ochranné jímky se závitem do G 1</t>
  </si>
  <si>
    <t>https://podminky.urs.cz/item/CS_URS_2025_02/734411601</t>
  </si>
  <si>
    <t>998734101</t>
  </si>
  <si>
    <t>Přesun hmot tonážní pro armatury v objektech v do 6 m</t>
  </si>
  <si>
    <t>-905281473</t>
  </si>
  <si>
    <t>Přesun hmot pro armatury stanovený z hmotnosti přesunovaného materiálu vodorovná dopravní vzdálenost do 50 m základní v objektech výšky do 6 m</t>
  </si>
  <si>
    <t>https://podminky.urs.cz/item/CS_URS_2025_02/998734101</t>
  </si>
  <si>
    <t>735</t>
  </si>
  <si>
    <t>Ústřední vytápění - otopná tělesa</t>
  </si>
  <si>
    <t>1904619302</t>
  </si>
  <si>
    <t>Regulace otopného systému při opravách vyregulování dvojregulačních ventilů a kohoutů s termostatickým ovládáním</t>
  </si>
  <si>
    <t>https://podminky.urs.cz/item/CS_URS_2025_02/735000912</t>
  </si>
  <si>
    <t>735152372</t>
  </si>
  <si>
    <t>Otopné těleso panelové VK dvoudeskové bez přídavné přestupní plochy výška/délka 600/500 mm výkon 489 W</t>
  </si>
  <si>
    <t>-571208077</t>
  </si>
  <si>
    <t>Otopná tělesa panelová VK dvoudesková PN 1,0 MPa, T do 110°C bez přídavné přestupní plochy výšky tělesa 600 mm stavební délky / výkonu 500 mm / 489 W</t>
  </si>
  <si>
    <t>https://podminky.urs.cz/item/CS_URS_2025_02/735152372</t>
  </si>
  <si>
    <t>-2137530455</t>
  </si>
  <si>
    <t>Otopná tělesa panelová VK dvoudesková PN 1,0 MPa, T do 110°C bez přídavné přestupní plochy výšky tělesa 600 mm stavební délky / výkonu 600 mm / 587 W</t>
  </si>
  <si>
    <t>https://podminky.urs.cz/item/CS_URS_2025_02/735152373</t>
  </si>
  <si>
    <t>735152475</t>
  </si>
  <si>
    <t>Otopné těleso panelové VK dvoudeskové 1 přídavná přestupní plocha výška/délka 600/800 mm výkon 1030 W</t>
  </si>
  <si>
    <t>1240290776</t>
  </si>
  <si>
    <t>Otopná tělesa panelová VK dvoudesková PN 1,0 MPa, T do 110°C s jednou přídavnou přestupní plochou výšky tělesa 600 mm stavební délky / výkonu 800 mm / 1030 W</t>
  </si>
  <si>
    <t>https://podminky.urs.cz/item/CS_URS_2025_02/735152475</t>
  </si>
  <si>
    <t>735152477</t>
  </si>
  <si>
    <t>Otopné těleso panelové VK dvoudeskové 1 přídavná přestupní plocha výška/délka 600/1000 mm výkon 1288 W</t>
  </si>
  <si>
    <t>-1392495125</t>
  </si>
  <si>
    <t>Otopná tělesa panelová VK dvoudesková PN 1,0 MPa, T do 110°C s jednou přídavnou přestupní plochou výšky tělesa 600 mm stavební délky / výkonu 1000 mm / 1288 W</t>
  </si>
  <si>
    <t>https://podminky.urs.cz/item/CS_URS_2025_02/735152477</t>
  </si>
  <si>
    <t>735152482</t>
  </si>
  <si>
    <t>Otopné těleso panelové VK dvoudeskové 1 přídavná přestupní plocha výška/délka 600/1800 mm výkon 2318 W</t>
  </si>
  <si>
    <t>1801529048</t>
  </si>
  <si>
    <t>Otopná tělesa panelová VK dvoudesková PN 1,0 MPa, T do 110°C s jednou přídavnou přestupní plochou výšky tělesa 600 mm stavební délky / výkonu 1800 mm / 2318 W</t>
  </si>
  <si>
    <t>https://podminky.urs.cz/item/CS_URS_2025_02/735152482</t>
  </si>
  <si>
    <t>1+1+1+1</t>
  </si>
  <si>
    <t>735152573</t>
  </si>
  <si>
    <t>Otopné těleso panelové VK dvoudeskové 2 přídavné přestupní plochy výška/délka 600/600 mm výkon 1007 W</t>
  </si>
  <si>
    <t>-754943430</t>
  </si>
  <si>
    <t>Otopná tělesa panelová VK dvoudesková PN 1,0 MPa, T do 110°C se dvěma přídavnými přestupními plochami výšky tělesa 600 mm stavební délky / výkonu 600 mm / 1007 W</t>
  </si>
  <si>
    <t>https://podminky.urs.cz/item/CS_URS_2025_02/735152573</t>
  </si>
  <si>
    <t>584427229</t>
  </si>
  <si>
    <t>Otopná tělesa panelová VK dvoudesková PN 1,0 MPa, T do 110°C se dvěma přídavnými přestupními plochami výšky tělesa 600 mm stavební délky / výkonu 900 mm / 1511 W</t>
  </si>
  <si>
    <t>https://podminky.urs.cz/item/CS_URS_2025_02/735152576</t>
  </si>
  <si>
    <t>735152577</t>
  </si>
  <si>
    <t>Otopné těleso panelové VK dvoudeskové 2 přídavné přestupní plochy výška/délka 600/1000 mm výkon 1679 W</t>
  </si>
  <si>
    <t>-583808290</t>
  </si>
  <si>
    <t>Otopná tělesa panelová VK dvoudesková PN 1,0 MPa, T do 110°C se dvěma přídavnými přestupními plochami výšky tělesa 600 mm stavební délky / výkonu 1000 mm / 1679 W</t>
  </si>
  <si>
    <t>https://podminky.urs.cz/item/CS_URS_2025_02/735152577</t>
  </si>
  <si>
    <t>-272349662</t>
  </si>
  <si>
    <t>Otopná tělesa panelová VK dvoudesková PN 1,0 MPa, T do 110°C se dvěma přídavnými přestupními plochami výšky tělesa 600 mm stavební délky / výkonu 1400 mm / 2351 W</t>
  </si>
  <si>
    <t>https://podminky.urs.cz/item/CS_URS_2025_02/735152580</t>
  </si>
  <si>
    <t>735152591</t>
  </si>
  <si>
    <t>Otopné těleso panelové VK dvoudeskové 2 přídavné přestupní plochy výška/délka 900/400 mm výkon 925 W</t>
  </si>
  <si>
    <t>13817629</t>
  </si>
  <si>
    <t>Otopná tělesa panelová VK dvoudesková PN 1,0 MPa, T do 110°C se dvěma přídavnými přestupními plochami výšky tělesa 900 mm stavební délky / výkonu 400 mm / 925 W</t>
  </si>
  <si>
    <t>https://podminky.urs.cz/item/CS_URS_2025_02/735152591</t>
  </si>
  <si>
    <t>735152593</t>
  </si>
  <si>
    <t>Otopné těleso panelové VK dvoudeskové 2 přídavné přestupní plochy výška/délka 900/600 mm výkon 1388 W</t>
  </si>
  <si>
    <t>-320436753</t>
  </si>
  <si>
    <t>Otopná tělesa panelová VK dvoudesková PN 1,0 MPa, T do 110°C se dvěma přídavnými přestupními plochami výšky tělesa 900 mm stavební délky / výkonu 600 mm / 1388 W</t>
  </si>
  <si>
    <t>https://podminky.urs.cz/item/CS_URS_2025_02/735152593</t>
  </si>
  <si>
    <t>735152600</t>
  </si>
  <si>
    <t>Otopné těleso panelové VK dvoudeskové 2 přídavné přestupní plochy výška/délka 900/1400 mm výkon 3238 W</t>
  </si>
  <si>
    <t>2115004649</t>
  </si>
  <si>
    <t>Otopná tělesa panelová VK dvoudesková PN 1,0 MPa, T do 110°C se dvěma přídavnými přestupními plochami výšky tělesa 900 mm stavební délky / výkonu 1400 mm / 3238 W</t>
  </si>
  <si>
    <t>https://podminky.urs.cz/item/CS_URS_2025_02/735152600</t>
  </si>
  <si>
    <t>735152692</t>
  </si>
  <si>
    <t>Otopné těleso panelové VK třídeskové 3 přídavné přestupní plochy výška/délka 900/500 mm výkon 1664 W</t>
  </si>
  <si>
    <t>-1035166773</t>
  </si>
  <si>
    <t>Otopná tělesa panelová VK třídesková PN 1,0 MPa, T do 110°C se třemi přídavnými přestupními plochami výšky tělesa 900 mm stavební délky / výkonu 500 mm / 1664 W</t>
  </si>
  <si>
    <t>https://podminky.urs.cz/item/CS_URS_2025_02/735152692</t>
  </si>
  <si>
    <t>-1917692194</t>
  </si>
  <si>
    <t>Ostatní opravy otopných těles odvzdušnění tělesa</t>
  </si>
  <si>
    <t>https://podminky.urs.cz/item/CS_URS_2025_02/735191905</t>
  </si>
  <si>
    <t>333326613</t>
  </si>
  <si>
    <t>Ostatní opravy otopných těles napuštění vody do otopného systému včetně potrubí (bez kotle a ohříváků) otopných těles</t>
  </si>
  <si>
    <t>https://podminky.urs.cz/item/CS_URS_2025_02/735191910</t>
  </si>
  <si>
    <t>24*4,0</t>
  </si>
  <si>
    <t>998735101</t>
  </si>
  <si>
    <t>Přesun hmot tonážní pro otopná tělesa v objektech v do 6 m</t>
  </si>
  <si>
    <t>1744886667</t>
  </si>
  <si>
    <t>Přesun hmot pro otopná tělesa stanovený z hmotnosti přesunovaného materiálu vodorovná dopravní vzdálenost do 50 m základní v objektech výšky do 6 m</t>
  </si>
  <si>
    <t>https://podminky.urs.cz/item/CS_URS_2025_02/998735101</t>
  </si>
  <si>
    <t>{0b3ee709-2504-4f8e-b5fe-3e669cf6cadd}</t>
  </si>
  <si>
    <t>D.1.4.6_UT_1.NP - 1.NP_UT</t>
  </si>
  <si>
    <t>-509307286</t>
  </si>
  <si>
    <t>8+8+66+10+4+10+10+44+4+10+10+10+10+10</t>
  </si>
  <si>
    <t>368424366</t>
  </si>
  <si>
    <t>30+304+4+14+14+26+30+10+10+10+6+6</t>
  </si>
  <si>
    <t>-1763975370</t>
  </si>
  <si>
    <t>30+30+6+6+10+6+6+30+10</t>
  </si>
  <si>
    <t>1417756045</t>
  </si>
  <si>
    <t>7+7+15+15</t>
  </si>
  <si>
    <t>516898921</t>
  </si>
  <si>
    <t>-1467264037</t>
  </si>
  <si>
    <t>214+464+134+44+16</t>
  </si>
  <si>
    <t>1040063298</t>
  </si>
  <si>
    <t>214+464+134</t>
  </si>
  <si>
    <t>1023790157</t>
  </si>
  <si>
    <t>134+44+16</t>
  </si>
  <si>
    <t>-621942671</t>
  </si>
  <si>
    <t>630594184</t>
  </si>
  <si>
    <t>-1841446705</t>
  </si>
  <si>
    <t>-214908365</t>
  </si>
  <si>
    <t>862242637</t>
  </si>
  <si>
    <t>1207493607</t>
  </si>
  <si>
    <t>309148470</t>
  </si>
  <si>
    <t>-657880161</t>
  </si>
  <si>
    <t>-1964196182</t>
  </si>
  <si>
    <t>1+3+2+12+3+2+2+5</t>
  </si>
  <si>
    <t>-2049018487</t>
  </si>
  <si>
    <t>735152380</t>
  </si>
  <si>
    <t>Otopné těleso panel VK dvoudeskové bez přídavné přestupní plochy výška/délka 600/1400 mm výkon 1369 W</t>
  </si>
  <si>
    <t>-433940344</t>
  </si>
  <si>
    <t>Otopná tělesa panelová VK dvoudesková PN 1,0 MPa, T do 110°C bez přídavné přestupní plochy výšky tělesa 600 mm stavební délky / výkonu 1400 mm / 1369 W</t>
  </si>
  <si>
    <t>https://podminky.urs.cz/item/CS_URS_2025_02/735152380</t>
  </si>
  <si>
    <t>735152473</t>
  </si>
  <si>
    <t>Otopné těleso panelové VK dvoudeskové 1 přídavná přestupní plocha výška/délka 600/600 mm výkon 773 W</t>
  </si>
  <si>
    <t>-1796565567</t>
  </si>
  <si>
    <t>Otopná tělesa panelová VK dvoudesková PN 1,0 MPa, T do 110°C s jednou přídavnou přestupní plochou výšky tělesa 600 mm stavební délky / výkonu 600 mm / 773 W</t>
  </si>
  <si>
    <t>https://podminky.urs.cz/item/CS_URS_2025_02/735152473</t>
  </si>
  <si>
    <t>-1275215709</t>
  </si>
  <si>
    <t>Otopná tělesa panelová VK dvoudesková PN 1,0 MPa, T do 110°C s jednou přídavnou přestupní plochou výšky tělesa 600 mm stavební délky / výkonu 1400 mm / 1803 W</t>
  </si>
  <si>
    <t>https://podminky.urs.cz/item/CS_URS_2025_02/735152480</t>
  </si>
  <si>
    <t>3+3+3+3</t>
  </si>
  <si>
    <t>-75273030</t>
  </si>
  <si>
    <t>735152581</t>
  </si>
  <si>
    <t>Otopné těleso panelové VK dvoudeskové 2 přídavné přestupní plochy výška/délka 600/1600 mm výkon 2686 W</t>
  </si>
  <si>
    <t>-879468209</t>
  </si>
  <si>
    <t>Otopná tělesa panelová VK dvoudesková PN 1,0 MPa, T do 110°C se dvěma přídavnými přestupními plochami výšky tělesa 600 mm stavební délky / výkonu 1600 mm / 2686 W</t>
  </si>
  <si>
    <t>https://podminky.urs.cz/item/CS_URS_2025_02/735152581</t>
  </si>
  <si>
    <t>735152599</t>
  </si>
  <si>
    <t>Otopné těleso panelové VK dvoudeskové 2 přídavné přestupní plochy výška/délka 900/1200 mm výkon 2776 W</t>
  </si>
  <si>
    <t>-1147180714</t>
  </si>
  <si>
    <t>Otopná tělesa panelová VK dvoudesková PN 1,0 MPa, T do 110°C se dvěma přídavnými přestupními plochami výšky tělesa 900 mm stavební délky / výkonu 1200 mm / 2776 W</t>
  </si>
  <si>
    <t>https://podminky.urs.cz/item/CS_URS_2025_02/735152599</t>
  </si>
  <si>
    <t>-570133282</t>
  </si>
  <si>
    <t>-1336404298</t>
  </si>
  <si>
    <t>30*4,5</t>
  </si>
  <si>
    <t>735419136</t>
  </si>
  <si>
    <t>Montáž konvektoru stavební délky přes 1600 do 3000 mm</t>
  </si>
  <si>
    <t>-1625183362</t>
  </si>
  <si>
    <t>Konvektory podlahové montáž konvektorů stavební délky přes 1600 do 3000 mm</t>
  </si>
  <si>
    <t>https://podminky.urs.cz/item/CS_URS_2025_02/735419136</t>
  </si>
  <si>
    <t>-941119681</t>
  </si>
  <si>
    <t>X73301</t>
  </si>
  <si>
    <t>1741712222</t>
  </si>
  <si>
    <t>Podlahový konvektor z nerez. oceli/pozink plechu s přirozenou konvekcí š/v/délka - 340/110/3000 mm Qtn 1475W, s nerez. krycí mřížkou ( nerez ocel) nerez. rolovací, s Al. lištami, včetně připojovacího šroubení ,</t>
  </si>
  <si>
    <t>{cd275de2-f089-4344-93ba-7ff56164cb57}</t>
  </si>
  <si>
    <t>D.1.4.6_UT_m.č. 101 - 1.NP_m.č. 101</t>
  </si>
  <si>
    <t>1260603236</t>
  </si>
  <si>
    <t>616994287</t>
  </si>
  <si>
    <t>16+16</t>
  </si>
  <si>
    <t>-86044588</t>
  </si>
  <si>
    <t>1269871600</t>
  </si>
  <si>
    <t>324382829</t>
  </si>
  <si>
    <t>-281429014</t>
  </si>
  <si>
    <t>1251358045</t>
  </si>
  <si>
    <t>1296137323</t>
  </si>
  <si>
    <t>416685080</t>
  </si>
  <si>
    <t>-2042512417</t>
  </si>
  <si>
    <t>989224722</t>
  </si>
  <si>
    <t>-237002976</t>
  </si>
  <si>
    <t>343126938</t>
  </si>
  <si>
    <t>-1615452690</t>
  </si>
  <si>
    <t>-1650842526</t>
  </si>
  <si>
    <t>676622473</t>
  </si>
  <si>
    <t>{2cd326d0-b3d9-4b0f-b88b-fa1558bfee66}</t>
  </si>
  <si>
    <t>D.1.4.8_OPZ_ - D.1.4.8_OPZ</t>
  </si>
  <si>
    <t xml:space="preserve">    723 - Zdravotechnika - vnitřní plynovod</t>
  </si>
  <si>
    <t>977151116</t>
  </si>
  <si>
    <t>Jádrové vrty diamantovými korunkami do stavebních materiálů D přes 70 do 80 mm</t>
  </si>
  <si>
    <t>1219839119</t>
  </si>
  <si>
    <t>Jádrové vrty diamantovými korunkami do stavebních materiálů (železobetonu, betonu, cihel, obkladů, dlažeb, kamene) průměru přes 70 do 80 mm</t>
  </si>
  <si>
    <t>https://podminky.urs.cz/item/CS_URS_2025_02/977151116</t>
  </si>
  <si>
    <t>0,6+0,6+0,6+0,3</t>
  </si>
  <si>
    <t>700594921</t>
  </si>
  <si>
    <t>1965242587</t>
  </si>
  <si>
    <t>0,023*19</t>
  </si>
  <si>
    <t>39109378</t>
  </si>
  <si>
    <t>2019473018</t>
  </si>
  <si>
    <t>997221625</t>
  </si>
  <si>
    <t>1097138587</t>
  </si>
  <si>
    <t>https://podminky.urs.cz/item/CS_URS_2025_02/997221625</t>
  </si>
  <si>
    <t>723</t>
  </si>
  <si>
    <t>Zdravotechnika - vnitřní plynovod</t>
  </si>
  <si>
    <t>723111303</t>
  </si>
  <si>
    <t>Potrubí ocelové závitové černé bezešvé spojované lisováním DN 20</t>
  </si>
  <si>
    <t>-711349044</t>
  </si>
  <si>
    <t>Potrubí z ocelových trubek závitových černých spojovaných lisováním PN 0,5 do 70°C DN 20</t>
  </si>
  <si>
    <t>https://podminky.urs.cz/item/CS_URS_2025_02/723111303</t>
  </si>
  <si>
    <t>723111306</t>
  </si>
  <si>
    <t>Potrubí ocelové závitové černé bezešvé spojované lisováním DN 40</t>
  </si>
  <si>
    <t>-1550052128</t>
  </si>
  <si>
    <t>Potrubí z ocelových trubek závitových černých spojovaných lisováním PN 0,5 do 70°C DN 40</t>
  </si>
  <si>
    <t>https://podminky.urs.cz/item/CS_URS_2025_02/723111306</t>
  </si>
  <si>
    <t>4+4+4+6</t>
  </si>
  <si>
    <t>723111307</t>
  </si>
  <si>
    <t>Potrubí ocelové závitové černé bezešvé spojované lisováním DN 50</t>
  </si>
  <si>
    <t>427472445</t>
  </si>
  <si>
    <t>Potrubí z ocelových trubek závitových černých spojovaných lisováním PN 0,5 do 70°C DN 50</t>
  </si>
  <si>
    <t>https://podminky.urs.cz/item/CS_URS_2025_02/723111307</t>
  </si>
  <si>
    <t>10+10+10+6</t>
  </si>
  <si>
    <t>1+1+1+2+2</t>
  </si>
  <si>
    <t>723150368</t>
  </si>
  <si>
    <t>Chránička D 76x3,2 mm</t>
  </si>
  <si>
    <t>-475360179</t>
  </si>
  <si>
    <t>Potrubí z ocelových trubek hladkých černých spojovaných chráničky Ø 76/3,2</t>
  </si>
  <si>
    <t>https://podminky.urs.cz/item/CS_URS_2025_02/723150368</t>
  </si>
  <si>
    <t>723190203</t>
  </si>
  <si>
    <t>Přípojka plynovodní ocelová závitová černá bezešvá spojovaná na závit běžná DN 20</t>
  </si>
  <si>
    <t>397014445</t>
  </si>
  <si>
    <t>Přípojky plynovodní ke strojům a zařízením z trubek ocelových závitových černých spojovaných na závit, bezešvých, běžných DN 20</t>
  </si>
  <si>
    <t>https://podminky.urs.cz/item/CS_URS_2025_02/723190203</t>
  </si>
  <si>
    <t>723190251</t>
  </si>
  <si>
    <t>Výpustky plynovodní vedení a upevnění DN 15</t>
  </si>
  <si>
    <t>1444469563</t>
  </si>
  <si>
    <t>Přípojky plynovodní ke strojům a zařízením z trubek vyvedení a upevnění plynovodních výpustek na potrubí DN 15</t>
  </si>
  <si>
    <t>https://podminky.urs.cz/item/CS_URS_2025_02/723190251</t>
  </si>
  <si>
    <t>-1850496804</t>
  </si>
  <si>
    <t>Přípojky plynovodní ke strojům a zařízením z trubek vyvedení a upevnění plynovodních výpustek na potrubí DN 20</t>
  </si>
  <si>
    <t>https://podminky.urs.cz/item/CS_URS_2025_02/723190252</t>
  </si>
  <si>
    <t>723190901</t>
  </si>
  <si>
    <t>Uzavření,otevření plynovodního potrubí při opravě</t>
  </si>
  <si>
    <t>-243016066</t>
  </si>
  <si>
    <t>Opravy plynovodního potrubí uzavření nebo otevření potrubí</t>
  </si>
  <si>
    <t>https://podminky.urs.cz/item/CS_URS_2025_02/723190901</t>
  </si>
  <si>
    <t>-1449436439</t>
  </si>
  <si>
    <t>Opravy plynovodního potrubí odvzdušnění a napuštění potrubí</t>
  </si>
  <si>
    <t>https://podminky.urs.cz/item/CS_URS_2025_02/723190907</t>
  </si>
  <si>
    <t>43+18+2</t>
  </si>
  <si>
    <t>723231162</t>
  </si>
  <si>
    <t>Kohout kulový přímý G 1/2" PN 42 do 185°C plnoprůtokový vnitřní závit těžká řada</t>
  </si>
  <si>
    <t>-918512486</t>
  </si>
  <si>
    <t>Armatury se dvěma závity kohouty kulové PN 42 do 650°C plnoprůtokové vnitřní závit těžká řada G 1/2"</t>
  </si>
  <si>
    <t>https://podminky.urs.cz/item/CS_URS_2025_02/723231162</t>
  </si>
  <si>
    <t>723231163</t>
  </si>
  <si>
    <t>Kohout kulový přímý G 3/4" PN 42 do 185°C plnoprůtokový vnitřní závit těžká řada</t>
  </si>
  <si>
    <t>-64663114</t>
  </si>
  <si>
    <t>Armatury se dvěma závity kohouty kulové PN 42 do 650°C plnoprůtokové vnitřní závit těžká řada G 3/4"</t>
  </si>
  <si>
    <t>https://podminky.urs.cz/item/CS_URS_2025_02/723231163</t>
  </si>
  <si>
    <t>-644841618</t>
  </si>
  <si>
    <t>Armatury se dvěma závity kohouty kulové PN 42 do 650°C plnoprůtokové vnitřní závit těžká řada G 1 1/4"</t>
  </si>
  <si>
    <t>https://podminky.urs.cz/item/CS_URS_2025_02/723231165</t>
  </si>
  <si>
    <t>1377578276</t>
  </si>
  <si>
    <t>Armatury se dvěma závity kohouty kulové PN 42 do 650°C plnoprůtokové vnitřní závit těžká řada G 1 1/2"</t>
  </si>
  <si>
    <t>https://podminky.urs.cz/item/CS_URS_2025_02/723231166</t>
  </si>
  <si>
    <t>998723102</t>
  </si>
  <si>
    <t>Přesun hmot tonážní pro vnitřní plynovod v objektech v přes 6 do 12 m</t>
  </si>
  <si>
    <t>-184720036</t>
  </si>
  <si>
    <t>Přesun hmot pro vnitřní plynovod stanovený z hmotnosti přesunovaného materiálu vodorovná dopravní vzdálenost do 50 m základní v objektech výšky přes 6 do 12 m</t>
  </si>
  <si>
    <t>https://podminky.urs.cz/item/CS_URS_2025_02/998723102</t>
  </si>
  <si>
    <t>X723001</t>
  </si>
  <si>
    <t>Kontrolní manometr pro plyn 0-6 kPa včetně připojovacích armatur KU, D+M</t>
  </si>
  <si>
    <t>355957814</t>
  </si>
  <si>
    <t>X723002</t>
  </si>
  <si>
    <t>202048083</t>
  </si>
  <si>
    <t>X723003</t>
  </si>
  <si>
    <t>Tlaková zkouška domovního plynovodu</t>
  </si>
  <si>
    <t>-1010012758</t>
  </si>
  <si>
    <t>X723004</t>
  </si>
  <si>
    <t>-514554508</t>
  </si>
  <si>
    <t>727111005</t>
  </si>
  <si>
    <t>Trubní ucpávka ocelového potrubí bez izolace DN 80 stěnou tl 100 mm požární odolnost EI 120</t>
  </si>
  <si>
    <t>729510460</t>
  </si>
  <si>
    <t>Protipožární trubní ucpávky ocelového potrubí bez izolace prostup stěnou tloušťky 100 mm požární odolnost EI 120 DN 80</t>
  </si>
  <si>
    <t>https://podminky.urs.cz/item/CS_URS_2025_02/727111005</t>
  </si>
  <si>
    <t>316385399</t>
  </si>
  <si>
    <t>Mezinátěr armatur a kovových potrubí potrubí do DN 50 mm syntetický standardní</t>
  </si>
  <si>
    <t>https://podminky.urs.cz/item/CS_URS_2025_02/783615551</t>
  </si>
  <si>
    <t>783664551</t>
  </si>
  <si>
    <t>Základní jednonásobný olejový nátěr potrubí DN do 50 mm</t>
  </si>
  <si>
    <t>-1806863975</t>
  </si>
  <si>
    <t>Základní nátěr armatur a kovových potrubí jednonásobný potrubí do DN 50 mm olejový</t>
  </si>
  <si>
    <t>https://podminky.urs.cz/item/CS_URS_2025_02/783664551</t>
  </si>
  <si>
    <t>783667601</t>
  </si>
  <si>
    <t>Krycí jednonásobný olejový nátěr potrubí DN do 50 mm</t>
  </si>
  <si>
    <t>-1600157834</t>
  </si>
  <si>
    <t>Krycí nátěr (email) armatur a kovových potrubí potrubí do DN 50 mm jednonásobný olejový</t>
  </si>
  <si>
    <t>https://podminky.urs.cz/item/CS_URS_2025_02/783667601</t>
  </si>
  <si>
    <t>ZSPD č. 2 - 07/2025 - REKAPITULACE</t>
  </si>
  <si>
    <t>{57fefd2f-5ccf-45e2-a715-3af4820580b8}</t>
  </si>
  <si>
    <t>(3,80*3)+30,00</t>
  </si>
  <si>
    <t>41,4*1,1 'Přepočtené koeficientem množství</t>
  </si>
  <si>
    <t xml:space="preserve">"okna, dveře 2x (vnitřní a vnější)" </t>
  </si>
  <si>
    <t>"rohy objektu" 3,80*5</t>
  </si>
  <si>
    <t>222,2*1,1 'Přepočtené koeficientem množství</t>
  </si>
  <si>
    <t>50,00</t>
  </si>
  <si>
    <t>"podkladní beton pod základovou ŽB deskou" ((15,00*18,70)+(28,60*12,00))*(0,06+0,06)</t>
  </si>
  <si>
    <t>"1.PP - mazanina pod finální nášlapnou vrstvou" (12,65+29,69+3,52+20,45+34,32+3,28+9,81+8,22+8,01+5,80+9,79+4,10+7,39+14,32+5,38+3,80+1,71+6,69)*0,085</t>
  </si>
  <si>
    <t>(2,95+72,63+153,42+12,45+45,26)*0,085</t>
  </si>
  <si>
    <t>"1.PP - mazanina pod finální nášlapnou vrstvou" (12,65+29,69+3,52+20,45+34,32+3,28+9,81+8,22+8,01+5,80+9,79+4,10+7,39+14,32+5,38+3,80+1,71)*1,98*1,25</t>
  </si>
  <si>
    <t>(6,69+2,95+72,63+153,42+12,45+45,26)*1,98*1,25</t>
  </si>
  <si>
    <t>1177,209*0,001 'Přepočtené koeficientem množství</t>
  </si>
  <si>
    <t>274,04*90</t>
  </si>
  <si>
    <t>dveře jednokřídlé dřevotřískové povrch CPL laminátový plné 700x2100 mm, klima II - bližší specifikace viz výkres "výpis dveří"</t>
  </si>
  <si>
    <t>dveře jednokřídlé dřevotřískové povrch CPL laminátový plné 800x2100 mm, klima II - bližší specifikace viz výkres "výpis dveří"</t>
  </si>
  <si>
    <t>dveře jednokřídlé dřevotřískové povrch CPL laminátový plné 900x2100 mm, klima II - bližší specifikace viz výkres "výpis dveří"</t>
  </si>
  <si>
    <t>dveře jednokřídlé dřevotřískové povrch CPL laminátový plné 1000x2100 mm, klima II - bližší specifikace viz výkres "výpis dveří"</t>
  </si>
  <si>
    <t>dveře jednokřídlé dřevotřískové povrch CPL laminátový plné 1100x2100 mm, klima II - bližší specifikace viz výkres "výpis dveří"</t>
  </si>
  <si>
    <t>dveře dvoukřídlé dřevotřískové povrch CPL laminátový částečně prosklené 1800x2100 mm, klima II - bližší specifikace viz výkres "výpis dveří"</t>
  </si>
  <si>
    <t>dveře dvoukřídlé dřevotřískové povrch CPL laminátový plné 1600x2100 mm, klima II - bližší specifikace viz výkres "výpis dveří"</t>
  </si>
  <si>
    <t>dveře jednokřídlé dřevotřískové protipožární EI (EW) 30, 15 D3 povrch CPL laminát plné 800x2100 mm, klima II - bližší specifikace viz výkres "výpis dveří"</t>
  </si>
  <si>
    <t>dveře jednokřídlé dřevotřískové protipožární EI (EW) 15,30 D3 povrch CPL laminát plné 1000x2100 mm, klima II - bližší specifikace viz výkres "výpis dveří"</t>
  </si>
  <si>
    <t>dveře jednokřídlé dřevotřískové protipožární EI (EW) 30, 15 D3 povrch CPL laminát plné 1000x2100 mm, klima II - bližší specifikace viz výkres "výpis dveří"</t>
  </si>
  <si>
    <t>dveře dvoukřídlé dřevotřískové protipožární EI (EW) 15,30 D3 povrch lakovaný plné 1800x2100 mm, klima II - bližší specifikace viz výkres "výpis dveří"</t>
  </si>
  <si>
    <t>1793629424</t>
  </si>
  <si>
    <t>-569157219</t>
  </si>
  <si>
    <t>5976112</t>
  </si>
  <si>
    <t>dlažba keramická slinutá nemrazuvzdorná R10/A povrch hladký/matný tl do 10mm přes 9 do 12ks/m2</t>
  </si>
  <si>
    <t>327</t>
  </si>
  <si>
    <t>328</t>
  </si>
  <si>
    <t>{80938be6-d461-48bb-8958-b8cf903baac8}</t>
  </si>
  <si>
    <t>(4,20*3)+65,00</t>
  </si>
  <si>
    <t>77,6*1,1 'Přepočtené koeficientem množství</t>
  </si>
  <si>
    <t>"rohy objektu" 4,20*6</t>
  </si>
  <si>
    <t xml:space="preserve">"okna, dveře 2x(vnitřní a vnější)" </t>
  </si>
  <si>
    <t>"pozice O5" (3,40+3,40+1,80+1,80)*2</t>
  </si>
  <si>
    <t>"pozice O6" (6,00+6,00+1,80+1,80)*4*2</t>
  </si>
  <si>
    <t>"pozice O7" (5,20+5,20+1,80+1,80)*2*2</t>
  </si>
  <si>
    <t>"pozice O8" (17,90+17,90+2,85+2,85)*2</t>
  </si>
  <si>
    <t>"pozice O9" (3,30+3,30+1,80+1,80)*2</t>
  </si>
  <si>
    <t>"pozice D22" (3,35+3,07+3,07)*2</t>
  </si>
  <si>
    <t>362,58*1,1 'Přepočtené koeficientem množství</t>
  </si>
  <si>
    <t>215,18*1,05 'Přepočtené koeficientem množství</t>
  </si>
  <si>
    <t>"1.NP - mazanina pod finální nášlapnou vrstvou" (149,33-((7,12*3,45)+(4,62*2,05))+3,70+3,93+46,70+7,54+2,06+7,92+70,33+52,57+50,86+50,86+63,22)*0,08</t>
  </si>
  <si>
    <t>"zhotovení betonového lože pod ocelové překlady + vyrovnání zasekané drážky pro uložení stropu ve stěně" 1,00</t>
  </si>
  <si>
    <t>"1.NP - mazanina pod finální nášlapnou vrstvou" (149,33-((7,12*3,45)+(4,62*2,05))+3,70+3,93+46,70+7,54+2,06+7,92+70,33+52,57+50,86+50,86)*1,98*1,25</t>
  </si>
  <si>
    <t>(63,22)*1,98*1,25</t>
  </si>
  <si>
    <t>1175,588*0,001 'Přepočtené koeficientem množství</t>
  </si>
  <si>
    <t>658,20*90</t>
  </si>
  <si>
    <t>Provedení povlakové krytiny střech do 10° zaizolování prostupů hranatého průřezu pl přes 0,25 do 0,75 m2</t>
  </si>
  <si>
    <t>"zakončení atiky" (14,80+4,50+28,15+10,80+30,50+2,50+9,40+4,00)*1,00</t>
  </si>
  <si>
    <t>"pozice O9" 3,30*2,30</t>
  </si>
  <si>
    <t>"pozice O9" (3,30+3,30+2,30+2,30)</t>
  </si>
  <si>
    <t>Dodávka a montáž hliníkového okna 1500 x 1400 mm s požární odolností EI60DP1, zasklení pevné - bližší specifkace viz výkres "výpis oken" pozice O10</t>
  </si>
  <si>
    <t>"pozice D22" 1</t>
  </si>
  <si>
    <t>"pozice D22" 3,35*3,07</t>
  </si>
  <si>
    <t>{537d599a-0226-4eae-b42c-972ae13ca73a}</t>
  </si>
  <si>
    <t>((7,20*7,70)+(4,95*2,35))*0,40</t>
  </si>
  <si>
    <t xml:space="preserve">"dveře 2x (vnitřní a vnější)" </t>
  </si>
  <si>
    <t>27,5*1,1 'Přepočtené koeficientem množství</t>
  </si>
  <si>
    <t>"1.NP - mazanina pod finální nášlapnou vrstvou" (39,75+((7,12*3,45)+(4,62*2,05)))*0,08</t>
  </si>
  <si>
    <t>"1.NP - mazanina pod finální nášlapnou vrstvou" (39,75+((7,12*3,45)+(4,62*2,05)))*1,98*1,25</t>
  </si>
  <si>
    <t>182,618*0,001 'Přepočtené koeficientem množství</t>
  </si>
  <si>
    <t>42,00*90</t>
  </si>
  <si>
    <t>"pozice D20" (1,00+1,00+3,07+3,07)</t>
  </si>
  <si>
    <t>"pozice D21" (1,80+1,80+3,07+3,07)</t>
  </si>
  <si>
    <t>"pozice O11" (1,00+1,00+1,50+1,50)*2</t>
  </si>
  <si>
    <t>"pozice O12" (1,60+1,60+1,50+1,50)</t>
  </si>
  <si>
    <t>7676300</t>
  </si>
  <si>
    <t>Dodávka a montáž hliníkového okna 1000 x 1500 mm s požární odolností EI60DP1, zasklení pevné - bližší specifkace viz výkres "výpis oken" pozice O11</t>
  </si>
  <si>
    <t>1740819678</t>
  </si>
  <si>
    <t>7676301</t>
  </si>
  <si>
    <t>Dodávka a montáž hliníkového okna 1600 x 1500 mm s požární odolností EI60DP1, zasklení pevné - bližší specifkace viz výkres "výpis oken" pozice O12</t>
  </si>
  <si>
    <t>1932995324</t>
  </si>
  <si>
    <t>7676302</t>
  </si>
  <si>
    <t>Dodávka a montáž hliníkových vnitřních dveří 1000 x 3070 mm s požární odolností EW30DP1-C, zasklení nadsvětlíku pevné - bližší specifkace viz výkres "výpis dveří" pozice D20</t>
  </si>
  <si>
    <t>-570338283</t>
  </si>
  <si>
    <t>7676303</t>
  </si>
  <si>
    <t>Dodávka a montáž hliníkových vnitřních dveří 1800 x 3070 mm s požární odolností EW30DP1-C, zasklení nadsvětlíku pevné - bližší specifkace viz výkres "výpis dveří" pozice D21</t>
  </si>
  <si>
    <t>1744933675</t>
  </si>
  <si>
    <t>"pozice D18" 1,10*2,63</t>
  </si>
  <si>
    <t>"pozice D19" 1,85*2,63</t>
  </si>
  <si>
    <t>Přemístění ze skladu investora a montáž - odlučovač tuku, kruhový z železobetonu , zákrytová deska, včetně integr. kalové jímky NS7, kalová jímka 700l, zás. tuku 290l, celkový objem 1425l, včetně základové desky, převozu na staveniště  a osazení OTP, dílenská dokumentace základové desky,  komplet</t>
  </si>
  <si>
    <t>pás asfaltový natavitelný modifikovaný SBS s vložkou z hliníkové fólie s textilií a spalitelnou PE fólií nebo jemnozrnným minerálním posypem na horním povrchu tl 4,0mm
POZN.: VLASTNÍ MATERIÁL HYDROIZOLACE CCA 1500M2 JE ULOŽEN U INVESTORA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</si>
</sst>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00"/>
    <numFmt numFmtId="166" formatCode="dd\.mm\.yyyy"/>
    <numFmt numFmtId="167" formatCode="#,##0.00%"/>
    <numFmt numFmtId="168" formatCode="#,##0.00000"/>
    <numFmt numFmtId="169" formatCode="#,##0.000"/>
    <numFmt numFmtId="170" formatCode="_(#,##0.000_);[Red]\-\ #,##0.000_);&quot;–&quot;??;_(@_)"/>
    <numFmt numFmtId="171" formatCode="_(#,##0.00_);[Red]\-\ #,##0.00_);&quot;–&quot;??;_(@_)"/>
    <numFmt numFmtId="172" formatCode="_(#,##0_);[Red]\-\ #,##0_);&quot;–&quot;??;_(@_)"/>
  </numFmts>
  <fonts count="86" x14ac:knownFonts="1">
    <font>
      <sz val="11"/>
      <color rgb="FF000000"/>
      <name val="Calibri"/>
      <family val="2"/>
      <charset val="238"/>
    </font>
    <font>
      <sz val="10"/>
      <name val="Arial CE"/>
      <family val="2"/>
      <charset val="238"/>
    </font>
    <font>
      <sz val="10"/>
      <name val="Arial"/>
      <family val="2"/>
      <charset val="238"/>
    </font>
    <font>
      <b/>
      <sz val="26"/>
      <color rgb="FF000000"/>
      <name val="Calibri"/>
      <family val="2"/>
      <charset val="238"/>
    </font>
    <font>
      <b/>
      <sz val="13"/>
      <color rgb="FF000000"/>
      <name val="Calibri"/>
      <family val="2"/>
      <charset val="238"/>
    </font>
    <font>
      <b/>
      <sz val="12"/>
      <color rgb="FF000000"/>
      <name val="Arial"/>
      <family val="2"/>
      <charset val="238"/>
    </font>
    <font>
      <sz val="12"/>
      <name val="Arial CE"/>
      <family val="2"/>
      <charset val="238"/>
    </font>
    <font>
      <b/>
      <sz val="12"/>
      <name val="Arial"/>
      <family val="2"/>
      <charset val="238"/>
    </font>
    <font>
      <b/>
      <i/>
      <sz val="12"/>
      <color rgb="FF000000"/>
      <name val="Calibri"/>
      <family val="2"/>
      <charset val="238"/>
    </font>
    <font>
      <b/>
      <i/>
      <sz val="12"/>
      <name val="Calibri"/>
      <family val="2"/>
      <charset val="238"/>
    </font>
    <font>
      <sz val="11"/>
      <name val="Calibri"/>
      <family val="2"/>
      <charset val="238"/>
    </font>
    <font>
      <sz val="12"/>
      <color rgb="FF000000"/>
      <name val="Calibri"/>
      <family val="2"/>
      <charset val="238"/>
    </font>
    <font>
      <i/>
      <sz val="12"/>
      <name val="Calibri"/>
      <family val="2"/>
      <charset val="238"/>
    </font>
    <font>
      <sz val="13"/>
      <color rgb="FF000000"/>
      <name val="Calibri"/>
      <family val="2"/>
      <charset val="238"/>
    </font>
    <font>
      <sz val="13"/>
      <name val="Calibri"/>
      <family val="2"/>
      <charset val="238"/>
    </font>
    <font>
      <b/>
      <sz val="16"/>
      <color rgb="FF000000"/>
      <name val="Calibri"/>
      <family val="2"/>
      <charset val="238"/>
    </font>
    <font>
      <b/>
      <sz val="14"/>
      <color rgb="FF000000"/>
      <name val="Calibri"/>
      <family val="2"/>
      <charset val="238"/>
    </font>
    <font>
      <b/>
      <u/>
      <sz val="11"/>
      <color rgb="FF000000"/>
      <name val="Calibri"/>
      <family val="2"/>
      <charset val="238"/>
    </font>
    <font>
      <b/>
      <sz val="11"/>
      <color rgb="FF000000"/>
      <name val="Calibri"/>
      <family val="2"/>
      <charset val="238"/>
    </font>
    <font>
      <b/>
      <sz val="12"/>
      <name val="Arial CE"/>
      <family val="2"/>
      <charset val="238"/>
    </font>
    <font>
      <sz val="6"/>
      <color rgb="FF777777"/>
      <name val="Arial"/>
      <family val="2"/>
      <charset val="238"/>
    </font>
    <font>
      <sz val="6"/>
      <color rgb="FFC00000"/>
      <name val="Arial"/>
      <family val="2"/>
      <charset val="238"/>
    </font>
    <font>
      <sz val="6"/>
      <color rgb="FF0070C0"/>
      <name val="Arial"/>
      <family val="2"/>
      <charset val="238"/>
    </font>
    <font>
      <b/>
      <sz val="8"/>
      <color rgb="FF000000"/>
      <name val="Arial"/>
      <family val="2"/>
      <charset val="238"/>
    </font>
    <font>
      <b/>
      <sz val="9"/>
      <color rgb="FF000000"/>
      <name val="Arial"/>
      <family val="2"/>
      <charset val="238"/>
    </font>
    <font>
      <b/>
      <i/>
      <sz val="9"/>
      <color rgb="FF000000"/>
      <name val="Arial"/>
      <family val="2"/>
      <charset val="238"/>
    </font>
    <font>
      <sz val="8"/>
      <color rgb="FF000000"/>
      <name val="Arial"/>
      <family val="2"/>
      <charset val="238"/>
    </font>
    <font>
      <sz val="7"/>
      <color rgb="FF008000"/>
      <name val="Arial"/>
      <family val="2"/>
      <charset val="238"/>
    </font>
    <font>
      <b/>
      <sz val="8"/>
      <name val="Arial CE"/>
      <charset val="238"/>
    </font>
    <font>
      <sz val="9"/>
      <name val="Arial CE"/>
      <family val="2"/>
      <charset val="238"/>
    </font>
    <font>
      <sz val="8"/>
      <name val="Arial CE"/>
      <family val="2"/>
      <charset val="238"/>
    </font>
    <font>
      <b/>
      <sz val="10"/>
      <name val="Arial CE"/>
      <family val="2"/>
      <charset val="238"/>
    </font>
    <font>
      <b/>
      <sz val="8"/>
      <name val="Arial CE"/>
      <family val="2"/>
      <charset val="238"/>
    </font>
    <font>
      <sz val="7"/>
      <name val="Arial CE"/>
      <family val="2"/>
      <charset val="238"/>
    </font>
    <font>
      <sz val="8"/>
      <name val="Arial CE"/>
      <charset val="238"/>
    </font>
    <font>
      <sz val="7"/>
      <name val="Arial CE"/>
      <charset val="238"/>
    </font>
    <font>
      <sz val="9"/>
      <name val="Trebuchet MS"/>
      <family val="2"/>
      <charset val="238"/>
    </font>
    <font>
      <b/>
      <sz val="10"/>
      <name val="Arial"/>
      <family val="2"/>
      <charset val="238"/>
    </font>
    <font>
      <sz val="11"/>
      <color rgb="FF000000"/>
      <name val="Calibri"/>
      <family val="2"/>
      <charset val="238"/>
    </font>
    <font>
      <u/>
      <sz val="11"/>
      <color theme="10"/>
      <name val="Calibri"/>
      <family val="2"/>
      <charset val="238"/>
    </font>
    <font>
      <sz val="8"/>
      <color rgb="FF3366FF"/>
      <name val="Arial CE"/>
    </font>
    <font>
      <b/>
      <sz val="14"/>
      <name val="Arial CE"/>
    </font>
    <font>
      <sz val="10"/>
      <color rgb="FF3366FF"/>
      <name val="Arial CE"/>
    </font>
    <font>
      <sz val="10"/>
      <color rgb="FF969696"/>
      <name val="Arial CE"/>
    </font>
    <font>
      <b/>
      <sz val="11"/>
      <name val="Arial CE"/>
    </font>
    <font>
      <sz val="10"/>
      <name val="Arial CE"/>
    </font>
    <font>
      <b/>
      <sz val="10"/>
      <name val="Arial CE"/>
    </font>
    <font>
      <b/>
      <sz val="12"/>
      <color rgb="FF960000"/>
      <name val="Arial CE"/>
    </font>
    <font>
      <sz val="8"/>
      <color rgb="FF969696"/>
      <name val="Arial CE"/>
    </font>
    <font>
      <b/>
      <sz val="12"/>
      <name val="Arial CE"/>
    </font>
    <font>
      <sz val="9"/>
      <name val="Arial CE"/>
    </font>
    <font>
      <b/>
      <sz val="12"/>
      <color rgb="FF800000"/>
      <name val="Arial CE"/>
    </font>
    <font>
      <sz val="12"/>
      <color rgb="FF003366"/>
      <name val="Arial CE"/>
    </font>
    <font>
      <sz val="10"/>
      <color rgb="FF003366"/>
      <name val="Arial CE"/>
    </font>
    <font>
      <sz val="9"/>
      <color rgb="FF969696"/>
      <name val="Arial CE"/>
    </font>
    <font>
      <sz val="8"/>
      <color rgb="FF960000"/>
      <name val="Arial CE"/>
    </font>
    <font>
      <b/>
      <sz val="8"/>
      <name val="Arial CE"/>
    </font>
    <font>
      <sz val="8"/>
      <color rgb="FF003366"/>
      <name val="Arial CE"/>
    </font>
    <font>
      <sz val="7"/>
      <color rgb="FF969696"/>
      <name val="Arial CE"/>
    </font>
    <font>
      <sz val="7"/>
      <name val="Arial CE"/>
    </font>
    <font>
      <sz val="7"/>
      <color rgb="FF979797"/>
      <name val="Arial CE"/>
    </font>
    <font>
      <i/>
      <u/>
      <sz val="7"/>
      <color rgb="FF979797"/>
      <name val="Calibri"/>
      <family val="2"/>
      <charset val="238"/>
      <scheme val="minor"/>
    </font>
    <font>
      <sz val="8"/>
      <color rgb="FF505050"/>
      <name val="Arial CE"/>
    </font>
    <font>
      <sz val="8"/>
      <color rgb="FF800080"/>
      <name val="Arial CE"/>
    </font>
    <font>
      <i/>
      <sz val="9"/>
      <color rgb="FF0000FF"/>
      <name val="Arial CE"/>
    </font>
    <font>
      <i/>
      <sz val="8"/>
      <color rgb="FF0000FF"/>
      <name val="Arial CE"/>
    </font>
    <font>
      <i/>
      <sz val="7"/>
      <color rgb="FF969696"/>
      <name val="Arial CE"/>
    </font>
    <font>
      <sz val="8"/>
      <name val="Trebuchet MS"/>
      <family val="2"/>
      <charset val="238"/>
    </font>
    <font>
      <b/>
      <sz val="16"/>
      <name val="Trebuchet MS"/>
      <family val="2"/>
      <charset val="238"/>
    </font>
    <font>
      <b/>
      <sz val="11"/>
      <name val="Trebuchet MS"/>
      <family val="2"/>
      <charset val="238"/>
    </font>
    <font>
      <sz val="9"/>
      <name val="Trebuchet MS"/>
      <family val="2"/>
      <charset val="238"/>
    </font>
    <font>
      <i/>
      <sz val="8"/>
      <name val="Arial CE"/>
      <charset val="238"/>
    </font>
    <font>
      <sz val="10"/>
      <name val="Trebuchet MS"/>
      <family val="2"/>
      <charset val="238"/>
    </font>
    <font>
      <sz val="11"/>
      <name val="Trebuchet MS"/>
      <family val="2"/>
      <charset val="238"/>
    </font>
    <font>
      <b/>
      <sz val="9"/>
      <name val="Trebuchet MS"/>
      <family val="2"/>
      <charset val="238"/>
    </font>
    <font>
      <sz val="6"/>
      <color theme="1"/>
      <name val="Arial"/>
      <family val="2"/>
      <charset val="238"/>
    </font>
    <font>
      <b/>
      <sz val="11"/>
      <name val="Arial CE"/>
      <family val="2"/>
      <charset val="238"/>
    </font>
    <font>
      <b/>
      <sz val="9"/>
      <name val="Arial CE"/>
      <charset val="238"/>
    </font>
    <font>
      <sz val="9"/>
      <name val="Trebuchet MS"/>
      <family val="2"/>
      <charset val="238"/>
    </font>
    <font>
      <sz val="10"/>
      <color theme="1"/>
      <name val="Calibri"/>
      <family val="2"/>
      <charset val="238"/>
      <scheme val="minor"/>
    </font>
    <font>
      <sz val="10"/>
      <color theme="1"/>
      <name val="Arial"/>
      <family val="2"/>
      <charset val="238"/>
    </font>
    <font>
      <sz val="11"/>
      <color theme="1"/>
      <name val="Symbol"/>
      <family val="1"/>
      <charset val="2"/>
    </font>
    <font>
      <i/>
      <u/>
      <sz val="7"/>
      <color rgb="FF979797"/>
      <name val="Calibri"/>
      <family val="2"/>
      <charset val="238"/>
      <scheme val="minor"/>
    </font>
    <font>
      <sz val="8"/>
      <color rgb="FFFF0000"/>
      <name val="Arial CE"/>
    </font>
    <font>
      <b/>
      <sz val="16"/>
      <name val="Calibri"/>
      <family val="2"/>
      <charset val="238"/>
    </font>
    <font>
      <i/>
      <u/>
      <sz val="7"/>
      <color rgb="FF979797"/>
      <name val="Calibri"/>
      <scheme val="minor"/>
    </font>
  </fonts>
  <fills count="8">
    <fill>
      <patternFill patternType="none"/>
    </fill>
    <fill>
      <patternFill patternType="gray125"/>
    </fill>
    <fill>
      <patternFill patternType="solid">
        <fgColor rgb="FFC0C0C0"/>
      </patternFill>
    </fill>
    <fill>
      <patternFill patternType="solid">
        <fgColor rgb="FFD2D2D2"/>
      </patternFill>
    </fill>
    <fill>
      <patternFill patternType="solid">
        <fgColor theme="0"/>
        <bgColor indexed="64"/>
      </patternFill>
    </fill>
    <fill>
      <patternFill patternType="solid">
        <fgColor theme="1" tint="0.499984740745262"/>
        <bgColor rgb="FF969696"/>
      </patternFill>
    </fill>
    <fill>
      <patternFill patternType="solid">
        <fgColor theme="2" tint="-9.9978637043366805E-2"/>
        <bgColor indexed="64"/>
      </patternFill>
    </fill>
    <fill>
      <patternFill patternType="solid">
        <fgColor theme="1" tint="0.499984740745262"/>
        <bgColor indexed="64"/>
      </patternFill>
    </fill>
  </fills>
  <borders count="43">
    <border>
      <left/>
      <right/>
      <top/>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medium">
        <color auto="1"/>
      </left>
      <right/>
      <top/>
      <bottom/>
      <diagonal/>
    </border>
    <border>
      <left style="medium">
        <color auto="1"/>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rgb="FFDB303B"/>
      </bottom>
      <diagonal/>
    </border>
    <border>
      <left/>
      <right/>
      <top/>
      <bottom style="double">
        <color auto="1"/>
      </bottom>
      <diagonal/>
    </border>
    <border>
      <left/>
      <right/>
      <top/>
      <bottom style="thin">
        <color auto="1"/>
      </bottom>
      <diagonal/>
    </border>
    <border>
      <left style="thin">
        <color auto="1"/>
      </left>
      <right style="thin">
        <color auto="1"/>
      </right>
      <top style="thin">
        <color auto="1"/>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969696"/>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hair">
        <color rgb="FF969696"/>
      </bottom>
      <diagonal/>
    </border>
    <border>
      <left style="hair">
        <color rgb="FF969696"/>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style="hair">
        <color rgb="FF969696"/>
      </right>
      <top style="hair">
        <color rgb="FF969696"/>
      </top>
      <bottom style="hair">
        <color rgb="FF969696"/>
      </bottom>
      <diagonal/>
    </border>
    <border>
      <left style="hair">
        <color rgb="FF969696"/>
      </left>
      <right/>
      <top/>
      <bottom style="hair">
        <color rgb="FF969696"/>
      </bottom>
      <diagonal/>
    </border>
    <border>
      <left/>
      <right style="hair">
        <color rgb="FF969696"/>
      </right>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applyProtection="0"/>
    <xf numFmtId="0" fontId="39" fillId="0" borderId="0" applyNumberFormat="0" applyFill="0" applyBorder="0" applyAlignment="0" applyProtection="0"/>
    <xf numFmtId="0" fontId="1" fillId="0" borderId="0" applyProtection="0"/>
    <xf numFmtId="0" fontId="1" fillId="0" borderId="0" applyProtection="0"/>
  </cellStyleXfs>
  <cellXfs count="496">
    <xf numFmtId="0" fontId="0" fillId="0" borderId="0" xfId="0"/>
    <xf numFmtId="0" fontId="1" fillId="0" borderId="0" xfId="1"/>
    <xf numFmtId="0" fontId="4" fillId="0" borderId="1" xfId="1" applyFont="1" applyBorder="1"/>
    <xf numFmtId="0" fontId="4" fillId="0" borderId="2" xfId="1" applyFont="1" applyBorder="1"/>
    <xf numFmtId="0" fontId="4" fillId="0" borderId="0" xfId="1" applyFont="1"/>
    <xf numFmtId="0" fontId="0" fillId="0" borderId="3" xfId="0" applyBorder="1"/>
    <xf numFmtId="0" fontId="5" fillId="0" borderId="4" xfId="1" applyFont="1" applyBorder="1"/>
    <xf numFmtId="0" fontId="5" fillId="0" borderId="1" xfId="1" applyFont="1" applyBorder="1"/>
    <xf numFmtId="0" fontId="5" fillId="0" borderId="1" xfId="1" applyFont="1" applyBorder="1" applyAlignment="1">
      <alignment horizontal="right"/>
    </xf>
    <xf numFmtId="0" fontId="5" fillId="0" borderId="5" xfId="1" applyFont="1" applyBorder="1" applyAlignment="1">
      <alignment horizontal="right"/>
    </xf>
    <xf numFmtId="0" fontId="6" fillId="0" borderId="6" xfId="1" applyFont="1" applyBorder="1"/>
    <xf numFmtId="0" fontId="6" fillId="0" borderId="0" xfId="1" applyFont="1"/>
    <xf numFmtId="0" fontId="0" fillId="0" borderId="7" xfId="0" applyBorder="1"/>
    <xf numFmtId="0" fontId="1" fillId="0" borderId="6" xfId="1" applyBorder="1"/>
    <xf numFmtId="3" fontId="38" fillId="0" borderId="0" xfId="1" applyNumberFormat="1" applyFont="1" applyAlignment="1">
      <alignment horizontal="right" vertical="center"/>
    </xf>
    <xf numFmtId="0" fontId="38" fillId="0" borderId="8" xfId="1" applyFont="1" applyBorder="1"/>
    <xf numFmtId="0" fontId="38" fillId="0" borderId="9" xfId="1" applyFont="1" applyBorder="1"/>
    <xf numFmtId="3" fontId="38" fillId="0" borderId="9" xfId="1" applyNumberFormat="1" applyFont="1" applyBorder="1" applyAlignment="1">
      <alignment horizontal="right" vertical="center"/>
    </xf>
    <xf numFmtId="0" fontId="0" fillId="0" borderId="9" xfId="0" applyBorder="1"/>
    <xf numFmtId="0" fontId="0" fillId="0" borderId="10" xfId="0" applyBorder="1"/>
    <xf numFmtId="0" fontId="15" fillId="0" borderId="6" xfId="1" applyFont="1" applyBorder="1"/>
    <xf numFmtId="0" fontId="15" fillId="0" borderId="0" xfId="1" applyFont="1"/>
    <xf numFmtId="3" fontId="15" fillId="0" borderId="0" xfId="1" applyNumberFormat="1" applyFont="1" applyAlignment="1">
      <alignment horizontal="right" vertical="center"/>
    </xf>
    <xf numFmtId="3" fontId="15" fillId="0" borderId="7" xfId="1" applyNumberFormat="1" applyFont="1" applyBorder="1" applyAlignment="1">
      <alignment horizontal="right" vertical="center"/>
    </xf>
    <xf numFmtId="0" fontId="16" fillId="0" borderId="6" xfId="1" applyFont="1" applyBorder="1"/>
    <xf numFmtId="0" fontId="16" fillId="0" borderId="0" xfId="1" applyFont="1"/>
    <xf numFmtId="3" fontId="16" fillId="0" borderId="0" xfId="1" applyNumberFormat="1" applyFont="1" applyAlignment="1">
      <alignment horizontal="right" vertical="center"/>
    </xf>
    <xf numFmtId="3" fontId="16" fillId="0" borderId="7" xfId="1" applyNumberFormat="1" applyFont="1" applyBorder="1" applyAlignment="1">
      <alignment horizontal="right" vertical="center"/>
    </xf>
    <xf numFmtId="0" fontId="38" fillId="0" borderId="4" xfId="1" applyFont="1" applyBorder="1"/>
    <xf numFmtId="0" fontId="38" fillId="0" borderId="1" xfId="1" applyFont="1" applyBorder="1"/>
    <xf numFmtId="3" fontId="38" fillId="0" borderId="1" xfId="1" applyNumberFormat="1" applyFont="1" applyBorder="1" applyAlignment="1">
      <alignment horizontal="right" vertical="center"/>
    </xf>
    <xf numFmtId="0" fontId="0" fillId="0" borderId="5" xfId="0" applyBorder="1"/>
    <xf numFmtId="0" fontId="17" fillId="0" borderId="0" xfId="0" applyFont="1"/>
    <xf numFmtId="0" fontId="18" fillId="0" borderId="0" xfId="0" applyFont="1"/>
    <xf numFmtId="0" fontId="5" fillId="0" borderId="0" xfId="0" applyFont="1" applyAlignment="1">
      <alignment horizontal="center" vertical="top"/>
    </xf>
    <xf numFmtId="0" fontId="20" fillId="0" borderId="0" xfId="0" applyFont="1"/>
    <xf numFmtId="0" fontId="21" fillId="0" borderId="0" xfId="0" applyFont="1"/>
    <xf numFmtId="1" fontId="21" fillId="0" borderId="0" xfId="0" applyNumberFormat="1" applyFont="1"/>
    <xf numFmtId="49" fontId="22" fillId="0" borderId="0" xfId="0" applyNumberFormat="1" applyFont="1"/>
    <xf numFmtId="0" fontId="22" fillId="0" borderId="0" xfId="0" applyFont="1"/>
    <xf numFmtId="0" fontId="23" fillId="0" borderId="11" xfId="0" applyFont="1" applyBorder="1" applyAlignment="1">
      <alignment horizontal="center"/>
    </xf>
    <xf numFmtId="1" fontId="23" fillId="0" borderId="11" xfId="0" applyNumberFormat="1" applyFont="1" applyBorder="1" applyAlignment="1">
      <alignment horizontal="center"/>
    </xf>
    <xf numFmtId="49" fontId="23" fillId="0" borderId="11" xfId="0" applyNumberFormat="1" applyFont="1" applyBorder="1" applyAlignment="1">
      <alignment horizontal="center"/>
    </xf>
    <xf numFmtId="0" fontId="24" fillId="0" borderId="0" xfId="0" applyFont="1" applyAlignment="1">
      <alignment horizontal="right" vertical="top"/>
    </xf>
    <xf numFmtId="1" fontId="24" fillId="0" borderId="0" xfId="0" applyNumberFormat="1" applyFont="1" applyAlignment="1">
      <alignment horizontal="right" vertical="top"/>
    </xf>
    <xf numFmtId="1" fontId="24" fillId="0" borderId="0" xfId="0" applyNumberFormat="1" applyFont="1"/>
    <xf numFmtId="49" fontId="24" fillId="0" borderId="0" xfId="0" applyNumberFormat="1" applyFont="1"/>
    <xf numFmtId="49" fontId="24" fillId="0" borderId="0" xfId="0" applyNumberFormat="1" applyFont="1" applyAlignment="1">
      <alignment horizontal="left" vertical="top" wrapText="1"/>
    </xf>
    <xf numFmtId="0" fontId="25" fillId="0" borderId="0" xfId="0" applyFont="1" applyAlignment="1">
      <alignment horizontal="right" vertical="top"/>
    </xf>
    <xf numFmtId="1" fontId="25" fillId="0" borderId="0" xfId="0" applyNumberFormat="1" applyFont="1" applyAlignment="1">
      <alignment horizontal="right" vertical="top"/>
    </xf>
    <xf numFmtId="1" fontId="25" fillId="0" borderId="0" xfId="0" applyNumberFormat="1" applyFont="1"/>
    <xf numFmtId="49" fontId="25" fillId="0" borderId="0" xfId="0" applyNumberFormat="1" applyFont="1"/>
    <xf numFmtId="49" fontId="25" fillId="0" borderId="0" xfId="0" applyNumberFormat="1" applyFont="1" applyAlignment="1">
      <alignment horizontal="left" vertical="top" wrapText="1"/>
    </xf>
    <xf numFmtId="0" fontId="23" fillId="0" borderId="0" xfId="0" applyFont="1" applyAlignment="1">
      <alignment horizontal="right" vertical="top"/>
    </xf>
    <xf numFmtId="1" fontId="23" fillId="0" borderId="0" xfId="0" applyNumberFormat="1" applyFont="1" applyAlignment="1">
      <alignment horizontal="right" vertical="top"/>
    </xf>
    <xf numFmtId="1" fontId="23" fillId="0" borderId="0" xfId="0" applyNumberFormat="1" applyFont="1"/>
    <xf numFmtId="49" fontId="23" fillId="0" borderId="0" xfId="0" applyNumberFormat="1" applyFont="1"/>
    <xf numFmtId="49" fontId="23" fillId="0" borderId="0" xfId="0" applyNumberFormat="1" applyFont="1" applyAlignment="1">
      <alignment horizontal="left" vertical="top" wrapText="1"/>
    </xf>
    <xf numFmtId="0" fontId="26" fillId="0" borderId="0" xfId="0" applyFont="1"/>
    <xf numFmtId="1" fontId="26" fillId="0" borderId="0" xfId="0" applyNumberFormat="1" applyFont="1" applyAlignment="1">
      <alignment horizontal="right" vertical="top"/>
    </xf>
    <xf numFmtId="0" fontId="27" fillId="0" borderId="0" xfId="0" applyFont="1"/>
    <xf numFmtId="1" fontId="27" fillId="0" borderId="0" xfId="0" applyNumberFormat="1" applyFont="1" applyAlignment="1">
      <alignment horizontal="right" vertical="top"/>
    </xf>
    <xf numFmtId="49" fontId="27" fillId="0" borderId="0" xfId="0" applyNumberFormat="1" applyFont="1" applyAlignment="1">
      <alignment horizontal="center" vertical="top"/>
    </xf>
    <xf numFmtId="49" fontId="27" fillId="0" borderId="0" xfId="0" applyNumberFormat="1" applyFont="1" applyAlignment="1">
      <alignment horizontal="right" vertical="top"/>
    </xf>
    <xf numFmtId="49" fontId="27" fillId="0" borderId="0" xfId="0" applyNumberFormat="1" applyFont="1" applyAlignment="1">
      <alignment horizontal="left" vertical="top" wrapText="1"/>
    </xf>
    <xf numFmtId="1" fontId="20" fillId="0" borderId="0" xfId="0" applyNumberFormat="1" applyFont="1" applyAlignment="1">
      <alignment horizontal="right" vertical="top"/>
    </xf>
    <xf numFmtId="49" fontId="22" fillId="0" borderId="0" xfId="0" applyNumberFormat="1" applyFont="1" applyAlignment="1">
      <alignment horizontal="left" vertical="top"/>
    </xf>
    <xf numFmtId="49" fontId="0" fillId="0" borderId="0" xfId="0" applyNumberFormat="1"/>
    <xf numFmtId="49" fontId="0" fillId="0" borderId="0" xfId="0" applyNumberFormat="1" applyAlignment="1" applyProtection="1">
      <alignment wrapText="1" shrinkToFit="1"/>
      <protection locked="0"/>
    </xf>
    <xf numFmtId="0" fontId="0" fillId="0" borderId="0" xfId="0" applyAlignment="1">
      <alignment horizontal="center" vertical="center"/>
    </xf>
    <xf numFmtId="0" fontId="1" fillId="0" borderId="0" xfId="0" applyFont="1"/>
    <xf numFmtId="0" fontId="29" fillId="0" borderId="12" xfId="0" applyFont="1" applyBorder="1" applyAlignment="1">
      <alignment horizontal="center" vertical="center"/>
    </xf>
    <xf numFmtId="49" fontId="29" fillId="0" borderId="12" xfId="0" applyNumberFormat="1" applyFont="1" applyBorder="1" applyAlignment="1">
      <alignment vertical="center"/>
    </xf>
    <xf numFmtId="0" fontId="29" fillId="0" borderId="12" xfId="0" applyFont="1" applyBorder="1" applyAlignment="1">
      <alignment vertical="center"/>
    </xf>
    <xf numFmtId="0" fontId="29" fillId="0" borderId="12" xfId="0" applyFont="1" applyBorder="1" applyAlignment="1">
      <alignment horizontal="right" vertical="center" wrapText="1" shrinkToFit="1"/>
    </xf>
    <xf numFmtId="0" fontId="29" fillId="0" borderId="0" xfId="0" applyFont="1" applyAlignment="1">
      <alignment horizontal="center" vertical="center"/>
    </xf>
    <xf numFmtId="49" fontId="29" fillId="0" borderId="0" xfId="0" applyNumberFormat="1" applyFont="1" applyAlignment="1">
      <alignment vertical="center"/>
    </xf>
    <xf numFmtId="0" fontId="29" fillId="0" borderId="0" xfId="0" applyFont="1" applyAlignment="1">
      <alignment vertical="center"/>
    </xf>
    <xf numFmtId="0" fontId="30" fillId="0" borderId="0" xfId="0" applyFont="1" applyAlignment="1">
      <alignment vertical="center"/>
    </xf>
    <xf numFmtId="0" fontId="29" fillId="0" borderId="0" xfId="0" applyFont="1" applyAlignment="1">
      <alignment horizontal="right" vertical="center" wrapText="1" shrinkToFit="1"/>
    </xf>
    <xf numFmtId="0" fontId="30" fillId="0" borderId="0" xfId="0" applyFont="1" applyAlignment="1">
      <alignment horizontal="center" vertical="center" wrapText="1" shrinkToFit="1"/>
    </xf>
    <xf numFmtId="0" fontId="31" fillId="0" borderId="0" xfId="0" applyFont="1" applyAlignment="1">
      <alignment vertical="center" wrapText="1" shrinkToFit="1"/>
    </xf>
    <xf numFmtId="0" fontId="30" fillId="0" borderId="0" xfId="0" applyFont="1" applyAlignment="1">
      <alignment vertical="center" wrapText="1" shrinkToFit="1"/>
    </xf>
    <xf numFmtId="4" fontId="30" fillId="0" borderId="0" xfId="0" applyNumberFormat="1" applyFont="1" applyAlignment="1">
      <alignment vertical="center" shrinkToFit="1"/>
    </xf>
    <xf numFmtId="2" fontId="33" fillId="0" borderId="0" xfId="0" applyNumberFormat="1" applyFont="1" applyAlignment="1">
      <alignment horizontal="center" vertical="center" wrapText="1" shrinkToFit="1"/>
    </xf>
    <xf numFmtId="0" fontId="28" fillId="0" borderId="0" xfId="0" applyFont="1" applyAlignment="1">
      <alignment vertical="center" wrapText="1" shrinkToFit="1"/>
    </xf>
    <xf numFmtId="0" fontId="34" fillId="0" borderId="0" xfId="0" applyFont="1" applyAlignment="1">
      <alignment horizontal="center" vertical="center"/>
    </xf>
    <xf numFmtId="2" fontId="30" fillId="0" borderId="0" xfId="0" applyNumberFormat="1" applyFont="1" applyAlignment="1">
      <alignment vertical="center"/>
    </xf>
    <xf numFmtId="49" fontId="30" fillId="0" borderId="0" xfId="0" applyNumberFormat="1" applyFont="1" applyAlignment="1">
      <alignment horizontal="center" vertical="center" wrapText="1" shrinkToFit="1"/>
    </xf>
    <xf numFmtId="2" fontId="33" fillId="0" borderId="13" xfId="0" applyNumberFormat="1" applyFont="1" applyBorder="1" applyAlignment="1">
      <alignment horizontal="center" vertical="center" wrapText="1" shrinkToFit="1"/>
    </xf>
    <xf numFmtId="0" fontId="30" fillId="0" borderId="13" xfId="0" applyFont="1" applyBorder="1" applyAlignment="1">
      <alignment vertical="center" wrapText="1" shrinkToFit="1"/>
    </xf>
    <xf numFmtId="4" fontId="30" fillId="0" borderId="13" xfId="0" applyNumberFormat="1" applyFont="1" applyBorder="1" applyAlignment="1">
      <alignment vertical="center" shrinkToFit="1"/>
    </xf>
    <xf numFmtId="0" fontId="1" fillId="0" borderId="13" xfId="0" applyFont="1" applyBorder="1"/>
    <xf numFmtId="4" fontId="28" fillId="0" borderId="0" xfId="0" applyNumberFormat="1" applyFont="1" applyAlignment="1">
      <alignment vertical="center" shrinkToFit="1"/>
    </xf>
    <xf numFmtId="49" fontId="1" fillId="0" borderId="0" xfId="0" applyNumberFormat="1" applyFont="1" applyAlignment="1">
      <alignment horizontal="center" vertical="center" wrapText="1" shrinkToFit="1"/>
    </xf>
    <xf numFmtId="2" fontId="30" fillId="0" borderId="0" xfId="0" applyNumberFormat="1" applyFont="1" applyAlignment="1">
      <alignment horizontal="center" vertical="center" wrapText="1" shrinkToFit="1"/>
    </xf>
    <xf numFmtId="0" fontId="0" fillId="0" borderId="0" xfId="0" applyAlignment="1">
      <alignment horizontal="left" vertical="top"/>
    </xf>
    <xf numFmtId="0" fontId="0" fillId="0" borderId="0" xfId="0" applyAlignment="1">
      <alignment wrapText="1"/>
    </xf>
    <xf numFmtId="165" fontId="0" fillId="0" borderId="0" xfId="0" applyNumberFormat="1" applyAlignment="1">
      <alignment horizontal="center" vertical="center"/>
    </xf>
    <xf numFmtId="2" fontId="0" fillId="0" borderId="0" xfId="0" applyNumberFormat="1" applyAlignment="1">
      <alignment horizontal="right" vertical="center"/>
    </xf>
    <xf numFmtId="0" fontId="0" fillId="0" borderId="18" xfId="0" applyBorder="1" applyAlignment="1">
      <alignment horizontal="center" vertical="center"/>
    </xf>
    <xf numFmtId="49" fontId="37" fillId="0" borderId="18" xfId="0" applyNumberFormat="1" applyFont="1" applyBorder="1" applyAlignment="1">
      <alignment horizontal="center" vertical="center"/>
    </xf>
    <xf numFmtId="0" fontId="2" fillId="0" borderId="18" xfId="0" applyFont="1" applyBorder="1" applyAlignment="1">
      <alignment vertical="top" wrapText="1" shrinkToFit="1"/>
    </xf>
    <xf numFmtId="165" fontId="0" fillId="0" borderId="18" xfId="0" applyNumberFormat="1" applyBorder="1" applyAlignment="1">
      <alignment horizontal="center" vertical="center"/>
    </xf>
    <xf numFmtId="2" fontId="0" fillId="0" borderId="18" xfId="0" applyNumberFormat="1" applyBorder="1" applyAlignment="1">
      <alignment horizontal="right" vertical="center"/>
    </xf>
    <xf numFmtId="0" fontId="0" fillId="0" borderId="18" xfId="0" applyBorder="1"/>
    <xf numFmtId="49" fontId="37" fillId="0" borderId="14" xfId="0" applyNumberFormat="1" applyFont="1" applyBorder="1" applyAlignment="1">
      <alignment horizontal="center" vertical="center"/>
    </xf>
    <xf numFmtId="0" fontId="0" fillId="0" borderId="18" xfId="0" applyBorder="1" applyAlignment="1">
      <alignment vertical="top" wrapText="1"/>
    </xf>
    <xf numFmtId="0" fontId="0" fillId="0" borderId="18" xfId="0" applyBorder="1" applyAlignment="1">
      <alignment horizontal="center" vertical="center" wrapText="1"/>
    </xf>
    <xf numFmtId="49" fontId="37" fillId="0" borderId="18" xfId="0" applyNumberFormat="1" applyFont="1" applyBorder="1" applyAlignment="1">
      <alignment horizontal="center" vertical="center" wrapText="1"/>
    </xf>
    <xf numFmtId="0" fontId="0" fillId="0" borderId="18" xfId="0" applyBorder="1" applyAlignment="1">
      <alignment wrapText="1"/>
    </xf>
    <xf numFmtId="0" fontId="2" fillId="0" borderId="18" xfId="0" applyFont="1" applyBorder="1" applyAlignment="1">
      <alignment vertical="top" wrapText="1"/>
    </xf>
    <xf numFmtId="0" fontId="0" fillId="0" borderId="0" xfId="0" applyAlignment="1">
      <alignment horizontal="left" vertical="center"/>
    </xf>
    <xf numFmtId="0" fontId="0" fillId="0" borderId="19" xfId="0" applyBorder="1"/>
    <xf numFmtId="0" fontId="0" fillId="0" borderId="20" xfId="0" applyBorder="1"/>
    <xf numFmtId="0" fontId="0" fillId="0" borderId="21" xfId="0" applyBorder="1"/>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0" fillId="0" borderId="0" xfId="0" applyAlignment="1">
      <alignment vertical="center"/>
    </xf>
    <xf numFmtId="0" fontId="0" fillId="0" borderId="21" xfId="0" applyBorder="1" applyAlignment="1">
      <alignment vertical="center"/>
    </xf>
    <xf numFmtId="0" fontId="45" fillId="0" borderId="0" xfId="0" applyFont="1" applyAlignment="1">
      <alignment horizontal="left" vertical="center"/>
    </xf>
    <xf numFmtId="166" fontId="45" fillId="0" borderId="0" xfId="0" applyNumberFormat="1" applyFont="1" applyAlignment="1">
      <alignment horizontal="left" vertical="center"/>
    </xf>
    <xf numFmtId="0" fontId="0" fillId="0" borderId="0" xfId="0" applyAlignment="1">
      <alignment vertical="center" wrapText="1"/>
    </xf>
    <xf numFmtId="0" fontId="0" fillId="0" borderId="21" xfId="0" applyBorder="1" applyAlignment="1">
      <alignment vertical="center" wrapText="1"/>
    </xf>
    <xf numFmtId="0" fontId="45" fillId="0" borderId="0" xfId="0" applyFont="1" applyAlignment="1">
      <alignment horizontal="left" vertical="center" wrapText="1"/>
    </xf>
    <xf numFmtId="0" fontId="0" fillId="0" borderId="22" xfId="0" applyBorder="1" applyAlignment="1">
      <alignment vertical="center"/>
    </xf>
    <xf numFmtId="0" fontId="46" fillId="0" borderId="0" xfId="0" applyFont="1" applyAlignment="1">
      <alignment horizontal="left" vertical="center"/>
    </xf>
    <xf numFmtId="4" fontId="47" fillId="0" borderId="0" xfId="0" applyNumberFormat="1" applyFont="1" applyAlignment="1">
      <alignment vertical="center"/>
    </xf>
    <xf numFmtId="0" fontId="43" fillId="0" borderId="0" xfId="0" applyFont="1" applyAlignment="1">
      <alignment horizontal="right" vertical="center"/>
    </xf>
    <xf numFmtId="0" fontId="48" fillId="0" borderId="0" xfId="0" applyFont="1" applyAlignment="1">
      <alignment horizontal="left" vertical="center"/>
    </xf>
    <xf numFmtId="4" fontId="43" fillId="0" borderId="0" xfId="0" applyNumberFormat="1" applyFont="1" applyAlignment="1">
      <alignment vertical="center"/>
    </xf>
    <xf numFmtId="167" fontId="43" fillId="0" borderId="0" xfId="0" applyNumberFormat="1" applyFont="1" applyAlignment="1">
      <alignment horizontal="right" vertical="center"/>
    </xf>
    <xf numFmtId="0" fontId="0" fillId="3" borderId="0" xfId="0" applyFill="1" applyAlignment="1">
      <alignment vertical="center"/>
    </xf>
    <xf numFmtId="0" fontId="49" fillId="3" borderId="23" xfId="0" applyFont="1" applyFill="1" applyBorder="1" applyAlignment="1">
      <alignment horizontal="left" vertical="center"/>
    </xf>
    <xf numFmtId="0" fontId="0" fillId="3" borderId="24" xfId="0" applyFill="1" applyBorder="1" applyAlignment="1">
      <alignment vertical="center"/>
    </xf>
    <xf numFmtId="0" fontId="49" fillId="3" borderId="24" xfId="0" applyFont="1" applyFill="1" applyBorder="1" applyAlignment="1">
      <alignment horizontal="right" vertical="center"/>
    </xf>
    <xf numFmtId="0" fontId="49" fillId="3" borderId="24" xfId="0" applyFont="1" applyFill="1" applyBorder="1" applyAlignment="1">
      <alignment horizontal="center" vertical="center"/>
    </xf>
    <xf numFmtId="4" fontId="49" fillId="3" borderId="24" xfId="0" applyNumberFormat="1" applyFont="1" applyFill="1" applyBorder="1" applyAlignment="1">
      <alignment vertical="center"/>
    </xf>
    <xf numFmtId="0" fontId="0" fillId="3" borderId="25" xfId="0" applyFill="1"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50" fillId="3" borderId="0" xfId="0" applyFont="1" applyFill="1" applyAlignment="1">
      <alignment horizontal="left" vertical="center"/>
    </xf>
    <xf numFmtId="0" fontId="50" fillId="3" borderId="0" xfId="0" applyFont="1" applyFill="1" applyAlignment="1">
      <alignment horizontal="right" vertical="center"/>
    </xf>
    <xf numFmtId="0" fontId="51" fillId="0" borderId="0" xfId="0" applyFont="1" applyAlignment="1">
      <alignment horizontal="left" vertical="center"/>
    </xf>
    <xf numFmtId="0" fontId="52" fillId="0" borderId="0" xfId="0" applyFont="1" applyAlignment="1">
      <alignment vertical="center"/>
    </xf>
    <xf numFmtId="0" fontId="52" fillId="0" borderId="21" xfId="0" applyFont="1" applyBorder="1" applyAlignment="1">
      <alignment vertical="center"/>
    </xf>
    <xf numFmtId="0" fontId="52" fillId="0" borderId="28" xfId="0" applyFont="1" applyBorder="1" applyAlignment="1">
      <alignment horizontal="left" vertical="center"/>
    </xf>
    <xf numFmtId="0" fontId="52" fillId="0" borderId="28" xfId="0" applyFont="1" applyBorder="1" applyAlignment="1">
      <alignment vertical="center"/>
    </xf>
    <xf numFmtId="4" fontId="52" fillId="0" borderId="28" xfId="0" applyNumberFormat="1" applyFont="1" applyBorder="1" applyAlignment="1">
      <alignment vertical="center"/>
    </xf>
    <xf numFmtId="0" fontId="53" fillId="0" borderId="0" xfId="0" applyFont="1" applyAlignment="1">
      <alignment vertical="center"/>
    </xf>
    <xf numFmtId="0" fontId="53" fillId="0" borderId="21" xfId="0" applyFont="1" applyBorder="1" applyAlignment="1">
      <alignment vertical="center"/>
    </xf>
    <xf numFmtId="0" fontId="53" fillId="0" borderId="28" xfId="0" applyFont="1" applyBorder="1" applyAlignment="1">
      <alignment horizontal="left" vertical="center"/>
    </xf>
    <xf numFmtId="0" fontId="53" fillId="0" borderId="28" xfId="0" applyFont="1" applyBorder="1" applyAlignment="1">
      <alignment vertical="center"/>
    </xf>
    <xf numFmtId="4" fontId="53" fillId="0" borderId="28" xfId="0" applyNumberFormat="1" applyFont="1" applyBorder="1" applyAlignment="1">
      <alignment vertical="center"/>
    </xf>
    <xf numFmtId="0" fontId="0" fillId="0" borderId="0" xfId="0" applyAlignment="1">
      <alignment horizontal="center" vertical="center" wrapText="1"/>
    </xf>
    <xf numFmtId="0" fontId="0" fillId="0" borderId="21" xfId="0" applyBorder="1" applyAlignment="1">
      <alignment horizontal="center" vertical="center" wrapText="1"/>
    </xf>
    <xf numFmtId="0" fontId="50" fillId="3" borderId="15" xfId="0" applyFont="1" applyFill="1" applyBorder="1" applyAlignment="1">
      <alignment horizontal="center" vertical="center" wrapText="1"/>
    </xf>
    <xf numFmtId="0" fontId="50" fillId="3" borderId="16" xfId="0" applyFont="1" applyFill="1" applyBorder="1" applyAlignment="1">
      <alignment horizontal="center" vertical="center" wrapText="1"/>
    </xf>
    <xf numFmtId="0" fontId="50" fillId="3" borderId="17" xfId="0" applyFont="1" applyFill="1" applyBorder="1" applyAlignment="1">
      <alignment horizontal="center" vertical="center" wrapText="1"/>
    </xf>
    <xf numFmtId="0" fontId="54" fillId="0" borderId="15" xfId="0" applyFont="1" applyBorder="1" applyAlignment="1">
      <alignment horizontal="center" vertical="center" wrapText="1"/>
    </xf>
    <xf numFmtId="0" fontId="54" fillId="0" borderId="16" xfId="0" applyFont="1" applyBorder="1" applyAlignment="1">
      <alignment horizontal="center" vertical="center" wrapText="1"/>
    </xf>
    <xf numFmtId="0" fontId="54" fillId="0" borderId="17" xfId="0" applyFont="1" applyBorder="1" applyAlignment="1">
      <alignment horizontal="center" vertical="center" wrapText="1"/>
    </xf>
    <xf numFmtId="0" fontId="47" fillId="0" borderId="0" xfId="0" applyFont="1" applyAlignment="1">
      <alignment horizontal="left" vertical="center"/>
    </xf>
    <xf numFmtId="4" fontId="47" fillId="0" borderId="0" xfId="0" applyNumberFormat="1" applyFont="1"/>
    <xf numFmtId="0" fontId="0" fillId="0" borderId="29" xfId="0" applyBorder="1" applyAlignment="1">
      <alignment vertical="center"/>
    </xf>
    <xf numFmtId="168" fontId="55" fillId="0" borderId="22" xfId="0" applyNumberFormat="1" applyFont="1" applyBorder="1"/>
    <xf numFmtId="168" fontId="55" fillId="0" borderId="30" xfId="0" applyNumberFormat="1" applyFont="1" applyBorder="1"/>
    <xf numFmtId="4" fontId="56" fillId="0" borderId="0" xfId="0" applyNumberFormat="1" applyFont="1" applyAlignment="1">
      <alignment vertical="center"/>
    </xf>
    <xf numFmtId="0" fontId="57" fillId="0" borderId="0" xfId="0" applyFont="1"/>
    <xf numFmtId="0" fontId="57" fillId="0" borderId="21" xfId="0" applyFont="1" applyBorder="1"/>
    <xf numFmtId="0" fontId="57" fillId="0" borderId="0" xfId="0" applyFont="1" applyAlignment="1">
      <alignment horizontal="left"/>
    </xf>
    <xf numFmtId="0" fontId="52" fillId="0" borderId="0" xfId="0" applyFont="1" applyAlignment="1">
      <alignment horizontal="left"/>
    </xf>
    <xf numFmtId="4" fontId="52" fillId="0" borderId="0" xfId="0" applyNumberFormat="1" applyFont="1"/>
    <xf numFmtId="0" fontId="57" fillId="0" borderId="31" xfId="0" applyFont="1" applyBorder="1"/>
    <xf numFmtId="168" fontId="57" fillId="0" borderId="0" xfId="0" applyNumberFormat="1" applyFont="1"/>
    <xf numFmtId="168" fontId="57" fillId="0" borderId="32" xfId="0" applyNumberFormat="1" applyFont="1" applyBorder="1"/>
    <xf numFmtId="0" fontId="57" fillId="0" borderId="0" xfId="0" applyFont="1" applyAlignment="1">
      <alignment horizontal="center"/>
    </xf>
    <xf numFmtId="4" fontId="57" fillId="0" borderId="0" xfId="0" applyNumberFormat="1" applyFont="1" applyAlignment="1">
      <alignment vertical="center"/>
    </xf>
    <xf numFmtId="0" fontId="53" fillId="0" borderId="0" xfId="0" applyFont="1" applyAlignment="1">
      <alignment horizontal="left"/>
    </xf>
    <xf numFmtId="4" fontId="53" fillId="0" borderId="0" xfId="0" applyNumberFormat="1" applyFont="1"/>
    <xf numFmtId="0" fontId="0" fillId="0" borderId="21" xfId="0" applyBorder="1" applyAlignment="1" applyProtection="1">
      <alignment vertical="center"/>
      <protection locked="0"/>
    </xf>
    <xf numFmtId="0" fontId="50" fillId="0" borderId="33" xfId="0" applyFont="1" applyBorder="1" applyAlignment="1" applyProtection="1">
      <alignment horizontal="center" vertical="center"/>
      <protection locked="0"/>
    </xf>
    <xf numFmtId="49" fontId="50" fillId="0" borderId="33" xfId="0" applyNumberFormat="1" applyFont="1" applyBorder="1" applyAlignment="1" applyProtection="1">
      <alignment horizontal="left" vertical="center" wrapText="1"/>
      <protection locked="0"/>
    </xf>
    <xf numFmtId="0" fontId="50" fillId="0" borderId="33" xfId="0" applyFont="1" applyBorder="1" applyAlignment="1" applyProtection="1">
      <alignment horizontal="left" vertical="center" wrapText="1"/>
      <protection locked="0"/>
    </xf>
    <xf numFmtId="0" fontId="50" fillId="0" borderId="33" xfId="0" applyFont="1" applyBorder="1" applyAlignment="1" applyProtection="1">
      <alignment horizontal="center" vertical="center" wrapText="1"/>
      <protection locked="0"/>
    </xf>
    <xf numFmtId="169" fontId="50" fillId="0" borderId="33" xfId="0" applyNumberFormat="1" applyFont="1" applyBorder="1" applyAlignment="1" applyProtection="1">
      <alignment vertical="center"/>
      <protection locked="0"/>
    </xf>
    <xf numFmtId="4" fontId="50" fillId="0" borderId="33" xfId="0" applyNumberFormat="1" applyFont="1" applyBorder="1" applyAlignment="1" applyProtection="1">
      <alignment vertical="center"/>
      <protection locked="0"/>
    </xf>
    <xf numFmtId="0" fontId="54" fillId="0" borderId="31" xfId="0" applyFont="1" applyBorder="1" applyAlignment="1">
      <alignment horizontal="left" vertical="center"/>
    </xf>
    <xf numFmtId="0" fontId="54" fillId="0" borderId="0" xfId="0" applyFont="1" applyAlignment="1">
      <alignment horizontal="center" vertical="center"/>
    </xf>
    <xf numFmtId="168" fontId="54" fillId="0" borderId="0" xfId="0" applyNumberFormat="1" applyFont="1" applyAlignment="1">
      <alignment vertical="center"/>
    </xf>
    <xf numFmtId="168" fontId="54" fillId="0" borderId="32" xfId="0" applyNumberFormat="1" applyFont="1" applyBorder="1" applyAlignment="1">
      <alignment vertical="center"/>
    </xf>
    <xf numFmtId="0" fontId="50" fillId="0" borderId="0" xfId="0" applyFont="1" applyAlignment="1">
      <alignment horizontal="left" vertical="center"/>
    </xf>
    <xf numFmtId="4" fontId="0" fillId="0" borderId="0" xfId="0" applyNumberFormat="1" applyAlignment="1">
      <alignment vertical="center"/>
    </xf>
    <xf numFmtId="0" fontId="58" fillId="0" borderId="0" xfId="0" applyFont="1" applyAlignment="1">
      <alignment horizontal="left" vertical="center"/>
    </xf>
    <xf numFmtId="0" fontId="59" fillId="0" borderId="0" xfId="0" applyFont="1" applyAlignment="1">
      <alignment horizontal="left" vertical="center" wrapText="1"/>
    </xf>
    <xf numFmtId="0" fontId="0" fillId="0" borderId="31" xfId="0" applyBorder="1" applyAlignment="1">
      <alignment vertical="center"/>
    </xf>
    <xf numFmtId="0" fontId="0" fillId="0" borderId="32" xfId="0" applyBorder="1" applyAlignment="1">
      <alignment vertical="center"/>
    </xf>
    <xf numFmtId="0" fontId="60" fillId="0" borderId="0" xfId="0" applyFont="1" applyAlignment="1">
      <alignment horizontal="left" vertical="center"/>
    </xf>
    <xf numFmtId="0" fontId="61" fillId="0" borderId="0" xfId="2" applyFont="1" applyAlignment="1">
      <alignment vertical="center" wrapText="1"/>
    </xf>
    <xf numFmtId="0" fontId="62" fillId="0" borderId="0" xfId="0" applyFont="1" applyAlignment="1">
      <alignment vertical="center"/>
    </xf>
    <xf numFmtId="0" fontId="62" fillId="0" borderId="21" xfId="0" applyFont="1" applyBorder="1" applyAlignment="1">
      <alignment vertical="center"/>
    </xf>
    <xf numFmtId="0" fontId="62" fillId="0" borderId="0" xfId="0" applyFont="1" applyAlignment="1">
      <alignment horizontal="left" vertical="center"/>
    </xf>
    <xf numFmtId="0" fontId="62" fillId="0" borderId="0" xfId="0" applyFont="1" applyAlignment="1">
      <alignment horizontal="left" vertical="center" wrapText="1"/>
    </xf>
    <xf numFmtId="169" fontId="62" fillId="0" borderId="0" xfId="0" applyNumberFormat="1" applyFont="1" applyAlignment="1">
      <alignment vertical="center"/>
    </xf>
    <xf numFmtId="0" fontId="62" fillId="0" borderId="31" xfId="0" applyFont="1" applyBorder="1" applyAlignment="1">
      <alignment vertical="center"/>
    </xf>
    <xf numFmtId="0" fontId="62" fillId="0" borderId="32" xfId="0" applyFont="1" applyBorder="1" applyAlignment="1">
      <alignment vertical="center"/>
    </xf>
    <xf numFmtId="0" fontId="63" fillId="0" borderId="0" xfId="0" applyFont="1" applyAlignment="1">
      <alignment vertical="center"/>
    </xf>
    <xf numFmtId="0" fontId="63" fillId="0" borderId="21" xfId="0" applyFont="1" applyBorder="1" applyAlignment="1">
      <alignment vertical="center"/>
    </xf>
    <xf numFmtId="0" fontId="63" fillId="0" borderId="0" xfId="0" applyFont="1" applyAlignment="1">
      <alignment horizontal="left" vertical="center"/>
    </xf>
    <xf numFmtId="0" fontId="63" fillId="0" borderId="0" xfId="0" applyFont="1" applyAlignment="1">
      <alignment horizontal="left" vertical="center" wrapText="1"/>
    </xf>
    <xf numFmtId="0" fontId="63" fillId="0" borderId="31" xfId="0" applyFont="1" applyBorder="1" applyAlignment="1">
      <alignment vertical="center"/>
    </xf>
    <xf numFmtId="0" fontId="63" fillId="0" borderId="32" xfId="0" applyFont="1" applyBorder="1" applyAlignment="1">
      <alignment vertical="center"/>
    </xf>
    <xf numFmtId="0" fontId="65" fillId="0" borderId="21" xfId="0" applyFont="1" applyBorder="1" applyAlignment="1">
      <alignment vertical="center"/>
    </xf>
    <xf numFmtId="0" fontId="64" fillId="0" borderId="31" xfId="0" applyFont="1" applyBorder="1" applyAlignment="1">
      <alignment horizontal="left" vertical="center"/>
    </xf>
    <xf numFmtId="0" fontId="64" fillId="0" borderId="0" xfId="0" applyFont="1" applyAlignment="1">
      <alignment horizontal="center" vertical="center"/>
    </xf>
    <xf numFmtId="0" fontId="66" fillId="0" borderId="0" xfId="0" applyFont="1" applyAlignment="1">
      <alignment vertical="center" wrapText="1"/>
    </xf>
    <xf numFmtId="0" fontId="0" fillId="0" borderId="34" xfId="0" applyBorder="1" applyAlignment="1">
      <alignment vertical="center"/>
    </xf>
    <xf numFmtId="0" fontId="0" fillId="0" borderId="28" xfId="0" applyBorder="1" applyAlignment="1">
      <alignment vertical="center"/>
    </xf>
    <xf numFmtId="0" fontId="0" fillId="0" borderId="35" xfId="0" applyBorder="1" applyAlignment="1">
      <alignment vertical="center"/>
    </xf>
    <xf numFmtId="0" fontId="67" fillId="0" borderId="36" xfId="0" applyFont="1" applyBorder="1" applyAlignment="1">
      <alignment vertical="center" wrapText="1"/>
    </xf>
    <xf numFmtId="0" fontId="67" fillId="0" borderId="37" xfId="0" applyFont="1" applyBorder="1" applyAlignment="1">
      <alignment vertical="center" wrapText="1"/>
    </xf>
    <xf numFmtId="0" fontId="67" fillId="0" borderId="38" xfId="0" applyFont="1" applyBorder="1" applyAlignment="1">
      <alignment vertical="center" wrapText="1"/>
    </xf>
    <xf numFmtId="0" fontId="67" fillId="0" borderId="39" xfId="0" applyFont="1" applyBorder="1" applyAlignment="1">
      <alignment horizontal="center" vertical="center" wrapText="1"/>
    </xf>
    <xf numFmtId="0" fontId="67" fillId="0" borderId="40" xfId="0" applyFont="1" applyBorder="1" applyAlignment="1">
      <alignment horizontal="center" vertical="center" wrapText="1"/>
    </xf>
    <xf numFmtId="0" fontId="67" fillId="0" borderId="39" xfId="0" applyFont="1" applyBorder="1" applyAlignment="1">
      <alignment vertical="center" wrapText="1"/>
    </xf>
    <xf numFmtId="0" fontId="67" fillId="0" borderId="40" xfId="0" applyFont="1" applyBorder="1" applyAlignment="1">
      <alignment vertical="center" wrapText="1"/>
    </xf>
    <xf numFmtId="0" fontId="69" fillId="0" borderId="0" xfId="0" applyFont="1" applyAlignment="1">
      <alignment horizontal="left" vertical="center" wrapText="1"/>
    </xf>
    <xf numFmtId="0" fontId="34" fillId="0" borderId="0" xfId="0" applyFont="1" applyAlignment="1">
      <alignment horizontal="left" vertical="center" wrapText="1"/>
    </xf>
    <xf numFmtId="0" fontId="70" fillId="0" borderId="39" xfId="0" applyFont="1" applyBorder="1" applyAlignment="1">
      <alignment vertical="center" wrapText="1"/>
    </xf>
    <xf numFmtId="0" fontId="34" fillId="0" borderId="0" xfId="0" applyFont="1" applyAlignment="1">
      <alignment vertical="center" wrapText="1"/>
    </xf>
    <xf numFmtId="0" fontId="34" fillId="0" borderId="0" xfId="0" applyFont="1" applyAlignment="1">
      <alignment horizontal="left" vertical="center"/>
    </xf>
    <xf numFmtId="0" fontId="34" fillId="0" borderId="0" xfId="0" applyFont="1" applyAlignment="1">
      <alignment vertical="center"/>
    </xf>
    <xf numFmtId="49" fontId="34" fillId="0" borderId="0" xfId="0" applyNumberFormat="1" applyFont="1" applyAlignment="1">
      <alignment vertical="center" wrapText="1"/>
    </xf>
    <xf numFmtId="0" fontId="67" fillId="0" borderId="41" xfId="0" applyFont="1" applyBorder="1" applyAlignment="1">
      <alignment vertical="center" wrapText="1"/>
    </xf>
    <xf numFmtId="0" fontId="72" fillId="0" borderId="13" xfId="0" applyFont="1" applyBorder="1" applyAlignment="1">
      <alignment vertical="center" wrapText="1"/>
    </xf>
    <xf numFmtId="0" fontId="67" fillId="0" borderId="42" xfId="0" applyFont="1" applyBorder="1" applyAlignment="1">
      <alignment vertical="center" wrapText="1"/>
    </xf>
    <xf numFmtId="0" fontId="67" fillId="0" borderId="0" xfId="0" applyFont="1" applyAlignment="1">
      <alignment vertical="top"/>
    </xf>
    <xf numFmtId="0" fontId="67" fillId="0" borderId="36" xfId="0" applyFont="1" applyBorder="1" applyAlignment="1">
      <alignment horizontal="left" vertical="center"/>
    </xf>
    <xf numFmtId="0" fontId="67" fillId="0" borderId="37" xfId="0" applyFont="1" applyBorder="1" applyAlignment="1">
      <alignment horizontal="left" vertical="center"/>
    </xf>
    <xf numFmtId="0" fontId="67" fillId="0" borderId="38" xfId="0" applyFont="1" applyBorder="1" applyAlignment="1">
      <alignment horizontal="left" vertical="center"/>
    </xf>
    <xf numFmtId="0" fontId="67" fillId="0" borderId="39" xfId="0" applyFont="1" applyBorder="1" applyAlignment="1">
      <alignment horizontal="left" vertical="center"/>
    </xf>
    <xf numFmtId="0" fontId="67" fillId="0" borderId="40" xfId="0" applyFont="1" applyBorder="1" applyAlignment="1">
      <alignment horizontal="left" vertical="center"/>
    </xf>
    <xf numFmtId="0" fontId="69" fillId="0" borderId="0" xfId="0" applyFont="1" applyAlignment="1">
      <alignment horizontal="left" vertical="center"/>
    </xf>
    <xf numFmtId="0" fontId="73" fillId="0" borderId="0" xfId="0" applyFont="1" applyAlignment="1">
      <alignment horizontal="left" vertical="center"/>
    </xf>
    <xf numFmtId="0" fontId="69" fillId="0" borderId="13" xfId="0" applyFont="1" applyBorder="1" applyAlignment="1">
      <alignment horizontal="left" vertical="center"/>
    </xf>
    <xf numFmtId="0" fontId="69" fillId="0" borderId="13" xfId="0" applyFont="1" applyBorder="1" applyAlignment="1">
      <alignment horizontal="center" vertical="center"/>
    </xf>
    <xf numFmtId="0" fontId="73" fillId="0" borderId="13" xfId="0" applyFont="1" applyBorder="1" applyAlignment="1">
      <alignment horizontal="left" vertical="center"/>
    </xf>
    <xf numFmtId="0" fontId="74" fillId="0" borderId="0" xfId="0" applyFont="1" applyAlignment="1">
      <alignment horizontal="left" vertical="center"/>
    </xf>
    <xf numFmtId="0" fontId="70" fillId="0" borderId="0" xfId="0" applyFont="1" applyAlignment="1">
      <alignment horizontal="left" vertical="center"/>
    </xf>
    <xf numFmtId="0" fontId="28" fillId="0" borderId="0" xfId="0" applyFont="1" applyAlignment="1">
      <alignment horizontal="left" vertical="center"/>
    </xf>
    <xf numFmtId="0" fontId="70" fillId="0" borderId="39" xfId="0" applyFont="1" applyBorder="1" applyAlignment="1">
      <alignment horizontal="left" vertical="center"/>
    </xf>
    <xf numFmtId="0" fontId="67" fillId="0" borderId="41" xfId="0" applyFont="1" applyBorder="1" applyAlignment="1">
      <alignment horizontal="left" vertical="center"/>
    </xf>
    <xf numFmtId="0" fontId="72" fillId="0" borderId="13" xfId="0" applyFont="1" applyBorder="1" applyAlignment="1">
      <alignment horizontal="left" vertical="center"/>
    </xf>
    <xf numFmtId="0" fontId="67" fillId="0" borderId="42" xfId="0" applyFont="1" applyBorder="1" applyAlignment="1">
      <alignment horizontal="left" vertical="center"/>
    </xf>
    <xf numFmtId="0" fontId="67" fillId="0" borderId="0" xfId="0" applyFont="1" applyAlignment="1">
      <alignment horizontal="left" vertical="center"/>
    </xf>
    <xf numFmtId="0" fontId="72" fillId="0" borderId="0" xfId="0" applyFont="1" applyAlignment="1">
      <alignment horizontal="left" vertical="center"/>
    </xf>
    <xf numFmtId="0" fontId="70" fillId="0" borderId="13" xfId="0" applyFont="1" applyBorder="1" applyAlignment="1">
      <alignment horizontal="left" vertical="center"/>
    </xf>
    <xf numFmtId="0" fontId="67" fillId="0" borderId="0" xfId="0" applyFont="1" applyAlignment="1">
      <alignment horizontal="left" vertical="center" wrapText="1"/>
    </xf>
    <xf numFmtId="0" fontId="70" fillId="0" borderId="0" xfId="0" applyFont="1" applyAlignment="1">
      <alignment horizontal="left" vertical="center" wrapText="1"/>
    </xf>
    <xf numFmtId="0" fontId="70" fillId="0" borderId="0" xfId="0" applyFont="1" applyAlignment="1">
      <alignment horizontal="center" vertical="center" wrapText="1"/>
    </xf>
    <xf numFmtId="0" fontId="67" fillId="0" borderId="36" xfId="0" applyFont="1" applyBorder="1" applyAlignment="1">
      <alignment horizontal="left" vertical="center" wrapText="1"/>
    </xf>
    <xf numFmtId="0" fontId="67" fillId="0" borderId="37" xfId="0" applyFont="1" applyBorder="1" applyAlignment="1">
      <alignment horizontal="left" vertical="center" wrapText="1"/>
    </xf>
    <xf numFmtId="0" fontId="67" fillId="0" borderId="38" xfId="0" applyFont="1" applyBorder="1" applyAlignment="1">
      <alignment horizontal="left" vertical="center" wrapText="1"/>
    </xf>
    <xf numFmtId="0" fontId="67" fillId="0" borderId="39" xfId="0" applyFont="1" applyBorder="1" applyAlignment="1">
      <alignment horizontal="left" vertical="center" wrapText="1"/>
    </xf>
    <xf numFmtId="0" fontId="67" fillId="0" borderId="40" xfId="0" applyFont="1" applyBorder="1" applyAlignment="1">
      <alignment horizontal="left" vertical="center" wrapText="1"/>
    </xf>
    <xf numFmtId="0" fontId="73" fillId="0" borderId="39" xfId="0" applyFont="1" applyBorder="1" applyAlignment="1">
      <alignment horizontal="left" vertical="center" wrapText="1"/>
    </xf>
    <xf numFmtId="0" fontId="73" fillId="0" borderId="40" xfId="0" applyFont="1" applyBorder="1" applyAlignment="1">
      <alignment horizontal="left" vertical="center" wrapText="1"/>
    </xf>
    <xf numFmtId="0" fontId="70" fillId="0" borderId="39" xfId="0" applyFont="1" applyBorder="1" applyAlignment="1">
      <alignment horizontal="left" vertical="center" wrapText="1"/>
    </xf>
    <xf numFmtId="0" fontId="70" fillId="0" borderId="40" xfId="0" applyFont="1" applyBorder="1" applyAlignment="1">
      <alignment horizontal="left" vertical="center" wrapText="1"/>
    </xf>
    <xf numFmtId="0" fontId="70" fillId="0" borderId="40" xfId="0" applyFont="1" applyBorder="1" applyAlignment="1">
      <alignment horizontal="left" vertical="center"/>
    </xf>
    <xf numFmtId="0" fontId="70" fillId="0" borderId="41" xfId="0" applyFont="1" applyBorder="1" applyAlignment="1">
      <alignment horizontal="left" vertical="center" wrapText="1"/>
    </xf>
    <xf numFmtId="0" fontId="70" fillId="0" borderId="13" xfId="0" applyFont="1" applyBorder="1" applyAlignment="1">
      <alignment horizontal="left" vertical="center" wrapText="1"/>
    </xf>
    <xf numFmtId="0" fontId="70" fillId="0" borderId="42" xfId="0" applyFont="1" applyBorder="1" applyAlignment="1">
      <alignment horizontal="left" vertical="center" wrapText="1"/>
    </xf>
    <xf numFmtId="0" fontId="34" fillId="0" borderId="0" xfId="0" applyFont="1" applyAlignment="1">
      <alignment horizontal="left" vertical="top"/>
    </xf>
    <xf numFmtId="0" fontId="34" fillId="0" borderId="0" xfId="0" applyFont="1" applyAlignment="1">
      <alignment horizontal="center" vertical="top"/>
    </xf>
    <xf numFmtId="0" fontId="70" fillId="0" borderId="41" xfId="0" applyFont="1" applyBorder="1" applyAlignment="1">
      <alignment horizontal="left" vertical="center"/>
    </xf>
    <xf numFmtId="0" fontId="70" fillId="0" borderId="42" xfId="0" applyFont="1" applyBorder="1" applyAlignment="1">
      <alignment horizontal="left" vertical="center"/>
    </xf>
    <xf numFmtId="0" fontId="70" fillId="0" borderId="0" xfId="0" applyFont="1" applyAlignment="1">
      <alignment horizontal="center" vertical="center"/>
    </xf>
    <xf numFmtId="0" fontId="73" fillId="0" borderId="0" xfId="0" applyFont="1" applyAlignment="1">
      <alignment vertical="center"/>
    </xf>
    <xf numFmtId="0" fontId="69" fillId="0" borderId="0" xfId="0" applyFont="1" applyAlignment="1">
      <alignment vertical="center"/>
    </xf>
    <xf numFmtId="0" fontId="73" fillId="0" borderId="13" xfId="0" applyFont="1" applyBorder="1" applyAlignment="1">
      <alignment vertical="center"/>
    </xf>
    <xf numFmtId="0" fontId="69" fillId="0" borderId="13" xfId="0" applyFont="1" applyBorder="1" applyAlignment="1">
      <alignment vertical="center"/>
    </xf>
    <xf numFmtId="0" fontId="34" fillId="0" borderId="0" xfId="0" applyFont="1" applyAlignment="1">
      <alignment vertical="top"/>
    </xf>
    <xf numFmtId="49" fontId="34" fillId="0" borderId="0" xfId="0" applyNumberFormat="1" applyFont="1" applyAlignment="1">
      <alignment horizontal="left" vertical="center"/>
    </xf>
    <xf numFmtId="0" fontId="0" fillId="0" borderId="13" xfId="0" applyBorder="1" applyAlignment="1">
      <alignment vertical="top"/>
    </xf>
    <xf numFmtId="0" fontId="69" fillId="0" borderId="13" xfId="0" applyFont="1" applyBorder="1" applyAlignment="1">
      <alignment horizontal="left"/>
    </xf>
    <xf numFmtId="0" fontId="73" fillId="0" borderId="13" xfId="0" applyFont="1" applyBorder="1"/>
    <xf numFmtId="0" fontId="67" fillId="0" borderId="39" xfId="0" applyFont="1" applyBorder="1" applyAlignment="1">
      <alignment vertical="top"/>
    </xf>
    <xf numFmtId="0" fontId="67" fillId="0" borderId="40" xfId="0" applyFont="1" applyBorder="1" applyAlignment="1">
      <alignment vertical="top"/>
    </xf>
    <xf numFmtId="0" fontId="67" fillId="0" borderId="41" xfId="0" applyFont="1" applyBorder="1" applyAlignment="1">
      <alignment vertical="top"/>
    </xf>
    <xf numFmtId="0" fontId="67" fillId="0" borderId="13" xfId="0" applyFont="1" applyBorder="1" applyAlignment="1">
      <alignment vertical="top"/>
    </xf>
    <xf numFmtId="0" fontId="67" fillId="0" borderId="42" xfId="0" applyFont="1" applyBorder="1" applyAlignment="1">
      <alignment vertical="top"/>
    </xf>
    <xf numFmtId="0" fontId="0" fillId="0" borderId="0" xfId="0" applyAlignment="1">
      <alignment vertical="top"/>
    </xf>
    <xf numFmtId="0" fontId="75" fillId="0" borderId="0" xfId="0" applyFont="1"/>
    <xf numFmtId="1" fontId="75" fillId="0" borderId="0" xfId="0" applyNumberFormat="1" applyFont="1"/>
    <xf numFmtId="49" fontId="75" fillId="0" borderId="0" xfId="0" applyNumberFormat="1" applyFont="1"/>
    <xf numFmtId="170" fontId="75" fillId="0" borderId="0" xfId="0" applyNumberFormat="1" applyFont="1"/>
    <xf numFmtId="171" fontId="75" fillId="0" borderId="0" xfId="0" applyNumberFormat="1" applyFont="1"/>
    <xf numFmtId="172" fontId="75" fillId="0" borderId="0" xfId="0" applyNumberFormat="1" applyFont="1"/>
    <xf numFmtId="0" fontId="75" fillId="0" borderId="0" xfId="0" applyFont="1" applyAlignment="1">
      <alignment horizontal="center"/>
    </xf>
    <xf numFmtId="170" fontId="22" fillId="0" borderId="0" xfId="0" applyNumberFormat="1" applyFont="1"/>
    <xf numFmtId="172" fontId="22" fillId="0" borderId="0" xfId="0" applyNumberFormat="1" applyFont="1"/>
    <xf numFmtId="170" fontId="23" fillId="0" borderId="11" xfId="0" applyNumberFormat="1" applyFont="1" applyBorder="1" applyAlignment="1">
      <alignment horizontal="center"/>
    </xf>
    <xf numFmtId="171" fontId="23" fillId="0" borderId="11" xfId="0" applyNumberFormat="1" applyFont="1" applyBorder="1" applyAlignment="1">
      <alignment horizontal="center"/>
    </xf>
    <xf numFmtId="172" fontId="23" fillId="0" borderId="11" xfId="0" applyNumberFormat="1" applyFont="1" applyBorder="1" applyAlignment="1">
      <alignment horizontal="center"/>
    </xf>
    <xf numFmtId="170" fontId="24" fillId="0" borderId="0" xfId="0" applyNumberFormat="1" applyFont="1"/>
    <xf numFmtId="171" fontId="24" fillId="0" borderId="0" xfId="0" applyNumberFormat="1" applyFont="1"/>
    <xf numFmtId="172" fontId="24" fillId="0" borderId="0" xfId="0" applyNumberFormat="1" applyFont="1" applyAlignment="1">
      <alignment horizontal="right" vertical="top"/>
    </xf>
    <xf numFmtId="170" fontId="24" fillId="0" borderId="0" xfId="0" applyNumberFormat="1" applyFont="1" applyAlignment="1">
      <alignment horizontal="right" vertical="top"/>
    </xf>
    <xf numFmtId="172" fontId="24" fillId="0" borderId="0" xfId="0" applyNumberFormat="1" applyFont="1"/>
    <xf numFmtId="170" fontId="25" fillId="0" borderId="0" xfId="0" applyNumberFormat="1" applyFont="1"/>
    <xf numFmtId="171" fontId="25" fillId="0" borderId="0" xfId="0" applyNumberFormat="1" applyFont="1"/>
    <xf numFmtId="172" fontId="25" fillId="0" borderId="0" xfId="0" applyNumberFormat="1" applyFont="1" applyAlignment="1">
      <alignment horizontal="right" vertical="top"/>
    </xf>
    <xf numFmtId="170" fontId="25" fillId="0" borderId="0" xfId="0" applyNumberFormat="1" applyFont="1" applyAlignment="1">
      <alignment horizontal="right" vertical="top"/>
    </xf>
    <xf numFmtId="172" fontId="25" fillId="0" borderId="0" xfId="0" applyNumberFormat="1" applyFont="1"/>
    <xf numFmtId="170" fontId="23" fillId="0" borderId="0" xfId="0" applyNumberFormat="1" applyFont="1"/>
    <xf numFmtId="171" fontId="23" fillId="0" borderId="0" xfId="0" applyNumberFormat="1" applyFont="1"/>
    <xf numFmtId="172" fontId="23" fillId="0" borderId="0" xfId="0" applyNumberFormat="1" applyFont="1" applyAlignment="1">
      <alignment horizontal="right" vertical="top"/>
    </xf>
    <xf numFmtId="170" fontId="23" fillId="0" borderId="0" xfId="0" applyNumberFormat="1" applyFont="1" applyAlignment="1">
      <alignment horizontal="right" vertical="top"/>
    </xf>
    <xf numFmtId="172" fontId="23" fillId="0" borderId="0" xfId="0" applyNumberFormat="1" applyFont="1"/>
    <xf numFmtId="1" fontId="26" fillId="0" borderId="24" xfId="0" applyNumberFormat="1" applyFont="1" applyBorder="1" applyAlignment="1">
      <alignment horizontal="center" vertical="top"/>
    </xf>
    <xf numFmtId="49" fontId="26" fillId="0" borderId="23" xfId="0" applyNumberFormat="1" applyFont="1" applyBorder="1" applyAlignment="1">
      <alignment horizontal="center" vertical="top"/>
    </xf>
    <xf numFmtId="49" fontId="26" fillId="0" borderId="23" xfId="0" applyNumberFormat="1" applyFont="1" applyBorder="1" applyAlignment="1">
      <alignment horizontal="right" vertical="top"/>
    </xf>
    <xf numFmtId="49" fontId="26" fillId="0" borderId="23" xfId="0" applyNumberFormat="1" applyFont="1" applyBorder="1" applyAlignment="1">
      <alignment horizontal="left" vertical="top" wrapText="1"/>
    </xf>
    <xf numFmtId="170" fontId="26" fillId="0" borderId="23" xfId="0" applyNumberFormat="1" applyFont="1" applyBorder="1" applyAlignment="1">
      <alignment horizontal="right" vertical="top"/>
    </xf>
    <xf numFmtId="171" fontId="26" fillId="0" borderId="23" xfId="0" applyNumberFormat="1" applyFont="1" applyBorder="1" applyAlignment="1" applyProtection="1">
      <alignment horizontal="right" vertical="top"/>
      <protection locked="0"/>
    </xf>
    <xf numFmtId="172" fontId="26" fillId="0" borderId="23" xfId="0" applyNumberFormat="1" applyFont="1" applyBorder="1" applyAlignment="1">
      <alignment horizontal="right" vertical="top"/>
    </xf>
    <xf numFmtId="170" fontId="27" fillId="0" borderId="0" xfId="0" applyNumberFormat="1" applyFont="1" applyAlignment="1">
      <alignment horizontal="right" vertical="top"/>
    </xf>
    <xf numFmtId="171" fontId="27" fillId="0" borderId="0" xfId="0" applyNumberFormat="1" applyFont="1" applyAlignment="1">
      <alignment horizontal="right" vertical="top"/>
    </xf>
    <xf numFmtId="172" fontId="27" fillId="0" borderId="0" xfId="0" applyNumberFormat="1" applyFont="1" applyAlignment="1">
      <alignment horizontal="right" vertical="top"/>
    </xf>
    <xf numFmtId="1" fontId="75" fillId="0" borderId="0" xfId="0" applyNumberFormat="1" applyFont="1" applyAlignment="1">
      <alignment horizontal="right" vertical="top"/>
    </xf>
    <xf numFmtId="49" fontId="75" fillId="0" borderId="0" xfId="0" applyNumberFormat="1" applyFont="1" applyAlignment="1">
      <alignment horizontal="center" vertical="top"/>
    </xf>
    <xf numFmtId="49" fontId="75" fillId="0" borderId="0" xfId="0" applyNumberFormat="1" applyFont="1" applyAlignment="1">
      <alignment horizontal="left" vertical="top"/>
    </xf>
    <xf numFmtId="170" fontId="21" fillId="0" borderId="0" xfId="0" applyNumberFormat="1" applyFont="1" applyAlignment="1">
      <alignment horizontal="right" vertical="top"/>
    </xf>
    <xf numFmtId="171" fontId="75" fillId="0" borderId="0" xfId="0" applyNumberFormat="1" applyFont="1" applyAlignment="1">
      <alignment horizontal="right" vertical="top"/>
    </xf>
    <xf numFmtId="172" fontId="75" fillId="0" borderId="0" xfId="0" applyNumberFormat="1" applyFont="1" applyAlignment="1">
      <alignment horizontal="right" vertical="top"/>
    </xf>
    <xf numFmtId="170" fontId="75" fillId="0" borderId="0" xfId="0" applyNumberFormat="1" applyFont="1" applyAlignment="1">
      <alignment horizontal="right" vertical="top"/>
    </xf>
    <xf numFmtId="0" fontId="0" fillId="0" borderId="0" xfId="0" applyAlignment="1">
      <alignment horizontal="right"/>
    </xf>
    <xf numFmtId="0" fontId="30" fillId="0" borderId="12" xfId="0" applyFont="1" applyBorder="1" applyAlignment="1">
      <alignment horizontal="right" vertical="center"/>
    </xf>
    <xf numFmtId="0" fontId="30" fillId="0" borderId="0" xfId="0" applyFont="1" applyAlignment="1">
      <alignment horizontal="right" vertical="center"/>
    </xf>
    <xf numFmtId="49" fontId="30" fillId="0" borderId="0" xfId="0" applyNumberFormat="1" applyFont="1" applyAlignment="1">
      <alignment horizontal="left" vertical="justify" wrapText="1" shrinkToFit="1"/>
    </xf>
    <xf numFmtId="0" fontId="76" fillId="0" borderId="0" xfId="0" applyFont="1" applyAlignment="1">
      <alignment vertical="center" wrapText="1" shrinkToFit="1"/>
    </xf>
    <xf numFmtId="3" fontId="30" fillId="0" borderId="0" xfId="3" applyNumberFormat="1" applyFont="1" applyAlignment="1">
      <alignment vertical="center" wrapText="1" shrinkToFit="1"/>
    </xf>
    <xf numFmtId="0" fontId="77" fillId="0" borderId="0" xfId="3" applyFont="1" applyAlignment="1">
      <alignment vertical="center" wrapText="1" shrinkToFit="1"/>
    </xf>
    <xf numFmtId="0" fontId="30" fillId="0" borderId="0" xfId="3" applyFont="1" applyAlignment="1">
      <alignment vertical="center" wrapText="1" shrinkToFit="1"/>
    </xf>
    <xf numFmtId="0" fontId="30" fillId="0" borderId="0" xfId="3" applyFont="1" applyAlignment="1">
      <alignment horizontal="right" vertical="center"/>
    </xf>
    <xf numFmtId="4" fontId="30" fillId="0" borderId="0" xfId="3" applyNumberFormat="1" applyFont="1" applyAlignment="1">
      <alignment vertical="center" shrinkToFit="1"/>
    </xf>
    <xf numFmtId="0" fontId="1" fillId="0" borderId="0" xfId="3"/>
    <xf numFmtId="0" fontId="77" fillId="0" borderId="0" xfId="0" applyFont="1" applyAlignment="1">
      <alignment vertical="center" wrapText="1" shrinkToFit="1"/>
    </xf>
    <xf numFmtId="3" fontId="30" fillId="0" borderId="13" xfId="3" applyNumberFormat="1" applyFont="1" applyBorder="1" applyAlignment="1">
      <alignment vertical="center" wrapText="1" shrinkToFit="1"/>
    </xf>
    <xf numFmtId="0" fontId="77" fillId="0" borderId="13" xfId="3" applyFont="1" applyBorder="1" applyAlignment="1">
      <alignment vertical="center" wrapText="1" shrinkToFit="1"/>
    </xf>
    <xf numFmtId="0" fontId="30" fillId="0" borderId="13" xfId="3" applyFont="1" applyBorder="1" applyAlignment="1">
      <alignment vertical="center" wrapText="1" shrinkToFit="1"/>
    </xf>
    <xf numFmtId="0" fontId="30" fillId="0" borderId="13" xfId="3" applyFont="1" applyBorder="1" applyAlignment="1">
      <alignment horizontal="right" vertical="center"/>
    </xf>
    <xf numFmtId="4" fontId="30" fillId="0" borderId="13" xfId="3" applyNumberFormat="1" applyFont="1" applyBorder="1" applyAlignment="1">
      <alignment vertical="center" shrinkToFit="1"/>
    </xf>
    <xf numFmtId="0" fontId="1" fillId="0" borderId="13" xfId="3" applyBorder="1"/>
    <xf numFmtId="49" fontId="30" fillId="0" borderId="0" xfId="3" applyNumberFormat="1" applyFont="1" applyAlignment="1">
      <alignment horizontal="left" vertical="justify" wrapText="1" shrinkToFit="1"/>
    </xf>
    <xf numFmtId="164" fontId="30" fillId="0" borderId="0" xfId="3" applyNumberFormat="1" applyFont="1" applyAlignment="1">
      <alignment horizontal="right" vertical="center" shrinkToFit="1"/>
    </xf>
    <xf numFmtId="4" fontId="32" fillId="0" borderId="0" xfId="3" applyNumberFormat="1" applyFont="1" applyAlignment="1">
      <alignment vertical="center" shrinkToFit="1"/>
    </xf>
    <xf numFmtId="49" fontId="32" fillId="0" borderId="0" xfId="3" applyNumberFormat="1" applyFont="1" applyAlignment="1">
      <alignment vertical="center" wrapText="1" shrinkToFit="1"/>
    </xf>
    <xf numFmtId="0" fontId="32" fillId="0" borderId="0" xfId="3" applyFont="1" applyAlignment="1">
      <alignment vertical="center" wrapText="1" shrinkToFit="1"/>
    </xf>
    <xf numFmtId="164" fontId="32" fillId="0" borderId="0" xfId="3" applyNumberFormat="1" applyFont="1" applyAlignment="1">
      <alignment horizontal="right" vertical="center" shrinkToFit="1"/>
    </xf>
    <xf numFmtId="4" fontId="19" fillId="0" borderId="0" xfId="3" applyNumberFormat="1" applyFont="1" applyAlignment="1">
      <alignment vertical="center" shrinkToFit="1"/>
    </xf>
    <xf numFmtId="0" fontId="31" fillId="0" borderId="0" xfId="3" applyFont="1"/>
    <xf numFmtId="0" fontId="30" fillId="0" borderId="0" xfId="3" applyFont="1" applyAlignment="1">
      <alignment horizontal="center" vertical="center" wrapText="1" shrinkToFit="1"/>
    </xf>
    <xf numFmtId="3" fontId="32" fillId="0" borderId="0" xfId="3" applyNumberFormat="1" applyFont="1" applyAlignment="1">
      <alignment vertical="center" wrapText="1" shrinkToFit="1"/>
    </xf>
    <xf numFmtId="0" fontId="31" fillId="0" borderId="0" xfId="3" applyFont="1" applyAlignment="1">
      <alignment vertical="center" wrapText="1" shrinkToFit="1"/>
    </xf>
    <xf numFmtId="0" fontId="28" fillId="0" borderId="0" xfId="3" applyFont="1" applyAlignment="1">
      <alignment horizontal="center" vertical="center" shrinkToFit="1"/>
    </xf>
    <xf numFmtId="4" fontId="30" fillId="0" borderId="0" xfId="3" applyNumberFormat="1" applyFont="1" applyAlignment="1">
      <alignment vertical="center"/>
    </xf>
    <xf numFmtId="0" fontId="30" fillId="0" borderId="0" xfId="4" applyFont="1" applyAlignment="1">
      <alignment vertical="center" wrapText="1" shrinkToFit="1"/>
    </xf>
    <xf numFmtId="0" fontId="30" fillId="0" borderId="0" xfId="3" applyFont="1" applyAlignment="1" applyProtection="1">
      <alignment horizontal="right" vertical="center"/>
    </xf>
    <xf numFmtId="4" fontId="30" fillId="0" borderId="0" xfId="4" applyNumberFormat="1" applyFont="1" applyAlignment="1">
      <alignment vertical="center" shrinkToFit="1"/>
    </xf>
    <xf numFmtId="0" fontId="30" fillId="0" borderId="0" xfId="0" applyFont="1" applyAlignment="1">
      <alignment horizontal="center" vertical="center"/>
    </xf>
    <xf numFmtId="2" fontId="33" fillId="0" borderId="0" xfId="3" applyNumberFormat="1" applyFont="1" applyAlignment="1">
      <alignment horizontal="center" vertical="center" wrapText="1" shrinkToFit="1"/>
    </xf>
    <xf numFmtId="0" fontId="30" fillId="0" borderId="0" xfId="3" applyFont="1" applyAlignment="1">
      <alignment horizontal="center" vertical="center"/>
    </xf>
    <xf numFmtId="2" fontId="30" fillId="0" borderId="0" xfId="3" applyNumberFormat="1" applyFont="1" applyAlignment="1">
      <alignment vertical="center"/>
    </xf>
    <xf numFmtId="0" fontId="34" fillId="0" borderId="0" xfId="0" applyFont="1" applyAlignment="1">
      <alignment vertical="center" wrapText="1" shrinkToFit="1"/>
    </xf>
    <xf numFmtId="0" fontId="34" fillId="0" borderId="0" xfId="4" applyFont="1" applyAlignment="1">
      <alignment vertical="center" wrapText="1" shrinkToFit="1"/>
    </xf>
    <xf numFmtId="49" fontId="30" fillId="0" borderId="0" xfId="3" applyNumberFormat="1" applyFont="1" applyAlignment="1">
      <alignment horizontal="center" vertical="center" wrapText="1" shrinkToFit="1"/>
    </xf>
    <xf numFmtId="0" fontId="30" fillId="0" borderId="13" xfId="0" applyFont="1" applyBorder="1" applyAlignment="1">
      <alignment horizontal="center" vertical="center" wrapText="1" shrinkToFit="1"/>
    </xf>
    <xf numFmtId="0" fontId="30" fillId="0" borderId="13" xfId="3" applyFont="1" applyBorder="1" applyAlignment="1" applyProtection="1">
      <alignment horizontal="right" vertical="center"/>
    </xf>
    <xf numFmtId="2" fontId="33" fillId="0" borderId="13" xfId="3" applyNumberFormat="1" applyFont="1" applyBorder="1" applyAlignment="1">
      <alignment horizontal="center" vertical="center" wrapText="1" shrinkToFit="1"/>
    </xf>
    <xf numFmtId="0" fontId="30" fillId="0" borderId="13" xfId="0" applyFont="1" applyBorder="1" applyAlignment="1">
      <alignment horizontal="center" vertical="center"/>
    </xf>
    <xf numFmtId="4" fontId="34" fillId="0" borderId="0" xfId="3" applyNumberFormat="1" applyFont="1" applyAlignment="1">
      <alignment vertical="center" shrinkToFit="1"/>
    </xf>
    <xf numFmtId="2" fontId="33" fillId="0" borderId="0" xfId="3" applyNumberFormat="1" applyFont="1" applyAlignment="1" applyProtection="1">
      <alignment horizontal="center" vertical="center" wrapText="1" shrinkToFit="1"/>
    </xf>
    <xf numFmtId="0" fontId="30" fillId="0" borderId="0" xfId="3" applyFont="1" applyAlignment="1" applyProtection="1">
      <alignment horizontal="center" vertical="center"/>
    </xf>
    <xf numFmtId="0" fontId="1" fillId="0" borderId="0" xfId="3" applyProtection="1"/>
    <xf numFmtId="0" fontId="0" fillId="0" borderId="13" xfId="0" applyBorder="1"/>
    <xf numFmtId="0" fontId="30" fillId="0" borderId="0" xfId="4" applyFont="1" applyAlignment="1">
      <alignment vertical="center"/>
    </xf>
    <xf numFmtId="0" fontId="30" fillId="0" borderId="13" xfId="0" applyFont="1" applyBorder="1" applyAlignment="1">
      <alignment horizontal="right" vertical="center"/>
    </xf>
    <xf numFmtId="4" fontId="32" fillId="0" borderId="0" xfId="0" applyNumberFormat="1" applyFont="1" applyAlignment="1">
      <alignment vertical="center" shrinkToFit="1"/>
    </xf>
    <xf numFmtId="2" fontId="33" fillId="0" borderId="13" xfId="3" applyNumberFormat="1" applyFont="1" applyBorder="1" applyAlignment="1" applyProtection="1">
      <alignment horizontal="center" vertical="center" wrapText="1" shrinkToFit="1"/>
    </xf>
    <xf numFmtId="0" fontId="34" fillId="0" borderId="13" xfId="0" applyFont="1" applyBorder="1" applyAlignment="1">
      <alignment vertical="center" wrapText="1" shrinkToFit="1"/>
    </xf>
    <xf numFmtId="0" fontId="30" fillId="0" borderId="13" xfId="3" applyFont="1" applyBorder="1" applyAlignment="1" applyProtection="1">
      <alignment horizontal="center" vertical="center"/>
    </xf>
    <xf numFmtId="0" fontId="1" fillId="0" borderId="13" xfId="3" applyBorder="1" applyProtection="1"/>
    <xf numFmtId="4" fontId="30" fillId="0" borderId="0" xfId="3" applyNumberFormat="1" applyFont="1" applyAlignment="1">
      <alignment horizontal="right" vertical="center" shrinkToFit="1"/>
    </xf>
    <xf numFmtId="0" fontId="34" fillId="0" borderId="0" xfId="0" applyFont="1" applyAlignment="1">
      <alignment horizontal="right" vertical="center"/>
    </xf>
    <xf numFmtId="0" fontId="32" fillId="0" borderId="13" xfId="3" applyFont="1" applyBorder="1" applyAlignment="1">
      <alignment vertical="center" wrapText="1" shrinkToFit="1"/>
    </xf>
    <xf numFmtId="1" fontId="30" fillId="0" borderId="0" xfId="0" applyNumberFormat="1" applyFont="1" applyAlignment="1">
      <alignment horizontal="right" vertical="center" shrinkToFit="1"/>
    </xf>
    <xf numFmtId="0" fontId="1" fillId="0" borderId="0" xfId="0" applyFont="1" applyAlignment="1">
      <alignment horizontal="right"/>
    </xf>
    <xf numFmtId="2" fontId="33" fillId="0" borderId="0" xfId="3" applyNumberFormat="1" applyFont="1" applyAlignment="1" applyProtection="1">
      <alignment horizontal="right" vertical="center" wrapText="1" shrinkToFit="1"/>
    </xf>
    <xf numFmtId="0" fontId="78" fillId="3" borderId="16" xfId="0" applyFont="1" applyFill="1" applyBorder="1" applyAlignment="1">
      <alignment horizontal="center" vertical="center" wrapText="1"/>
    </xf>
    <xf numFmtId="0" fontId="78" fillId="3" borderId="17" xfId="0" applyFont="1" applyFill="1" applyBorder="1" applyAlignment="1">
      <alignment horizontal="center" vertical="center" wrapText="1"/>
    </xf>
    <xf numFmtId="49" fontId="37" fillId="4" borderId="18" xfId="0" applyNumberFormat="1" applyFont="1" applyFill="1" applyBorder="1" applyAlignment="1">
      <alignment horizontal="center" vertical="center"/>
    </xf>
    <xf numFmtId="0" fontId="79" fillId="0" borderId="18" xfId="0" applyFont="1" applyBorder="1" applyAlignment="1">
      <alignment horizontal="center" vertical="center" wrapText="1" shrinkToFit="1"/>
    </xf>
    <xf numFmtId="2" fontId="0" fillId="4" borderId="18" xfId="0" applyNumberFormat="1" applyFill="1" applyBorder="1" applyAlignment="1">
      <alignment horizontal="right" vertical="center"/>
    </xf>
    <xf numFmtId="0" fontId="80" fillId="0" borderId="18" xfId="0" applyFont="1" applyBorder="1" applyAlignment="1">
      <alignment vertical="top" wrapText="1"/>
    </xf>
    <xf numFmtId="16" fontId="80" fillId="0" borderId="18" xfId="0" applyNumberFormat="1" applyFont="1" applyBorder="1" applyAlignment="1">
      <alignment vertical="top" wrapText="1"/>
    </xf>
    <xf numFmtId="16" fontId="0" fillId="0" borderId="18" xfId="0" applyNumberFormat="1" applyBorder="1" applyAlignment="1">
      <alignment vertical="top" wrapText="1"/>
    </xf>
    <xf numFmtId="0" fontId="0" fillId="4" borderId="18" xfId="0" applyFill="1" applyBorder="1" applyAlignment="1">
      <alignment wrapText="1"/>
    </xf>
    <xf numFmtId="0" fontId="0" fillId="4" borderId="0" xfId="0" applyFill="1"/>
    <xf numFmtId="16" fontId="80" fillId="4" borderId="18" xfId="0" applyNumberFormat="1" applyFont="1" applyFill="1" applyBorder="1" applyAlignment="1">
      <alignment vertical="top" wrapText="1"/>
    </xf>
    <xf numFmtId="0" fontId="80" fillId="0" borderId="18" xfId="0" applyFont="1" applyBorder="1" applyAlignment="1">
      <alignment wrapText="1"/>
    </xf>
    <xf numFmtId="0" fontId="36" fillId="3" borderId="16" xfId="0" applyFont="1" applyFill="1" applyBorder="1" applyAlignment="1">
      <alignment horizontal="center" vertical="center" wrapText="1"/>
    </xf>
    <xf numFmtId="0" fontId="36" fillId="3" borderId="17" xfId="0" applyFont="1" applyFill="1" applyBorder="1" applyAlignment="1">
      <alignment horizontal="center" vertical="center" wrapText="1"/>
    </xf>
    <xf numFmtId="0" fontId="2" fillId="4" borderId="18" xfId="0" applyFont="1" applyFill="1" applyBorder="1" applyAlignment="1">
      <alignment vertical="top" wrapText="1" shrinkToFit="1"/>
    </xf>
    <xf numFmtId="0" fontId="50" fillId="0" borderId="33" xfId="0" applyFont="1" applyBorder="1" applyAlignment="1">
      <alignment horizontal="center" vertical="center"/>
    </xf>
    <xf numFmtId="49" fontId="50" fillId="0" borderId="33" xfId="0" applyNumberFormat="1" applyFont="1" applyBorder="1" applyAlignment="1">
      <alignment horizontal="left" vertical="center" wrapText="1"/>
    </xf>
    <xf numFmtId="0" fontId="50" fillId="0" borderId="33" xfId="0" applyFont="1" applyBorder="1" applyAlignment="1">
      <alignment horizontal="left" vertical="center" wrapText="1"/>
    </xf>
    <xf numFmtId="0" fontId="50" fillId="0" borderId="33" xfId="0" applyFont="1" applyBorder="1" applyAlignment="1">
      <alignment horizontal="center" vertical="center" wrapText="1"/>
    </xf>
    <xf numFmtId="169" fontId="50" fillId="0" borderId="33" xfId="0" applyNumberFormat="1" applyFont="1" applyBorder="1" applyAlignment="1">
      <alignment vertical="center"/>
    </xf>
    <xf numFmtId="4" fontId="50" fillId="0" borderId="33" xfId="0" applyNumberFormat="1" applyFont="1" applyBorder="1" applyAlignment="1">
      <alignment vertical="center"/>
    </xf>
    <xf numFmtId="0" fontId="82" fillId="0" borderId="0" xfId="2" applyFont="1" applyAlignment="1" applyProtection="1">
      <alignment vertical="center" wrapText="1"/>
    </xf>
    <xf numFmtId="0" fontId="83" fillId="0" borderId="0" xfId="0" applyFont="1" applyAlignment="1">
      <alignment vertical="center"/>
    </xf>
    <xf numFmtId="0" fontId="83" fillId="0" borderId="21" xfId="0" applyFont="1" applyBorder="1" applyAlignment="1">
      <alignment vertical="center"/>
    </xf>
    <xf numFmtId="0" fontId="83" fillId="0" borderId="0" xfId="0" applyFont="1" applyAlignment="1">
      <alignment horizontal="left" vertical="center"/>
    </xf>
    <xf numFmtId="0" fontId="83" fillId="0" borderId="0" xfId="0" applyFont="1" applyAlignment="1">
      <alignment horizontal="left" vertical="center" wrapText="1"/>
    </xf>
    <xf numFmtId="169" fontId="83" fillId="0" borderId="0" xfId="0" applyNumberFormat="1" applyFont="1" applyAlignment="1">
      <alignment vertical="center"/>
    </xf>
    <xf numFmtId="0" fontId="83" fillId="0" borderId="31" xfId="0" applyFont="1" applyBorder="1" applyAlignment="1">
      <alignment vertical="center"/>
    </xf>
    <xf numFmtId="0" fontId="83" fillId="0" borderId="32" xfId="0" applyFont="1" applyBorder="1" applyAlignment="1">
      <alignment vertical="center"/>
    </xf>
    <xf numFmtId="0" fontId="64" fillId="0" borderId="33" xfId="0" applyFont="1" applyBorder="1" applyAlignment="1">
      <alignment horizontal="center" vertical="center"/>
    </xf>
    <xf numFmtId="49" fontId="64" fillId="0" borderId="33" xfId="0" applyNumberFormat="1" applyFont="1" applyBorder="1" applyAlignment="1">
      <alignment horizontal="left" vertical="center" wrapText="1"/>
    </xf>
    <xf numFmtId="0" fontId="64" fillId="0" borderId="33" xfId="0" applyFont="1" applyBorder="1" applyAlignment="1">
      <alignment horizontal="left" vertical="center" wrapText="1"/>
    </xf>
    <xf numFmtId="0" fontId="64" fillId="0" borderId="33" xfId="0" applyFont="1" applyBorder="1" applyAlignment="1">
      <alignment horizontal="center" vertical="center" wrapText="1"/>
    </xf>
    <xf numFmtId="169" fontId="64" fillId="0" borderId="33" xfId="0" applyNumberFormat="1" applyFont="1" applyBorder="1" applyAlignment="1">
      <alignment vertical="center"/>
    </xf>
    <xf numFmtId="4" fontId="64" fillId="0" borderId="33" xfId="0" applyNumberFormat="1" applyFont="1" applyBorder="1" applyAlignment="1">
      <alignment vertical="center"/>
    </xf>
    <xf numFmtId="3" fontId="0" fillId="0" borderId="0" xfId="0" applyNumberFormat="1"/>
    <xf numFmtId="0" fontId="38" fillId="4" borderId="6" xfId="1" applyFont="1" applyFill="1" applyBorder="1" applyAlignment="1">
      <alignment vertical="center"/>
    </xf>
    <xf numFmtId="0" fontId="10" fillId="4" borderId="0" xfId="1" applyFont="1" applyFill="1" applyAlignment="1">
      <alignment vertical="center"/>
    </xf>
    <xf numFmtId="3" fontId="11" fillId="4" borderId="0" xfId="1" applyNumberFormat="1" applyFont="1" applyFill="1" applyAlignment="1">
      <alignment horizontal="right" vertical="center"/>
    </xf>
    <xf numFmtId="3" fontId="0" fillId="4" borderId="7" xfId="0" applyNumberFormat="1" applyFill="1" applyBorder="1"/>
    <xf numFmtId="3" fontId="10" fillId="4" borderId="0" xfId="1" applyNumberFormat="1" applyFont="1" applyFill="1" applyAlignment="1">
      <alignment horizontal="right" vertical="center"/>
    </xf>
    <xf numFmtId="3" fontId="0" fillId="4" borderId="7" xfId="0" applyNumberFormat="1" applyFill="1" applyBorder="1" applyAlignment="1">
      <alignment horizontal="right" vertical="center"/>
    </xf>
    <xf numFmtId="0" fontId="10" fillId="4" borderId="6" xfId="1" applyFont="1" applyFill="1" applyBorder="1" applyAlignment="1">
      <alignment vertical="center"/>
    </xf>
    <xf numFmtId="3" fontId="10" fillId="4" borderId="7" xfId="0" applyNumberFormat="1" applyFont="1" applyFill="1" applyBorder="1" applyAlignment="1">
      <alignment horizontal="right" vertical="center"/>
    </xf>
    <xf numFmtId="0" fontId="4" fillId="4" borderId="4" xfId="1" applyFont="1" applyFill="1" applyBorder="1" applyAlignment="1">
      <alignment vertical="center"/>
    </xf>
    <xf numFmtId="0" fontId="4" fillId="4" borderId="1" xfId="1" applyFont="1" applyFill="1" applyBorder="1" applyAlignment="1">
      <alignment vertical="center"/>
    </xf>
    <xf numFmtId="0" fontId="13" fillId="4" borderId="1" xfId="1" applyFont="1" applyFill="1" applyBorder="1" applyAlignment="1">
      <alignment vertical="center"/>
    </xf>
    <xf numFmtId="3" fontId="13" fillId="4" borderId="1" xfId="1" applyNumberFormat="1" applyFont="1" applyFill="1" applyBorder="1" applyAlignment="1">
      <alignment horizontal="right" vertical="center"/>
    </xf>
    <xf numFmtId="0" fontId="0" fillId="4" borderId="7" xfId="0" applyFill="1" applyBorder="1"/>
    <xf numFmtId="0" fontId="14" fillId="4" borderId="6" xfId="1" applyFont="1" applyFill="1" applyBorder="1" applyAlignment="1">
      <alignment vertical="center"/>
    </xf>
    <xf numFmtId="0" fontId="14" fillId="4" borderId="0" xfId="1" applyFont="1" applyFill="1" applyAlignment="1">
      <alignment vertical="center"/>
    </xf>
    <xf numFmtId="3" fontId="13" fillId="4" borderId="0" xfId="1" applyNumberFormat="1" applyFont="1" applyFill="1" applyAlignment="1">
      <alignment horizontal="right" vertical="center"/>
    </xf>
    <xf numFmtId="3" fontId="13" fillId="4" borderId="3" xfId="1" applyNumberFormat="1" applyFont="1" applyFill="1" applyBorder="1" applyAlignment="1">
      <alignment horizontal="right" vertical="center"/>
    </xf>
    <xf numFmtId="0" fontId="7" fillId="5" borderId="6" xfId="1" applyFont="1" applyFill="1" applyBorder="1" applyAlignment="1">
      <alignment vertical="center"/>
    </xf>
    <xf numFmtId="0" fontId="7" fillId="5" borderId="0" xfId="1" applyFont="1" applyFill="1" applyAlignment="1">
      <alignment vertical="center"/>
    </xf>
    <xf numFmtId="3" fontId="7" fillId="5" borderId="0" xfId="1" applyNumberFormat="1" applyFont="1" applyFill="1" applyAlignment="1">
      <alignment vertical="center"/>
    </xf>
    <xf numFmtId="3" fontId="7" fillId="5" borderId="7" xfId="1" applyNumberFormat="1" applyFont="1" applyFill="1" applyBorder="1" applyAlignment="1">
      <alignment vertical="center"/>
    </xf>
    <xf numFmtId="0" fontId="5" fillId="5" borderId="6" xfId="1" applyFont="1" applyFill="1" applyBorder="1" applyAlignment="1">
      <alignment vertical="center"/>
    </xf>
    <xf numFmtId="3" fontId="5" fillId="5" borderId="0" xfId="1" applyNumberFormat="1" applyFont="1" applyFill="1" applyAlignment="1">
      <alignment horizontal="right" vertical="center"/>
    </xf>
    <xf numFmtId="3" fontId="5" fillId="5" borderId="7" xfId="1" applyNumberFormat="1" applyFont="1" applyFill="1" applyBorder="1" applyAlignment="1">
      <alignment horizontal="right" vertical="center"/>
    </xf>
    <xf numFmtId="0" fontId="8" fillId="6" borderId="6" xfId="1" applyFont="1" applyFill="1" applyBorder="1" applyAlignment="1">
      <alignment vertical="center"/>
    </xf>
    <xf numFmtId="0" fontId="9" fillId="6" borderId="0" xfId="1" applyFont="1" applyFill="1" applyAlignment="1">
      <alignment vertical="center"/>
    </xf>
    <xf numFmtId="3" fontId="8" fillId="6" borderId="0" xfId="1" applyNumberFormat="1" applyFont="1" applyFill="1" applyAlignment="1">
      <alignment horizontal="right" vertical="center"/>
    </xf>
    <xf numFmtId="3" fontId="8" fillId="6" borderId="7" xfId="1" applyNumberFormat="1" applyFont="1" applyFill="1" applyBorder="1" applyAlignment="1">
      <alignment horizontal="right" vertical="center"/>
    </xf>
    <xf numFmtId="0" fontId="12" fillId="6" borderId="0" xfId="1" applyFont="1" applyFill="1" applyAlignment="1">
      <alignment vertical="center"/>
    </xf>
    <xf numFmtId="0" fontId="84" fillId="7" borderId="4" xfId="1" applyFont="1" applyFill="1" applyBorder="1"/>
    <xf numFmtId="0" fontId="84" fillId="7" borderId="1" xfId="1" applyFont="1" applyFill="1" applyBorder="1"/>
    <xf numFmtId="3" fontId="84" fillId="7" borderId="1" xfId="1" applyNumberFormat="1" applyFont="1" applyFill="1" applyBorder="1" applyAlignment="1">
      <alignment horizontal="right" vertical="center"/>
    </xf>
    <xf numFmtId="3" fontId="84" fillId="7" borderId="5" xfId="1" applyNumberFormat="1" applyFont="1" applyFill="1" applyBorder="1" applyAlignment="1">
      <alignment horizontal="right" vertical="center"/>
    </xf>
    <xf numFmtId="0" fontId="85" fillId="0" borderId="0" xfId="2" applyFont="1" applyAlignment="1" applyProtection="1">
      <alignment vertical="center" wrapText="1"/>
    </xf>
    <xf numFmtId="0" fontId="3" fillId="0" borderId="0" xfId="1" applyFont="1" applyAlignment="1">
      <alignment horizontal="center" vertical="center" wrapText="1"/>
    </xf>
    <xf numFmtId="0" fontId="19" fillId="0" borderId="0" xfId="1" applyFont="1" applyAlignment="1">
      <alignment horizontal="left" vertical="top" wrapText="1"/>
    </xf>
    <xf numFmtId="0" fontId="0" fillId="0" borderId="0" xfId="0"/>
    <xf numFmtId="0" fontId="44" fillId="0" borderId="0" xfId="0" applyFont="1" applyAlignment="1">
      <alignment horizontal="left" vertical="center" wrapText="1"/>
    </xf>
    <xf numFmtId="0" fontId="0" fillId="0" borderId="0" xfId="0" applyAlignment="1">
      <alignment vertical="center"/>
    </xf>
    <xf numFmtId="0" fontId="43" fillId="0" borderId="0" xfId="0" applyFont="1" applyAlignment="1">
      <alignment horizontal="left" vertical="center" wrapText="1"/>
    </xf>
    <xf numFmtId="0" fontId="43" fillId="0" borderId="0" xfId="0" applyFont="1" applyAlignment="1">
      <alignment horizontal="left" vertical="center"/>
    </xf>
    <xf numFmtId="0" fontId="45" fillId="0" borderId="0" xfId="0" applyFont="1" applyAlignment="1">
      <alignment horizontal="left" vertical="center"/>
    </xf>
    <xf numFmtId="0" fontId="45" fillId="0" borderId="0" xfId="0" applyFont="1" applyAlignment="1">
      <alignment horizontal="left" vertical="center" wrapText="1"/>
    </xf>
    <xf numFmtId="49" fontId="19" fillId="0" borderId="0" xfId="0" applyNumberFormat="1" applyFont="1" applyAlignment="1">
      <alignment horizontal="left" vertical="center" wrapText="1"/>
    </xf>
    <xf numFmtId="0" fontId="6" fillId="0" borderId="0" xfId="0" applyFont="1" applyAlignment="1">
      <alignment wrapText="1"/>
    </xf>
    <xf numFmtId="49" fontId="28" fillId="0" borderId="0" xfId="0" applyNumberFormat="1" applyFont="1" applyAlignment="1">
      <alignment horizontal="left" vertical="center" wrapText="1"/>
    </xf>
    <xf numFmtId="0" fontId="1" fillId="0" borderId="0" xfId="0" applyFont="1" applyAlignment="1">
      <alignment horizontal="center" shrinkToFit="1"/>
    </xf>
    <xf numFmtId="0" fontId="1" fillId="0" borderId="0" xfId="0" applyFont="1" applyAlignment="1">
      <alignment horizontal="center"/>
    </xf>
    <xf numFmtId="0" fontId="40" fillId="2" borderId="0" xfId="0" applyFont="1" applyFill="1" applyAlignment="1">
      <alignment horizontal="center" vertical="center"/>
    </xf>
    <xf numFmtId="0" fontId="34" fillId="0" borderId="0" xfId="0" applyFont="1" applyAlignment="1">
      <alignment horizontal="left" vertical="top"/>
    </xf>
    <xf numFmtId="0" fontId="68" fillId="0" borderId="0" xfId="0" applyFont="1" applyAlignment="1">
      <alignment horizontal="center" vertical="center" wrapText="1"/>
    </xf>
    <xf numFmtId="0" fontId="69" fillId="0" borderId="13" xfId="0" applyFont="1" applyBorder="1" applyAlignment="1">
      <alignment horizontal="left"/>
    </xf>
    <xf numFmtId="0" fontId="34" fillId="0" borderId="0" xfId="0" applyFont="1" applyAlignment="1">
      <alignment horizontal="left" vertical="center"/>
    </xf>
    <xf numFmtId="0" fontId="68" fillId="0" borderId="0" xfId="0" applyFont="1" applyAlignment="1">
      <alignment horizontal="center" vertical="center"/>
    </xf>
    <xf numFmtId="49" fontId="34" fillId="0" borderId="0" xfId="0" applyNumberFormat="1" applyFont="1" applyAlignment="1">
      <alignment horizontal="left" vertical="center" wrapText="1"/>
    </xf>
    <xf numFmtId="0" fontId="34" fillId="0" borderId="0" xfId="0" applyFont="1" applyAlignment="1">
      <alignment horizontal="left" vertical="center" wrapText="1"/>
    </xf>
    <xf numFmtId="0" fontId="69" fillId="0" borderId="13" xfId="0" applyFont="1" applyBorder="1" applyAlignment="1">
      <alignment horizontal="left" wrapText="1"/>
    </xf>
  </cellXfs>
  <cellStyles count="5">
    <cellStyle name="Hypertextový odkaz" xfId="2" builtinId="8"/>
    <cellStyle name="Normální" xfId="0" builtinId="0"/>
    <cellStyle name="normální 2" xfId="3" xr:uid="{D1AB8CD6-A47D-4703-9EFC-D3AF6797D633}"/>
    <cellStyle name="Styl 1" xfId="4" xr:uid="{2A544011-055B-4C20-9827-91F716F2BE63}"/>
    <cellStyle name="Vysvětlující text" xfId="1" builtinId="53" customBuiltin="1"/>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70C0"/>
      <rgbColor rgb="FFA9D18E"/>
      <rgbColor rgb="FF808080"/>
      <rgbColor rgb="FFA6A6A6"/>
      <rgbColor rgb="FF993366"/>
      <rgbColor rgb="FFFFFFCC"/>
      <rgbColor rgb="FFDEEBF7"/>
      <rgbColor rgb="FF660066"/>
      <rgbColor rgb="FFFF8080"/>
      <rgbColor rgb="FF0066CC"/>
      <rgbColor rgb="FFD2D2D2"/>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66092"/>
      <rgbColor rgb="FF33CCCC"/>
      <rgbColor rgb="FF99CC00"/>
      <rgbColor rgb="FFFFCC00"/>
      <rgbColor rgb="FFFF9900"/>
      <rgbColor rgb="FFFF6600"/>
      <rgbColor rgb="FF777777"/>
      <rgbColor rgb="FF969696"/>
      <rgbColor rgb="FF003366"/>
      <rgbColor rgb="FF339966"/>
      <rgbColor rgb="FF003300"/>
      <rgbColor rgb="FF333300"/>
      <rgbColor rgb="FF993300"/>
      <rgbColor rgb="FFDB303B"/>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T:\POZEMACI\Jan%20Shejbal\Moravsk&#225;%20T&#345;ebov&#225;%20&#353;kola\2%20PATRA\ROZPO&#268;TY%20-%20DOPLN&#282;N&#205;\134%20-%20P&#345;&#237;stavba%20k%20Z&#352;%20Kosteln&#237;%20n&#225;m.,%20Moravsk&#225;%20T&#345;ebov&#225;.xlsx" TargetMode="External"/><Relationship Id="rId1" Type="http://schemas.openxmlformats.org/officeDocument/2006/relationships/externalLinkPath" Target="/POZEMACI/Jan%20Shejbal/Moravsk&#225;%20T&#345;ebov&#225;%20&#353;kola/2%20PATRA/ROZPO&#268;TY%20-%20DOPLN&#282;N&#205;/134%20-%20P&#345;&#237;stavba%20k%20Z&#352;%20Kosteln&#237;%20n&#225;m.,%20Moravsk&#225;%20T&#345;ebov&#22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T:\POZ_AKCE\VYPAL\MORAVSK&#193;%20T&#344;EBOV&#193;%20-%20P&#345;&#237;stavba%20k%20Z&#352;%20Kosteln&#237;%20n&#225;m.%20-%202021\ZSPD%20c.2_07-2025\__PD_ZSPD%20c.2_07-2025\_PD%20PRO%20VYBER%20ZHOTOVITELE\F.%20REKAPITULACE%20NAKLADU\REKAPITULACE%20S%20OCENENIM\ZTI_1.PP_SOUPIS%20OCENENIM.xlsx" TargetMode="External"/><Relationship Id="rId2" Type="http://schemas.microsoft.com/office/2019/04/relationships/externalLinkLongPath" Target="/POZ_AKCE/VYPAL/MORAVSK&#193;%20T&#344;EBOV&#193;%20-%20P&#345;&#237;stavba%20k%20Z&#352;%20Kosteln&#237;%20n&#225;m.%20-%202021/ZSPD%20c.2_07-2025/__PD_ZSPD%20c.2_07-2025/_PD%20PRO%20VYBER%20ZHOTOVITELE/F.%20REKAPITULACE%20NAKLADU/REKAPITULACE%20S%20OCENENIM/ZTI_1.PP_SOUPIS%20OCENENIM.xlsx?90BA2A3F" TargetMode="External"/><Relationship Id="rId1" Type="http://schemas.openxmlformats.org/officeDocument/2006/relationships/externalLinkPath" Target="file:///\\90BA2A3F\ZTI_1.PP_SOUPIS%20OCENENIM.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T:\POZ_AKCE\VYPAL\MORAVSK&#193;%20T&#344;EBOV&#193;%20-%20P&#345;&#237;stavba%20k%20Z&#352;%20Kosteln&#237;%20n&#225;m.%20-%202021\ZSPD%20c.2_07-2025\__PD_ZSPD%20c.2_07-2025\_PD%20PRO%20VYBER%20ZHOTOVITELE\F.%20REKAPITULACE%20NAKLADU\REKAPITULACE%20S%20OCENENIM\ZTI_1.NP_SOUPIS%20S%20OCENENIM.xlsx" TargetMode="External"/><Relationship Id="rId2" Type="http://schemas.microsoft.com/office/2019/04/relationships/externalLinkLongPath" Target="/POZ_AKCE/VYPAL/MORAVSK&#193;%20T&#344;EBOV&#193;%20-%20P&#345;&#237;stavba%20k%20Z&#352;%20Kosteln&#237;%20n&#225;m.%20-%202021/ZSPD%20c.2_07-2025/__PD_ZSPD%20c.2_07-2025/_PD%20PRO%20VYBER%20ZHOTOVITELE/F.%20REKAPITULACE%20NAKLADU/REKAPITULACE%20S%20OCENENIM/ZTI_1.NP_SOUPIS%20S%20OCENENIM.xlsx?90BA2A3F" TargetMode="External"/><Relationship Id="rId1" Type="http://schemas.openxmlformats.org/officeDocument/2006/relationships/externalLinkPath" Target="file:///\\90BA2A3F\ZTI_1.NP_SOUPIS%20S%20OCENENIM.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file:///T:\POZ_AKCE\VYPAL\MORAVSK&#193;%20T&#344;EBOV&#193;%20-%20P&#345;&#237;stavba%20k%20Z&#352;%20Kosteln&#237;%20n&#225;m.%20-%202021\ZSPD%20c.2_07-2025\__PD_ZSPD%20c.2_07-2025\_PD%20PRO%20VYBER%20ZHOTOVITELE\F.%20REKAPITULACE%20NAKLADU\REKAPITULACE%20S%20OCENENIM\UT_1.PP_SOUPIS%20S%20OCENENIM.xlsx" TargetMode="External"/><Relationship Id="rId2" Type="http://schemas.microsoft.com/office/2019/04/relationships/externalLinkLongPath" Target="/POZ_AKCE/VYPAL/MORAVSK&#193;%20T&#344;EBOV&#193;%20-%20P&#345;&#237;stavba%20k%20Z&#352;%20Kosteln&#237;%20n&#225;m.%20-%202021/ZSPD%20c.2_07-2025/__PD_ZSPD%20c.2_07-2025/_PD%20PRO%20VYBER%20ZHOTOVITELE/F.%20REKAPITULACE%20NAKLADU/REKAPITULACE%20S%20OCENENIM/UT_1.PP_SOUPIS%20S%20OCENENIM.xlsx?90BA2A3F" TargetMode="External"/><Relationship Id="rId1" Type="http://schemas.openxmlformats.org/officeDocument/2006/relationships/externalLinkPath" Target="file:///\\90BA2A3F\UT_1.PP_SOUPIS%20S%20OCENENIM.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file:///T:\POZ_AKCE\VYPAL\MORAVSK&#193;%20T&#344;EBOV&#193;%20-%20P&#345;&#237;stavba%20k%20Z&#352;%20Kosteln&#237;%20n&#225;m.%20-%202021\ZSPD%20c.2_07-2025\__PD_ZSPD%20c.2_07-2025\_PD%20PRO%20VYBER%20ZHOTOVITELE\F.%20REKAPITULACE%20NAKLADU\REKAPITULACE%20S%20OCENENIM\UT_1.NP_SOUPIS%20S%20OCENENIMI.xlsx" TargetMode="External"/><Relationship Id="rId2" Type="http://schemas.microsoft.com/office/2019/04/relationships/externalLinkLongPath" Target="/POZ_AKCE/VYPAL/MORAVSK&#193;%20T&#344;EBOV&#193;%20-%20P&#345;&#237;stavba%20k%20Z&#352;%20Kosteln&#237;%20n&#225;m.%20-%202021/ZSPD%20c.2_07-2025/__PD_ZSPD%20c.2_07-2025/_PD%20PRO%20VYBER%20ZHOTOVITELE/F.%20REKAPITULACE%20NAKLADU/REKAPITULACE%20S%20OCENENIM/UT_1.NP_SOUPIS%20S%20OCENENIMI.xlsx?90BA2A3F" TargetMode="External"/><Relationship Id="rId1" Type="http://schemas.openxmlformats.org/officeDocument/2006/relationships/externalLinkPath" Target="file:///\\90BA2A3F\UT_1.NP_SOUPIS%20S%20OCENENIMI.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file:///T:\POZ_AKCE\VYPAL\MORAVSK&#193;%20T&#344;EBOV&#193;%20-%20P&#345;&#237;stavba%20k%20Z&#352;%20Kosteln&#237;%20n&#225;m.%20-%202021\ZSPD%20c.2_07-2025\__PD_ZSPD%20c.2_07-2025\_PD%20PRO%20VYBER%20ZHOTOVITELE\F.%20REKAPITULACE%20NAKLADU\REKAPITULACE%20S%20OCENENIM\UT_1.NP_M.&#268;_101_S%20OCENENIM.xlsx" TargetMode="External"/><Relationship Id="rId2" Type="http://schemas.microsoft.com/office/2019/04/relationships/externalLinkLongPath" Target="/POZ_AKCE/VYPAL/MORAVSK&#193;%20T&#344;EBOV&#193;%20-%20P&#345;&#237;stavba%20k%20Z&#352;%20Kosteln&#237;%20n&#225;m.%20-%202021/ZSPD%20c.2_07-2025/__PD_ZSPD%20c.2_07-2025/_PD%20PRO%20VYBER%20ZHOTOVITELE/F.%20REKAPITULACE%20NAKLADU/REKAPITULACE%20S%20OCENENIM/UT_1.NP_M.&#268;_101_S%20OCENENIM.xlsx?90BA2A3F" TargetMode="External"/><Relationship Id="rId1" Type="http://schemas.openxmlformats.org/officeDocument/2006/relationships/externalLinkPath" Target="file:///\\90BA2A3F\UT_1.NP_M.&#268;_101_S%20OCENENIM.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file:///T:\POZ_AKCE\VYPAL\MORAVSK&#193;%20T&#344;EBOV&#193;%20-%20P&#345;&#237;stavba%20k%20Z&#352;%20Kosteln&#237;%20n&#225;m.%20-%202021\ZSPD%20c.2_07-2025\__PD_ZSPD%20c.2_07-2025\_PD%20PRO%20VYBER%20ZHOTOVITELE\F.%20REKAPITULACE%20NAKLADU\REKAPITULACE%20S%20OCENENIM\OPZ_1.PP_SOUPIS%20S%20OCENENIM.xlsx" TargetMode="External"/><Relationship Id="rId2" Type="http://schemas.microsoft.com/office/2019/04/relationships/externalLinkLongPath" Target="/POZ_AKCE/VYPAL/MORAVSK&#193;%20T&#344;EBOV&#193;%20-%20P&#345;&#237;stavba%20k%20Z&#352;%20Kosteln&#237;%20n&#225;m.%20-%202021/ZSPD%20c.2_07-2025/__PD_ZSPD%20c.2_07-2025/_PD%20PRO%20VYBER%20ZHOTOVITELE/F.%20REKAPITULACE%20NAKLADU/REKAPITULACE%20S%20OCENENIM/OPZ_1.PP_SOUPIS%20S%20OCENENIM.xlsx?90BA2A3F" TargetMode="External"/><Relationship Id="rId1" Type="http://schemas.openxmlformats.org/officeDocument/2006/relationships/externalLinkPath" Target="file:///\\90BA2A3F\OPZ_1.PP_SOUPIS%20S%20OCENENIM.xlsx"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file:///T:\POZ_AKCE\VYPAL\MORAVSK&#193;%20T&#344;EBOV&#193;%20-%20P&#345;&#237;stavba%20k%20Z&#352;%20Kosteln&#237;%20n&#225;m.%20-%202021\ZSPD%20c.2_07-2025\__PD_ZSPD%20c.2_07-2025\_PD%20PRO%20VYBER%20ZHOTOVITELE\F.%20REKAPITULACE%20NAKLADU\REKAPITULACE%20S%20OCENENIM\132-Z&#352;%20Kosteln&#237;%20n&#225;m.,%20Moravsk&#225;%20T&#345;ebov&#225;.xlsx" TargetMode="External"/><Relationship Id="rId2" Type="http://schemas.microsoft.com/office/2019/04/relationships/externalLinkLongPath" Target="file:///T:\POZ_AKCE\VYPAL\MORAVSK&#193;%20T&#344;EBOV&#193;%20-%20P&#345;&#237;stavba%20k%20Z&#352;%20Kosteln&#237;%20n&#225;m.%20-%202021\ZSPD%20c.2_07-2025\__PD_ZSPD%20c.2_07-2025\_PD%20PRO%20VYBER%20ZHOTOVITELE\F.%20REKAPITULACE%20NAKLADU\REKAPITULACE%20S%20OCENENIM\132-Z&#352;%20Kosteln&#237;%20n&#225;m.,%20Moravsk&#225;%20T&#345;ebov&#225;.xlsx?433A1605" TargetMode="External"/><Relationship Id="rId1" Type="http://schemas.openxmlformats.org/officeDocument/2006/relationships/externalLinkPath" Target="file:///\\433A1605\132-Z&#352;%20Kosteln&#237;%20n&#225;m.,%20Moravsk&#225;%20T&#345;ebov&#2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kapitulace stavby"/>
      <sheetName val="1 - 1.PP Kuchyně, jídelna"/>
      <sheetName val="2 - 1.NP Školní třídy"/>
      <sheetName val="3 - 1.NP Šatna"/>
      <sheetName val="4 - Vedlejší a ostatní ná..."/>
      <sheetName val="Pokyny pro vyplnění"/>
    </sheetNames>
    <sheetDataSet>
      <sheetData sheetId="0">
        <row r="6">
          <cell r="K6" t="str">
            <v>Přístavba k ZŠ Kostelní nám., Moravská Třebová</v>
          </cell>
        </row>
        <row r="8">
          <cell r="AN8" t="str">
            <v>6. 11. 2025</v>
          </cell>
        </row>
        <row r="13">
          <cell r="AN13" t="str">
            <v/>
          </cell>
        </row>
        <row r="14">
          <cell r="E14" t="str">
            <v xml:space="preserve"> </v>
          </cell>
          <cell r="AN14" t="str">
            <v/>
          </cell>
        </row>
        <row r="19">
          <cell r="AN19" t="str">
            <v/>
          </cell>
        </row>
        <row r="20">
          <cell r="E20" t="str">
            <v xml:space="preserve"> </v>
          </cell>
          <cell r="AN20" t="str">
            <v/>
          </cell>
        </row>
      </sheetData>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ekapitulace stavby"/>
      <sheetName val="D.1.4.5_ZTI - ZTI_SPODNÍ ..."/>
      <sheetName val="Pokyny pro vyplnění"/>
    </sheetNames>
    <sheetDataSet>
      <sheetData sheetId="0">
        <row r="6">
          <cell r="K6" t="str">
            <v>PŘÍSTAVBA K ZŠ KOSTELNÍ NÁM.,MORAVSKÁ TŘEBOVÁ_ZMĚNA STAVBY č.2 - 07/2025 - PD PRO VÝBĚR ZHOTOVITELE</v>
          </cell>
        </row>
        <row r="8">
          <cell r="AN8" t="str">
            <v>19. 11. 2025</v>
          </cell>
        </row>
        <row r="10">
          <cell r="AN10" t="str">
            <v/>
          </cell>
        </row>
        <row r="11">
          <cell r="E11" t="str">
            <v xml:space="preserve"> </v>
          </cell>
          <cell r="AN11" t="str">
            <v/>
          </cell>
        </row>
        <row r="13">
          <cell r="AN13" t="str">
            <v/>
          </cell>
        </row>
        <row r="14">
          <cell r="E14" t="str">
            <v xml:space="preserve"> </v>
          </cell>
          <cell r="AN14" t="str">
            <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ekapitulace stavby"/>
      <sheetName val="D.1.4.5_ZTI_1.NP - ZTI_1.NP"/>
      <sheetName val="Pokyny pro vyplnění"/>
    </sheetNames>
    <sheetDataSet>
      <sheetData sheetId="0">
        <row r="6">
          <cell r="K6" t="str">
            <v>PŘÍSTAVBA K ZŠ KOSTELNÍ NÁM.,MORAVSKÁ TŘEBOVÁ_ZMĚNA STAVBY č.2 - 07/2025 - PD PRO VÝBĚR ZHOTOVITELE</v>
          </cell>
        </row>
        <row r="8">
          <cell r="AN8" t="str">
            <v>19. 11. 2025</v>
          </cell>
        </row>
        <row r="10">
          <cell r="AN10" t="str">
            <v/>
          </cell>
        </row>
        <row r="11">
          <cell r="E11" t="str">
            <v xml:space="preserve"> </v>
          </cell>
          <cell r="AN11" t="str">
            <v/>
          </cell>
        </row>
        <row r="13">
          <cell r="AN13" t="str">
            <v/>
          </cell>
        </row>
        <row r="14">
          <cell r="E14" t="str">
            <v xml:space="preserve"> </v>
          </cell>
          <cell r="AN14" t="str">
            <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ekapitulace stavby"/>
      <sheetName val="D.1.4.6_UT_1.PP - 1.PP_UT"/>
      <sheetName val="Pokyny pro vyplnění"/>
    </sheetNames>
    <sheetDataSet>
      <sheetData sheetId="0">
        <row r="6">
          <cell r="K6" t="str">
            <v>PŘÍSTAVBA K ZŠ KOSTELNÍ NÁM.,MORAVSKÁ TŘEBOVÁ_ZMĚNA STAVBY č.2 - 07/2025 - PD PRO VÝBĚR ZHOTOVITELE</v>
          </cell>
        </row>
        <row r="8">
          <cell r="AN8" t="str">
            <v>19. 11. 2025</v>
          </cell>
        </row>
        <row r="10">
          <cell r="AN10" t="str">
            <v/>
          </cell>
        </row>
        <row r="11">
          <cell r="E11" t="str">
            <v xml:space="preserve"> </v>
          </cell>
          <cell r="AN11" t="str">
            <v/>
          </cell>
        </row>
        <row r="13">
          <cell r="AN13" t="str">
            <v/>
          </cell>
        </row>
        <row r="14">
          <cell r="E14" t="str">
            <v xml:space="preserve"> </v>
          </cell>
          <cell r="AN14" t="str">
            <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ekapitulace stavby"/>
      <sheetName val="D.1.4.6_UT_1.NP - 1.NP_UT"/>
      <sheetName val="Pokyny pro vyplnění"/>
    </sheetNames>
    <sheetDataSet>
      <sheetData sheetId="0">
        <row r="6">
          <cell r="K6" t="str">
            <v>PŘÍSTAVBA K ZŠ KOSTELNÍ NÁM.,MORAVSKÁ TŘEBOVÁ_ZMĚNA STAVBY č.2 - 07/2025 - PD PRO VÝBĚR ZHOTOVITELE</v>
          </cell>
        </row>
        <row r="8">
          <cell r="AN8" t="str">
            <v>19. 11. 2025</v>
          </cell>
        </row>
        <row r="10">
          <cell r="AN10" t="str">
            <v/>
          </cell>
        </row>
        <row r="11">
          <cell r="E11" t="str">
            <v xml:space="preserve"> </v>
          </cell>
          <cell r="AN11" t="str">
            <v/>
          </cell>
        </row>
        <row r="13">
          <cell r="AN13" t="str">
            <v/>
          </cell>
        </row>
        <row r="14">
          <cell r="E14" t="str">
            <v xml:space="preserve"> </v>
          </cell>
          <cell r="AN14" t="str">
            <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ekapitulace stavby"/>
      <sheetName val="D.1.4.6_UT_m.č. 101 - 1.N..."/>
      <sheetName val="Pokyny pro vyplnění"/>
    </sheetNames>
    <sheetDataSet>
      <sheetData sheetId="0">
        <row r="6">
          <cell r="K6" t="str">
            <v>PŘÍSTAVBA K ZŠ KOSTELNÍ NÁM.,MORAVSKÁ TŘEBOVÁ_ZMĚNA STAVBY č.2 - 07/2025 - PD PRO VÝBĚR ZHOTOVITELE</v>
          </cell>
        </row>
        <row r="8">
          <cell r="AN8" t="str">
            <v>19. 11. 2025</v>
          </cell>
        </row>
        <row r="10">
          <cell r="AN10" t="str">
            <v/>
          </cell>
        </row>
        <row r="11">
          <cell r="E11" t="str">
            <v xml:space="preserve"> </v>
          </cell>
          <cell r="AN11" t="str">
            <v/>
          </cell>
        </row>
        <row r="13">
          <cell r="AN13" t="str">
            <v/>
          </cell>
        </row>
        <row r="14">
          <cell r="E14" t="str">
            <v xml:space="preserve"> </v>
          </cell>
          <cell r="AN14" t="str">
            <v/>
          </cell>
        </row>
      </sheetData>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ekapitulace stavby"/>
      <sheetName val="D.1.4.8_OPZ_ - D.1.4.8_OPZ"/>
      <sheetName val="Pokyny pro vyplnění"/>
    </sheetNames>
    <sheetDataSet>
      <sheetData sheetId="0">
        <row r="6">
          <cell r="K6" t="str">
            <v>PŘÍSTAVBA K ZŠ KOSTELNÍ NÁM.,MORAVSKÁ TŘEBOVÁ_ZMĚNA STAVBY č.2 - 07/2025 - PD PRO VÝBĚR ZHOTOVITELE</v>
          </cell>
        </row>
        <row r="8">
          <cell r="AN8" t="str">
            <v>19. 11. 2025</v>
          </cell>
        </row>
        <row r="10">
          <cell r="AN10" t="str">
            <v/>
          </cell>
        </row>
        <row r="11">
          <cell r="E11" t="str">
            <v xml:space="preserve"> </v>
          </cell>
          <cell r="AN11" t="str">
            <v/>
          </cell>
        </row>
        <row r="13">
          <cell r="AN13" t="str">
            <v/>
          </cell>
        </row>
        <row r="14">
          <cell r="E14" t="str">
            <v xml:space="preserve"> </v>
          </cell>
          <cell r="AN14" t="str">
            <v/>
          </cell>
        </row>
      </sheetData>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ekapitulace stavby"/>
      <sheetName val="1 - 1.PP Kuchyně, jídelna"/>
      <sheetName val="2 - 1.NP Školní třídy"/>
      <sheetName val="3 - 1.NP Šatna"/>
      <sheetName val="4 - Vedlejší a ostatní ná..."/>
      <sheetName val="Pokyny pro vyplnění"/>
    </sheetNames>
    <sheetDataSet>
      <sheetData sheetId="0">
        <row r="6">
          <cell r="K6" t="str">
            <v>Přístavba k ZŠ Kostelní nám., Moravská Třebová</v>
          </cell>
        </row>
        <row r="8">
          <cell r="AN8" t="str">
            <v>6. 11. 2025</v>
          </cell>
        </row>
        <row r="13">
          <cell r="AN13" t="str">
            <v/>
          </cell>
        </row>
        <row r="14">
          <cell r="E14" t="str">
            <v xml:space="preserve"> </v>
          </cell>
          <cell r="AN14" t="str">
            <v/>
          </cell>
        </row>
        <row r="19">
          <cell r="AN19" t="str">
            <v/>
          </cell>
        </row>
        <row r="20">
          <cell r="E20" t="str">
            <v xml:space="preserve"> </v>
          </cell>
          <cell r="AN20" t="str">
            <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3.xml.rels><?xml version="1.0" encoding="UTF-8" standalone="yes"?>
<Relationships xmlns="http://schemas.openxmlformats.org/package/2006/relationships"><Relationship Id="rId117" Type="http://schemas.openxmlformats.org/officeDocument/2006/relationships/hyperlink" Target="https://podminky.urs.cz/item/CS_URS_2025_02/722290246" TargetMode="External"/><Relationship Id="rId21" Type="http://schemas.openxmlformats.org/officeDocument/2006/relationships/hyperlink" Target="https://podminky.urs.cz/item/CS_URS_2025_02/612135101" TargetMode="External"/><Relationship Id="rId42" Type="http://schemas.openxmlformats.org/officeDocument/2006/relationships/hyperlink" Target="https://podminky.urs.cz/item/CS_URS_2025_02/894812376" TargetMode="External"/><Relationship Id="rId63" Type="http://schemas.openxmlformats.org/officeDocument/2006/relationships/hyperlink" Target="https://podminky.urs.cz/item/CS_URS_2025_02/721173316" TargetMode="External"/><Relationship Id="rId84" Type="http://schemas.openxmlformats.org/officeDocument/2006/relationships/hyperlink" Target="https://podminky.urs.cz/item/CS_URS_2025_02/722130234" TargetMode="External"/><Relationship Id="rId138" Type="http://schemas.openxmlformats.org/officeDocument/2006/relationships/hyperlink" Target="https://podminky.urs.cz/item/CS_URS_2025_02/726131002" TargetMode="External"/><Relationship Id="rId107" Type="http://schemas.openxmlformats.org/officeDocument/2006/relationships/hyperlink" Target="https://podminky.urs.cz/item/CS_URS_2025_02/722232045" TargetMode="External"/><Relationship Id="rId11" Type="http://schemas.openxmlformats.org/officeDocument/2006/relationships/hyperlink" Target="https://podminky.urs.cz/item/CS_URS_2025_02/162751119" TargetMode="External"/><Relationship Id="rId32" Type="http://schemas.openxmlformats.org/officeDocument/2006/relationships/hyperlink" Target="https://podminky.urs.cz/item/CS_URS_2025_02/871350310" TargetMode="External"/><Relationship Id="rId53" Type="http://schemas.openxmlformats.org/officeDocument/2006/relationships/hyperlink" Target="https://podminky.urs.cz/item/CS_URS_2025_02/977151115" TargetMode="External"/><Relationship Id="rId74" Type="http://schemas.openxmlformats.org/officeDocument/2006/relationships/hyperlink" Target="https://podminky.urs.cz/item/CS_URS_2025_02/721194104" TargetMode="External"/><Relationship Id="rId128" Type="http://schemas.openxmlformats.org/officeDocument/2006/relationships/hyperlink" Target="https://podminky.urs.cz/item/CS_URS_2025_02/725311121" TargetMode="External"/><Relationship Id="rId149" Type="http://schemas.openxmlformats.org/officeDocument/2006/relationships/hyperlink" Target="https://podminky.urs.cz/item/CS_URS_2025_02/732331771" TargetMode="External"/><Relationship Id="rId5" Type="http://schemas.openxmlformats.org/officeDocument/2006/relationships/hyperlink" Target="https://podminky.urs.cz/item/CS_URS_2025_02/151102101" TargetMode="External"/><Relationship Id="rId95" Type="http://schemas.openxmlformats.org/officeDocument/2006/relationships/hyperlink" Target="https://podminky.urs.cz/item/CS_URS_2025_02/722182011" TargetMode="External"/><Relationship Id="rId22" Type="http://schemas.openxmlformats.org/officeDocument/2006/relationships/hyperlink" Target="https://podminky.urs.cz/item/CS_URS_2025_02/850245121" TargetMode="External"/><Relationship Id="rId27" Type="http://schemas.openxmlformats.org/officeDocument/2006/relationships/hyperlink" Target="https://podminky.urs.cz/item/CS_URS_2025_02/857244122" TargetMode="External"/><Relationship Id="rId43" Type="http://schemas.openxmlformats.org/officeDocument/2006/relationships/hyperlink" Target="https://podminky.urs.cz/item/CS_URS_2025_02/899401112" TargetMode="External"/><Relationship Id="rId48" Type="http://schemas.openxmlformats.org/officeDocument/2006/relationships/hyperlink" Target="https://podminky.urs.cz/item/CS_URS_2025_02/919735113" TargetMode="External"/><Relationship Id="rId64" Type="http://schemas.openxmlformats.org/officeDocument/2006/relationships/hyperlink" Target="https://podminky.urs.cz/item/CS_URS_2025_02/721174024" TargetMode="External"/><Relationship Id="rId69" Type="http://schemas.openxmlformats.org/officeDocument/2006/relationships/hyperlink" Target="https://podminky.urs.cz/item/CS_URS_2025_02/721174044" TargetMode="External"/><Relationship Id="rId113" Type="http://schemas.openxmlformats.org/officeDocument/2006/relationships/hyperlink" Target="https://podminky.urs.cz/item/CS_URS_2025_02/722250132" TargetMode="External"/><Relationship Id="rId118" Type="http://schemas.openxmlformats.org/officeDocument/2006/relationships/hyperlink" Target="https://podminky.urs.cz/item/CS_URS_2025_02/722290249" TargetMode="External"/><Relationship Id="rId134" Type="http://schemas.openxmlformats.org/officeDocument/2006/relationships/hyperlink" Target="https://podminky.urs.cz/item/CS_URS_2025_02/725829121" TargetMode="External"/><Relationship Id="rId139" Type="http://schemas.openxmlformats.org/officeDocument/2006/relationships/hyperlink" Target="https://podminky.urs.cz/item/CS_URS_2025_02/726131031" TargetMode="External"/><Relationship Id="rId80" Type="http://schemas.openxmlformats.org/officeDocument/2006/relationships/hyperlink" Target="https://podminky.urs.cz/item/CS_URS_2025_02/721274123" TargetMode="External"/><Relationship Id="rId85" Type="http://schemas.openxmlformats.org/officeDocument/2006/relationships/hyperlink" Target="https://podminky.urs.cz/item/CS_URS_2025_02/722130235" TargetMode="External"/><Relationship Id="rId150" Type="http://schemas.openxmlformats.org/officeDocument/2006/relationships/hyperlink" Target="https://podminky.urs.cz/item/CS_URS_2025_02/732331777" TargetMode="External"/><Relationship Id="rId12" Type="http://schemas.openxmlformats.org/officeDocument/2006/relationships/hyperlink" Target="https://podminky.urs.cz/item/CS_URS_2025_02/171201231" TargetMode="External"/><Relationship Id="rId17" Type="http://schemas.openxmlformats.org/officeDocument/2006/relationships/hyperlink" Target="https://podminky.urs.cz/item/CS_URS_2025_02/566901232" TargetMode="External"/><Relationship Id="rId33" Type="http://schemas.openxmlformats.org/officeDocument/2006/relationships/hyperlink" Target="https://podminky.urs.cz/item/CS_URS_2025_02/877241101" TargetMode="External"/><Relationship Id="rId38" Type="http://schemas.openxmlformats.org/officeDocument/2006/relationships/hyperlink" Target="https://podminky.urs.cz/item/CS_URS_2025_02/894812332" TargetMode="External"/><Relationship Id="rId59" Type="http://schemas.openxmlformats.org/officeDocument/2006/relationships/hyperlink" Target="https://podminky.urs.cz/item/CS_URS_2025_02/997013602" TargetMode="External"/><Relationship Id="rId103" Type="http://schemas.openxmlformats.org/officeDocument/2006/relationships/hyperlink" Target="https://podminky.urs.cz/item/CS_URS_2025_02/722230105" TargetMode="External"/><Relationship Id="rId108" Type="http://schemas.openxmlformats.org/officeDocument/2006/relationships/hyperlink" Target="https://podminky.urs.cz/item/CS_URS_2025_02/722232505" TargetMode="External"/><Relationship Id="rId124" Type="http://schemas.openxmlformats.org/officeDocument/2006/relationships/hyperlink" Target="https://podminky.urs.cz/item/CS_URS_2025_02/725211651" TargetMode="External"/><Relationship Id="rId129" Type="http://schemas.openxmlformats.org/officeDocument/2006/relationships/hyperlink" Target="https://podminky.urs.cz/item/CS_URS_2025_02/725331111" TargetMode="External"/><Relationship Id="rId54" Type="http://schemas.openxmlformats.org/officeDocument/2006/relationships/hyperlink" Target="https://podminky.urs.cz/item/CS_URS_2025_02/977151121" TargetMode="External"/><Relationship Id="rId70" Type="http://schemas.openxmlformats.org/officeDocument/2006/relationships/hyperlink" Target="https://podminky.urs.cz/item/CS_URS_2025_02/721174045" TargetMode="External"/><Relationship Id="rId75" Type="http://schemas.openxmlformats.org/officeDocument/2006/relationships/hyperlink" Target="https://podminky.urs.cz/item/CS_URS_2025_02/721194105" TargetMode="External"/><Relationship Id="rId91" Type="http://schemas.openxmlformats.org/officeDocument/2006/relationships/hyperlink" Target="https://podminky.urs.cz/item/CS_URS_2025_02/722175026" TargetMode="External"/><Relationship Id="rId96" Type="http://schemas.openxmlformats.org/officeDocument/2006/relationships/hyperlink" Target="https://podminky.urs.cz/item/CS_URS_2025_02/722182012" TargetMode="External"/><Relationship Id="rId140" Type="http://schemas.openxmlformats.org/officeDocument/2006/relationships/hyperlink" Target="https://podminky.urs.cz/item/CS_URS_2025_02/726131041" TargetMode="External"/><Relationship Id="rId145" Type="http://schemas.openxmlformats.org/officeDocument/2006/relationships/hyperlink" Target="https://podminky.urs.cz/item/CS_URS_2025_02/727213227" TargetMode="External"/><Relationship Id="rId1" Type="http://schemas.openxmlformats.org/officeDocument/2006/relationships/hyperlink" Target="https://podminky.urs.cz/item/CS_URS_2025_02/113107343" TargetMode="External"/><Relationship Id="rId6" Type="http://schemas.openxmlformats.org/officeDocument/2006/relationships/hyperlink" Target="https://podminky.urs.cz/item/CS_URS_2025_02/151102102" TargetMode="External"/><Relationship Id="rId23" Type="http://schemas.openxmlformats.org/officeDocument/2006/relationships/hyperlink" Target="https://podminky.urs.cz/item/CS_URS_2025_02/852241122" TargetMode="External"/><Relationship Id="rId28" Type="http://schemas.openxmlformats.org/officeDocument/2006/relationships/hyperlink" Target="https://podminky.urs.cz/item/CS_URS_2025_02/871211211" TargetMode="External"/><Relationship Id="rId49" Type="http://schemas.openxmlformats.org/officeDocument/2006/relationships/hyperlink" Target="https://podminky.urs.cz/item/CS_URS_2025_02/974031142" TargetMode="External"/><Relationship Id="rId114" Type="http://schemas.openxmlformats.org/officeDocument/2006/relationships/hyperlink" Target="https://podminky.urs.cz/item/CS_URS_2025_02/722270104" TargetMode="External"/><Relationship Id="rId119" Type="http://schemas.openxmlformats.org/officeDocument/2006/relationships/hyperlink" Target="https://podminky.urs.cz/item/CS_URS_2025_02/725111132" TargetMode="External"/><Relationship Id="rId44" Type="http://schemas.openxmlformats.org/officeDocument/2006/relationships/hyperlink" Target="https://podminky.urs.cz/item/CS_URS_2025_02/899401113" TargetMode="External"/><Relationship Id="rId60" Type="http://schemas.openxmlformats.org/officeDocument/2006/relationships/hyperlink" Target="https://podminky.urs.cz/item/CS_URS_2025_02/997013609" TargetMode="External"/><Relationship Id="rId65" Type="http://schemas.openxmlformats.org/officeDocument/2006/relationships/hyperlink" Target="https://podminky.urs.cz/item/CS_URS_2025_02/721174025" TargetMode="External"/><Relationship Id="rId81" Type="http://schemas.openxmlformats.org/officeDocument/2006/relationships/hyperlink" Target="https://podminky.urs.cz/item/CS_URS_2025_02/721274125" TargetMode="External"/><Relationship Id="rId86" Type="http://schemas.openxmlformats.org/officeDocument/2006/relationships/hyperlink" Target="https://podminky.urs.cz/item/CS_URS_2025_02/722130236" TargetMode="External"/><Relationship Id="rId130" Type="http://schemas.openxmlformats.org/officeDocument/2006/relationships/hyperlink" Target="https://podminky.urs.cz/item/CS_URS_2025_02/725813111" TargetMode="External"/><Relationship Id="rId135" Type="http://schemas.openxmlformats.org/officeDocument/2006/relationships/hyperlink" Target="https://podminky.urs.cz/item/CS_URS_2025_02/725829131" TargetMode="External"/><Relationship Id="rId151" Type="http://schemas.openxmlformats.org/officeDocument/2006/relationships/hyperlink" Target="https://podminky.urs.cz/item/CS_URS_2025_02/732421204" TargetMode="External"/><Relationship Id="rId13" Type="http://schemas.openxmlformats.org/officeDocument/2006/relationships/hyperlink" Target="https://podminky.urs.cz/item/CS_URS_2025_02/171251201" TargetMode="External"/><Relationship Id="rId18" Type="http://schemas.openxmlformats.org/officeDocument/2006/relationships/hyperlink" Target="https://podminky.urs.cz/item/CS_URS_2025_02/566901242" TargetMode="External"/><Relationship Id="rId39" Type="http://schemas.openxmlformats.org/officeDocument/2006/relationships/hyperlink" Target="https://podminky.urs.cz/item/CS_URS_2025_02/894812333" TargetMode="External"/><Relationship Id="rId109" Type="http://schemas.openxmlformats.org/officeDocument/2006/relationships/hyperlink" Target="https://podminky.urs.cz/item/CS_URS_2025_02/722234234" TargetMode="External"/><Relationship Id="rId34" Type="http://schemas.openxmlformats.org/officeDocument/2006/relationships/hyperlink" Target="https://podminky.urs.cz/item/CS_URS_2025_02/891241112" TargetMode="External"/><Relationship Id="rId50" Type="http://schemas.openxmlformats.org/officeDocument/2006/relationships/hyperlink" Target="https://podminky.urs.cz/item/CS_URS_2025_02/974031143" TargetMode="External"/><Relationship Id="rId55" Type="http://schemas.openxmlformats.org/officeDocument/2006/relationships/hyperlink" Target="https://podminky.urs.cz/item/CS_URS_2025_02/977151124" TargetMode="External"/><Relationship Id="rId76" Type="http://schemas.openxmlformats.org/officeDocument/2006/relationships/hyperlink" Target="https://podminky.urs.cz/item/CS_URS_2025_02/721194107" TargetMode="External"/><Relationship Id="rId97" Type="http://schemas.openxmlformats.org/officeDocument/2006/relationships/hyperlink" Target="https://podminky.urs.cz/item/CS_URS_2025_02/722182013" TargetMode="External"/><Relationship Id="rId104" Type="http://schemas.openxmlformats.org/officeDocument/2006/relationships/hyperlink" Target="https://podminky.urs.cz/item/CS_URS_2025_02/722230106" TargetMode="External"/><Relationship Id="rId120" Type="http://schemas.openxmlformats.org/officeDocument/2006/relationships/hyperlink" Target="https://podminky.urs.cz/item/CS_URS_2025_02/725112171" TargetMode="External"/><Relationship Id="rId125" Type="http://schemas.openxmlformats.org/officeDocument/2006/relationships/hyperlink" Target="https://podminky.urs.cz/item/CS_URS_2025_02/725211681" TargetMode="External"/><Relationship Id="rId141" Type="http://schemas.openxmlformats.org/officeDocument/2006/relationships/hyperlink" Target="https://podminky.urs.cz/item/CS_URS_2025_02/726131043" TargetMode="External"/><Relationship Id="rId146" Type="http://schemas.openxmlformats.org/officeDocument/2006/relationships/hyperlink" Target="https://podminky.urs.cz/item/CS_URS_2025_02/727213228" TargetMode="External"/><Relationship Id="rId7" Type="http://schemas.openxmlformats.org/officeDocument/2006/relationships/hyperlink" Target="https://podminky.urs.cz/item/CS_URS_2025_02/151102102" TargetMode="External"/><Relationship Id="rId71" Type="http://schemas.openxmlformats.org/officeDocument/2006/relationships/hyperlink" Target="https://podminky.urs.cz/item/CS_URS_2025_02/721174055" TargetMode="External"/><Relationship Id="rId92" Type="http://schemas.openxmlformats.org/officeDocument/2006/relationships/hyperlink" Target="https://podminky.urs.cz/item/CS_URS_2025_02/722181251" TargetMode="External"/><Relationship Id="rId2" Type="http://schemas.openxmlformats.org/officeDocument/2006/relationships/hyperlink" Target="https://podminky.urs.cz/item/CS_URS_2025_02/131251021" TargetMode="External"/><Relationship Id="rId29" Type="http://schemas.openxmlformats.org/officeDocument/2006/relationships/hyperlink" Target="https://podminky.urs.cz/item/CS_URS_2025_02/871260310" TargetMode="External"/><Relationship Id="rId24" Type="http://schemas.openxmlformats.org/officeDocument/2006/relationships/hyperlink" Target="https://podminky.urs.cz/item/CS_URS_2025_02/857242122" TargetMode="External"/><Relationship Id="rId40" Type="http://schemas.openxmlformats.org/officeDocument/2006/relationships/hyperlink" Target="https://podminky.urs.cz/item/CS_URS_2025_02/894812335" TargetMode="External"/><Relationship Id="rId45" Type="http://schemas.openxmlformats.org/officeDocument/2006/relationships/hyperlink" Target="https://podminky.urs.cz/item/CS_URS_2025_02/899620151" TargetMode="External"/><Relationship Id="rId66" Type="http://schemas.openxmlformats.org/officeDocument/2006/relationships/hyperlink" Target="https://podminky.urs.cz/item/CS_URS_2025_02/721174026" TargetMode="External"/><Relationship Id="rId87" Type="http://schemas.openxmlformats.org/officeDocument/2006/relationships/hyperlink" Target="https://podminky.urs.cz/item/CS_URS_2025_02/722174022" TargetMode="External"/><Relationship Id="rId110" Type="http://schemas.openxmlformats.org/officeDocument/2006/relationships/hyperlink" Target="https://podminky.urs.cz/item/CS_URS_2025_02/722234265" TargetMode="External"/><Relationship Id="rId115" Type="http://schemas.openxmlformats.org/officeDocument/2006/relationships/hyperlink" Target="https://podminky.urs.cz/item/CS_URS_2025_02/722290226" TargetMode="External"/><Relationship Id="rId131" Type="http://schemas.openxmlformats.org/officeDocument/2006/relationships/hyperlink" Target="https://podminky.urs.cz/item/CS_URS_2025_02/725821323" TargetMode="External"/><Relationship Id="rId136" Type="http://schemas.openxmlformats.org/officeDocument/2006/relationships/hyperlink" Target="https://podminky.urs.cz/item/CS_URS_2025_02/725849411" TargetMode="External"/><Relationship Id="rId61" Type="http://schemas.openxmlformats.org/officeDocument/2006/relationships/hyperlink" Target="https://podminky.urs.cz/item/CS_URS_2025_02/997221873" TargetMode="External"/><Relationship Id="rId82" Type="http://schemas.openxmlformats.org/officeDocument/2006/relationships/hyperlink" Target="https://podminky.urs.cz/item/CS_URS_2025_02/721290111" TargetMode="External"/><Relationship Id="rId19" Type="http://schemas.openxmlformats.org/officeDocument/2006/relationships/hyperlink" Target="https://podminky.urs.cz/item/CS_URS_2025_02/566901262" TargetMode="External"/><Relationship Id="rId14" Type="http://schemas.openxmlformats.org/officeDocument/2006/relationships/hyperlink" Target="https://podminky.urs.cz/item/CS_URS_2025_02/174152101" TargetMode="External"/><Relationship Id="rId30" Type="http://schemas.openxmlformats.org/officeDocument/2006/relationships/hyperlink" Target="https://podminky.urs.cz/item/CS_URS_2025_02/871270310" TargetMode="External"/><Relationship Id="rId35" Type="http://schemas.openxmlformats.org/officeDocument/2006/relationships/hyperlink" Target="https://podminky.urs.cz/item/CS_URS_2025_02/891247112" TargetMode="External"/><Relationship Id="rId56" Type="http://schemas.openxmlformats.org/officeDocument/2006/relationships/hyperlink" Target="https://podminky.urs.cz/item/CS_URS_2025_02/997002511" TargetMode="External"/><Relationship Id="rId77" Type="http://schemas.openxmlformats.org/officeDocument/2006/relationships/hyperlink" Target="https://podminky.urs.cz/item/CS_URS_2025_02/721194109" TargetMode="External"/><Relationship Id="rId100" Type="http://schemas.openxmlformats.org/officeDocument/2006/relationships/hyperlink" Target="https://podminky.urs.cz/item/CS_URS_2025_02/722220236" TargetMode="External"/><Relationship Id="rId105" Type="http://schemas.openxmlformats.org/officeDocument/2006/relationships/hyperlink" Target="https://podminky.urs.cz/item/CS_URS_2025_02/722231074" TargetMode="External"/><Relationship Id="rId126" Type="http://schemas.openxmlformats.org/officeDocument/2006/relationships/hyperlink" Target="https://podminky.urs.cz/item/CS_URS_2025_02/725241213" TargetMode="External"/><Relationship Id="rId147" Type="http://schemas.openxmlformats.org/officeDocument/2006/relationships/hyperlink" Target="https://podminky.urs.cz/item/CS_URS_2025_02/727213229" TargetMode="External"/><Relationship Id="rId8" Type="http://schemas.openxmlformats.org/officeDocument/2006/relationships/hyperlink" Target="https://podminky.urs.cz/item/CS_URS_2025_02/151102111" TargetMode="External"/><Relationship Id="rId51" Type="http://schemas.openxmlformats.org/officeDocument/2006/relationships/hyperlink" Target="https://podminky.urs.cz/item/CS_URS_2025_02/974031153" TargetMode="External"/><Relationship Id="rId72" Type="http://schemas.openxmlformats.org/officeDocument/2006/relationships/hyperlink" Target="https://podminky.urs.cz/item/CS_URS_2025_02/721174056" TargetMode="External"/><Relationship Id="rId93" Type="http://schemas.openxmlformats.org/officeDocument/2006/relationships/hyperlink" Target="https://podminky.urs.cz/item/CS_URS_2025_02/722181252" TargetMode="External"/><Relationship Id="rId98" Type="http://schemas.openxmlformats.org/officeDocument/2006/relationships/hyperlink" Target="https://podminky.urs.cz/item/CS_URS_2025_02/722182014" TargetMode="External"/><Relationship Id="rId121" Type="http://schemas.openxmlformats.org/officeDocument/2006/relationships/hyperlink" Target="https://podminky.urs.cz/item/CS_URS_2025_02/725112173" TargetMode="External"/><Relationship Id="rId142" Type="http://schemas.openxmlformats.org/officeDocument/2006/relationships/hyperlink" Target="https://podminky.urs.cz/item/CS_URS_2025_02/726191001" TargetMode="External"/><Relationship Id="rId3" Type="http://schemas.openxmlformats.org/officeDocument/2006/relationships/hyperlink" Target="https://podminky.urs.cz/item/CS_URS_2025_02/132151103" TargetMode="External"/><Relationship Id="rId25" Type="http://schemas.openxmlformats.org/officeDocument/2006/relationships/hyperlink" Target="https://podminky.urs.cz/item/CS_URS_2025_02/857242122" TargetMode="External"/><Relationship Id="rId46" Type="http://schemas.openxmlformats.org/officeDocument/2006/relationships/hyperlink" Target="https://podminky.urs.cz/item/CS_URS_2025_02/899640122" TargetMode="External"/><Relationship Id="rId67" Type="http://schemas.openxmlformats.org/officeDocument/2006/relationships/hyperlink" Target="https://podminky.urs.cz/item/CS_URS_2025_02/721174042" TargetMode="External"/><Relationship Id="rId116" Type="http://schemas.openxmlformats.org/officeDocument/2006/relationships/hyperlink" Target="https://podminky.urs.cz/item/CS_URS_2025_02/722290234" TargetMode="External"/><Relationship Id="rId137" Type="http://schemas.openxmlformats.org/officeDocument/2006/relationships/hyperlink" Target="https://podminky.urs.cz/item/CS_URS_2025_02/725980123" TargetMode="External"/><Relationship Id="rId20" Type="http://schemas.openxmlformats.org/officeDocument/2006/relationships/hyperlink" Target="https://podminky.urs.cz/item/CS_URS_2025_02/611135101" TargetMode="External"/><Relationship Id="rId41" Type="http://schemas.openxmlformats.org/officeDocument/2006/relationships/hyperlink" Target="https://podminky.urs.cz/item/CS_URS_2025_02/894812339" TargetMode="External"/><Relationship Id="rId62" Type="http://schemas.openxmlformats.org/officeDocument/2006/relationships/hyperlink" Target="https://podminky.urs.cz/item/CS_URS_2025_02/998276101" TargetMode="External"/><Relationship Id="rId83" Type="http://schemas.openxmlformats.org/officeDocument/2006/relationships/hyperlink" Target="https://podminky.urs.cz/item/CS_URS_2025_02/721290112" TargetMode="External"/><Relationship Id="rId88" Type="http://schemas.openxmlformats.org/officeDocument/2006/relationships/hyperlink" Target="https://podminky.urs.cz/item/CS_URS_2025_02/722174023" TargetMode="External"/><Relationship Id="rId111" Type="http://schemas.openxmlformats.org/officeDocument/2006/relationships/hyperlink" Target="https://podminky.urs.cz/item/CS_URS_2025_02/722240101" TargetMode="External"/><Relationship Id="rId132" Type="http://schemas.openxmlformats.org/officeDocument/2006/relationships/hyperlink" Target="https://podminky.urs.cz/item/CS_URS_2025_02/725821329" TargetMode="External"/><Relationship Id="rId15" Type="http://schemas.openxmlformats.org/officeDocument/2006/relationships/hyperlink" Target="https://podminky.urs.cz/item/CS_URS_2025_02/175151201" TargetMode="External"/><Relationship Id="rId36" Type="http://schemas.openxmlformats.org/officeDocument/2006/relationships/hyperlink" Target="https://podminky.urs.cz/item/CS_URS_2025_02/894812312" TargetMode="External"/><Relationship Id="rId57" Type="http://schemas.openxmlformats.org/officeDocument/2006/relationships/hyperlink" Target="https://podminky.urs.cz/item/CS_URS_2025_02/997002519" TargetMode="External"/><Relationship Id="rId106" Type="http://schemas.openxmlformats.org/officeDocument/2006/relationships/hyperlink" Target="https://podminky.urs.cz/item/CS_URS_2025_02/722231142" TargetMode="External"/><Relationship Id="rId127" Type="http://schemas.openxmlformats.org/officeDocument/2006/relationships/hyperlink" Target="https://podminky.urs.cz/item/CS_URS_2025_02/725244123" TargetMode="External"/><Relationship Id="rId10" Type="http://schemas.openxmlformats.org/officeDocument/2006/relationships/hyperlink" Target="https://podminky.urs.cz/item/CS_URS_2025_02/162751117" TargetMode="External"/><Relationship Id="rId31" Type="http://schemas.openxmlformats.org/officeDocument/2006/relationships/hyperlink" Target="https://podminky.urs.cz/item/CS_URS_2025_02/871310310" TargetMode="External"/><Relationship Id="rId52" Type="http://schemas.openxmlformats.org/officeDocument/2006/relationships/hyperlink" Target="https://podminky.urs.cz/item/CS_URS_2025_02/977151112" TargetMode="External"/><Relationship Id="rId73" Type="http://schemas.openxmlformats.org/officeDocument/2006/relationships/hyperlink" Target="https://podminky.urs.cz/item/CS_URS_2025_02/721174057" TargetMode="External"/><Relationship Id="rId78" Type="http://schemas.openxmlformats.org/officeDocument/2006/relationships/hyperlink" Target="https://podminky.urs.cz/item/CS_URS_2025_02/721211422" TargetMode="External"/><Relationship Id="rId94" Type="http://schemas.openxmlformats.org/officeDocument/2006/relationships/hyperlink" Target="https://podminky.urs.cz/item/CS_URS_2025_02/722181253" TargetMode="External"/><Relationship Id="rId99" Type="http://schemas.openxmlformats.org/officeDocument/2006/relationships/hyperlink" Target="https://podminky.urs.cz/item/CS_URS_2025_02/722220152" TargetMode="External"/><Relationship Id="rId101" Type="http://schemas.openxmlformats.org/officeDocument/2006/relationships/hyperlink" Target="https://podminky.urs.cz/item/CS_URS_2025_02/722230102" TargetMode="External"/><Relationship Id="rId122" Type="http://schemas.openxmlformats.org/officeDocument/2006/relationships/hyperlink" Target="https://podminky.urs.cz/item/CS_URS_2025_02/725121527" TargetMode="External"/><Relationship Id="rId143" Type="http://schemas.openxmlformats.org/officeDocument/2006/relationships/hyperlink" Target="https://podminky.urs.cz/item/CS_URS_2025_02/726191002" TargetMode="External"/><Relationship Id="rId148" Type="http://schemas.openxmlformats.org/officeDocument/2006/relationships/hyperlink" Target="https://podminky.urs.cz/item/CS_URS_2025_02/732331605" TargetMode="External"/><Relationship Id="rId4" Type="http://schemas.openxmlformats.org/officeDocument/2006/relationships/hyperlink" Target="https://podminky.urs.cz/item/CS_URS_2025_02/132154202" TargetMode="External"/><Relationship Id="rId9" Type="http://schemas.openxmlformats.org/officeDocument/2006/relationships/hyperlink" Target="https://podminky.urs.cz/item/CS_URS_2025_02/151102112" TargetMode="External"/><Relationship Id="rId26" Type="http://schemas.openxmlformats.org/officeDocument/2006/relationships/hyperlink" Target="https://podminky.urs.cz/item/CS_URS_2025_02/857243131" TargetMode="External"/><Relationship Id="rId47" Type="http://schemas.openxmlformats.org/officeDocument/2006/relationships/hyperlink" Target="https://podminky.urs.cz/item/CS_URS_2025_02/899641121" TargetMode="External"/><Relationship Id="rId68" Type="http://schemas.openxmlformats.org/officeDocument/2006/relationships/hyperlink" Target="https://podminky.urs.cz/item/CS_URS_2025_02/721174043" TargetMode="External"/><Relationship Id="rId89" Type="http://schemas.openxmlformats.org/officeDocument/2006/relationships/hyperlink" Target="https://podminky.urs.cz/item/CS_URS_2025_02/722174024" TargetMode="External"/><Relationship Id="rId112" Type="http://schemas.openxmlformats.org/officeDocument/2006/relationships/hyperlink" Target="https://podminky.urs.cz/item/CS_URS_2025_02/722240102" TargetMode="External"/><Relationship Id="rId133" Type="http://schemas.openxmlformats.org/officeDocument/2006/relationships/hyperlink" Target="https://podminky.urs.cz/item/CS_URS_2025_02/725822613" TargetMode="External"/><Relationship Id="rId16" Type="http://schemas.openxmlformats.org/officeDocument/2006/relationships/hyperlink" Target="https://podminky.urs.cz/item/CS_URS_2025_02/451572111" TargetMode="External"/><Relationship Id="rId37" Type="http://schemas.openxmlformats.org/officeDocument/2006/relationships/hyperlink" Target="https://podminky.urs.cz/item/CS_URS_2025_02/894812315" TargetMode="External"/><Relationship Id="rId58" Type="http://schemas.openxmlformats.org/officeDocument/2006/relationships/hyperlink" Target="https://podminky.urs.cz/item/CS_URS_2025_02/997013151" TargetMode="External"/><Relationship Id="rId79" Type="http://schemas.openxmlformats.org/officeDocument/2006/relationships/hyperlink" Target="https://podminky.urs.cz/item/CS_URS_2025_02/721211611" TargetMode="External"/><Relationship Id="rId102" Type="http://schemas.openxmlformats.org/officeDocument/2006/relationships/hyperlink" Target="https://podminky.urs.cz/item/CS_URS_2025_02/722230103" TargetMode="External"/><Relationship Id="rId123" Type="http://schemas.openxmlformats.org/officeDocument/2006/relationships/hyperlink" Target="https://podminky.urs.cz/item/CS_URS_2025_02/725211602" TargetMode="External"/><Relationship Id="rId144" Type="http://schemas.openxmlformats.org/officeDocument/2006/relationships/hyperlink" Target="https://podminky.urs.cz/item/CS_URS_2025_02/726191011" TargetMode="External"/><Relationship Id="rId90" Type="http://schemas.openxmlformats.org/officeDocument/2006/relationships/hyperlink" Target="https://podminky.urs.cz/item/CS_URS_2025_02/722174025"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s://podminky.urs.cz/item/CS_URS_2025_02/974031164" TargetMode="External"/><Relationship Id="rId21" Type="http://schemas.openxmlformats.org/officeDocument/2006/relationships/hyperlink" Target="https://podminky.urs.cz/item/CS_URS_2025_02/894812376" TargetMode="External"/><Relationship Id="rId42" Type="http://schemas.openxmlformats.org/officeDocument/2006/relationships/hyperlink" Target="https://podminky.urs.cz/item/CS_URS_2025_02/721174043" TargetMode="External"/><Relationship Id="rId47" Type="http://schemas.openxmlformats.org/officeDocument/2006/relationships/hyperlink" Target="https://podminky.urs.cz/item/CS_URS_2025_02/721174057" TargetMode="External"/><Relationship Id="rId63" Type="http://schemas.openxmlformats.org/officeDocument/2006/relationships/hyperlink" Target="https://podminky.urs.cz/item/CS_URS_2025_02/722190401" TargetMode="External"/><Relationship Id="rId68" Type="http://schemas.openxmlformats.org/officeDocument/2006/relationships/hyperlink" Target="https://podminky.urs.cz/item/CS_URS_2025_02/722290226" TargetMode="External"/><Relationship Id="rId84" Type="http://schemas.openxmlformats.org/officeDocument/2006/relationships/hyperlink" Target="https://podminky.urs.cz/item/CS_URS_2025_02/726191001" TargetMode="External"/><Relationship Id="rId89" Type="http://schemas.openxmlformats.org/officeDocument/2006/relationships/hyperlink" Target="https://podminky.urs.cz/item/CS_URS_2025_02/734220101" TargetMode="External"/><Relationship Id="rId16" Type="http://schemas.openxmlformats.org/officeDocument/2006/relationships/hyperlink" Target="https://podminky.urs.cz/item/CS_URS_2025_02/894812332" TargetMode="External"/><Relationship Id="rId11" Type="http://schemas.openxmlformats.org/officeDocument/2006/relationships/hyperlink" Target="https://podminky.urs.cz/item/CS_URS_2025_02/871211211" TargetMode="External"/><Relationship Id="rId32" Type="http://schemas.openxmlformats.org/officeDocument/2006/relationships/hyperlink" Target="https://podminky.urs.cz/item/CS_URS_2025_02/997002519" TargetMode="External"/><Relationship Id="rId37" Type="http://schemas.openxmlformats.org/officeDocument/2006/relationships/hyperlink" Target="https://podminky.urs.cz/item/CS_URS_2025_02/998276101" TargetMode="External"/><Relationship Id="rId53" Type="http://schemas.openxmlformats.org/officeDocument/2006/relationships/hyperlink" Target="https://podminky.urs.cz/item/CS_URS_2025_02/721273153" TargetMode="External"/><Relationship Id="rId58" Type="http://schemas.openxmlformats.org/officeDocument/2006/relationships/hyperlink" Target="https://podminky.urs.cz/item/CS_URS_2025_02/722130234" TargetMode="External"/><Relationship Id="rId74" Type="http://schemas.openxmlformats.org/officeDocument/2006/relationships/hyperlink" Target="https://podminky.urs.cz/item/CS_URS_2025_02/725211602" TargetMode="External"/><Relationship Id="rId79" Type="http://schemas.openxmlformats.org/officeDocument/2006/relationships/hyperlink" Target="https://podminky.urs.cz/item/CS_URS_2025_02/725821329" TargetMode="External"/><Relationship Id="rId5" Type="http://schemas.openxmlformats.org/officeDocument/2006/relationships/hyperlink" Target="https://podminky.urs.cz/item/CS_URS_2025_02/171251201" TargetMode="External"/><Relationship Id="rId14" Type="http://schemas.openxmlformats.org/officeDocument/2006/relationships/hyperlink" Target="https://podminky.urs.cz/item/CS_URS_2025_02/894812314" TargetMode="External"/><Relationship Id="rId22" Type="http://schemas.openxmlformats.org/officeDocument/2006/relationships/hyperlink" Target="https://podminky.urs.cz/item/CS_URS_2025_02/899620141" TargetMode="External"/><Relationship Id="rId27" Type="http://schemas.openxmlformats.org/officeDocument/2006/relationships/hyperlink" Target="https://podminky.urs.cz/item/CS_URS_2025_02/977151112" TargetMode="External"/><Relationship Id="rId30" Type="http://schemas.openxmlformats.org/officeDocument/2006/relationships/hyperlink" Target="https://podminky.urs.cz/item/CS_URS_2025_02/977151124" TargetMode="External"/><Relationship Id="rId35" Type="http://schemas.openxmlformats.org/officeDocument/2006/relationships/hyperlink" Target="https://podminky.urs.cz/item/CS_URS_2025_02/997013609" TargetMode="External"/><Relationship Id="rId43" Type="http://schemas.openxmlformats.org/officeDocument/2006/relationships/hyperlink" Target="https://podminky.urs.cz/item/CS_URS_2025_02/721174044" TargetMode="External"/><Relationship Id="rId48" Type="http://schemas.openxmlformats.org/officeDocument/2006/relationships/hyperlink" Target="https://podminky.urs.cz/item/CS_URS_2025_02/721194104" TargetMode="External"/><Relationship Id="rId56" Type="http://schemas.openxmlformats.org/officeDocument/2006/relationships/hyperlink" Target="https://podminky.urs.cz/item/CS_URS_2025_02/721290112" TargetMode="External"/><Relationship Id="rId64" Type="http://schemas.openxmlformats.org/officeDocument/2006/relationships/hyperlink" Target="https://podminky.urs.cz/item/CS_URS_2025_02/722220152" TargetMode="External"/><Relationship Id="rId69" Type="http://schemas.openxmlformats.org/officeDocument/2006/relationships/hyperlink" Target="https://podminky.urs.cz/item/CS_URS_2025_02/722290234" TargetMode="External"/><Relationship Id="rId77" Type="http://schemas.openxmlformats.org/officeDocument/2006/relationships/hyperlink" Target="https://podminky.urs.cz/item/CS_URS_2025_02/725331111" TargetMode="External"/><Relationship Id="rId8" Type="http://schemas.openxmlformats.org/officeDocument/2006/relationships/hyperlink" Target="https://podminky.urs.cz/item/CS_URS_2025_02/451572111" TargetMode="External"/><Relationship Id="rId51" Type="http://schemas.openxmlformats.org/officeDocument/2006/relationships/hyperlink" Target="https://podminky.urs.cz/item/CS_URS_2025_02/721211422" TargetMode="External"/><Relationship Id="rId72" Type="http://schemas.openxmlformats.org/officeDocument/2006/relationships/hyperlink" Target="https://podminky.urs.cz/item/CS_URS_2025_02/725112171" TargetMode="External"/><Relationship Id="rId80" Type="http://schemas.openxmlformats.org/officeDocument/2006/relationships/hyperlink" Target="https://podminky.urs.cz/item/CS_URS_2025_02/725822613" TargetMode="External"/><Relationship Id="rId85" Type="http://schemas.openxmlformats.org/officeDocument/2006/relationships/hyperlink" Target="https://podminky.urs.cz/item/CS_URS_2025_02/726191002" TargetMode="External"/><Relationship Id="rId3" Type="http://schemas.openxmlformats.org/officeDocument/2006/relationships/hyperlink" Target="https://podminky.urs.cz/item/CS_URS_2025_02/162751119" TargetMode="External"/><Relationship Id="rId12" Type="http://schemas.openxmlformats.org/officeDocument/2006/relationships/hyperlink" Target="https://podminky.urs.cz/item/CS_URS_2025_02/871353120" TargetMode="External"/><Relationship Id="rId17" Type="http://schemas.openxmlformats.org/officeDocument/2006/relationships/hyperlink" Target="https://podminky.urs.cz/item/CS_URS_2025_02/894812332" TargetMode="External"/><Relationship Id="rId25" Type="http://schemas.openxmlformats.org/officeDocument/2006/relationships/hyperlink" Target="https://podminky.urs.cz/item/CS_URS_2025_02/974031153" TargetMode="External"/><Relationship Id="rId33" Type="http://schemas.openxmlformats.org/officeDocument/2006/relationships/hyperlink" Target="https://podminky.urs.cz/item/CS_URS_2025_02/997013151" TargetMode="External"/><Relationship Id="rId38" Type="http://schemas.openxmlformats.org/officeDocument/2006/relationships/hyperlink" Target="https://podminky.urs.cz/item/CS_URS_2025_02/721173316" TargetMode="External"/><Relationship Id="rId46" Type="http://schemas.openxmlformats.org/officeDocument/2006/relationships/hyperlink" Target="https://podminky.urs.cz/item/CS_URS_2025_02/721174056" TargetMode="External"/><Relationship Id="rId59" Type="http://schemas.openxmlformats.org/officeDocument/2006/relationships/hyperlink" Target="https://podminky.urs.cz/item/CS_URS_2025_02/722174022" TargetMode="External"/><Relationship Id="rId67" Type="http://schemas.openxmlformats.org/officeDocument/2006/relationships/hyperlink" Target="https://podminky.urs.cz/item/CS_URS_2025_02/722250132" TargetMode="External"/><Relationship Id="rId20" Type="http://schemas.openxmlformats.org/officeDocument/2006/relationships/hyperlink" Target="https://podminky.urs.cz/item/CS_URS_2025_02/894812376" TargetMode="External"/><Relationship Id="rId41" Type="http://schemas.openxmlformats.org/officeDocument/2006/relationships/hyperlink" Target="https://podminky.urs.cz/item/CS_URS_2025_02/721174042" TargetMode="External"/><Relationship Id="rId54" Type="http://schemas.openxmlformats.org/officeDocument/2006/relationships/hyperlink" Target="https://podminky.urs.cz/item/CS_URS_2025_02/721274123" TargetMode="External"/><Relationship Id="rId62" Type="http://schemas.openxmlformats.org/officeDocument/2006/relationships/hyperlink" Target="https://podminky.urs.cz/item/CS_URS_2025_02/722181242" TargetMode="External"/><Relationship Id="rId70" Type="http://schemas.openxmlformats.org/officeDocument/2006/relationships/hyperlink" Target="https://podminky.urs.cz/item/CS_URS_2025_02/722290246" TargetMode="External"/><Relationship Id="rId75" Type="http://schemas.openxmlformats.org/officeDocument/2006/relationships/hyperlink" Target="https://podminky.urs.cz/item/CS_URS_2025_02/725211651" TargetMode="External"/><Relationship Id="rId83" Type="http://schemas.openxmlformats.org/officeDocument/2006/relationships/hyperlink" Target="https://podminky.urs.cz/item/CS_URS_2025_02/726131041" TargetMode="External"/><Relationship Id="rId88" Type="http://schemas.openxmlformats.org/officeDocument/2006/relationships/hyperlink" Target="https://podminky.urs.cz/item/CS_URS_2025_02/727213229" TargetMode="External"/><Relationship Id="rId1" Type="http://schemas.openxmlformats.org/officeDocument/2006/relationships/hyperlink" Target="https://podminky.urs.cz/item/CS_URS_2025_02/132151103" TargetMode="External"/><Relationship Id="rId6" Type="http://schemas.openxmlformats.org/officeDocument/2006/relationships/hyperlink" Target="https://podminky.urs.cz/item/CS_URS_2025_02/174152101" TargetMode="External"/><Relationship Id="rId15" Type="http://schemas.openxmlformats.org/officeDocument/2006/relationships/hyperlink" Target="https://podminky.urs.cz/item/CS_URS_2025_02/894812324" TargetMode="External"/><Relationship Id="rId23" Type="http://schemas.openxmlformats.org/officeDocument/2006/relationships/hyperlink" Target="https://podminky.urs.cz/item/CS_URS_2025_02/899641121" TargetMode="External"/><Relationship Id="rId28" Type="http://schemas.openxmlformats.org/officeDocument/2006/relationships/hyperlink" Target="https://podminky.urs.cz/item/CS_URS_2025_02/977151115" TargetMode="External"/><Relationship Id="rId36" Type="http://schemas.openxmlformats.org/officeDocument/2006/relationships/hyperlink" Target="https://podminky.urs.cz/item/CS_URS_2025_02/997221873" TargetMode="External"/><Relationship Id="rId49" Type="http://schemas.openxmlformats.org/officeDocument/2006/relationships/hyperlink" Target="https://podminky.urs.cz/item/CS_URS_2025_02/721194105" TargetMode="External"/><Relationship Id="rId57" Type="http://schemas.openxmlformats.org/officeDocument/2006/relationships/hyperlink" Target="https://podminky.urs.cz/item/CS_URS_2025_02/721290113" TargetMode="External"/><Relationship Id="rId10" Type="http://schemas.openxmlformats.org/officeDocument/2006/relationships/hyperlink" Target="https://podminky.urs.cz/item/CS_URS_2025_02/612135101" TargetMode="External"/><Relationship Id="rId31" Type="http://schemas.openxmlformats.org/officeDocument/2006/relationships/hyperlink" Target="https://podminky.urs.cz/item/CS_URS_2025_02/997002511" TargetMode="External"/><Relationship Id="rId44" Type="http://schemas.openxmlformats.org/officeDocument/2006/relationships/hyperlink" Target="https://podminky.urs.cz/item/CS_URS_2025_02/721174045" TargetMode="External"/><Relationship Id="rId52" Type="http://schemas.openxmlformats.org/officeDocument/2006/relationships/hyperlink" Target="https://podminky.urs.cz/item/CS_URS_2025_02/721211611" TargetMode="External"/><Relationship Id="rId60" Type="http://schemas.openxmlformats.org/officeDocument/2006/relationships/hyperlink" Target="https://podminky.urs.cz/item/CS_URS_2025_02/722174023" TargetMode="External"/><Relationship Id="rId65" Type="http://schemas.openxmlformats.org/officeDocument/2006/relationships/hyperlink" Target="https://podminky.urs.cz/item/CS_URS_2025_02/722220236" TargetMode="External"/><Relationship Id="rId73" Type="http://schemas.openxmlformats.org/officeDocument/2006/relationships/hyperlink" Target="https://podminky.urs.cz/item/CS_URS_2025_02/725121527" TargetMode="External"/><Relationship Id="rId78" Type="http://schemas.openxmlformats.org/officeDocument/2006/relationships/hyperlink" Target="https://podminky.urs.cz/item/CS_URS_2025_02/725813111" TargetMode="External"/><Relationship Id="rId81" Type="http://schemas.openxmlformats.org/officeDocument/2006/relationships/hyperlink" Target="https://podminky.urs.cz/item/CS_URS_2025_02/725829121" TargetMode="External"/><Relationship Id="rId86" Type="http://schemas.openxmlformats.org/officeDocument/2006/relationships/hyperlink" Target="https://podminky.urs.cz/item/CS_URS_2025_02/726191011" TargetMode="External"/><Relationship Id="rId4" Type="http://schemas.openxmlformats.org/officeDocument/2006/relationships/hyperlink" Target="https://podminky.urs.cz/item/CS_URS_2025_02/171201231" TargetMode="External"/><Relationship Id="rId9" Type="http://schemas.openxmlformats.org/officeDocument/2006/relationships/hyperlink" Target="https://podminky.urs.cz/item/CS_URS_2025_02/611135101" TargetMode="External"/><Relationship Id="rId13" Type="http://schemas.openxmlformats.org/officeDocument/2006/relationships/hyperlink" Target="https://podminky.urs.cz/item/CS_URS_2025_02/871363120" TargetMode="External"/><Relationship Id="rId18" Type="http://schemas.openxmlformats.org/officeDocument/2006/relationships/hyperlink" Target="https://podminky.urs.cz/item/CS_URS_2025_02/894812339" TargetMode="External"/><Relationship Id="rId39" Type="http://schemas.openxmlformats.org/officeDocument/2006/relationships/hyperlink" Target="https://podminky.urs.cz/item/CS_URS_2025_02/721174024" TargetMode="External"/><Relationship Id="rId34" Type="http://schemas.openxmlformats.org/officeDocument/2006/relationships/hyperlink" Target="https://podminky.urs.cz/item/CS_URS_2025_02/997013602" TargetMode="External"/><Relationship Id="rId50" Type="http://schemas.openxmlformats.org/officeDocument/2006/relationships/hyperlink" Target="https://podminky.urs.cz/item/CS_URS_2025_02/721194109" TargetMode="External"/><Relationship Id="rId55" Type="http://schemas.openxmlformats.org/officeDocument/2006/relationships/hyperlink" Target="https://podminky.urs.cz/item/CS_URS_2025_02/721290111" TargetMode="External"/><Relationship Id="rId76" Type="http://schemas.openxmlformats.org/officeDocument/2006/relationships/hyperlink" Target="https://podminky.urs.cz/item/CS_URS_2025_02/725311121" TargetMode="External"/><Relationship Id="rId7" Type="http://schemas.openxmlformats.org/officeDocument/2006/relationships/hyperlink" Target="https://podminky.urs.cz/item/CS_URS_2025_02/175151201" TargetMode="External"/><Relationship Id="rId71" Type="http://schemas.openxmlformats.org/officeDocument/2006/relationships/hyperlink" Target="https://podminky.urs.cz/item/CS_URS_2025_02/725111132" TargetMode="External"/><Relationship Id="rId2" Type="http://schemas.openxmlformats.org/officeDocument/2006/relationships/hyperlink" Target="https://podminky.urs.cz/item/CS_URS_2025_02/162751117" TargetMode="External"/><Relationship Id="rId29" Type="http://schemas.openxmlformats.org/officeDocument/2006/relationships/hyperlink" Target="https://podminky.urs.cz/item/CS_URS_2025_02/977151121" TargetMode="External"/><Relationship Id="rId24" Type="http://schemas.openxmlformats.org/officeDocument/2006/relationships/hyperlink" Target="https://podminky.urs.cz/item/CS_URS_2025_02/974031143" TargetMode="External"/><Relationship Id="rId40" Type="http://schemas.openxmlformats.org/officeDocument/2006/relationships/hyperlink" Target="https://podminky.urs.cz/item/CS_URS_2025_02/721174025" TargetMode="External"/><Relationship Id="rId45" Type="http://schemas.openxmlformats.org/officeDocument/2006/relationships/hyperlink" Target="https://podminky.urs.cz/item/CS_URS_2025_02/721174055" TargetMode="External"/><Relationship Id="rId66" Type="http://schemas.openxmlformats.org/officeDocument/2006/relationships/hyperlink" Target="https://podminky.urs.cz/item/CS_URS_2025_02/722240101" TargetMode="External"/><Relationship Id="rId87" Type="http://schemas.openxmlformats.org/officeDocument/2006/relationships/hyperlink" Target="https://podminky.urs.cz/item/CS_URS_2025_02/727213227" TargetMode="External"/><Relationship Id="rId61" Type="http://schemas.openxmlformats.org/officeDocument/2006/relationships/hyperlink" Target="https://podminky.urs.cz/item/CS_URS_2025_02/722181241" TargetMode="External"/><Relationship Id="rId82" Type="http://schemas.openxmlformats.org/officeDocument/2006/relationships/hyperlink" Target="https://podminky.urs.cz/item/CS_URS_2025_02/725980123" TargetMode="External"/><Relationship Id="rId19" Type="http://schemas.openxmlformats.org/officeDocument/2006/relationships/hyperlink" Target="https://podminky.urs.cz/item/CS_URS_2025_02/894812339"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s://podminky.urs.cz/item/CS_URS_2025_02/732331777" TargetMode="External"/><Relationship Id="rId21" Type="http://schemas.openxmlformats.org/officeDocument/2006/relationships/hyperlink" Target="https://podminky.urs.cz/item/CS_URS_2025_02/998731101" TargetMode="External"/><Relationship Id="rId42" Type="http://schemas.openxmlformats.org/officeDocument/2006/relationships/hyperlink" Target="https://podminky.urs.cz/item/CS_URS_2025_02/734242414" TargetMode="External"/><Relationship Id="rId47" Type="http://schemas.openxmlformats.org/officeDocument/2006/relationships/hyperlink" Target="https://podminky.urs.cz/item/CS_URS_2025_02/734291255" TargetMode="External"/><Relationship Id="rId63" Type="http://schemas.openxmlformats.org/officeDocument/2006/relationships/hyperlink" Target="https://podminky.urs.cz/item/CS_URS_2025_02/735152580" TargetMode="External"/><Relationship Id="rId68" Type="http://schemas.openxmlformats.org/officeDocument/2006/relationships/hyperlink" Target="https://podminky.urs.cz/item/CS_URS_2025_02/735191905" TargetMode="External"/><Relationship Id="rId7" Type="http://schemas.openxmlformats.org/officeDocument/2006/relationships/hyperlink" Target="https://podminky.urs.cz/item/CS_URS_2025_02/713463211" TargetMode="External"/><Relationship Id="rId2" Type="http://schemas.openxmlformats.org/officeDocument/2006/relationships/hyperlink" Target="https://podminky.urs.cz/item/CS_URS_2023_01/997002511" TargetMode="External"/><Relationship Id="rId16" Type="http://schemas.openxmlformats.org/officeDocument/2006/relationships/hyperlink" Target="https://podminky.urs.cz/item/CS_URS_2025_02/722240123" TargetMode="External"/><Relationship Id="rId29" Type="http://schemas.openxmlformats.org/officeDocument/2006/relationships/hyperlink" Target="https://podminky.urs.cz/item/CS_URS_2025_02/733222303" TargetMode="External"/><Relationship Id="rId11" Type="http://schemas.openxmlformats.org/officeDocument/2006/relationships/hyperlink" Target="https://podminky.urs.cz/item/CS_URS_2025_02/722181252" TargetMode="External"/><Relationship Id="rId24" Type="http://schemas.openxmlformats.org/officeDocument/2006/relationships/hyperlink" Target="https://podminky.urs.cz/item/CS_URS_2025_02/732331771" TargetMode="External"/><Relationship Id="rId32" Type="http://schemas.openxmlformats.org/officeDocument/2006/relationships/hyperlink" Target="https://podminky.urs.cz/item/CS_URS_2025_02/733223305" TargetMode="External"/><Relationship Id="rId37" Type="http://schemas.openxmlformats.org/officeDocument/2006/relationships/hyperlink" Target="https://podminky.urs.cz/item/CS_URS_2025_02/733811251" TargetMode="External"/><Relationship Id="rId40" Type="http://schemas.openxmlformats.org/officeDocument/2006/relationships/hyperlink" Target="https://podminky.urs.cz/item/CS_URS_2025_02/734209105" TargetMode="External"/><Relationship Id="rId45" Type="http://schemas.openxmlformats.org/officeDocument/2006/relationships/hyperlink" Target="https://podminky.urs.cz/item/CS_URS_2025_02/734261406" TargetMode="External"/><Relationship Id="rId53" Type="http://schemas.openxmlformats.org/officeDocument/2006/relationships/hyperlink" Target="https://podminky.urs.cz/item/CS_URS_2025_02/998734101" TargetMode="External"/><Relationship Id="rId58" Type="http://schemas.openxmlformats.org/officeDocument/2006/relationships/hyperlink" Target="https://podminky.urs.cz/item/CS_URS_2025_02/735152477" TargetMode="External"/><Relationship Id="rId66" Type="http://schemas.openxmlformats.org/officeDocument/2006/relationships/hyperlink" Target="https://podminky.urs.cz/item/CS_URS_2025_02/735152600" TargetMode="External"/><Relationship Id="rId5" Type="http://schemas.openxmlformats.org/officeDocument/2006/relationships/hyperlink" Target="https://podminky.urs.cz/item/CS_URS_2025_02/997013609" TargetMode="External"/><Relationship Id="rId61" Type="http://schemas.openxmlformats.org/officeDocument/2006/relationships/hyperlink" Target="https://podminky.urs.cz/item/CS_URS_2025_02/735152576" TargetMode="External"/><Relationship Id="rId19" Type="http://schemas.openxmlformats.org/officeDocument/2006/relationships/hyperlink" Target="https://podminky.urs.cz/item/CS_URS_2025_02/727111042" TargetMode="External"/><Relationship Id="rId14" Type="http://schemas.openxmlformats.org/officeDocument/2006/relationships/hyperlink" Target="https://podminky.urs.cz/item/CS_URS_2025_02/722232503" TargetMode="External"/><Relationship Id="rId22" Type="http://schemas.openxmlformats.org/officeDocument/2006/relationships/hyperlink" Target="https://podminky.urs.cz/item/CS_URS_2025_02/732211236" TargetMode="External"/><Relationship Id="rId27" Type="http://schemas.openxmlformats.org/officeDocument/2006/relationships/hyperlink" Target="https://podminky.urs.cz/item/CS_URS_2025_02/998732101" TargetMode="External"/><Relationship Id="rId30" Type="http://schemas.openxmlformats.org/officeDocument/2006/relationships/hyperlink" Target="https://podminky.urs.cz/item/CS_URS_2025_02/733222304" TargetMode="External"/><Relationship Id="rId35" Type="http://schemas.openxmlformats.org/officeDocument/2006/relationships/hyperlink" Target="https://podminky.urs.cz/item/CS_URS_2025_02/733291101" TargetMode="External"/><Relationship Id="rId43" Type="http://schemas.openxmlformats.org/officeDocument/2006/relationships/hyperlink" Target="https://podminky.urs.cz/item/CS_URS_2025_02/734242414" TargetMode="External"/><Relationship Id="rId48" Type="http://schemas.openxmlformats.org/officeDocument/2006/relationships/hyperlink" Target="https://podminky.urs.cz/item/CS_URS_2025_02/734291274" TargetMode="External"/><Relationship Id="rId56" Type="http://schemas.openxmlformats.org/officeDocument/2006/relationships/hyperlink" Target="https://podminky.urs.cz/item/CS_URS_2025_02/735152373" TargetMode="External"/><Relationship Id="rId64" Type="http://schemas.openxmlformats.org/officeDocument/2006/relationships/hyperlink" Target="https://podminky.urs.cz/item/CS_URS_2025_02/735152591" TargetMode="External"/><Relationship Id="rId69" Type="http://schemas.openxmlformats.org/officeDocument/2006/relationships/hyperlink" Target="https://podminky.urs.cz/item/CS_URS_2025_02/735191910" TargetMode="External"/><Relationship Id="rId8" Type="http://schemas.openxmlformats.org/officeDocument/2006/relationships/hyperlink" Target="https://podminky.urs.cz/item/CS_URS_2025_02/713463211" TargetMode="External"/><Relationship Id="rId51" Type="http://schemas.openxmlformats.org/officeDocument/2006/relationships/hyperlink" Target="https://podminky.urs.cz/item/CS_URS_2025_02/734411102" TargetMode="External"/><Relationship Id="rId3" Type="http://schemas.openxmlformats.org/officeDocument/2006/relationships/hyperlink" Target="https://podminky.urs.cz/item/CS_URS_2025_02/997002519" TargetMode="External"/><Relationship Id="rId12" Type="http://schemas.openxmlformats.org/officeDocument/2006/relationships/hyperlink" Target="https://podminky.urs.cz/item/CS_URS_2025_02/722231074" TargetMode="External"/><Relationship Id="rId17" Type="http://schemas.openxmlformats.org/officeDocument/2006/relationships/hyperlink" Target="https://podminky.urs.cz/item/CS_URS_2025_02/722290234" TargetMode="External"/><Relationship Id="rId25" Type="http://schemas.openxmlformats.org/officeDocument/2006/relationships/hyperlink" Target="https://podminky.urs.cz/item/CS_URS_2025_02/732331772" TargetMode="External"/><Relationship Id="rId33" Type="http://schemas.openxmlformats.org/officeDocument/2006/relationships/hyperlink" Target="https://podminky.urs.cz/item/CS_URS_2025_02/733223306" TargetMode="External"/><Relationship Id="rId38" Type="http://schemas.openxmlformats.org/officeDocument/2006/relationships/hyperlink" Target="https://podminky.urs.cz/item/CS_URS_2025_02/733811252" TargetMode="External"/><Relationship Id="rId46" Type="http://schemas.openxmlformats.org/officeDocument/2006/relationships/hyperlink" Target="https://podminky.urs.cz/item/CS_URS_2025_02/734291123" TargetMode="External"/><Relationship Id="rId59" Type="http://schemas.openxmlformats.org/officeDocument/2006/relationships/hyperlink" Target="https://podminky.urs.cz/item/CS_URS_2025_02/735152482" TargetMode="External"/><Relationship Id="rId67" Type="http://schemas.openxmlformats.org/officeDocument/2006/relationships/hyperlink" Target="https://podminky.urs.cz/item/CS_URS_2025_02/735152692" TargetMode="External"/><Relationship Id="rId20" Type="http://schemas.openxmlformats.org/officeDocument/2006/relationships/hyperlink" Target="https://podminky.urs.cz/item/CS_URS_2025_02/731244494" TargetMode="External"/><Relationship Id="rId41" Type="http://schemas.openxmlformats.org/officeDocument/2006/relationships/hyperlink" Target="https://podminky.urs.cz/item/CS_URS_2025_02/734221682" TargetMode="External"/><Relationship Id="rId54" Type="http://schemas.openxmlformats.org/officeDocument/2006/relationships/hyperlink" Target="https://podminky.urs.cz/item/CS_URS_2025_02/735000912" TargetMode="External"/><Relationship Id="rId62" Type="http://schemas.openxmlformats.org/officeDocument/2006/relationships/hyperlink" Target="https://podminky.urs.cz/item/CS_URS_2025_02/735152577" TargetMode="External"/><Relationship Id="rId70" Type="http://schemas.openxmlformats.org/officeDocument/2006/relationships/hyperlink" Target="https://podminky.urs.cz/item/CS_URS_2025_02/998735101" TargetMode="External"/><Relationship Id="rId1" Type="http://schemas.openxmlformats.org/officeDocument/2006/relationships/hyperlink" Target="https://podminky.urs.cz/item/CS_URS_2025_02/977151112" TargetMode="External"/><Relationship Id="rId6" Type="http://schemas.openxmlformats.org/officeDocument/2006/relationships/hyperlink" Target="https://podminky.urs.cz/item/CS_URS_2025_02/997221873" TargetMode="External"/><Relationship Id="rId15" Type="http://schemas.openxmlformats.org/officeDocument/2006/relationships/hyperlink" Target="https://podminky.urs.cz/item/CS_URS_2025_02/722240102" TargetMode="External"/><Relationship Id="rId23" Type="http://schemas.openxmlformats.org/officeDocument/2006/relationships/hyperlink" Target="https://podminky.urs.cz/item/CS_URS_2025_02/732331605" TargetMode="External"/><Relationship Id="rId28" Type="http://schemas.openxmlformats.org/officeDocument/2006/relationships/hyperlink" Target="https://podminky.urs.cz/item/CS_URS_2025_02/733222302" TargetMode="External"/><Relationship Id="rId36" Type="http://schemas.openxmlformats.org/officeDocument/2006/relationships/hyperlink" Target="https://podminky.urs.cz/item/CS_URS_2025_02/733291102" TargetMode="External"/><Relationship Id="rId49" Type="http://schemas.openxmlformats.org/officeDocument/2006/relationships/hyperlink" Target="https://podminky.urs.cz/item/CS_URS_2025_02/734292715" TargetMode="External"/><Relationship Id="rId57" Type="http://schemas.openxmlformats.org/officeDocument/2006/relationships/hyperlink" Target="https://podminky.urs.cz/item/CS_URS_2025_02/735152475" TargetMode="External"/><Relationship Id="rId10" Type="http://schemas.openxmlformats.org/officeDocument/2006/relationships/hyperlink" Target="https://podminky.urs.cz/item/CS_URS_2025_02/722174023" TargetMode="External"/><Relationship Id="rId31" Type="http://schemas.openxmlformats.org/officeDocument/2006/relationships/hyperlink" Target="https://podminky.urs.cz/item/CS_URS_2025_02/733223304" TargetMode="External"/><Relationship Id="rId44" Type="http://schemas.openxmlformats.org/officeDocument/2006/relationships/hyperlink" Target="https://podminky.urs.cz/item/CS_URS_2025_02/734251135" TargetMode="External"/><Relationship Id="rId52" Type="http://schemas.openxmlformats.org/officeDocument/2006/relationships/hyperlink" Target="https://podminky.urs.cz/item/CS_URS_2025_02/734411601" TargetMode="External"/><Relationship Id="rId60" Type="http://schemas.openxmlformats.org/officeDocument/2006/relationships/hyperlink" Target="https://podminky.urs.cz/item/CS_URS_2025_02/735152573" TargetMode="External"/><Relationship Id="rId65" Type="http://schemas.openxmlformats.org/officeDocument/2006/relationships/hyperlink" Target="https://podminky.urs.cz/item/CS_URS_2025_02/735152593" TargetMode="External"/><Relationship Id="rId4" Type="http://schemas.openxmlformats.org/officeDocument/2006/relationships/hyperlink" Target="https://podminky.urs.cz/item/CS_URS_2025_02/997013151" TargetMode="External"/><Relationship Id="rId9" Type="http://schemas.openxmlformats.org/officeDocument/2006/relationships/hyperlink" Target="https://podminky.urs.cz/item/CS_URS_2025_02/713463212" TargetMode="External"/><Relationship Id="rId13" Type="http://schemas.openxmlformats.org/officeDocument/2006/relationships/hyperlink" Target="https://podminky.urs.cz/item/CS_URS_2025_02/722232062" TargetMode="External"/><Relationship Id="rId18" Type="http://schemas.openxmlformats.org/officeDocument/2006/relationships/hyperlink" Target="https://podminky.urs.cz/item/CS_URS_2025_02/722290246" TargetMode="External"/><Relationship Id="rId39" Type="http://schemas.openxmlformats.org/officeDocument/2006/relationships/hyperlink" Target="https://podminky.urs.cz/item/CS_URS_2025_02/998733101" TargetMode="External"/><Relationship Id="rId34" Type="http://schemas.openxmlformats.org/officeDocument/2006/relationships/hyperlink" Target="https://podminky.urs.cz/item/CS_URS_2025_02/733223307" TargetMode="External"/><Relationship Id="rId50" Type="http://schemas.openxmlformats.org/officeDocument/2006/relationships/hyperlink" Target="https://podminky.urs.cz/item/CS_URS_2025_02/734292725" TargetMode="External"/><Relationship Id="rId55" Type="http://schemas.openxmlformats.org/officeDocument/2006/relationships/hyperlink" Target="https://podminky.urs.cz/item/CS_URS_2025_02/735152372"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podminky.urs.cz/item/CS_URS_2025_02/733811252" TargetMode="External"/><Relationship Id="rId13" Type="http://schemas.openxmlformats.org/officeDocument/2006/relationships/hyperlink" Target="https://podminky.urs.cz/item/CS_URS_2025_02/735000912" TargetMode="External"/><Relationship Id="rId18" Type="http://schemas.openxmlformats.org/officeDocument/2006/relationships/hyperlink" Target="https://podminky.urs.cz/item/CS_URS_2025_02/735152580" TargetMode="External"/><Relationship Id="rId3" Type="http://schemas.openxmlformats.org/officeDocument/2006/relationships/hyperlink" Target="https://podminky.urs.cz/item/CS_URS_2025_02/733222304" TargetMode="External"/><Relationship Id="rId21" Type="http://schemas.openxmlformats.org/officeDocument/2006/relationships/hyperlink" Target="https://podminky.urs.cz/item/CS_URS_2025_02/735191905" TargetMode="External"/><Relationship Id="rId7" Type="http://schemas.openxmlformats.org/officeDocument/2006/relationships/hyperlink" Target="https://podminky.urs.cz/item/CS_URS_2025_02/733811251" TargetMode="External"/><Relationship Id="rId12" Type="http://schemas.openxmlformats.org/officeDocument/2006/relationships/hyperlink" Target="https://podminky.urs.cz/item/CS_URS_2025_02/998734101" TargetMode="External"/><Relationship Id="rId17" Type="http://schemas.openxmlformats.org/officeDocument/2006/relationships/hyperlink" Target="https://podminky.urs.cz/item/CS_URS_2025_02/735152480" TargetMode="External"/><Relationship Id="rId2" Type="http://schemas.openxmlformats.org/officeDocument/2006/relationships/hyperlink" Target="https://podminky.urs.cz/item/CS_URS_2025_02/733222303" TargetMode="External"/><Relationship Id="rId16" Type="http://schemas.openxmlformats.org/officeDocument/2006/relationships/hyperlink" Target="https://podminky.urs.cz/item/CS_URS_2025_02/735152473" TargetMode="External"/><Relationship Id="rId20" Type="http://schemas.openxmlformats.org/officeDocument/2006/relationships/hyperlink" Target="https://podminky.urs.cz/item/CS_URS_2025_02/735152599" TargetMode="External"/><Relationship Id="rId1" Type="http://schemas.openxmlformats.org/officeDocument/2006/relationships/hyperlink" Target="https://podminky.urs.cz/item/CS_URS_2025_02/733222302" TargetMode="External"/><Relationship Id="rId6" Type="http://schemas.openxmlformats.org/officeDocument/2006/relationships/hyperlink" Target="https://podminky.urs.cz/item/CS_URS_2025_02/733291101" TargetMode="External"/><Relationship Id="rId11" Type="http://schemas.openxmlformats.org/officeDocument/2006/relationships/hyperlink" Target="https://podminky.urs.cz/item/CS_URS_2025_02/734261406" TargetMode="External"/><Relationship Id="rId24" Type="http://schemas.openxmlformats.org/officeDocument/2006/relationships/hyperlink" Target="https://podminky.urs.cz/item/CS_URS_2025_02/998735101" TargetMode="External"/><Relationship Id="rId5" Type="http://schemas.openxmlformats.org/officeDocument/2006/relationships/hyperlink" Target="https://podminky.urs.cz/item/CS_URS_2025_02/733223305" TargetMode="External"/><Relationship Id="rId15" Type="http://schemas.openxmlformats.org/officeDocument/2006/relationships/hyperlink" Target="https://podminky.urs.cz/item/CS_URS_2025_02/735152380" TargetMode="External"/><Relationship Id="rId23" Type="http://schemas.openxmlformats.org/officeDocument/2006/relationships/hyperlink" Target="https://podminky.urs.cz/item/CS_URS_2025_02/735419136" TargetMode="External"/><Relationship Id="rId10" Type="http://schemas.openxmlformats.org/officeDocument/2006/relationships/hyperlink" Target="https://podminky.urs.cz/item/CS_URS_2025_02/734221682" TargetMode="External"/><Relationship Id="rId19" Type="http://schemas.openxmlformats.org/officeDocument/2006/relationships/hyperlink" Target="https://podminky.urs.cz/item/CS_URS_2025_02/735152581" TargetMode="External"/><Relationship Id="rId4" Type="http://schemas.openxmlformats.org/officeDocument/2006/relationships/hyperlink" Target="https://podminky.urs.cz/item/CS_URS_2025_02/733223304" TargetMode="External"/><Relationship Id="rId9" Type="http://schemas.openxmlformats.org/officeDocument/2006/relationships/hyperlink" Target="https://podminky.urs.cz/item/CS_URS_2025_02/998733101" TargetMode="External"/><Relationship Id="rId14" Type="http://schemas.openxmlformats.org/officeDocument/2006/relationships/hyperlink" Target="https://podminky.urs.cz/item/CS_URS_2025_02/735152373" TargetMode="External"/><Relationship Id="rId22" Type="http://schemas.openxmlformats.org/officeDocument/2006/relationships/hyperlink" Target="https://podminky.urs.cz/item/CS_URS_2025_02/735191910"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podminky.urs.cz/item/CS_URS_2025_02/735000912" TargetMode="External"/><Relationship Id="rId3" Type="http://schemas.openxmlformats.org/officeDocument/2006/relationships/hyperlink" Target="https://podminky.urs.cz/item/CS_URS_2025_02/733291101" TargetMode="External"/><Relationship Id="rId7" Type="http://schemas.openxmlformats.org/officeDocument/2006/relationships/hyperlink" Target="https://podminky.urs.cz/item/CS_URS_2025_02/734261406" TargetMode="External"/><Relationship Id="rId12" Type="http://schemas.openxmlformats.org/officeDocument/2006/relationships/hyperlink" Target="https://podminky.urs.cz/item/CS_URS_2025_02/998735101" TargetMode="External"/><Relationship Id="rId2" Type="http://schemas.openxmlformats.org/officeDocument/2006/relationships/hyperlink" Target="https://podminky.urs.cz/item/CS_URS_2025_02/733222303" TargetMode="External"/><Relationship Id="rId1" Type="http://schemas.openxmlformats.org/officeDocument/2006/relationships/hyperlink" Target="https://podminky.urs.cz/item/CS_URS_2025_02/733222302" TargetMode="External"/><Relationship Id="rId6" Type="http://schemas.openxmlformats.org/officeDocument/2006/relationships/hyperlink" Target="https://podminky.urs.cz/item/CS_URS_2025_02/734221682" TargetMode="External"/><Relationship Id="rId11" Type="http://schemas.openxmlformats.org/officeDocument/2006/relationships/hyperlink" Target="https://podminky.urs.cz/item/CS_URS_2025_02/735152593" TargetMode="External"/><Relationship Id="rId5" Type="http://schemas.openxmlformats.org/officeDocument/2006/relationships/hyperlink" Target="https://podminky.urs.cz/item/CS_URS_2025_02/998733101" TargetMode="External"/><Relationship Id="rId10" Type="http://schemas.openxmlformats.org/officeDocument/2006/relationships/hyperlink" Target="https://podminky.urs.cz/item/CS_URS_2025_02/735191910" TargetMode="External"/><Relationship Id="rId4" Type="http://schemas.openxmlformats.org/officeDocument/2006/relationships/hyperlink" Target="https://podminky.urs.cz/item/CS_URS_2025_02/733811251" TargetMode="External"/><Relationship Id="rId9" Type="http://schemas.openxmlformats.org/officeDocument/2006/relationships/hyperlink" Target="https://podminky.urs.cz/item/CS_URS_2025_02/735191905"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podminky.urs.cz/item/CS_URS_2025_02/723111306" TargetMode="External"/><Relationship Id="rId13" Type="http://schemas.openxmlformats.org/officeDocument/2006/relationships/hyperlink" Target="https://podminky.urs.cz/item/CS_URS_2025_02/723190252" TargetMode="External"/><Relationship Id="rId18" Type="http://schemas.openxmlformats.org/officeDocument/2006/relationships/hyperlink" Target="https://podminky.urs.cz/item/CS_URS_2025_02/723231165" TargetMode="External"/><Relationship Id="rId3" Type="http://schemas.openxmlformats.org/officeDocument/2006/relationships/hyperlink" Target="https://podminky.urs.cz/item/CS_URS_2025_02/997002519" TargetMode="External"/><Relationship Id="rId21" Type="http://schemas.openxmlformats.org/officeDocument/2006/relationships/hyperlink" Target="https://podminky.urs.cz/item/CS_URS_2025_02/727111005" TargetMode="External"/><Relationship Id="rId7" Type="http://schemas.openxmlformats.org/officeDocument/2006/relationships/hyperlink" Target="https://podminky.urs.cz/item/CS_URS_2025_02/723111303" TargetMode="External"/><Relationship Id="rId12" Type="http://schemas.openxmlformats.org/officeDocument/2006/relationships/hyperlink" Target="https://podminky.urs.cz/item/CS_URS_2025_02/723190251" TargetMode="External"/><Relationship Id="rId17" Type="http://schemas.openxmlformats.org/officeDocument/2006/relationships/hyperlink" Target="https://podminky.urs.cz/item/CS_URS_2025_02/723231163" TargetMode="External"/><Relationship Id="rId2" Type="http://schemas.openxmlformats.org/officeDocument/2006/relationships/hyperlink" Target="https://podminky.urs.cz/item/CS_URS_2023_01/997002511" TargetMode="External"/><Relationship Id="rId16" Type="http://schemas.openxmlformats.org/officeDocument/2006/relationships/hyperlink" Target="https://podminky.urs.cz/item/CS_URS_2025_02/723231162" TargetMode="External"/><Relationship Id="rId20" Type="http://schemas.openxmlformats.org/officeDocument/2006/relationships/hyperlink" Target="https://podminky.urs.cz/item/CS_URS_2025_02/998723102" TargetMode="External"/><Relationship Id="rId1" Type="http://schemas.openxmlformats.org/officeDocument/2006/relationships/hyperlink" Target="https://podminky.urs.cz/item/CS_URS_2025_02/977151116" TargetMode="External"/><Relationship Id="rId6" Type="http://schemas.openxmlformats.org/officeDocument/2006/relationships/hyperlink" Target="https://podminky.urs.cz/item/CS_URS_2025_02/997221625" TargetMode="External"/><Relationship Id="rId11" Type="http://schemas.openxmlformats.org/officeDocument/2006/relationships/hyperlink" Target="https://podminky.urs.cz/item/CS_URS_2025_02/723190203" TargetMode="External"/><Relationship Id="rId24" Type="http://schemas.openxmlformats.org/officeDocument/2006/relationships/hyperlink" Target="https://podminky.urs.cz/item/CS_URS_2025_02/783667601" TargetMode="External"/><Relationship Id="rId5" Type="http://schemas.openxmlformats.org/officeDocument/2006/relationships/hyperlink" Target="https://podminky.urs.cz/item/CS_URS_2025_02/997013609" TargetMode="External"/><Relationship Id="rId15" Type="http://schemas.openxmlformats.org/officeDocument/2006/relationships/hyperlink" Target="https://podminky.urs.cz/item/CS_URS_2025_02/723190907" TargetMode="External"/><Relationship Id="rId23" Type="http://schemas.openxmlformats.org/officeDocument/2006/relationships/hyperlink" Target="https://podminky.urs.cz/item/CS_URS_2025_02/783664551" TargetMode="External"/><Relationship Id="rId10" Type="http://schemas.openxmlformats.org/officeDocument/2006/relationships/hyperlink" Target="https://podminky.urs.cz/item/CS_URS_2025_02/723150368" TargetMode="External"/><Relationship Id="rId19" Type="http://schemas.openxmlformats.org/officeDocument/2006/relationships/hyperlink" Target="https://podminky.urs.cz/item/CS_URS_2025_02/723231166" TargetMode="External"/><Relationship Id="rId4" Type="http://schemas.openxmlformats.org/officeDocument/2006/relationships/hyperlink" Target="https://podminky.urs.cz/item/CS_URS_2025_02/997013151" TargetMode="External"/><Relationship Id="rId9" Type="http://schemas.openxmlformats.org/officeDocument/2006/relationships/hyperlink" Target="https://podminky.urs.cz/item/CS_URS_2025_02/723111307" TargetMode="External"/><Relationship Id="rId14" Type="http://schemas.openxmlformats.org/officeDocument/2006/relationships/hyperlink" Target="https://podminky.urs.cz/item/CS_URS_2025_02/723190901" TargetMode="External"/><Relationship Id="rId22" Type="http://schemas.openxmlformats.org/officeDocument/2006/relationships/hyperlink" Target="https://podminky.urs.cz/item/CS_URS_2025_02/783615551"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podminky.urs.cz/item/CS_URS_2025_02/034503000" TargetMode="External"/><Relationship Id="rId13" Type="http://schemas.openxmlformats.org/officeDocument/2006/relationships/hyperlink" Target="https://podminky.urs.cz/item/CS_URS_2025_02/092203000" TargetMode="External"/><Relationship Id="rId3" Type="http://schemas.openxmlformats.org/officeDocument/2006/relationships/hyperlink" Target="https://podminky.urs.cz/item/CS_URS_2025_02/013294000" TargetMode="External"/><Relationship Id="rId7" Type="http://schemas.openxmlformats.org/officeDocument/2006/relationships/hyperlink" Target="https://podminky.urs.cz/item/CS_URS_2025_02/034103000" TargetMode="External"/><Relationship Id="rId12" Type="http://schemas.openxmlformats.org/officeDocument/2006/relationships/hyperlink" Target="https://podminky.urs.cz/item/CS_URS_2025_02/071002000" TargetMode="External"/><Relationship Id="rId2" Type="http://schemas.openxmlformats.org/officeDocument/2006/relationships/hyperlink" Target="https://podminky.urs.cz/item/CS_URS_2025_02/012303000" TargetMode="External"/><Relationship Id="rId1" Type="http://schemas.openxmlformats.org/officeDocument/2006/relationships/hyperlink" Target="https://podminky.urs.cz/item/CS_URS_2025_02/011514000" TargetMode="External"/><Relationship Id="rId6" Type="http://schemas.openxmlformats.org/officeDocument/2006/relationships/hyperlink" Target="https://podminky.urs.cz/item/CS_URS_2025_02/033203000" TargetMode="External"/><Relationship Id="rId11" Type="http://schemas.openxmlformats.org/officeDocument/2006/relationships/hyperlink" Target="https://podminky.urs.cz/item/CS_URS_2025_02/045002000" TargetMode="External"/><Relationship Id="rId5" Type="http://schemas.openxmlformats.org/officeDocument/2006/relationships/hyperlink" Target="https://podminky.urs.cz/item/CS_URS_2025_02/032103000" TargetMode="External"/><Relationship Id="rId10" Type="http://schemas.openxmlformats.org/officeDocument/2006/relationships/hyperlink" Target="https://podminky.urs.cz/item/CS_URS_2025_02/043002000" TargetMode="External"/><Relationship Id="rId4" Type="http://schemas.openxmlformats.org/officeDocument/2006/relationships/hyperlink" Target="https://podminky.urs.cz/item/CS_URS_2025_02/031002000" TargetMode="External"/><Relationship Id="rId9" Type="http://schemas.openxmlformats.org/officeDocument/2006/relationships/hyperlink" Target="https://podminky.urs.cz/item/CS_URS_2025_02/039002000"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podminky.urs.cz/item/CS_URS_2025_02/642942221" TargetMode="External"/><Relationship Id="rId21" Type="http://schemas.openxmlformats.org/officeDocument/2006/relationships/hyperlink" Target="https://podminky.urs.cz/item/CS_URS_2025_02/274321311" TargetMode="External"/><Relationship Id="rId42" Type="http://schemas.openxmlformats.org/officeDocument/2006/relationships/hyperlink" Target="https://podminky.urs.cz/item/CS_URS_2025_02/317142422" TargetMode="External"/><Relationship Id="rId63" Type="http://schemas.openxmlformats.org/officeDocument/2006/relationships/hyperlink" Target="https://podminky.urs.cz/item/CS_URS_2025_02/346244353" TargetMode="External"/><Relationship Id="rId84" Type="http://schemas.openxmlformats.org/officeDocument/2006/relationships/hyperlink" Target="https://podminky.urs.cz/item/CS_URS_2025_02/431351122" TargetMode="External"/><Relationship Id="rId138" Type="http://schemas.openxmlformats.org/officeDocument/2006/relationships/hyperlink" Target="https://podminky.urs.cz/item/CS_URS_2025_02/985324111" TargetMode="External"/><Relationship Id="rId159" Type="http://schemas.openxmlformats.org/officeDocument/2006/relationships/hyperlink" Target="https://podminky.urs.cz/item/CS_URS_2025_02/763172351" TargetMode="External"/><Relationship Id="rId170" Type="http://schemas.openxmlformats.org/officeDocument/2006/relationships/hyperlink" Target="https://podminky.urs.cz/item/CS_URS_2025_02/766660734" TargetMode="External"/><Relationship Id="rId191" Type="http://schemas.openxmlformats.org/officeDocument/2006/relationships/hyperlink" Target="https://podminky.urs.cz/item/CS_URS_2025_02/771574516" TargetMode="External"/><Relationship Id="rId205" Type="http://schemas.openxmlformats.org/officeDocument/2006/relationships/hyperlink" Target="https://podminky.urs.cz/item/CS_URS_2025_02/776991131" TargetMode="External"/><Relationship Id="rId226" Type="http://schemas.openxmlformats.org/officeDocument/2006/relationships/hyperlink" Target="https://podminky.urs.cz/item/CS_URS_2025_02/783314201" TargetMode="External"/><Relationship Id="rId107" Type="http://schemas.openxmlformats.org/officeDocument/2006/relationships/hyperlink" Target="https://podminky.urs.cz/item/CS_URS_2025_02/631319011" TargetMode="External"/><Relationship Id="rId11" Type="http://schemas.openxmlformats.org/officeDocument/2006/relationships/hyperlink" Target="https://podminky.urs.cz/item/CS_URS_2025_02/211971121" TargetMode="External"/><Relationship Id="rId32" Type="http://schemas.openxmlformats.org/officeDocument/2006/relationships/hyperlink" Target="https://podminky.urs.cz/item/CS_URS_2025_02/311238937" TargetMode="External"/><Relationship Id="rId53" Type="http://schemas.openxmlformats.org/officeDocument/2006/relationships/hyperlink" Target="https://podminky.urs.cz/item/CS_URS_2025_02/331351121" TargetMode="External"/><Relationship Id="rId74" Type="http://schemas.openxmlformats.org/officeDocument/2006/relationships/hyperlink" Target="https://podminky.urs.cz/item/CS_URS_2025_02/413351122" TargetMode="External"/><Relationship Id="rId128" Type="http://schemas.openxmlformats.org/officeDocument/2006/relationships/hyperlink" Target="https://podminky.urs.cz/item/CS_URS_2025_02/944511811" TargetMode="External"/><Relationship Id="rId149" Type="http://schemas.openxmlformats.org/officeDocument/2006/relationships/hyperlink" Target="https://podminky.urs.cz/item/CS_URS_2025_02/711161112" TargetMode="External"/><Relationship Id="rId5" Type="http://schemas.openxmlformats.org/officeDocument/2006/relationships/hyperlink" Target="https://podminky.urs.cz/item/CS_URS_2025_02/167151111" TargetMode="External"/><Relationship Id="rId95" Type="http://schemas.openxmlformats.org/officeDocument/2006/relationships/hyperlink" Target="https://podminky.urs.cz/item/CS_URS_2025_02/622131121" TargetMode="External"/><Relationship Id="rId160" Type="http://schemas.openxmlformats.org/officeDocument/2006/relationships/hyperlink" Target="https://podminky.urs.cz/item/CS_URS_2025_02/763172352" TargetMode="External"/><Relationship Id="rId181" Type="http://schemas.openxmlformats.org/officeDocument/2006/relationships/hyperlink" Target="https://podminky.urs.cz/item/CS_URS_2025_02/998767102" TargetMode="External"/><Relationship Id="rId216" Type="http://schemas.openxmlformats.org/officeDocument/2006/relationships/hyperlink" Target="https://podminky.urs.cz/item/CS_URS_2025_02/781492211" TargetMode="External"/><Relationship Id="rId22" Type="http://schemas.openxmlformats.org/officeDocument/2006/relationships/hyperlink" Target="https://podminky.urs.cz/item/CS_URS_2025_02/274351121" TargetMode="External"/><Relationship Id="rId43" Type="http://schemas.openxmlformats.org/officeDocument/2006/relationships/hyperlink" Target="https://podminky.urs.cz/item/CS_URS_2025_02/317142428" TargetMode="External"/><Relationship Id="rId64" Type="http://schemas.openxmlformats.org/officeDocument/2006/relationships/hyperlink" Target="https://podminky.urs.cz/item/CS_URS_2025_02/348215212" TargetMode="External"/><Relationship Id="rId118" Type="http://schemas.openxmlformats.org/officeDocument/2006/relationships/hyperlink" Target="https://podminky.urs.cz/item/CS_URS_2025_02/642945111" TargetMode="External"/><Relationship Id="rId139" Type="http://schemas.openxmlformats.org/officeDocument/2006/relationships/hyperlink" Target="https://podminky.urs.cz/item/CS_URS_2025_02/997002611" TargetMode="External"/><Relationship Id="rId85" Type="http://schemas.openxmlformats.org/officeDocument/2006/relationships/hyperlink" Target="https://podminky.urs.cz/item/CS_URS_2025_02/434311115" TargetMode="External"/><Relationship Id="rId150" Type="http://schemas.openxmlformats.org/officeDocument/2006/relationships/hyperlink" Target="https://podminky.urs.cz/item/CS_URS_2025_02/711161384" TargetMode="External"/><Relationship Id="rId171" Type="http://schemas.openxmlformats.org/officeDocument/2006/relationships/hyperlink" Target="https://podminky.urs.cz/item/CS_URS_2025_02/766660752" TargetMode="External"/><Relationship Id="rId192" Type="http://schemas.openxmlformats.org/officeDocument/2006/relationships/hyperlink" Target="https://podminky.urs.cz/item/CS_URS_2025_02/771591112" TargetMode="External"/><Relationship Id="rId206" Type="http://schemas.openxmlformats.org/officeDocument/2006/relationships/hyperlink" Target="https://podminky.urs.cz/item/CS_URS_2025_02/998776102" TargetMode="External"/><Relationship Id="rId227" Type="http://schemas.openxmlformats.org/officeDocument/2006/relationships/hyperlink" Target="https://podminky.urs.cz/item/CS_URS_2025_02/783315101" TargetMode="External"/><Relationship Id="rId12" Type="http://schemas.openxmlformats.org/officeDocument/2006/relationships/hyperlink" Target="https://podminky.urs.cz/item/CS_URS_2025_02/212755216" TargetMode="External"/><Relationship Id="rId33" Type="http://schemas.openxmlformats.org/officeDocument/2006/relationships/hyperlink" Target="https://podminky.urs.cz/item/CS_URS_2025_02/312321815" TargetMode="External"/><Relationship Id="rId108" Type="http://schemas.openxmlformats.org/officeDocument/2006/relationships/hyperlink" Target="https://podminky.urs.cz/item/CS_URS_2025_02/631319171" TargetMode="External"/><Relationship Id="rId129" Type="http://schemas.openxmlformats.org/officeDocument/2006/relationships/hyperlink" Target="https://podminky.urs.cz/item/CS_URS_2025_02/944711112" TargetMode="External"/><Relationship Id="rId54" Type="http://schemas.openxmlformats.org/officeDocument/2006/relationships/hyperlink" Target="https://podminky.urs.cz/item/CS_URS_2025_02/331351122" TargetMode="External"/><Relationship Id="rId75" Type="http://schemas.openxmlformats.org/officeDocument/2006/relationships/hyperlink" Target="https://podminky.urs.cz/item/CS_URS_2025_02/413352115" TargetMode="External"/><Relationship Id="rId96" Type="http://schemas.openxmlformats.org/officeDocument/2006/relationships/hyperlink" Target="https://podminky.urs.cz/item/CS_URS_2025_02/622143002" TargetMode="External"/><Relationship Id="rId140" Type="http://schemas.openxmlformats.org/officeDocument/2006/relationships/hyperlink" Target="https://podminky.urs.cz/item/CS_URS_2025_02/997013501" TargetMode="External"/><Relationship Id="rId161" Type="http://schemas.openxmlformats.org/officeDocument/2006/relationships/hyperlink" Target="https://podminky.urs.cz/item/CS_URS_2025_02/998763302" TargetMode="External"/><Relationship Id="rId182" Type="http://schemas.openxmlformats.org/officeDocument/2006/relationships/hyperlink" Target="https://podminky.urs.cz/item/CS_URS_2025_02/771111011" TargetMode="External"/><Relationship Id="rId217" Type="http://schemas.openxmlformats.org/officeDocument/2006/relationships/hyperlink" Target="https://podminky.urs.cz/item/CS_URS_2025_02/781492251" TargetMode="External"/><Relationship Id="rId6" Type="http://schemas.openxmlformats.org/officeDocument/2006/relationships/hyperlink" Target="https://podminky.urs.cz/item/CS_URS_2025_02/171201231" TargetMode="External"/><Relationship Id="rId23" Type="http://schemas.openxmlformats.org/officeDocument/2006/relationships/hyperlink" Target="https://podminky.urs.cz/item/CS_URS_2025_02/274351122" TargetMode="External"/><Relationship Id="rId119" Type="http://schemas.openxmlformats.org/officeDocument/2006/relationships/hyperlink" Target="https://podminky.urs.cz/item/CS_URS_2025_02/642945112" TargetMode="External"/><Relationship Id="rId44" Type="http://schemas.openxmlformats.org/officeDocument/2006/relationships/hyperlink" Target="https://podminky.urs.cz/item/CS_URS_2025_02/317142442" TargetMode="External"/><Relationship Id="rId65" Type="http://schemas.openxmlformats.org/officeDocument/2006/relationships/hyperlink" Target="https://podminky.urs.cz/item/CS_URS_2025_02/348215311" TargetMode="External"/><Relationship Id="rId86" Type="http://schemas.openxmlformats.org/officeDocument/2006/relationships/hyperlink" Target="https://podminky.urs.cz/item/CS_URS_2025_02/434351141" TargetMode="External"/><Relationship Id="rId130" Type="http://schemas.openxmlformats.org/officeDocument/2006/relationships/hyperlink" Target="https://podminky.urs.cz/item/CS_URS_2025_02/944711212" TargetMode="External"/><Relationship Id="rId151" Type="http://schemas.openxmlformats.org/officeDocument/2006/relationships/hyperlink" Target="https://podminky.urs.cz/item/CS_URS_2025_02/998711102" TargetMode="External"/><Relationship Id="rId172" Type="http://schemas.openxmlformats.org/officeDocument/2006/relationships/hyperlink" Target="https://podminky.urs.cz/item/CS_URS_2025_02/998766102" TargetMode="External"/><Relationship Id="rId193" Type="http://schemas.openxmlformats.org/officeDocument/2006/relationships/hyperlink" Target="https://podminky.urs.cz/item/CS_URS_2025_02/771591115" TargetMode="External"/><Relationship Id="rId207" Type="http://schemas.openxmlformats.org/officeDocument/2006/relationships/hyperlink" Target="https://podminky.urs.cz/item/CS_URS_2025_02/777111111" TargetMode="External"/><Relationship Id="rId228" Type="http://schemas.openxmlformats.org/officeDocument/2006/relationships/hyperlink" Target="https://podminky.urs.cz/item/CS_URS_2025_02/783317101" TargetMode="External"/><Relationship Id="rId13" Type="http://schemas.openxmlformats.org/officeDocument/2006/relationships/hyperlink" Target="https://podminky.urs.cz/item/CS_URS_2025_02/270001111" TargetMode="External"/><Relationship Id="rId109" Type="http://schemas.openxmlformats.org/officeDocument/2006/relationships/hyperlink" Target="https://podminky.urs.cz/item/CS_URS_2025_02/631319199" TargetMode="External"/><Relationship Id="rId34" Type="http://schemas.openxmlformats.org/officeDocument/2006/relationships/hyperlink" Target="https://podminky.urs.cz/item/CS_URS_2025_02/311321611" TargetMode="External"/><Relationship Id="rId55" Type="http://schemas.openxmlformats.org/officeDocument/2006/relationships/hyperlink" Target="https://podminky.urs.cz/item/CS_URS_2025_02/331351125" TargetMode="External"/><Relationship Id="rId76" Type="http://schemas.openxmlformats.org/officeDocument/2006/relationships/hyperlink" Target="https://podminky.urs.cz/item/CS_URS_2025_02/413352116" TargetMode="External"/><Relationship Id="rId97" Type="http://schemas.openxmlformats.org/officeDocument/2006/relationships/hyperlink" Target="https://podminky.urs.cz/item/CS_URS_2025_02/622143003" TargetMode="External"/><Relationship Id="rId120" Type="http://schemas.openxmlformats.org/officeDocument/2006/relationships/hyperlink" Target="https://podminky.urs.cz/item/CS_URS_2025_02/916231213" TargetMode="External"/><Relationship Id="rId141" Type="http://schemas.openxmlformats.org/officeDocument/2006/relationships/hyperlink" Target="https://podminky.urs.cz/item/CS_URS_2025_02/997013509" TargetMode="External"/><Relationship Id="rId7" Type="http://schemas.openxmlformats.org/officeDocument/2006/relationships/hyperlink" Target="https://podminky.urs.cz/item/CS_URS_2025_02/171251201" TargetMode="External"/><Relationship Id="rId162" Type="http://schemas.openxmlformats.org/officeDocument/2006/relationships/hyperlink" Target="https://podminky.urs.cz/item/CS_URS_2025_02/764226442" TargetMode="External"/><Relationship Id="rId183" Type="http://schemas.openxmlformats.org/officeDocument/2006/relationships/hyperlink" Target="https://podminky.urs.cz/item/CS_URS_2025_02/771121011" TargetMode="External"/><Relationship Id="rId218" Type="http://schemas.openxmlformats.org/officeDocument/2006/relationships/hyperlink" Target="https://podminky.urs.cz/item/CS_URS_2025_02/781495115" TargetMode="External"/><Relationship Id="rId24" Type="http://schemas.openxmlformats.org/officeDocument/2006/relationships/hyperlink" Target="https://podminky.urs.cz/item/CS_URS_2025_02/274361821" TargetMode="External"/><Relationship Id="rId45" Type="http://schemas.openxmlformats.org/officeDocument/2006/relationships/hyperlink" Target="https://podminky.urs.cz/item/CS_URS_2025_02/317142444" TargetMode="External"/><Relationship Id="rId66" Type="http://schemas.openxmlformats.org/officeDocument/2006/relationships/hyperlink" Target="https://podminky.urs.cz/item/CS_URS_2025_02/411324646" TargetMode="External"/><Relationship Id="rId87" Type="http://schemas.openxmlformats.org/officeDocument/2006/relationships/hyperlink" Target="https://podminky.urs.cz/item/CS_URS_2025_02/434351142" TargetMode="External"/><Relationship Id="rId110" Type="http://schemas.openxmlformats.org/officeDocument/2006/relationships/hyperlink" Target="https://podminky.urs.cz/item/CS_URS_2025_02/631351101" TargetMode="External"/><Relationship Id="rId131" Type="http://schemas.openxmlformats.org/officeDocument/2006/relationships/hyperlink" Target="https://podminky.urs.cz/item/CS_URS_2025_02/944711812" TargetMode="External"/><Relationship Id="rId152" Type="http://schemas.openxmlformats.org/officeDocument/2006/relationships/hyperlink" Target="https://podminky.urs.cz/item/CS_URS_2025_02/713121121" TargetMode="External"/><Relationship Id="rId173" Type="http://schemas.openxmlformats.org/officeDocument/2006/relationships/hyperlink" Target="https://podminky.urs.cz/item/CS_URS_2025_02/767620362" TargetMode="External"/><Relationship Id="rId194" Type="http://schemas.openxmlformats.org/officeDocument/2006/relationships/hyperlink" Target="https://podminky.urs.cz/item/CS_URS_2025_02/771592011" TargetMode="External"/><Relationship Id="rId208" Type="http://schemas.openxmlformats.org/officeDocument/2006/relationships/hyperlink" Target="https://podminky.urs.cz/item/CS_URS_2025_02/777131109" TargetMode="External"/><Relationship Id="rId229" Type="http://schemas.openxmlformats.org/officeDocument/2006/relationships/hyperlink" Target="https://podminky.urs.cz/item/CS_URS_2025_02/784111001" TargetMode="External"/><Relationship Id="rId14" Type="http://schemas.openxmlformats.org/officeDocument/2006/relationships/hyperlink" Target="https://podminky.urs.cz/item/CS_URS_2025_02/271532211" TargetMode="External"/><Relationship Id="rId35" Type="http://schemas.openxmlformats.org/officeDocument/2006/relationships/hyperlink" Target="https://podminky.urs.cz/item/CS_URS_2025_02/311351121" TargetMode="External"/><Relationship Id="rId56" Type="http://schemas.openxmlformats.org/officeDocument/2006/relationships/hyperlink" Target="https://podminky.urs.cz/item/CS_URS_2025_02/331351126" TargetMode="External"/><Relationship Id="rId77" Type="http://schemas.openxmlformats.org/officeDocument/2006/relationships/hyperlink" Target="https://podminky.urs.cz/item/CS_URS_2025_02/413361821" TargetMode="External"/><Relationship Id="rId100" Type="http://schemas.openxmlformats.org/officeDocument/2006/relationships/hyperlink" Target="https://podminky.urs.cz/item/CS_URS_2025_02/622212001" TargetMode="External"/><Relationship Id="rId8" Type="http://schemas.openxmlformats.org/officeDocument/2006/relationships/hyperlink" Target="https://podminky.urs.cz/item/CS_URS_2025_02/175151201" TargetMode="External"/><Relationship Id="rId98" Type="http://schemas.openxmlformats.org/officeDocument/2006/relationships/hyperlink" Target="https://podminky.urs.cz/item/CS_URS_2025_02/622143004" TargetMode="External"/><Relationship Id="rId121" Type="http://schemas.openxmlformats.org/officeDocument/2006/relationships/hyperlink" Target="https://podminky.urs.cz/item/CS_URS_2025_02/919735125" TargetMode="External"/><Relationship Id="rId142" Type="http://schemas.openxmlformats.org/officeDocument/2006/relationships/hyperlink" Target="https://podminky.urs.cz/item/CS_URS_2025_02/997013603" TargetMode="External"/><Relationship Id="rId163" Type="http://schemas.openxmlformats.org/officeDocument/2006/relationships/hyperlink" Target="https://podminky.urs.cz/item/CS_URS_2025_02/998764102" TargetMode="External"/><Relationship Id="rId184" Type="http://schemas.openxmlformats.org/officeDocument/2006/relationships/hyperlink" Target="https://podminky.urs.cz/item/CS_URS_2025_02/771151011" TargetMode="External"/><Relationship Id="rId219" Type="http://schemas.openxmlformats.org/officeDocument/2006/relationships/hyperlink" Target="https://podminky.urs.cz/item/CS_URS_2025_02/781495141" TargetMode="External"/><Relationship Id="rId230" Type="http://schemas.openxmlformats.org/officeDocument/2006/relationships/hyperlink" Target="https://podminky.urs.cz/item/CS_URS_2025_02/784111011" TargetMode="External"/><Relationship Id="rId25" Type="http://schemas.openxmlformats.org/officeDocument/2006/relationships/hyperlink" Target="https://podminky.urs.cz/item/CS_URS_2025_02/279113134" TargetMode="External"/><Relationship Id="rId46" Type="http://schemas.openxmlformats.org/officeDocument/2006/relationships/hyperlink" Target="https://podminky.urs.cz/item/CS_URS_2025_02/317142446" TargetMode="External"/><Relationship Id="rId67" Type="http://schemas.openxmlformats.org/officeDocument/2006/relationships/hyperlink" Target="https://podminky.urs.cz/item/CS_URS_2025_02/411351011" TargetMode="External"/><Relationship Id="rId20" Type="http://schemas.openxmlformats.org/officeDocument/2006/relationships/hyperlink" Target="https://podminky.urs.cz/item/CS_URS_2025_02/274313511" TargetMode="External"/><Relationship Id="rId41" Type="http://schemas.openxmlformats.org/officeDocument/2006/relationships/hyperlink" Target="https://podminky.urs.cz/item/CS_URS_2025_02/314238446" TargetMode="External"/><Relationship Id="rId62" Type="http://schemas.openxmlformats.org/officeDocument/2006/relationships/hyperlink" Target="https://podminky.urs.cz/item/CS_URS_2025_02/342291121" TargetMode="External"/><Relationship Id="rId83" Type="http://schemas.openxmlformats.org/officeDocument/2006/relationships/hyperlink" Target="https://podminky.urs.cz/item/CS_URS_2025_02/431351121" TargetMode="External"/><Relationship Id="rId88" Type="http://schemas.openxmlformats.org/officeDocument/2006/relationships/hyperlink" Target="https://podminky.urs.cz/item/CS_URS_2025_02/564750001" TargetMode="External"/><Relationship Id="rId111" Type="http://schemas.openxmlformats.org/officeDocument/2006/relationships/hyperlink" Target="https://podminky.urs.cz/item/CS_URS_2025_02/631351102" TargetMode="External"/><Relationship Id="rId132" Type="http://schemas.openxmlformats.org/officeDocument/2006/relationships/hyperlink" Target="https://podminky.urs.cz/item/CS_URS_2025_02/949101112" TargetMode="External"/><Relationship Id="rId153" Type="http://schemas.openxmlformats.org/officeDocument/2006/relationships/hyperlink" Target="https://podminky.urs.cz/item/CS_URS_2025_02/713131145" TargetMode="External"/><Relationship Id="rId174" Type="http://schemas.openxmlformats.org/officeDocument/2006/relationships/hyperlink" Target="https://podminky.urs.cz/item/CS_URS_2025_02/767620363" TargetMode="External"/><Relationship Id="rId179" Type="http://schemas.openxmlformats.org/officeDocument/2006/relationships/hyperlink" Target="https://podminky.urs.cz/item/CS_URS_2025_02/767646411" TargetMode="External"/><Relationship Id="rId195" Type="http://schemas.openxmlformats.org/officeDocument/2006/relationships/hyperlink" Target="https://podminky.urs.cz/item/CS_URS_2025_02/998771102" TargetMode="External"/><Relationship Id="rId209" Type="http://schemas.openxmlformats.org/officeDocument/2006/relationships/hyperlink" Target="https://podminky.urs.cz/item/CS_URS_2025_02/777611141" TargetMode="External"/><Relationship Id="rId190" Type="http://schemas.openxmlformats.org/officeDocument/2006/relationships/hyperlink" Target="https://podminky.urs.cz/item/CS_URS_2025_02/771474232" TargetMode="External"/><Relationship Id="rId204" Type="http://schemas.openxmlformats.org/officeDocument/2006/relationships/hyperlink" Target="https://podminky.urs.cz/item/CS_URS_2025_02/776421312" TargetMode="External"/><Relationship Id="rId220" Type="http://schemas.openxmlformats.org/officeDocument/2006/relationships/hyperlink" Target="https://podminky.urs.cz/item/CS_URS_2025_02/781495142" TargetMode="External"/><Relationship Id="rId225" Type="http://schemas.openxmlformats.org/officeDocument/2006/relationships/hyperlink" Target="https://podminky.urs.cz/item/CS_URS_2025_02/783301401" TargetMode="External"/><Relationship Id="rId15" Type="http://schemas.openxmlformats.org/officeDocument/2006/relationships/hyperlink" Target="https://podminky.urs.cz/item/CS_URS_2025_02/271542211" TargetMode="External"/><Relationship Id="rId36" Type="http://schemas.openxmlformats.org/officeDocument/2006/relationships/hyperlink" Target="https://podminky.urs.cz/item/CS_URS_2025_02/311351122" TargetMode="External"/><Relationship Id="rId57" Type="http://schemas.openxmlformats.org/officeDocument/2006/relationships/hyperlink" Target="https://podminky.urs.cz/item/CS_URS_2025_02/331361821" TargetMode="External"/><Relationship Id="rId106" Type="http://schemas.openxmlformats.org/officeDocument/2006/relationships/hyperlink" Target="https://podminky.urs.cz/item/CS_URS_2025_02/631311114" TargetMode="External"/><Relationship Id="rId127" Type="http://schemas.openxmlformats.org/officeDocument/2006/relationships/hyperlink" Target="https://podminky.urs.cz/item/CS_URS_2025_02/944511211" TargetMode="External"/><Relationship Id="rId10" Type="http://schemas.openxmlformats.org/officeDocument/2006/relationships/hyperlink" Target="https://podminky.urs.cz/item/CS_URS_2025_02/211561111" TargetMode="External"/><Relationship Id="rId31" Type="http://schemas.openxmlformats.org/officeDocument/2006/relationships/hyperlink" Target="https://podminky.urs.cz/item/CS_URS_2025_02/311235161" TargetMode="External"/><Relationship Id="rId52" Type="http://schemas.openxmlformats.org/officeDocument/2006/relationships/hyperlink" Target="https://podminky.urs.cz/item/CS_URS_2025_02/330321610" TargetMode="External"/><Relationship Id="rId73" Type="http://schemas.openxmlformats.org/officeDocument/2006/relationships/hyperlink" Target="https://podminky.urs.cz/item/CS_URS_2025_02/413351121" TargetMode="External"/><Relationship Id="rId78" Type="http://schemas.openxmlformats.org/officeDocument/2006/relationships/hyperlink" Target="https://podminky.urs.cz/item/CS_URS_2025_02/430321212" TargetMode="External"/><Relationship Id="rId94" Type="http://schemas.openxmlformats.org/officeDocument/2006/relationships/hyperlink" Target="https://podminky.urs.cz/item/CS_URS_2025_02/612345301" TargetMode="External"/><Relationship Id="rId99" Type="http://schemas.openxmlformats.org/officeDocument/2006/relationships/hyperlink" Target="https://podminky.urs.cz/item/CS_URS_2025_02/622211021" TargetMode="External"/><Relationship Id="rId101" Type="http://schemas.openxmlformats.org/officeDocument/2006/relationships/hyperlink" Target="https://podminky.urs.cz/item/CS_URS_2025_02/622251101" TargetMode="External"/><Relationship Id="rId122" Type="http://schemas.openxmlformats.org/officeDocument/2006/relationships/hyperlink" Target="https://podminky.urs.cz/item/CS_URS_2025_02/935113111" TargetMode="External"/><Relationship Id="rId143" Type="http://schemas.openxmlformats.org/officeDocument/2006/relationships/hyperlink" Target="https://podminky.urs.cz/item/CS_URS_2025_02/998011002" TargetMode="External"/><Relationship Id="rId148" Type="http://schemas.openxmlformats.org/officeDocument/2006/relationships/hyperlink" Target="https://podminky.urs.cz/item/CS_URS_2025_02/711142559" TargetMode="External"/><Relationship Id="rId164" Type="http://schemas.openxmlformats.org/officeDocument/2006/relationships/hyperlink" Target="https://podminky.urs.cz/item/CS_URS_2025_02/766660002" TargetMode="External"/><Relationship Id="rId169" Type="http://schemas.openxmlformats.org/officeDocument/2006/relationships/hyperlink" Target="https://podminky.urs.cz/item/CS_URS_2025_02/766660729" TargetMode="External"/><Relationship Id="rId185" Type="http://schemas.openxmlformats.org/officeDocument/2006/relationships/hyperlink" Target="https://podminky.urs.cz/item/CS_URS_2025_02/771274114" TargetMode="External"/><Relationship Id="rId4" Type="http://schemas.openxmlformats.org/officeDocument/2006/relationships/hyperlink" Target="https://podminky.urs.cz/item/CS_URS_2025_02/162751119" TargetMode="External"/><Relationship Id="rId9" Type="http://schemas.openxmlformats.org/officeDocument/2006/relationships/hyperlink" Target="https://podminky.urs.cz/item/CS_URS_2025_02/181951112" TargetMode="External"/><Relationship Id="rId180" Type="http://schemas.openxmlformats.org/officeDocument/2006/relationships/hyperlink" Target="https://podminky.urs.cz/item/CS_URS_2025_02/767649198" TargetMode="External"/><Relationship Id="rId210" Type="http://schemas.openxmlformats.org/officeDocument/2006/relationships/hyperlink" Target="https://podminky.urs.cz/item/CS_URS_2025_02/777611153" TargetMode="External"/><Relationship Id="rId215" Type="http://schemas.openxmlformats.org/officeDocument/2006/relationships/hyperlink" Target="https://podminky.urs.cz/item/CS_URS_2025_02/781472217" TargetMode="External"/><Relationship Id="rId26" Type="http://schemas.openxmlformats.org/officeDocument/2006/relationships/hyperlink" Target="https://podminky.urs.cz/item/CS_URS_2025_02/279361821" TargetMode="External"/><Relationship Id="rId231" Type="http://schemas.openxmlformats.org/officeDocument/2006/relationships/hyperlink" Target="https://podminky.urs.cz/item/CS_URS_2025_02/784181101" TargetMode="External"/><Relationship Id="rId47" Type="http://schemas.openxmlformats.org/officeDocument/2006/relationships/hyperlink" Target="https://podminky.urs.cz/item/CS_URS_2025_02/317142448" TargetMode="External"/><Relationship Id="rId68" Type="http://schemas.openxmlformats.org/officeDocument/2006/relationships/hyperlink" Target="https://podminky.urs.cz/item/CS_URS_2025_02/411351012" TargetMode="External"/><Relationship Id="rId89" Type="http://schemas.openxmlformats.org/officeDocument/2006/relationships/hyperlink" Target="https://podminky.urs.cz/item/CS_URS_2025_02/564760101" TargetMode="External"/><Relationship Id="rId112" Type="http://schemas.openxmlformats.org/officeDocument/2006/relationships/hyperlink" Target="https://podminky.urs.cz/item/CS_URS_2025_02/631362021" TargetMode="External"/><Relationship Id="rId133" Type="http://schemas.openxmlformats.org/officeDocument/2006/relationships/hyperlink" Target="https://podminky.urs.cz/item/CS_URS_2025_02/952901111" TargetMode="External"/><Relationship Id="rId154" Type="http://schemas.openxmlformats.org/officeDocument/2006/relationships/hyperlink" Target="https://podminky.urs.cz/item/CS_URS_2025_02/998713102" TargetMode="External"/><Relationship Id="rId175" Type="http://schemas.openxmlformats.org/officeDocument/2006/relationships/hyperlink" Target="https://podminky.urs.cz/item/CS_URS_2025_02/767620365" TargetMode="External"/><Relationship Id="rId196" Type="http://schemas.openxmlformats.org/officeDocument/2006/relationships/hyperlink" Target="https://podminky.urs.cz/item/CS_URS_2025_02/772521150" TargetMode="External"/><Relationship Id="rId200" Type="http://schemas.openxmlformats.org/officeDocument/2006/relationships/hyperlink" Target="https://podminky.urs.cz/item/CS_URS_2025_02/776121112" TargetMode="External"/><Relationship Id="rId16" Type="http://schemas.openxmlformats.org/officeDocument/2006/relationships/hyperlink" Target="https://podminky.urs.cz/item/CS_URS_2025_02/273321611" TargetMode="External"/><Relationship Id="rId221" Type="http://schemas.openxmlformats.org/officeDocument/2006/relationships/hyperlink" Target="https://podminky.urs.cz/item/CS_URS_2025_02/781495143" TargetMode="External"/><Relationship Id="rId37" Type="http://schemas.openxmlformats.org/officeDocument/2006/relationships/hyperlink" Target="https://podminky.urs.cz/item/CS_URS_2025_02/311361821" TargetMode="External"/><Relationship Id="rId58" Type="http://schemas.openxmlformats.org/officeDocument/2006/relationships/hyperlink" Target="https://podminky.urs.cz/item/CS_URS_2025_02/342272215" TargetMode="External"/><Relationship Id="rId79" Type="http://schemas.openxmlformats.org/officeDocument/2006/relationships/hyperlink" Target="https://podminky.urs.cz/item/CS_URS_2025_02/430321515" TargetMode="External"/><Relationship Id="rId102" Type="http://schemas.openxmlformats.org/officeDocument/2006/relationships/hyperlink" Target="https://podminky.urs.cz/item/CS_URS_2025_02/622251211" TargetMode="External"/><Relationship Id="rId123" Type="http://schemas.openxmlformats.org/officeDocument/2006/relationships/hyperlink" Target="https://podminky.urs.cz/item/CS_URS_2025_02/941211111" TargetMode="External"/><Relationship Id="rId144" Type="http://schemas.openxmlformats.org/officeDocument/2006/relationships/hyperlink" Target="https://podminky.urs.cz/item/CS_URS_2025_02/711111053" TargetMode="External"/><Relationship Id="rId90" Type="http://schemas.openxmlformats.org/officeDocument/2006/relationships/hyperlink" Target="https://podminky.urs.cz/item/CS_URS_2025_02/591211111" TargetMode="External"/><Relationship Id="rId165" Type="http://schemas.openxmlformats.org/officeDocument/2006/relationships/hyperlink" Target="https://podminky.urs.cz/item/CS_URS_2025_02/766660012" TargetMode="External"/><Relationship Id="rId186" Type="http://schemas.openxmlformats.org/officeDocument/2006/relationships/hyperlink" Target="https://podminky.urs.cz/item/CS_URS_2025_02/771274232" TargetMode="External"/><Relationship Id="rId211" Type="http://schemas.openxmlformats.org/officeDocument/2006/relationships/hyperlink" Target="https://podminky.urs.cz/item/CS_URS_2025_02/998777102" TargetMode="External"/><Relationship Id="rId232" Type="http://schemas.openxmlformats.org/officeDocument/2006/relationships/hyperlink" Target="https://podminky.urs.cz/item/CS_URS_2025_02/784211111" TargetMode="External"/><Relationship Id="rId27" Type="http://schemas.openxmlformats.org/officeDocument/2006/relationships/hyperlink" Target="https://podminky.urs.cz/item/CS_URS_2025_02/311113142" TargetMode="External"/><Relationship Id="rId48" Type="http://schemas.openxmlformats.org/officeDocument/2006/relationships/hyperlink" Target="https://podminky.urs.cz/item/CS_URS_2025_02/317143431" TargetMode="External"/><Relationship Id="rId69" Type="http://schemas.openxmlformats.org/officeDocument/2006/relationships/hyperlink" Target="https://podminky.urs.cz/item/CS_URS_2025_02/411354313" TargetMode="External"/><Relationship Id="rId113" Type="http://schemas.openxmlformats.org/officeDocument/2006/relationships/hyperlink" Target="https://podminky.urs.cz/item/CS_URS_2025_02/632481213" TargetMode="External"/><Relationship Id="rId134" Type="http://schemas.openxmlformats.org/officeDocument/2006/relationships/hyperlink" Target="https://podminky.urs.cz/item/CS_URS_2025_02/953112234" TargetMode="External"/><Relationship Id="rId80" Type="http://schemas.openxmlformats.org/officeDocument/2006/relationships/hyperlink" Target="https://podminky.urs.cz/item/CS_URS_2025_02/430321616" TargetMode="External"/><Relationship Id="rId155" Type="http://schemas.openxmlformats.org/officeDocument/2006/relationships/hyperlink" Target="https://podminky.urs.cz/item/CS_URS_2025_02/763131451" TargetMode="External"/><Relationship Id="rId176" Type="http://schemas.openxmlformats.org/officeDocument/2006/relationships/hyperlink" Target="https://podminky.urs.cz/item/CS_URS_2025_02/767627306" TargetMode="External"/><Relationship Id="rId197" Type="http://schemas.openxmlformats.org/officeDocument/2006/relationships/hyperlink" Target="https://podminky.urs.cz/item/CS_URS_2025_02/772991422" TargetMode="External"/><Relationship Id="rId201" Type="http://schemas.openxmlformats.org/officeDocument/2006/relationships/hyperlink" Target="https://podminky.urs.cz/item/CS_URS_2025_02/776141122" TargetMode="External"/><Relationship Id="rId222" Type="http://schemas.openxmlformats.org/officeDocument/2006/relationships/hyperlink" Target="https://podminky.urs.cz/item/CS_URS_2025_02/781495211" TargetMode="External"/><Relationship Id="rId17" Type="http://schemas.openxmlformats.org/officeDocument/2006/relationships/hyperlink" Target="https://podminky.urs.cz/item/CS_URS_2025_02/273351121" TargetMode="External"/><Relationship Id="rId38" Type="http://schemas.openxmlformats.org/officeDocument/2006/relationships/hyperlink" Target="https://podminky.urs.cz/item/CS_URS_2025_02/314238402" TargetMode="External"/><Relationship Id="rId59" Type="http://schemas.openxmlformats.org/officeDocument/2006/relationships/hyperlink" Target="https://podminky.urs.cz/item/CS_URS_2025_02/342272225" TargetMode="External"/><Relationship Id="rId103" Type="http://schemas.openxmlformats.org/officeDocument/2006/relationships/hyperlink" Target="https://podminky.urs.cz/item/CS_URS_2025_02/622321121" TargetMode="External"/><Relationship Id="rId124" Type="http://schemas.openxmlformats.org/officeDocument/2006/relationships/hyperlink" Target="https://podminky.urs.cz/item/CS_URS_2025_02/941211211" TargetMode="External"/><Relationship Id="rId70" Type="http://schemas.openxmlformats.org/officeDocument/2006/relationships/hyperlink" Target="https://podminky.urs.cz/item/CS_URS_2025_02/411354314" TargetMode="External"/><Relationship Id="rId91" Type="http://schemas.openxmlformats.org/officeDocument/2006/relationships/hyperlink" Target="https://podminky.urs.cz/item/CS_URS_2025_02/612131121" TargetMode="External"/><Relationship Id="rId145" Type="http://schemas.openxmlformats.org/officeDocument/2006/relationships/hyperlink" Target="https://podminky.urs.cz/item/CS_URS_2025_02/711111001" TargetMode="External"/><Relationship Id="rId166" Type="http://schemas.openxmlformats.org/officeDocument/2006/relationships/hyperlink" Target="https://podminky.urs.cz/item/CS_URS_2025_02/766660022" TargetMode="External"/><Relationship Id="rId187" Type="http://schemas.openxmlformats.org/officeDocument/2006/relationships/hyperlink" Target="https://podminky.urs.cz/item/CS_URS_2025_02/771274523" TargetMode="External"/><Relationship Id="rId1" Type="http://schemas.openxmlformats.org/officeDocument/2006/relationships/hyperlink" Target="https://podminky.urs.cz/item/CS_URS_2025_02/131251103" TargetMode="External"/><Relationship Id="rId212" Type="http://schemas.openxmlformats.org/officeDocument/2006/relationships/hyperlink" Target="https://podminky.urs.cz/item/CS_URS_2025_02/781121011" TargetMode="External"/><Relationship Id="rId233" Type="http://schemas.openxmlformats.org/officeDocument/2006/relationships/hyperlink" Target="https://podminky.urs.cz/item/CS_URS_2025_02/786624121" TargetMode="External"/><Relationship Id="rId28" Type="http://schemas.openxmlformats.org/officeDocument/2006/relationships/hyperlink" Target="https://podminky.urs.cz/item/CS_URS_2025_02/313361821" TargetMode="External"/><Relationship Id="rId49" Type="http://schemas.openxmlformats.org/officeDocument/2006/relationships/hyperlink" Target="https://podminky.urs.cz/item/CS_URS_2025_02/317168052" TargetMode="External"/><Relationship Id="rId114" Type="http://schemas.openxmlformats.org/officeDocument/2006/relationships/hyperlink" Target="https://podminky.urs.cz/item/CS_URS_2025_02/634112127" TargetMode="External"/><Relationship Id="rId60" Type="http://schemas.openxmlformats.org/officeDocument/2006/relationships/hyperlink" Target="https://podminky.urs.cz/item/CS_URS_2025_02/342272245" TargetMode="External"/><Relationship Id="rId81" Type="http://schemas.openxmlformats.org/officeDocument/2006/relationships/hyperlink" Target="https://podminky.urs.cz/item/CS_URS_2025_02/430361821" TargetMode="External"/><Relationship Id="rId135" Type="http://schemas.openxmlformats.org/officeDocument/2006/relationships/hyperlink" Target="https://podminky.urs.cz/item/CS_URS_2025_02/953334423" TargetMode="External"/><Relationship Id="rId156" Type="http://schemas.openxmlformats.org/officeDocument/2006/relationships/hyperlink" Target="https://podminky.urs.cz/item/CS_URS_2025_02/763131721" TargetMode="External"/><Relationship Id="rId177" Type="http://schemas.openxmlformats.org/officeDocument/2006/relationships/hyperlink" Target="https://podminky.urs.cz/item/CS_URS_2025_02/767627307" TargetMode="External"/><Relationship Id="rId198" Type="http://schemas.openxmlformats.org/officeDocument/2006/relationships/hyperlink" Target="https://podminky.urs.cz/item/CS_URS_2025_02/998772102" TargetMode="External"/><Relationship Id="rId202" Type="http://schemas.openxmlformats.org/officeDocument/2006/relationships/hyperlink" Target="https://podminky.urs.cz/item/CS_URS_2025_02/776222111" TargetMode="External"/><Relationship Id="rId223" Type="http://schemas.openxmlformats.org/officeDocument/2006/relationships/hyperlink" Target="https://podminky.urs.cz/item/CS_URS_2025_02/998781102" TargetMode="External"/><Relationship Id="rId18" Type="http://schemas.openxmlformats.org/officeDocument/2006/relationships/hyperlink" Target="https://podminky.urs.cz/item/CS_URS_2025_02/273351122" TargetMode="External"/><Relationship Id="rId39" Type="http://schemas.openxmlformats.org/officeDocument/2006/relationships/hyperlink" Target="https://podminky.urs.cz/item/CS_URS_2025_02/314238407" TargetMode="External"/><Relationship Id="rId50" Type="http://schemas.openxmlformats.org/officeDocument/2006/relationships/hyperlink" Target="https://podminky.urs.cz/item/CS_URS_2025_02/317168054" TargetMode="External"/><Relationship Id="rId104" Type="http://schemas.openxmlformats.org/officeDocument/2006/relationships/hyperlink" Target="https://podminky.urs.cz/item/CS_URS_2025_02/622531022" TargetMode="External"/><Relationship Id="rId125" Type="http://schemas.openxmlformats.org/officeDocument/2006/relationships/hyperlink" Target="https://podminky.urs.cz/item/CS_URS_2025_02/941211811" TargetMode="External"/><Relationship Id="rId146" Type="http://schemas.openxmlformats.org/officeDocument/2006/relationships/hyperlink" Target="https://podminky.urs.cz/item/CS_URS_2025_02/711112001" TargetMode="External"/><Relationship Id="rId167" Type="http://schemas.openxmlformats.org/officeDocument/2006/relationships/hyperlink" Target="https://podminky.urs.cz/item/CS_URS_2025_02/766660031" TargetMode="External"/><Relationship Id="rId188" Type="http://schemas.openxmlformats.org/officeDocument/2006/relationships/hyperlink" Target="https://podminky.urs.cz/item/CS_URS_2025_02/771274542" TargetMode="External"/><Relationship Id="rId71" Type="http://schemas.openxmlformats.org/officeDocument/2006/relationships/hyperlink" Target="https://podminky.urs.cz/item/CS_URS_2025_02/411361821" TargetMode="External"/><Relationship Id="rId92" Type="http://schemas.openxmlformats.org/officeDocument/2006/relationships/hyperlink" Target="https://podminky.urs.cz/item/CS_URS_2025_02/612341321" TargetMode="External"/><Relationship Id="rId213" Type="http://schemas.openxmlformats.org/officeDocument/2006/relationships/hyperlink" Target="https://podminky.urs.cz/item/CS_URS_2025_02/781131112" TargetMode="External"/><Relationship Id="rId234" Type="http://schemas.openxmlformats.org/officeDocument/2006/relationships/hyperlink" Target="https://podminky.urs.cz/item/CS_URS_2025_02/998786102" TargetMode="External"/><Relationship Id="rId2" Type="http://schemas.openxmlformats.org/officeDocument/2006/relationships/hyperlink" Target="https://podminky.urs.cz/item/CS_URS_2025_02/132251102" TargetMode="External"/><Relationship Id="rId29" Type="http://schemas.openxmlformats.org/officeDocument/2006/relationships/hyperlink" Target="https://podminky.urs.cz/item/CS_URS_2025_02/311272030" TargetMode="External"/><Relationship Id="rId40" Type="http://schemas.openxmlformats.org/officeDocument/2006/relationships/hyperlink" Target="https://podminky.urs.cz/item/CS_URS_2025_02/314238412" TargetMode="External"/><Relationship Id="rId115" Type="http://schemas.openxmlformats.org/officeDocument/2006/relationships/hyperlink" Target="https://podminky.urs.cz/item/CS_URS_2025_02/637211114" TargetMode="External"/><Relationship Id="rId136" Type="http://schemas.openxmlformats.org/officeDocument/2006/relationships/hyperlink" Target="https://podminky.urs.cz/item/CS_URS_2025_02/962052211" TargetMode="External"/><Relationship Id="rId157" Type="http://schemas.openxmlformats.org/officeDocument/2006/relationships/hyperlink" Target="https://podminky.urs.cz/item/CS_URS_2025_02/763131491" TargetMode="External"/><Relationship Id="rId178" Type="http://schemas.openxmlformats.org/officeDocument/2006/relationships/hyperlink" Target="https://podminky.urs.cz/item/CS_URS_2025_02/767640222" TargetMode="External"/><Relationship Id="rId61" Type="http://schemas.openxmlformats.org/officeDocument/2006/relationships/hyperlink" Target="https://podminky.urs.cz/item/CS_URS_2025_02/342291112" TargetMode="External"/><Relationship Id="rId82" Type="http://schemas.openxmlformats.org/officeDocument/2006/relationships/hyperlink" Target="https://podminky.urs.cz/item/CS_URS_2025_02/430362021" TargetMode="External"/><Relationship Id="rId199" Type="http://schemas.openxmlformats.org/officeDocument/2006/relationships/hyperlink" Target="https://podminky.urs.cz/item/CS_URS_2025_02/776111311" TargetMode="External"/><Relationship Id="rId203" Type="http://schemas.openxmlformats.org/officeDocument/2006/relationships/hyperlink" Target="https://podminky.urs.cz/item/CS_URS_2025_02/776411112" TargetMode="External"/><Relationship Id="rId19" Type="http://schemas.openxmlformats.org/officeDocument/2006/relationships/hyperlink" Target="https://podminky.urs.cz/item/CS_URS_2025_02/273361821" TargetMode="External"/><Relationship Id="rId224" Type="http://schemas.openxmlformats.org/officeDocument/2006/relationships/hyperlink" Target="https://podminky.urs.cz/item/CS_URS_2025_02/783301313" TargetMode="External"/><Relationship Id="rId30" Type="http://schemas.openxmlformats.org/officeDocument/2006/relationships/hyperlink" Target="https://podminky.urs.cz/item/CS_URS_2025_02/311235221" TargetMode="External"/><Relationship Id="rId105" Type="http://schemas.openxmlformats.org/officeDocument/2006/relationships/hyperlink" Target="https://podminky.urs.cz/item/CS_URS_2025_02/629991012" TargetMode="External"/><Relationship Id="rId126" Type="http://schemas.openxmlformats.org/officeDocument/2006/relationships/hyperlink" Target="https://podminky.urs.cz/item/CS_URS_2025_02/944511111" TargetMode="External"/><Relationship Id="rId147" Type="http://schemas.openxmlformats.org/officeDocument/2006/relationships/hyperlink" Target="https://podminky.urs.cz/item/CS_URS_2025_02/711141559" TargetMode="External"/><Relationship Id="rId168" Type="http://schemas.openxmlformats.org/officeDocument/2006/relationships/hyperlink" Target="https://podminky.urs.cz/item/CS_URS_2025_02/766660717" TargetMode="External"/><Relationship Id="rId51" Type="http://schemas.openxmlformats.org/officeDocument/2006/relationships/hyperlink" Target="https://podminky.urs.cz/item/CS_URS_2025_02/317168058" TargetMode="External"/><Relationship Id="rId72" Type="http://schemas.openxmlformats.org/officeDocument/2006/relationships/hyperlink" Target="https://podminky.urs.cz/item/CS_URS_2025_02/413321616" TargetMode="External"/><Relationship Id="rId93" Type="http://schemas.openxmlformats.org/officeDocument/2006/relationships/hyperlink" Target="https://podminky.urs.cz/item/CS_URS_2025_02/612341391" TargetMode="External"/><Relationship Id="rId189" Type="http://schemas.openxmlformats.org/officeDocument/2006/relationships/hyperlink" Target="https://podminky.urs.cz/item/CS_URS_2025_02/771474112" TargetMode="External"/><Relationship Id="rId3" Type="http://schemas.openxmlformats.org/officeDocument/2006/relationships/hyperlink" Target="https://podminky.urs.cz/item/CS_URS_2025_02/162751117" TargetMode="External"/><Relationship Id="rId214" Type="http://schemas.openxmlformats.org/officeDocument/2006/relationships/hyperlink" Target="https://podminky.urs.cz/item/CS_URS_2025_02/781131264" TargetMode="External"/><Relationship Id="rId116" Type="http://schemas.openxmlformats.org/officeDocument/2006/relationships/hyperlink" Target="https://podminky.urs.cz/item/CS_URS_2025_02/642942111" TargetMode="External"/><Relationship Id="rId137" Type="http://schemas.openxmlformats.org/officeDocument/2006/relationships/hyperlink" Target="https://podminky.urs.cz/item/CS_URS_2025_02/977211112" TargetMode="External"/><Relationship Id="rId158" Type="http://schemas.openxmlformats.org/officeDocument/2006/relationships/hyperlink" Target="https://podminky.urs.cz/item/CS_URS_2025_02/763135102"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podminky.urs.cz/item/CS_URS_2025_02/762361332" TargetMode="External"/><Relationship Id="rId21" Type="http://schemas.openxmlformats.org/officeDocument/2006/relationships/hyperlink" Target="https://podminky.urs.cz/item/CS_URS_2025_02/331351121" TargetMode="External"/><Relationship Id="rId42" Type="http://schemas.openxmlformats.org/officeDocument/2006/relationships/hyperlink" Target="https://podminky.urs.cz/item/CS_URS_2025_02/411354314" TargetMode="External"/><Relationship Id="rId63" Type="http://schemas.openxmlformats.org/officeDocument/2006/relationships/hyperlink" Target="https://podminky.urs.cz/item/CS_URS_2025_02/622211041" TargetMode="External"/><Relationship Id="rId84" Type="http://schemas.openxmlformats.org/officeDocument/2006/relationships/hyperlink" Target="https://podminky.urs.cz/item/CS_URS_2025_02/941211811" TargetMode="External"/><Relationship Id="rId138" Type="http://schemas.openxmlformats.org/officeDocument/2006/relationships/hyperlink" Target="https://podminky.urs.cz/item/CS_URS_2025_02/767620334" TargetMode="External"/><Relationship Id="rId159" Type="http://schemas.openxmlformats.org/officeDocument/2006/relationships/hyperlink" Target="https://podminky.urs.cz/item/CS_URS_2025_02/776222111" TargetMode="External"/><Relationship Id="rId170" Type="http://schemas.openxmlformats.org/officeDocument/2006/relationships/hyperlink" Target="https://podminky.urs.cz/item/CS_URS_2025_02/781495115" TargetMode="External"/><Relationship Id="rId107" Type="http://schemas.openxmlformats.org/officeDocument/2006/relationships/hyperlink" Target="https://podminky.urs.cz/item/CS_URS_2025_02/998712102" TargetMode="External"/><Relationship Id="rId11" Type="http://schemas.openxmlformats.org/officeDocument/2006/relationships/hyperlink" Target="https://podminky.urs.cz/item/CS_URS_2025_02/311238943" TargetMode="External"/><Relationship Id="rId32" Type="http://schemas.openxmlformats.org/officeDocument/2006/relationships/hyperlink" Target="https://podminky.urs.cz/item/CS_URS_2025_02/342272245" TargetMode="External"/><Relationship Id="rId53" Type="http://schemas.openxmlformats.org/officeDocument/2006/relationships/hyperlink" Target="https://podminky.urs.cz/item/CS_URS_2025_02/591211111" TargetMode="External"/><Relationship Id="rId74" Type="http://schemas.openxmlformats.org/officeDocument/2006/relationships/hyperlink" Target="https://podminky.urs.cz/item/CS_URS_2025_02/631351101" TargetMode="External"/><Relationship Id="rId128" Type="http://schemas.openxmlformats.org/officeDocument/2006/relationships/hyperlink" Target="https://podminky.urs.cz/item/CS_URS_2025_02/764226442" TargetMode="External"/><Relationship Id="rId149" Type="http://schemas.openxmlformats.org/officeDocument/2006/relationships/hyperlink" Target="https://podminky.urs.cz/item/CS_URS_2025_02/771151011" TargetMode="External"/><Relationship Id="rId5" Type="http://schemas.openxmlformats.org/officeDocument/2006/relationships/hyperlink" Target="https://podminky.urs.cz/item/CS_URS_2025_02/311272211" TargetMode="External"/><Relationship Id="rId95" Type="http://schemas.openxmlformats.org/officeDocument/2006/relationships/hyperlink" Target="https://podminky.urs.cz/item/CS_URS_2025_02/712341716" TargetMode="External"/><Relationship Id="rId160" Type="http://schemas.openxmlformats.org/officeDocument/2006/relationships/hyperlink" Target="https://podminky.urs.cz/item/CS_URS_2025_02/776411112" TargetMode="External"/><Relationship Id="rId181" Type="http://schemas.openxmlformats.org/officeDocument/2006/relationships/hyperlink" Target="https://podminky.urs.cz/item/CS_URS_2025_02/784111001" TargetMode="External"/><Relationship Id="rId22" Type="http://schemas.openxmlformats.org/officeDocument/2006/relationships/hyperlink" Target="https://podminky.urs.cz/item/CS_URS_2025_02/331351122" TargetMode="External"/><Relationship Id="rId43" Type="http://schemas.openxmlformats.org/officeDocument/2006/relationships/hyperlink" Target="https://podminky.urs.cz/item/CS_URS_2025_02/411361821" TargetMode="External"/><Relationship Id="rId64" Type="http://schemas.openxmlformats.org/officeDocument/2006/relationships/hyperlink" Target="https://podminky.urs.cz/item/CS_URS_2025_02/622212001" TargetMode="External"/><Relationship Id="rId118" Type="http://schemas.openxmlformats.org/officeDocument/2006/relationships/hyperlink" Target="https://podminky.urs.cz/item/CS_URS_2025_02/998762102" TargetMode="External"/><Relationship Id="rId139" Type="http://schemas.openxmlformats.org/officeDocument/2006/relationships/hyperlink" Target="https://podminky.urs.cz/item/CS_URS_2025_02/767620365" TargetMode="External"/><Relationship Id="rId85" Type="http://schemas.openxmlformats.org/officeDocument/2006/relationships/hyperlink" Target="https://podminky.urs.cz/item/CS_URS_2025_02/944511111" TargetMode="External"/><Relationship Id="rId150" Type="http://schemas.openxmlformats.org/officeDocument/2006/relationships/hyperlink" Target="https://podminky.urs.cz/item/CS_URS_2025_02/771474112" TargetMode="External"/><Relationship Id="rId171" Type="http://schemas.openxmlformats.org/officeDocument/2006/relationships/hyperlink" Target="https://podminky.urs.cz/item/CS_URS_2025_02/781495141" TargetMode="External"/><Relationship Id="rId12" Type="http://schemas.openxmlformats.org/officeDocument/2006/relationships/hyperlink" Target="https://podminky.urs.cz/item/CS_URS_2025_02/317121101" TargetMode="External"/><Relationship Id="rId33" Type="http://schemas.openxmlformats.org/officeDocument/2006/relationships/hyperlink" Target="https://podminky.urs.cz/item/CS_URS_2025_02/342291112" TargetMode="External"/><Relationship Id="rId108" Type="http://schemas.openxmlformats.org/officeDocument/2006/relationships/hyperlink" Target="https://podminky.urs.cz/item/CS_URS_2025_02/713121111" TargetMode="External"/><Relationship Id="rId129" Type="http://schemas.openxmlformats.org/officeDocument/2006/relationships/hyperlink" Target="https://podminky.urs.cz/item/CS_URS_2025_02/764321413" TargetMode="External"/><Relationship Id="rId54" Type="http://schemas.openxmlformats.org/officeDocument/2006/relationships/hyperlink" Target="https://podminky.urs.cz/item/CS_URS_2025_02/612131121" TargetMode="External"/><Relationship Id="rId75" Type="http://schemas.openxmlformats.org/officeDocument/2006/relationships/hyperlink" Target="https://podminky.urs.cz/item/CS_URS_2025_02/631351102" TargetMode="External"/><Relationship Id="rId96" Type="http://schemas.openxmlformats.org/officeDocument/2006/relationships/hyperlink" Target="https://podminky.urs.cz/item/CS_URS_2025_02/712341717" TargetMode="External"/><Relationship Id="rId140" Type="http://schemas.openxmlformats.org/officeDocument/2006/relationships/hyperlink" Target="https://podminky.urs.cz/item/CS_URS_2025_02/767627306" TargetMode="External"/><Relationship Id="rId161" Type="http://schemas.openxmlformats.org/officeDocument/2006/relationships/hyperlink" Target="https://podminky.urs.cz/item/CS_URS_2025_02/776421312" TargetMode="External"/><Relationship Id="rId182" Type="http://schemas.openxmlformats.org/officeDocument/2006/relationships/hyperlink" Target="https://podminky.urs.cz/item/CS_URS_2025_02/784111011" TargetMode="External"/><Relationship Id="rId6" Type="http://schemas.openxmlformats.org/officeDocument/2006/relationships/hyperlink" Target="https://podminky.urs.cz/item/CS_URS_2025_02/311236301" TargetMode="External"/><Relationship Id="rId23" Type="http://schemas.openxmlformats.org/officeDocument/2006/relationships/hyperlink" Target="https://podminky.urs.cz/item/CS_URS_2025_02/331351125" TargetMode="External"/><Relationship Id="rId119" Type="http://schemas.openxmlformats.org/officeDocument/2006/relationships/hyperlink" Target="https://podminky.urs.cz/item/CS_URS_2025_02/763131491" TargetMode="External"/><Relationship Id="rId44" Type="http://schemas.openxmlformats.org/officeDocument/2006/relationships/hyperlink" Target="https://podminky.urs.cz/item/CS_URS_2025_02/413321616" TargetMode="External"/><Relationship Id="rId65" Type="http://schemas.openxmlformats.org/officeDocument/2006/relationships/hyperlink" Target="https://podminky.urs.cz/item/CS_URS_2025_02/622251101" TargetMode="External"/><Relationship Id="rId86" Type="http://schemas.openxmlformats.org/officeDocument/2006/relationships/hyperlink" Target="https://podminky.urs.cz/item/CS_URS_2025_02/944511211" TargetMode="External"/><Relationship Id="rId130" Type="http://schemas.openxmlformats.org/officeDocument/2006/relationships/hyperlink" Target="https://podminky.urs.cz/item/CS_URS_2025_02/764324412" TargetMode="External"/><Relationship Id="rId151" Type="http://schemas.openxmlformats.org/officeDocument/2006/relationships/hyperlink" Target="https://podminky.urs.cz/item/CS_URS_2025_02/771574516" TargetMode="External"/><Relationship Id="rId172" Type="http://schemas.openxmlformats.org/officeDocument/2006/relationships/hyperlink" Target="https://podminky.urs.cz/item/CS_URS_2025_02/781495142" TargetMode="External"/><Relationship Id="rId13" Type="http://schemas.openxmlformats.org/officeDocument/2006/relationships/hyperlink" Target="https://podminky.urs.cz/item/CS_URS_2025_02/317142422" TargetMode="External"/><Relationship Id="rId18" Type="http://schemas.openxmlformats.org/officeDocument/2006/relationships/hyperlink" Target="https://podminky.urs.cz/item/CS_URS_2025_02/317998111" TargetMode="External"/><Relationship Id="rId39" Type="http://schemas.openxmlformats.org/officeDocument/2006/relationships/hyperlink" Target="https://podminky.urs.cz/item/CS_URS_2025_02/411351011" TargetMode="External"/><Relationship Id="rId109" Type="http://schemas.openxmlformats.org/officeDocument/2006/relationships/hyperlink" Target="https://podminky.urs.cz/item/CS_URS_2025_02/713141136" TargetMode="External"/><Relationship Id="rId34" Type="http://schemas.openxmlformats.org/officeDocument/2006/relationships/hyperlink" Target="https://podminky.urs.cz/item/CS_URS_2025_02/342291121" TargetMode="External"/><Relationship Id="rId50" Type="http://schemas.openxmlformats.org/officeDocument/2006/relationships/hyperlink" Target="https://podminky.urs.cz/item/CS_URS_2025_02/417238212" TargetMode="External"/><Relationship Id="rId55" Type="http://schemas.openxmlformats.org/officeDocument/2006/relationships/hyperlink" Target="https://podminky.urs.cz/item/CS_URS_2025_02/612315302" TargetMode="External"/><Relationship Id="rId76" Type="http://schemas.openxmlformats.org/officeDocument/2006/relationships/hyperlink" Target="https://podminky.urs.cz/item/CS_URS_2025_02/631362021" TargetMode="External"/><Relationship Id="rId97" Type="http://schemas.openxmlformats.org/officeDocument/2006/relationships/hyperlink" Target="https://podminky.urs.cz/item/CS_URS_2025_02/712341720" TargetMode="External"/><Relationship Id="rId104" Type="http://schemas.openxmlformats.org/officeDocument/2006/relationships/hyperlink" Target="https://podminky.urs.cz/item/CS_URS_2025_02/712363606" TargetMode="External"/><Relationship Id="rId120" Type="http://schemas.openxmlformats.org/officeDocument/2006/relationships/hyperlink" Target="https://podminky.urs.cz/item/CS_URS_2025_02/763135102" TargetMode="External"/><Relationship Id="rId125" Type="http://schemas.openxmlformats.org/officeDocument/2006/relationships/hyperlink" Target="https://podminky.urs.cz/item/CS_URS_2025_02/763411216" TargetMode="External"/><Relationship Id="rId141" Type="http://schemas.openxmlformats.org/officeDocument/2006/relationships/hyperlink" Target="https://podminky.urs.cz/item/CS_URS_2025_02/767627307" TargetMode="External"/><Relationship Id="rId146" Type="http://schemas.openxmlformats.org/officeDocument/2006/relationships/hyperlink" Target="https://podminky.urs.cz/item/CS_URS_2025_02/998767102" TargetMode="External"/><Relationship Id="rId167" Type="http://schemas.openxmlformats.org/officeDocument/2006/relationships/hyperlink" Target="https://podminky.urs.cz/item/CS_URS_2025_02/781472217" TargetMode="External"/><Relationship Id="rId188" Type="http://schemas.openxmlformats.org/officeDocument/2006/relationships/hyperlink" Target="https://podminky.urs.cz/item/CS_URS_2025_02/998786102" TargetMode="External"/><Relationship Id="rId7" Type="http://schemas.openxmlformats.org/officeDocument/2006/relationships/hyperlink" Target="https://podminky.urs.cz/item/CS_URS_2025_02/311238933" TargetMode="External"/><Relationship Id="rId71" Type="http://schemas.openxmlformats.org/officeDocument/2006/relationships/hyperlink" Target="https://podminky.urs.cz/item/CS_URS_2025_02/631319011" TargetMode="External"/><Relationship Id="rId92" Type="http://schemas.openxmlformats.org/officeDocument/2006/relationships/hyperlink" Target="https://podminky.urs.cz/item/CS_URS_2025_02/712311101" TargetMode="External"/><Relationship Id="rId162" Type="http://schemas.openxmlformats.org/officeDocument/2006/relationships/hyperlink" Target="https://podminky.urs.cz/item/CS_URS_2025_02/776991131" TargetMode="External"/><Relationship Id="rId183" Type="http://schemas.openxmlformats.org/officeDocument/2006/relationships/hyperlink" Target="https://podminky.urs.cz/item/CS_URS_2025_02/784181101" TargetMode="External"/><Relationship Id="rId2" Type="http://schemas.openxmlformats.org/officeDocument/2006/relationships/hyperlink" Target="https://podminky.urs.cz/item/CS_URS_2025_02/311113142" TargetMode="External"/><Relationship Id="rId29" Type="http://schemas.openxmlformats.org/officeDocument/2006/relationships/hyperlink" Target="https://podminky.urs.cz/item/CS_URS_2025_02/332361821" TargetMode="External"/><Relationship Id="rId24" Type="http://schemas.openxmlformats.org/officeDocument/2006/relationships/hyperlink" Target="https://podminky.urs.cz/item/CS_URS_2025_02/331351126" TargetMode="External"/><Relationship Id="rId40" Type="http://schemas.openxmlformats.org/officeDocument/2006/relationships/hyperlink" Target="https://podminky.urs.cz/item/CS_URS_2025_02/411351012" TargetMode="External"/><Relationship Id="rId45" Type="http://schemas.openxmlformats.org/officeDocument/2006/relationships/hyperlink" Target="https://podminky.urs.cz/item/CS_URS_2025_02/413351121" TargetMode="External"/><Relationship Id="rId66" Type="http://schemas.openxmlformats.org/officeDocument/2006/relationships/hyperlink" Target="https://podminky.urs.cz/item/CS_URS_2025_02/622321121" TargetMode="External"/><Relationship Id="rId87" Type="http://schemas.openxmlformats.org/officeDocument/2006/relationships/hyperlink" Target="https://podminky.urs.cz/item/CS_URS_2025_02/944511811" TargetMode="External"/><Relationship Id="rId110" Type="http://schemas.openxmlformats.org/officeDocument/2006/relationships/hyperlink" Target="https://podminky.urs.cz/item/CS_URS_2025_02/713141138" TargetMode="External"/><Relationship Id="rId115" Type="http://schemas.openxmlformats.org/officeDocument/2006/relationships/hyperlink" Target="https://podminky.urs.cz/item/CS_URS_2025_02/998721102" TargetMode="External"/><Relationship Id="rId131" Type="http://schemas.openxmlformats.org/officeDocument/2006/relationships/hyperlink" Target="https://podminky.urs.cz/item/CS_URS_2025_02/764548325" TargetMode="External"/><Relationship Id="rId136" Type="http://schemas.openxmlformats.org/officeDocument/2006/relationships/hyperlink" Target="https://podminky.urs.cz/item/CS_URS_2025_02/766694126" TargetMode="External"/><Relationship Id="rId157" Type="http://schemas.openxmlformats.org/officeDocument/2006/relationships/hyperlink" Target="https://podminky.urs.cz/item/CS_URS_2025_02/776121112" TargetMode="External"/><Relationship Id="rId178" Type="http://schemas.openxmlformats.org/officeDocument/2006/relationships/hyperlink" Target="https://podminky.urs.cz/item/CS_URS_2025_02/783314201" TargetMode="External"/><Relationship Id="rId61" Type="http://schemas.openxmlformats.org/officeDocument/2006/relationships/hyperlink" Target="https://podminky.urs.cz/item/CS_URS_2025_02/622143004" TargetMode="External"/><Relationship Id="rId82" Type="http://schemas.openxmlformats.org/officeDocument/2006/relationships/hyperlink" Target="https://podminky.urs.cz/item/CS_URS_2025_02/941211111" TargetMode="External"/><Relationship Id="rId152" Type="http://schemas.openxmlformats.org/officeDocument/2006/relationships/hyperlink" Target="https://podminky.urs.cz/item/CS_URS_2025_02/771591112" TargetMode="External"/><Relationship Id="rId173" Type="http://schemas.openxmlformats.org/officeDocument/2006/relationships/hyperlink" Target="https://podminky.urs.cz/item/CS_URS_2025_02/781495143" TargetMode="External"/><Relationship Id="rId19" Type="http://schemas.openxmlformats.org/officeDocument/2006/relationships/hyperlink" Target="https://podminky.urs.cz/item/CS_URS_2025_02/317998113" TargetMode="External"/><Relationship Id="rId14" Type="http://schemas.openxmlformats.org/officeDocument/2006/relationships/hyperlink" Target="https://podminky.urs.cz/item/CS_URS_2025_02/317142442" TargetMode="External"/><Relationship Id="rId30" Type="http://schemas.openxmlformats.org/officeDocument/2006/relationships/hyperlink" Target="https://podminky.urs.cz/item/CS_URS_2025_02/342272215" TargetMode="External"/><Relationship Id="rId35" Type="http://schemas.openxmlformats.org/officeDocument/2006/relationships/hyperlink" Target="https://podminky.urs.cz/item/CS_URS_2025_02/346244353" TargetMode="External"/><Relationship Id="rId56" Type="http://schemas.openxmlformats.org/officeDocument/2006/relationships/hyperlink" Target="https://podminky.urs.cz/item/CS_URS_2025_02/612341321" TargetMode="External"/><Relationship Id="rId77" Type="http://schemas.openxmlformats.org/officeDocument/2006/relationships/hyperlink" Target="https://podminky.urs.cz/item/CS_URS_2025_02/632481213" TargetMode="External"/><Relationship Id="rId100" Type="http://schemas.openxmlformats.org/officeDocument/2006/relationships/hyperlink" Target="https://podminky.urs.cz/item/CS_URS_2025_02/712363117" TargetMode="External"/><Relationship Id="rId105" Type="http://schemas.openxmlformats.org/officeDocument/2006/relationships/hyperlink" Target="https://podminky.urs.cz/item/CS_URS_2025_02/712391171" TargetMode="External"/><Relationship Id="rId126" Type="http://schemas.openxmlformats.org/officeDocument/2006/relationships/hyperlink" Target="https://podminky.urs.cz/item/CS_URS_2025_02/998763302" TargetMode="External"/><Relationship Id="rId147" Type="http://schemas.openxmlformats.org/officeDocument/2006/relationships/hyperlink" Target="https://podminky.urs.cz/item/CS_URS_2025_02/771111011" TargetMode="External"/><Relationship Id="rId168" Type="http://schemas.openxmlformats.org/officeDocument/2006/relationships/hyperlink" Target="https://podminky.urs.cz/item/CS_URS_2025_02/781492211" TargetMode="External"/><Relationship Id="rId8" Type="http://schemas.openxmlformats.org/officeDocument/2006/relationships/hyperlink" Target="https://podminky.urs.cz/item/CS_URS_2025_02/311235161" TargetMode="External"/><Relationship Id="rId51" Type="http://schemas.openxmlformats.org/officeDocument/2006/relationships/hyperlink" Target="https://podminky.urs.cz/item/CS_URS_2025_02/564750001" TargetMode="External"/><Relationship Id="rId72" Type="http://schemas.openxmlformats.org/officeDocument/2006/relationships/hyperlink" Target="https://podminky.urs.cz/item/CS_URS_2025_02/631319171" TargetMode="External"/><Relationship Id="rId93" Type="http://schemas.openxmlformats.org/officeDocument/2006/relationships/hyperlink" Target="https://podminky.urs.cz/item/CS_URS_2025_02/712341559" TargetMode="External"/><Relationship Id="rId98" Type="http://schemas.openxmlformats.org/officeDocument/2006/relationships/hyperlink" Target="https://podminky.urs.cz/item/CS_URS_2025_02/712363115" TargetMode="External"/><Relationship Id="rId121" Type="http://schemas.openxmlformats.org/officeDocument/2006/relationships/hyperlink" Target="https://podminky.urs.cz/item/CS_URS_2025_02/763172351" TargetMode="External"/><Relationship Id="rId142" Type="http://schemas.openxmlformats.org/officeDocument/2006/relationships/hyperlink" Target="https://podminky.urs.cz/item/CS_URS_2025_02/767640112" TargetMode="External"/><Relationship Id="rId163" Type="http://schemas.openxmlformats.org/officeDocument/2006/relationships/hyperlink" Target="https://podminky.urs.cz/item/CS_URS_2025_02/998776102" TargetMode="External"/><Relationship Id="rId184" Type="http://schemas.openxmlformats.org/officeDocument/2006/relationships/hyperlink" Target="https://podminky.urs.cz/item/CS_URS_2025_02/784211111" TargetMode="External"/><Relationship Id="rId3" Type="http://schemas.openxmlformats.org/officeDocument/2006/relationships/hyperlink" Target="https://podminky.urs.cz/item/CS_URS_2025_02/311113144" TargetMode="External"/><Relationship Id="rId25" Type="http://schemas.openxmlformats.org/officeDocument/2006/relationships/hyperlink" Target="https://podminky.urs.cz/item/CS_URS_2025_02/331361821" TargetMode="External"/><Relationship Id="rId46" Type="http://schemas.openxmlformats.org/officeDocument/2006/relationships/hyperlink" Target="https://podminky.urs.cz/item/CS_URS_2025_02/413351122" TargetMode="External"/><Relationship Id="rId67" Type="http://schemas.openxmlformats.org/officeDocument/2006/relationships/hyperlink" Target="https://podminky.urs.cz/item/CS_URS_2025_02/622531022" TargetMode="External"/><Relationship Id="rId116" Type="http://schemas.openxmlformats.org/officeDocument/2006/relationships/hyperlink" Target="https://podminky.urs.cz/item/CS_URS_2025_02/755111121" TargetMode="External"/><Relationship Id="rId137" Type="http://schemas.openxmlformats.org/officeDocument/2006/relationships/hyperlink" Target="https://podminky.urs.cz/item/CS_URS_2025_02/998766102" TargetMode="External"/><Relationship Id="rId158" Type="http://schemas.openxmlformats.org/officeDocument/2006/relationships/hyperlink" Target="https://podminky.urs.cz/item/CS_URS_2025_02/776141122" TargetMode="External"/><Relationship Id="rId20" Type="http://schemas.openxmlformats.org/officeDocument/2006/relationships/hyperlink" Target="https://podminky.urs.cz/item/CS_URS_2025_02/330321610" TargetMode="External"/><Relationship Id="rId41" Type="http://schemas.openxmlformats.org/officeDocument/2006/relationships/hyperlink" Target="https://podminky.urs.cz/item/CS_URS_2025_02/411354313" TargetMode="External"/><Relationship Id="rId62" Type="http://schemas.openxmlformats.org/officeDocument/2006/relationships/hyperlink" Target="https://podminky.urs.cz/item/CS_URS_2025_02/622211021" TargetMode="External"/><Relationship Id="rId83" Type="http://schemas.openxmlformats.org/officeDocument/2006/relationships/hyperlink" Target="https://podminky.urs.cz/item/CS_URS_2025_02/941211211" TargetMode="External"/><Relationship Id="rId88" Type="http://schemas.openxmlformats.org/officeDocument/2006/relationships/hyperlink" Target="https://podminky.urs.cz/item/CS_URS_2025_02/949101112" TargetMode="External"/><Relationship Id="rId111" Type="http://schemas.openxmlformats.org/officeDocument/2006/relationships/hyperlink" Target="https://podminky.urs.cz/item/CS_URS_2025_02/713141336" TargetMode="External"/><Relationship Id="rId132" Type="http://schemas.openxmlformats.org/officeDocument/2006/relationships/hyperlink" Target="https://podminky.urs.cz/item/CS_URS_2025_02/998764102" TargetMode="External"/><Relationship Id="rId153" Type="http://schemas.openxmlformats.org/officeDocument/2006/relationships/hyperlink" Target="https://podminky.urs.cz/item/CS_URS_2025_02/771591115" TargetMode="External"/><Relationship Id="rId174" Type="http://schemas.openxmlformats.org/officeDocument/2006/relationships/hyperlink" Target="https://podminky.urs.cz/item/CS_URS_2025_02/781495211" TargetMode="External"/><Relationship Id="rId179" Type="http://schemas.openxmlformats.org/officeDocument/2006/relationships/hyperlink" Target="https://podminky.urs.cz/item/CS_URS_2025_02/783315101" TargetMode="External"/><Relationship Id="rId15" Type="http://schemas.openxmlformats.org/officeDocument/2006/relationships/hyperlink" Target="https://podminky.urs.cz/item/CS_URS_2025_02/317168052" TargetMode="External"/><Relationship Id="rId36" Type="http://schemas.openxmlformats.org/officeDocument/2006/relationships/hyperlink" Target="https://podminky.urs.cz/item/CS_URS_2025_02/346244382" TargetMode="External"/><Relationship Id="rId57" Type="http://schemas.openxmlformats.org/officeDocument/2006/relationships/hyperlink" Target="https://podminky.urs.cz/item/CS_URS_2025_02/612341391" TargetMode="External"/><Relationship Id="rId106" Type="http://schemas.openxmlformats.org/officeDocument/2006/relationships/hyperlink" Target="https://podminky.urs.cz/item/CS_URS_2025_02/712771255" TargetMode="External"/><Relationship Id="rId127" Type="http://schemas.openxmlformats.org/officeDocument/2006/relationships/hyperlink" Target="https://podminky.urs.cz/item/CS_URS_2025_02/764224409" TargetMode="External"/><Relationship Id="rId10" Type="http://schemas.openxmlformats.org/officeDocument/2006/relationships/hyperlink" Target="https://podminky.urs.cz/item/CS_URS_2025_02/311238937" TargetMode="External"/><Relationship Id="rId31" Type="http://schemas.openxmlformats.org/officeDocument/2006/relationships/hyperlink" Target="https://podminky.urs.cz/item/CS_URS_2025_02/342272225" TargetMode="External"/><Relationship Id="rId52" Type="http://schemas.openxmlformats.org/officeDocument/2006/relationships/hyperlink" Target="https://podminky.urs.cz/item/CS_URS_2025_02/564760101" TargetMode="External"/><Relationship Id="rId73" Type="http://schemas.openxmlformats.org/officeDocument/2006/relationships/hyperlink" Target="https://podminky.urs.cz/item/CS_URS_2025_02/631319199" TargetMode="External"/><Relationship Id="rId78" Type="http://schemas.openxmlformats.org/officeDocument/2006/relationships/hyperlink" Target="https://podminky.urs.cz/item/CS_URS_2025_02/634112127" TargetMode="External"/><Relationship Id="rId94" Type="http://schemas.openxmlformats.org/officeDocument/2006/relationships/hyperlink" Target="https://podminky.urs.cz/item/CS_URS_2025_02/712341715" TargetMode="External"/><Relationship Id="rId99" Type="http://schemas.openxmlformats.org/officeDocument/2006/relationships/hyperlink" Target="https://podminky.urs.cz/item/CS_URS_2025_02/712363116" TargetMode="External"/><Relationship Id="rId101" Type="http://schemas.openxmlformats.org/officeDocument/2006/relationships/hyperlink" Target="https://podminky.urs.cz/item/CS_URS_2025_02/712363120" TargetMode="External"/><Relationship Id="rId122" Type="http://schemas.openxmlformats.org/officeDocument/2006/relationships/hyperlink" Target="https://podminky.urs.cz/item/CS_URS_2025_02/763172352" TargetMode="External"/><Relationship Id="rId143" Type="http://schemas.openxmlformats.org/officeDocument/2006/relationships/hyperlink" Target="https://podminky.urs.cz/item/CS_URS_2025_02/767640224" TargetMode="External"/><Relationship Id="rId148" Type="http://schemas.openxmlformats.org/officeDocument/2006/relationships/hyperlink" Target="https://podminky.urs.cz/item/CS_URS_2025_02/771121011" TargetMode="External"/><Relationship Id="rId164" Type="http://schemas.openxmlformats.org/officeDocument/2006/relationships/hyperlink" Target="https://podminky.urs.cz/item/CS_URS_2025_02/781121011" TargetMode="External"/><Relationship Id="rId169" Type="http://schemas.openxmlformats.org/officeDocument/2006/relationships/hyperlink" Target="https://podminky.urs.cz/item/CS_URS_2025_02/781492251" TargetMode="External"/><Relationship Id="rId185" Type="http://schemas.openxmlformats.org/officeDocument/2006/relationships/hyperlink" Target="https://podminky.urs.cz/item/CS_URS_2025_02/786623015" TargetMode="External"/><Relationship Id="rId4" Type="http://schemas.openxmlformats.org/officeDocument/2006/relationships/hyperlink" Target="https://podminky.urs.cz/item/CS_URS_2025_02/313361821" TargetMode="External"/><Relationship Id="rId9" Type="http://schemas.openxmlformats.org/officeDocument/2006/relationships/hyperlink" Target="https://podminky.urs.cz/item/CS_URS_2025_02/311237161" TargetMode="External"/><Relationship Id="rId180" Type="http://schemas.openxmlformats.org/officeDocument/2006/relationships/hyperlink" Target="https://podminky.urs.cz/item/CS_URS_2025_02/783317101" TargetMode="External"/><Relationship Id="rId26" Type="http://schemas.openxmlformats.org/officeDocument/2006/relationships/hyperlink" Target="https://podminky.urs.cz/item/CS_URS_2025_02/330321611" TargetMode="External"/><Relationship Id="rId47" Type="http://schemas.openxmlformats.org/officeDocument/2006/relationships/hyperlink" Target="https://podminky.urs.cz/item/CS_URS_2025_02/413352115" TargetMode="External"/><Relationship Id="rId68" Type="http://schemas.openxmlformats.org/officeDocument/2006/relationships/hyperlink" Target="https://podminky.urs.cz/item/CS_URS_2025_02/629991012" TargetMode="External"/><Relationship Id="rId89" Type="http://schemas.openxmlformats.org/officeDocument/2006/relationships/hyperlink" Target="https://podminky.urs.cz/item/CS_URS_2025_02/952901111" TargetMode="External"/><Relationship Id="rId112" Type="http://schemas.openxmlformats.org/officeDocument/2006/relationships/hyperlink" Target="https://podminky.urs.cz/item/CS_URS_2025_02/713191321" TargetMode="External"/><Relationship Id="rId133" Type="http://schemas.openxmlformats.org/officeDocument/2006/relationships/hyperlink" Target="https://podminky.urs.cz/item/CS_URS_2025_02/766660002" TargetMode="External"/><Relationship Id="rId154" Type="http://schemas.openxmlformats.org/officeDocument/2006/relationships/hyperlink" Target="https://podminky.urs.cz/item/CS_URS_2025_02/771592011" TargetMode="External"/><Relationship Id="rId175" Type="http://schemas.openxmlformats.org/officeDocument/2006/relationships/hyperlink" Target="https://podminky.urs.cz/item/CS_URS_2025_02/998781102" TargetMode="External"/><Relationship Id="rId16" Type="http://schemas.openxmlformats.org/officeDocument/2006/relationships/hyperlink" Target="https://podminky.urs.cz/item/CS_URS_2025_02/317168054" TargetMode="External"/><Relationship Id="rId37" Type="http://schemas.openxmlformats.org/officeDocument/2006/relationships/hyperlink" Target="https://podminky.urs.cz/item/CS_URS_2025_02/411121243" TargetMode="External"/><Relationship Id="rId58" Type="http://schemas.openxmlformats.org/officeDocument/2006/relationships/hyperlink" Target="https://podminky.urs.cz/item/CS_URS_2025_02/622131121" TargetMode="External"/><Relationship Id="rId79" Type="http://schemas.openxmlformats.org/officeDocument/2006/relationships/hyperlink" Target="https://podminky.urs.cz/item/CS_URS_2025_02/642942111" TargetMode="External"/><Relationship Id="rId102" Type="http://schemas.openxmlformats.org/officeDocument/2006/relationships/hyperlink" Target="https://podminky.urs.cz/item/CS_URS_2025_02/712363604" TargetMode="External"/><Relationship Id="rId123" Type="http://schemas.openxmlformats.org/officeDocument/2006/relationships/hyperlink" Target="https://podminky.urs.cz/item/CS_URS_2025_02/763411126" TargetMode="External"/><Relationship Id="rId144" Type="http://schemas.openxmlformats.org/officeDocument/2006/relationships/hyperlink" Target="https://podminky.urs.cz/item/CS_URS_2025_02/767646411" TargetMode="External"/><Relationship Id="rId90" Type="http://schemas.openxmlformats.org/officeDocument/2006/relationships/hyperlink" Target="https://podminky.urs.cz/item/CS_URS_2025_02/985324111" TargetMode="External"/><Relationship Id="rId165" Type="http://schemas.openxmlformats.org/officeDocument/2006/relationships/hyperlink" Target="https://podminky.urs.cz/item/CS_URS_2025_02/781131112" TargetMode="External"/><Relationship Id="rId186" Type="http://schemas.openxmlformats.org/officeDocument/2006/relationships/hyperlink" Target="https://podminky.urs.cz/item/CS_URS_2025_02/786623017" TargetMode="External"/><Relationship Id="rId27" Type="http://schemas.openxmlformats.org/officeDocument/2006/relationships/hyperlink" Target="https://podminky.urs.cz/item/CS_URS_2025_02/332352103" TargetMode="External"/><Relationship Id="rId48" Type="http://schemas.openxmlformats.org/officeDocument/2006/relationships/hyperlink" Target="https://podminky.urs.cz/item/CS_URS_2025_02/413352116" TargetMode="External"/><Relationship Id="rId69" Type="http://schemas.openxmlformats.org/officeDocument/2006/relationships/hyperlink" Target="https://podminky.urs.cz/item/CS_URS_2025_02/631311114" TargetMode="External"/><Relationship Id="rId113" Type="http://schemas.openxmlformats.org/officeDocument/2006/relationships/hyperlink" Target="https://podminky.urs.cz/item/CS_URS_2025_02/998713102" TargetMode="External"/><Relationship Id="rId134" Type="http://schemas.openxmlformats.org/officeDocument/2006/relationships/hyperlink" Target="https://podminky.urs.cz/item/CS_URS_2025_02/766660729" TargetMode="External"/><Relationship Id="rId80" Type="http://schemas.openxmlformats.org/officeDocument/2006/relationships/hyperlink" Target="https://podminky.urs.cz/item/CS_URS_2025_02/644941112" TargetMode="External"/><Relationship Id="rId155" Type="http://schemas.openxmlformats.org/officeDocument/2006/relationships/hyperlink" Target="https://podminky.urs.cz/item/CS_URS_2025_02/998771102" TargetMode="External"/><Relationship Id="rId176" Type="http://schemas.openxmlformats.org/officeDocument/2006/relationships/hyperlink" Target="https://podminky.urs.cz/item/CS_URS_2025_02/783301313" TargetMode="External"/><Relationship Id="rId17" Type="http://schemas.openxmlformats.org/officeDocument/2006/relationships/hyperlink" Target="https://podminky.urs.cz/item/CS_URS_2025_02/317941123" TargetMode="External"/><Relationship Id="rId38" Type="http://schemas.openxmlformats.org/officeDocument/2006/relationships/hyperlink" Target="https://podminky.urs.cz/item/CS_URS_2025_02/411324646" TargetMode="External"/><Relationship Id="rId59" Type="http://schemas.openxmlformats.org/officeDocument/2006/relationships/hyperlink" Target="https://podminky.urs.cz/item/CS_URS_2025_02/622143002" TargetMode="External"/><Relationship Id="rId103" Type="http://schemas.openxmlformats.org/officeDocument/2006/relationships/hyperlink" Target="https://podminky.urs.cz/item/CS_URS_2025_02/712363605" TargetMode="External"/><Relationship Id="rId124" Type="http://schemas.openxmlformats.org/officeDocument/2006/relationships/hyperlink" Target="https://podminky.urs.cz/item/CS_URS_2025_02/763411215" TargetMode="External"/><Relationship Id="rId70" Type="http://schemas.openxmlformats.org/officeDocument/2006/relationships/hyperlink" Target="https://podminky.urs.cz/item/CS_URS_2025_02/631311131" TargetMode="External"/><Relationship Id="rId91" Type="http://schemas.openxmlformats.org/officeDocument/2006/relationships/hyperlink" Target="https://podminky.urs.cz/item/CS_URS_2025_02/998011002" TargetMode="External"/><Relationship Id="rId145" Type="http://schemas.openxmlformats.org/officeDocument/2006/relationships/hyperlink" Target="https://podminky.urs.cz/item/CS_URS_2025_02/767649198" TargetMode="External"/><Relationship Id="rId166" Type="http://schemas.openxmlformats.org/officeDocument/2006/relationships/hyperlink" Target="https://podminky.urs.cz/item/CS_URS_2025_02/781131264" TargetMode="External"/><Relationship Id="rId187" Type="http://schemas.openxmlformats.org/officeDocument/2006/relationships/hyperlink" Target="https://podminky.urs.cz/item/CS_URS_2025_02/786624121" TargetMode="External"/><Relationship Id="rId1" Type="http://schemas.openxmlformats.org/officeDocument/2006/relationships/hyperlink" Target="https://podminky.urs.cz/item/CS_URS_2025_02/310232081" TargetMode="External"/><Relationship Id="rId28" Type="http://schemas.openxmlformats.org/officeDocument/2006/relationships/hyperlink" Target="https://podminky.urs.cz/item/CS_URS_2025_02/332352191" TargetMode="External"/><Relationship Id="rId49" Type="http://schemas.openxmlformats.org/officeDocument/2006/relationships/hyperlink" Target="https://podminky.urs.cz/item/CS_URS_2025_02/413361821" TargetMode="External"/><Relationship Id="rId114" Type="http://schemas.openxmlformats.org/officeDocument/2006/relationships/hyperlink" Target="https://podminky.urs.cz/item/CS_URS_2025_02/721233134" TargetMode="External"/><Relationship Id="rId60" Type="http://schemas.openxmlformats.org/officeDocument/2006/relationships/hyperlink" Target="https://podminky.urs.cz/item/CS_URS_2025_02/622143003" TargetMode="External"/><Relationship Id="rId81" Type="http://schemas.openxmlformats.org/officeDocument/2006/relationships/hyperlink" Target="https://podminky.urs.cz/item/CS_URS_2025_02/644941121" TargetMode="External"/><Relationship Id="rId135" Type="http://schemas.openxmlformats.org/officeDocument/2006/relationships/hyperlink" Target="https://podminky.urs.cz/item/CS_URS_2025_02/766660752" TargetMode="External"/><Relationship Id="rId156" Type="http://schemas.openxmlformats.org/officeDocument/2006/relationships/hyperlink" Target="https://podminky.urs.cz/item/CS_URS_2025_02/776111311" TargetMode="External"/><Relationship Id="rId177" Type="http://schemas.openxmlformats.org/officeDocument/2006/relationships/hyperlink" Target="https://podminky.urs.cz/item/CS_URS_2025_02/783301401"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podminky.urs.cz/item/CS_URS_2025_02/998766102" TargetMode="External"/><Relationship Id="rId21" Type="http://schemas.openxmlformats.org/officeDocument/2006/relationships/hyperlink" Target="https://podminky.urs.cz/item/CS_URS_2025_02/313361821" TargetMode="External"/><Relationship Id="rId42" Type="http://schemas.openxmlformats.org/officeDocument/2006/relationships/hyperlink" Target="https://podminky.urs.cz/item/CS_URS_2025_02/611325225" TargetMode="External"/><Relationship Id="rId63" Type="http://schemas.openxmlformats.org/officeDocument/2006/relationships/hyperlink" Target="https://podminky.urs.cz/item/CS_URS_2025_02/631351102" TargetMode="External"/><Relationship Id="rId84" Type="http://schemas.openxmlformats.org/officeDocument/2006/relationships/hyperlink" Target="https://podminky.urs.cz/item/CS_URS_2025_02/997013509" TargetMode="External"/><Relationship Id="rId138" Type="http://schemas.openxmlformats.org/officeDocument/2006/relationships/hyperlink" Target="https://podminky.urs.cz/item/CS_URS_2025_02/784111001" TargetMode="External"/><Relationship Id="rId107" Type="http://schemas.openxmlformats.org/officeDocument/2006/relationships/hyperlink" Target="https://podminky.urs.cz/item/CS_URS_2025_02/998713102" TargetMode="External"/><Relationship Id="rId11" Type="http://schemas.openxmlformats.org/officeDocument/2006/relationships/hyperlink" Target="https://podminky.urs.cz/item/CS_URS_2025_02/273351122" TargetMode="External"/><Relationship Id="rId32" Type="http://schemas.openxmlformats.org/officeDocument/2006/relationships/hyperlink" Target="https://podminky.urs.cz/item/CS_URS_2025_02/342291121" TargetMode="External"/><Relationship Id="rId37" Type="http://schemas.openxmlformats.org/officeDocument/2006/relationships/hyperlink" Target="https://podminky.urs.cz/item/CS_URS_2025_02/411354314" TargetMode="External"/><Relationship Id="rId53" Type="http://schemas.openxmlformats.org/officeDocument/2006/relationships/hyperlink" Target="https://podminky.urs.cz/item/CS_URS_2025_02/622211021" TargetMode="External"/><Relationship Id="rId58" Type="http://schemas.openxmlformats.org/officeDocument/2006/relationships/hyperlink" Target="https://podminky.urs.cz/item/CS_URS_2025_02/631311114" TargetMode="External"/><Relationship Id="rId74" Type="http://schemas.openxmlformats.org/officeDocument/2006/relationships/hyperlink" Target="https://podminky.urs.cz/item/CS_URS_2025_02/949101112" TargetMode="External"/><Relationship Id="rId79" Type="http://schemas.openxmlformats.org/officeDocument/2006/relationships/hyperlink" Target="https://podminky.urs.cz/item/CS_URS_2025_02/974031167" TargetMode="External"/><Relationship Id="rId102" Type="http://schemas.openxmlformats.org/officeDocument/2006/relationships/hyperlink" Target="https://podminky.urs.cz/item/CS_URS_2025_02/998712102" TargetMode="External"/><Relationship Id="rId123" Type="http://schemas.openxmlformats.org/officeDocument/2006/relationships/hyperlink" Target="https://podminky.urs.cz/item/CS_URS_2025_02/767649197" TargetMode="External"/><Relationship Id="rId128" Type="http://schemas.openxmlformats.org/officeDocument/2006/relationships/hyperlink" Target="https://podminky.urs.cz/item/CS_URS_2025_02/776222111" TargetMode="External"/><Relationship Id="rId5" Type="http://schemas.openxmlformats.org/officeDocument/2006/relationships/hyperlink" Target="https://podminky.urs.cz/item/CS_URS_2025_02/171201231" TargetMode="External"/><Relationship Id="rId90" Type="http://schemas.openxmlformats.org/officeDocument/2006/relationships/hyperlink" Target="https://podminky.urs.cz/item/CS_URS_2025_02/711142559" TargetMode="External"/><Relationship Id="rId95" Type="http://schemas.openxmlformats.org/officeDocument/2006/relationships/hyperlink" Target="https://podminky.urs.cz/item/CS_URS_2025_02/712341559" TargetMode="External"/><Relationship Id="rId22" Type="http://schemas.openxmlformats.org/officeDocument/2006/relationships/hyperlink" Target="https://podminky.urs.cz/item/CS_URS_2025_02/311237161" TargetMode="External"/><Relationship Id="rId27" Type="http://schemas.openxmlformats.org/officeDocument/2006/relationships/hyperlink" Target="https://podminky.urs.cz/item/CS_URS_2025_02/317944323" TargetMode="External"/><Relationship Id="rId43" Type="http://schemas.openxmlformats.org/officeDocument/2006/relationships/hyperlink" Target="https://podminky.urs.cz/item/CS_URS_2025_02/612131121" TargetMode="External"/><Relationship Id="rId48" Type="http://schemas.openxmlformats.org/officeDocument/2006/relationships/hyperlink" Target="https://podminky.urs.cz/item/CS_URS_2025_02/612341391" TargetMode="External"/><Relationship Id="rId64" Type="http://schemas.openxmlformats.org/officeDocument/2006/relationships/hyperlink" Target="https://podminky.urs.cz/item/CS_URS_2025_02/631362021" TargetMode="External"/><Relationship Id="rId69" Type="http://schemas.openxmlformats.org/officeDocument/2006/relationships/hyperlink" Target="https://podminky.urs.cz/item/CS_URS_2025_02/941211211" TargetMode="External"/><Relationship Id="rId113" Type="http://schemas.openxmlformats.org/officeDocument/2006/relationships/hyperlink" Target="https://podminky.urs.cz/item/CS_URS_2025_02/766660717" TargetMode="External"/><Relationship Id="rId118" Type="http://schemas.openxmlformats.org/officeDocument/2006/relationships/hyperlink" Target="https://podminky.urs.cz/item/CS_URS_2025_02/767627306" TargetMode="External"/><Relationship Id="rId134" Type="http://schemas.openxmlformats.org/officeDocument/2006/relationships/hyperlink" Target="https://podminky.urs.cz/item/CS_URS_2025_02/783301401" TargetMode="External"/><Relationship Id="rId139" Type="http://schemas.openxmlformats.org/officeDocument/2006/relationships/hyperlink" Target="https://podminky.urs.cz/item/CS_URS_2025_02/784111011" TargetMode="External"/><Relationship Id="rId80" Type="http://schemas.openxmlformats.org/officeDocument/2006/relationships/hyperlink" Target="https://podminky.urs.cz/item/CS_URS_2025_02/974031666" TargetMode="External"/><Relationship Id="rId85" Type="http://schemas.openxmlformats.org/officeDocument/2006/relationships/hyperlink" Target="https://podminky.urs.cz/item/CS_URS_2025_02/997013603" TargetMode="External"/><Relationship Id="rId12" Type="http://schemas.openxmlformats.org/officeDocument/2006/relationships/hyperlink" Target="https://podminky.urs.cz/item/CS_URS_2025_02/273362021" TargetMode="External"/><Relationship Id="rId17" Type="http://schemas.openxmlformats.org/officeDocument/2006/relationships/hyperlink" Target="https://podminky.urs.cz/item/CS_URS_2025_02/279113146" TargetMode="External"/><Relationship Id="rId33" Type="http://schemas.openxmlformats.org/officeDocument/2006/relationships/hyperlink" Target="https://podminky.urs.cz/item/CS_URS_2025_02/411324646" TargetMode="External"/><Relationship Id="rId38" Type="http://schemas.openxmlformats.org/officeDocument/2006/relationships/hyperlink" Target="https://podminky.urs.cz/item/CS_URS_2025_02/411361821" TargetMode="External"/><Relationship Id="rId59" Type="http://schemas.openxmlformats.org/officeDocument/2006/relationships/hyperlink" Target="https://podminky.urs.cz/item/CS_URS_2025_02/631319011" TargetMode="External"/><Relationship Id="rId103" Type="http://schemas.openxmlformats.org/officeDocument/2006/relationships/hyperlink" Target="https://podminky.urs.cz/item/CS_URS_2025_02/713121111" TargetMode="External"/><Relationship Id="rId108" Type="http://schemas.openxmlformats.org/officeDocument/2006/relationships/hyperlink" Target="https://podminky.urs.cz/item/CS_URS_2025_02/721233134" TargetMode="External"/><Relationship Id="rId124" Type="http://schemas.openxmlformats.org/officeDocument/2006/relationships/hyperlink" Target="https://podminky.urs.cz/item/CS_URS_2025_02/998767102" TargetMode="External"/><Relationship Id="rId129" Type="http://schemas.openxmlformats.org/officeDocument/2006/relationships/hyperlink" Target="https://podminky.urs.cz/item/CS_URS_2025_02/776411112" TargetMode="External"/><Relationship Id="rId54" Type="http://schemas.openxmlformats.org/officeDocument/2006/relationships/hyperlink" Target="https://podminky.urs.cz/item/CS_URS_2025_02/622212001" TargetMode="External"/><Relationship Id="rId70" Type="http://schemas.openxmlformats.org/officeDocument/2006/relationships/hyperlink" Target="https://podminky.urs.cz/item/CS_URS_2025_02/941211811" TargetMode="External"/><Relationship Id="rId75" Type="http://schemas.openxmlformats.org/officeDocument/2006/relationships/hyperlink" Target="https://podminky.urs.cz/item/CS_URS_2025_02/952901111" TargetMode="External"/><Relationship Id="rId91" Type="http://schemas.openxmlformats.org/officeDocument/2006/relationships/hyperlink" Target="https://podminky.urs.cz/item/CS_URS_2025_02/711161112" TargetMode="External"/><Relationship Id="rId96" Type="http://schemas.openxmlformats.org/officeDocument/2006/relationships/hyperlink" Target="https://podminky.urs.cz/item/CS_URS_2025_02/712341715" TargetMode="External"/><Relationship Id="rId140" Type="http://schemas.openxmlformats.org/officeDocument/2006/relationships/hyperlink" Target="https://podminky.urs.cz/item/CS_URS_2025_02/784181101" TargetMode="External"/><Relationship Id="rId1" Type="http://schemas.openxmlformats.org/officeDocument/2006/relationships/hyperlink" Target="https://podminky.urs.cz/item/CS_URS_2025_02/132251102" TargetMode="External"/><Relationship Id="rId6" Type="http://schemas.openxmlformats.org/officeDocument/2006/relationships/hyperlink" Target="https://podminky.urs.cz/item/CS_URS_2025_02/171251201" TargetMode="External"/><Relationship Id="rId23" Type="http://schemas.openxmlformats.org/officeDocument/2006/relationships/hyperlink" Target="https://podminky.urs.cz/item/CS_URS_2025_02/311238943" TargetMode="External"/><Relationship Id="rId28" Type="http://schemas.openxmlformats.org/officeDocument/2006/relationships/hyperlink" Target="https://podminky.urs.cz/item/CS_URS_2025_02/317998113" TargetMode="External"/><Relationship Id="rId49" Type="http://schemas.openxmlformats.org/officeDocument/2006/relationships/hyperlink" Target="https://podminky.urs.cz/item/CS_URS_2025_02/622131121" TargetMode="External"/><Relationship Id="rId114" Type="http://schemas.openxmlformats.org/officeDocument/2006/relationships/hyperlink" Target="https://podminky.urs.cz/item/CS_URS_2025_02/766660729" TargetMode="External"/><Relationship Id="rId119" Type="http://schemas.openxmlformats.org/officeDocument/2006/relationships/hyperlink" Target="https://podminky.urs.cz/item/CS_URS_2025_02/767627307" TargetMode="External"/><Relationship Id="rId44" Type="http://schemas.openxmlformats.org/officeDocument/2006/relationships/hyperlink" Target="https://podminky.urs.cz/item/CS_URS_2025_02/612315302" TargetMode="External"/><Relationship Id="rId60" Type="http://schemas.openxmlformats.org/officeDocument/2006/relationships/hyperlink" Target="https://podminky.urs.cz/item/CS_URS_2025_02/631319171" TargetMode="External"/><Relationship Id="rId65" Type="http://schemas.openxmlformats.org/officeDocument/2006/relationships/hyperlink" Target="https://podminky.urs.cz/item/CS_URS_2025_02/632481213" TargetMode="External"/><Relationship Id="rId81" Type="http://schemas.openxmlformats.org/officeDocument/2006/relationships/hyperlink" Target="https://podminky.urs.cz/item/CS_URS_2025_02/985324111" TargetMode="External"/><Relationship Id="rId86" Type="http://schemas.openxmlformats.org/officeDocument/2006/relationships/hyperlink" Target="https://podminky.urs.cz/item/CS_URS_2025_02/998011002" TargetMode="External"/><Relationship Id="rId130" Type="http://schemas.openxmlformats.org/officeDocument/2006/relationships/hyperlink" Target="https://podminky.urs.cz/item/CS_URS_2025_02/776421312" TargetMode="External"/><Relationship Id="rId135" Type="http://schemas.openxmlformats.org/officeDocument/2006/relationships/hyperlink" Target="https://podminky.urs.cz/item/CS_URS_2025_02/783314201" TargetMode="External"/><Relationship Id="rId13" Type="http://schemas.openxmlformats.org/officeDocument/2006/relationships/hyperlink" Target="https://podminky.urs.cz/item/CS_URS_2025_02/274321411" TargetMode="External"/><Relationship Id="rId18" Type="http://schemas.openxmlformats.org/officeDocument/2006/relationships/hyperlink" Target="https://podminky.urs.cz/item/CS_URS_2025_02/279361821" TargetMode="External"/><Relationship Id="rId39" Type="http://schemas.openxmlformats.org/officeDocument/2006/relationships/hyperlink" Target="https://podminky.urs.cz/item/CS_URS_2025_02/413232221" TargetMode="External"/><Relationship Id="rId109" Type="http://schemas.openxmlformats.org/officeDocument/2006/relationships/hyperlink" Target="https://podminky.urs.cz/item/CS_URS_2025_02/998721102" TargetMode="External"/><Relationship Id="rId34" Type="http://schemas.openxmlformats.org/officeDocument/2006/relationships/hyperlink" Target="https://podminky.urs.cz/item/CS_URS_2025_02/411351011" TargetMode="External"/><Relationship Id="rId50" Type="http://schemas.openxmlformats.org/officeDocument/2006/relationships/hyperlink" Target="https://podminky.urs.cz/item/CS_URS_2025_02/622143002" TargetMode="External"/><Relationship Id="rId55" Type="http://schemas.openxmlformats.org/officeDocument/2006/relationships/hyperlink" Target="https://podminky.urs.cz/item/CS_URS_2025_02/622321121" TargetMode="External"/><Relationship Id="rId76" Type="http://schemas.openxmlformats.org/officeDocument/2006/relationships/hyperlink" Target="https://podminky.urs.cz/item/CS_URS_2025_02/962032231" TargetMode="External"/><Relationship Id="rId97" Type="http://schemas.openxmlformats.org/officeDocument/2006/relationships/hyperlink" Target="https://podminky.urs.cz/item/CS_URS_2025_02/712363115" TargetMode="External"/><Relationship Id="rId104" Type="http://schemas.openxmlformats.org/officeDocument/2006/relationships/hyperlink" Target="https://podminky.urs.cz/item/CS_URS_2025_02/713141136" TargetMode="External"/><Relationship Id="rId120" Type="http://schemas.openxmlformats.org/officeDocument/2006/relationships/hyperlink" Target="https://podminky.urs.cz/item/CS_URS_2025_02/767640112" TargetMode="External"/><Relationship Id="rId125" Type="http://schemas.openxmlformats.org/officeDocument/2006/relationships/hyperlink" Target="https://podminky.urs.cz/item/CS_URS_2025_02/776111311" TargetMode="External"/><Relationship Id="rId141" Type="http://schemas.openxmlformats.org/officeDocument/2006/relationships/hyperlink" Target="https://podminky.urs.cz/item/CS_URS_2025_02/784211111" TargetMode="External"/><Relationship Id="rId7" Type="http://schemas.openxmlformats.org/officeDocument/2006/relationships/hyperlink" Target="https://podminky.urs.cz/item/CS_URS_2025_02/181951112" TargetMode="External"/><Relationship Id="rId71" Type="http://schemas.openxmlformats.org/officeDocument/2006/relationships/hyperlink" Target="https://podminky.urs.cz/item/CS_URS_2025_02/944511111" TargetMode="External"/><Relationship Id="rId92" Type="http://schemas.openxmlformats.org/officeDocument/2006/relationships/hyperlink" Target="https://podminky.urs.cz/item/CS_URS_2025_02/711161384" TargetMode="External"/><Relationship Id="rId2" Type="http://schemas.openxmlformats.org/officeDocument/2006/relationships/hyperlink" Target="https://podminky.urs.cz/item/CS_URS_2025_02/162751117" TargetMode="External"/><Relationship Id="rId29" Type="http://schemas.openxmlformats.org/officeDocument/2006/relationships/hyperlink" Target="https://podminky.urs.cz/item/CS_URS_2025_02/342272215" TargetMode="External"/><Relationship Id="rId24" Type="http://schemas.openxmlformats.org/officeDocument/2006/relationships/hyperlink" Target="https://podminky.urs.cz/item/CS_URS_2025_02/317121151" TargetMode="External"/><Relationship Id="rId40" Type="http://schemas.openxmlformats.org/officeDocument/2006/relationships/hyperlink" Target="https://podminky.urs.cz/item/CS_URS_2025_02/417238212" TargetMode="External"/><Relationship Id="rId45" Type="http://schemas.openxmlformats.org/officeDocument/2006/relationships/hyperlink" Target="https://podminky.urs.cz/item/CS_URS_2025_02/612325223" TargetMode="External"/><Relationship Id="rId66" Type="http://schemas.openxmlformats.org/officeDocument/2006/relationships/hyperlink" Target="https://podminky.urs.cz/item/CS_URS_2025_02/634112127" TargetMode="External"/><Relationship Id="rId87" Type="http://schemas.openxmlformats.org/officeDocument/2006/relationships/hyperlink" Target="https://podminky.urs.cz/item/CS_URS_2025_02/711111001" TargetMode="External"/><Relationship Id="rId110" Type="http://schemas.openxmlformats.org/officeDocument/2006/relationships/hyperlink" Target="https://podminky.urs.cz/item/CS_URS_2025_02/762361332" TargetMode="External"/><Relationship Id="rId115" Type="http://schemas.openxmlformats.org/officeDocument/2006/relationships/hyperlink" Target="https://podminky.urs.cz/item/CS_URS_2025_02/766660734" TargetMode="External"/><Relationship Id="rId131" Type="http://schemas.openxmlformats.org/officeDocument/2006/relationships/hyperlink" Target="https://podminky.urs.cz/item/CS_URS_2025_02/776991131" TargetMode="External"/><Relationship Id="rId136" Type="http://schemas.openxmlformats.org/officeDocument/2006/relationships/hyperlink" Target="https://podminky.urs.cz/item/CS_URS_2025_02/783315101" TargetMode="External"/><Relationship Id="rId61" Type="http://schemas.openxmlformats.org/officeDocument/2006/relationships/hyperlink" Target="https://podminky.urs.cz/item/CS_URS_2025_02/631319199" TargetMode="External"/><Relationship Id="rId82" Type="http://schemas.openxmlformats.org/officeDocument/2006/relationships/hyperlink" Target="https://podminky.urs.cz/item/CS_URS_2025_02/997002611" TargetMode="External"/><Relationship Id="rId19" Type="http://schemas.openxmlformats.org/officeDocument/2006/relationships/hyperlink" Target="https://podminky.urs.cz/item/CS_URS_2025_02/310238211" TargetMode="External"/><Relationship Id="rId14" Type="http://schemas.openxmlformats.org/officeDocument/2006/relationships/hyperlink" Target="https://podminky.urs.cz/item/CS_URS_2025_02/274351121" TargetMode="External"/><Relationship Id="rId30" Type="http://schemas.openxmlformats.org/officeDocument/2006/relationships/hyperlink" Target="https://podminky.urs.cz/item/CS_URS_2025_02/342272245" TargetMode="External"/><Relationship Id="rId35" Type="http://schemas.openxmlformats.org/officeDocument/2006/relationships/hyperlink" Target="https://podminky.urs.cz/item/CS_URS_2025_02/411351012" TargetMode="External"/><Relationship Id="rId56" Type="http://schemas.openxmlformats.org/officeDocument/2006/relationships/hyperlink" Target="https://podminky.urs.cz/item/CS_URS_2025_02/622531022" TargetMode="External"/><Relationship Id="rId77" Type="http://schemas.openxmlformats.org/officeDocument/2006/relationships/hyperlink" Target="https://podminky.urs.cz/item/CS_URS_2025_02/971033651" TargetMode="External"/><Relationship Id="rId100" Type="http://schemas.openxmlformats.org/officeDocument/2006/relationships/hyperlink" Target="https://podminky.urs.cz/item/CS_URS_2025_02/712391171" TargetMode="External"/><Relationship Id="rId105" Type="http://schemas.openxmlformats.org/officeDocument/2006/relationships/hyperlink" Target="https://podminky.urs.cz/item/CS_URS_2025_02/713141138" TargetMode="External"/><Relationship Id="rId126" Type="http://schemas.openxmlformats.org/officeDocument/2006/relationships/hyperlink" Target="https://podminky.urs.cz/item/CS_URS_2025_02/776121112" TargetMode="External"/><Relationship Id="rId8" Type="http://schemas.openxmlformats.org/officeDocument/2006/relationships/hyperlink" Target="https://podminky.urs.cz/item/CS_URS_2025_02/271542211" TargetMode="External"/><Relationship Id="rId51" Type="http://schemas.openxmlformats.org/officeDocument/2006/relationships/hyperlink" Target="https://podminky.urs.cz/item/CS_URS_2025_02/622143003" TargetMode="External"/><Relationship Id="rId72" Type="http://schemas.openxmlformats.org/officeDocument/2006/relationships/hyperlink" Target="https://podminky.urs.cz/item/CS_URS_2025_02/944511211" TargetMode="External"/><Relationship Id="rId93" Type="http://schemas.openxmlformats.org/officeDocument/2006/relationships/hyperlink" Target="https://podminky.urs.cz/item/CS_URS_2025_02/998711102" TargetMode="External"/><Relationship Id="rId98" Type="http://schemas.openxmlformats.org/officeDocument/2006/relationships/hyperlink" Target="https://podminky.urs.cz/item/CS_URS_2025_02/712363604" TargetMode="External"/><Relationship Id="rId121" Type="http://schemas.openxmlformats.org/officeDocument/2006/relationships/hyperlink" Target="https://podminky.urs.cz/item/CS_URS_2025_02/767640114" TargetMode="External"/><Relationship Id="rId3" Type="http://schemas.openxmlformats.org/officeDocument/2006/relationships/hyperlink" Target="https://podminky.urs.cz/item/CS_URS_2025_02/162751119" TargetMode="External"/><Relationship Id="rId25" Type="http://schemas.openxmlformats.org/officeDocument/2006/relationships/hyperlink" Target="https://podminky.urs.cz/item/CS_URS_2025_02/317168053" TargetMode="External"/><Relationship Id="rId46" Type="http://schemas.openxmlformats.org/officeDocument/2006/relationships/hyperlink" Target="https://podminky.urs.cz/item/CS_URS_2025_02/612325225" TargetMode="External"/><Relationship Id="rId67" Type="http://schemas.openxmlformats.org/officeDocument/2006/relationships/hyperlink" Target="https://podminky.urs.cz/item/CS_URS_2025_02/642945111" TargetMode="External"/><Relationship Id="rId116" Type="http://schemas.openxmlformats.org/officeDocument/2006/relationships/hyperlink" Target="https://podminky.urs.cz/item/CS_URS_2025_02/766660752" TargetMode="External"/><Relationship Id="rId137" Type="http://schemas.openxmlformats.org/officeDocument/2006/relationships/hyperlink" Target="https://podminky.urs.cz/item/CS_URS_2025_02/783317101" TargetMode="External"/><Relationship Id="rId20" Type="http://schemas.openxmlformats.org/officeDocument/2006/relationships/hyperlink" Target="https://podminky.urs.cz/item/CS_URS_2025_02/311113144" TargetMode="External"/><Relationship Id="rId41" Type="http://schemas.openxmlformats.org/officeDocument/2006/relationships/hyperlink" Target="https://podminky.urs.cz/item/CS_URS_2025_02/611325223" TargetMode="External"/><Relationship Id="rId62" Type="http://schemas.openxmlformats.org/officeDocument/2006/relationships/hyperlink" Target="https://podminky.urs.cz/item/CS_URS_2025_02/631351101" TargetMode="External"/><Relationship Id="rId83" Type="http://schemas.openxmlformats.org/officeDocument/2006/relationships/hyperlink" Target="https://podminky.urs.cz/item/CS_URS_2025_02/997013501" TargetMode="External"/><Relationship Id="rId88" Type="http://schemas.openxmlformats.org/officeDocument/2006/relationships/hyperlink" Target="https://podminky.urs.cz/item/CS_URS_2025_02/711112001" TargetMode="External"/><Relationship Id="rId111" Type="http://schemas.openxmlformats.org/officeDocument/2006/relationships/hyperlink" Target="https://podminky.urs.cz/item/CS_URS_2025_02/998762102" TargetMode="External"/><Relationship Id="rId132" Type="http://schemas.openxmlformats.org/officeDocument/2006/relationships/hyperlink" Target="https://podminky.urs.cz/item/CS_URS_2025_02/998776102" TargetMode="External"/><Relationship Id="rId15" Type="http://schemas.openxmlformats.org/officeDocument/2006/relationships/hyperlink" Target="https://podminky.urs.cz/item/CS_URS_2025_02/274351122" TargetMode="External"/><Relationship Id="rId36" Type="http://schemas.openxmlformats.org/officeDocument/2006/relationships/hyperlink" Target="https://podminky.urs.cz/item/CS_URS_2025_02/411354313" TargetMode="External"/><Relationship Id="rId57" Type="http://schemas.openxmlformats.org/officeDocument/2006/relationships/hyperlink" Target="https://podminky.urs.cz/item/CS_URS_2025_02/629991012" TargetMode="External"/><Relationship Id="rId106" Type="http://schemas.openxmlformats.org/officeDocument/2006/relationships/hyperlink" Target="https://podminky.urs.cz/item/CS_URS_2025_02/713141336" TargetMode="External"/><Relationship Id="rId127" Type="http://schemas.openxmlformats.org/officeDocument/2006/relationships/hyperlink" Target="https://podminky.urs.cz/item/CS_URS_2025_02/776141122" TargetMode="External"/><Relationship Id="rId10" Type="http://schemas.openxmlformats.org/officeDocument/2006/relationships/hyperlink" Target="https://podminky.urs.cz/item/CS_URS_2025_02/273351121" TargetMode="External"/><Relationship Id="rId31" Type="http://schemas.openxmlformats.org/officeDocument/2006/relationships/hyperlink" Target="https://podminky.urs.cz/item/CS_URS_2025_02/342291112" TargetMode="External"/><Relationship Id="rId52" Type="http://schemas.openxmlformats.org/officeDocument/2006/relationships/hyperlink" Target="https://podminky.urs.cz/item/CS_URS_2025_02/622143004" TargetMode="External"/><Relationship Id="rId73" Type="http://schemas.openxmlformats.org/officeDocument/2006/relationships/hyperlink" Target="https://podminky.urs.cz/item/CS_URS_2025_02/944511811" TargetMode="External"/><Relationship Id="rId78" Type="http://schemas.openxmlformats.org/officeDocument/2006/relationships/hyperlink" Target="https://podminky.urs.cz/item/CS_URS_2025_02/973031345" TargetMode="External"/><Relationship Id="rId94" Type="http://schemas.openxmlformats.org/officeDocument/2006/relationships/hyperlink" Target="https://podminky.urs.cz/item/CS_URS_2025_02/712311101" TargetMode="External"/><Relationship Id="rId99" Type="http://schemas.openxmlformats.org/officeDocument/2006/relationships/hyperlink" Target="https://podminky.urs.cz/item/CS_URS_2025_02/712363605" TargetMode="External"/><Relationship Id="rId101" Type="http://schemas.openxmlformats.org/officeDocument/2006/relationships/hyperlink" Target="https://podminky.urs.cz/item/CS_URS_2025_02/712771255" TargetMode="External"/><Relationship Id="rId122" Type="http://schemas.openxmlformats.org/officeDocument/2006/relationships/hyperlink" Target="https://podminky.urs.cz/item/CS_URS_2025_02/767646411" TargetMode="External"/><Relationship Id="rId4" Type="http://schemas.openxmlformats.org/officeDocument/2006/relationships/hyperlink" Target="https://podminky.urs.cz/item/CS_URS_2025_02/167151111" TargetMode="External"/><Relationship Id="rId9" Type="http://schemas.openxmlformats.org/officeDocument/2006/relationships/hyperlink" Target="https://podminky.urs.cz/item/CS_URS_2025_02/273321411" TargetMode="External"/><Relationship Id="rId26" Type="http://schemas.openxmlformats.org/officeDocument/2006/relationships/hyperlink" Target="https://podminky.urs.cz/item/CS_URS_2025_02/317168056" TargetMode="External"/><Relationship Id="rId47" Type="http://schemas.openxmlformats.org/officeDocument/2006/relationships/hyperlink" Target="https://podminky.urs.cz/item/CS_URS_2025_02/612341321" TargetMode="External"/><Relationship Id="rId68" Type="http://schemas.openxmlformats.org/officeDocument/2006/relationships/hyperlink" Target="https://podminky.urs.cz/item/CS_URS_2025_02/941211111" TargetMode="External"/><Relationship Id="rId89" Type="http://schemas.openxmlformats.org/officeDocument/2006/relationships/hyperlink" Target="https://podminky.urs.cz/item/CS_URS_2025_02/711141559" TargetMode="External"/><Relationship Id="rId112" Type="http://schemas.openxmlformats.org/officeDocument/2006/relationships/hyperlink" Target="https://podminky.urs.cz/item/CS_URS_2025_02/766660022" TargetMode="External"/><Relationship Id="rId133" Type="http://schemas.openxmlformats.org/officeDocument/2006/relationships/hyperlink" Target="https://podminky.urs.cz/item/CS_URS_2025_02/783301313" TargetMode="External"/><Relationship Id="rId16" Type="http://schemas.openxmlformats.org/officeDocument/2006/relationships/hyperlink" Target="https://podminky.urs.cz/item/CS_URS_2025_02/2743618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52"/>
  <sheetViews>
    <sheetView tabSelected="1" zoomScaleNormal="100" workbookViewId="0">
      <selection activeCell="P9" sqref="P9"/>
    </sheetView>
  </sheetViews>
  <sheetFormatPr defaultRowHeight="15" x14ac:dyDescent="0.25"/>
  <cols>
    <col min="1" max="1" width="2" customWidth="1"/>
    <col min="2" max="2" width="12.5703125"/>
    <col min="3" max="7" width="8.5703125"/>
    <col min="8" max="8" width="8.7109375"/>
    <col min="9" max="9" width="1.5703125"/>
    <col min="10" max="10" width="20.85546875"/>
    <col min="11" max="12" width="19"/>
    <col min="13" max="13" width="8.5703125"/>
    <col min="14" max="14" width="9.85546875" bestFit="1" customWidth="1"/>
    <col min="15" max="257" width="8.5703125"/>
    <col min="258" max="258" width="12.5703125"/>
    <col min="259" max="263" width="8.5703125"/>
    <col min="264" max="264" width="8.7109375"/>
    <col min="265" max="265" width="1.5703125"/>
    <col min="266" max="266" width="20.85546875"/>
    <col min="267" max="268" width="19"/>
    <col min="269" max="513" width="8.5703125"/>
    <col min="514" max="514" width="12.5703125"/>
    <col min="515" max="519" width="8.5703125"/>
    <col min="520" max="520" width="8.7109375"/>
    <col min="521" max="521" width="1.5703125"/>
    <col min="522" max="522" width="20.85546875"/>
    <col min="523" max="524" width="19"/>
    <col min="525" max="769" width="8.5703125"/>
    <col min="770" max="770" width="12.5703125"/>
    <col min="771" max="775" width="8.5703125"/>
    <col min="776" max="776" width="8.7109375"/>
    <col min="777" max="777" width="1.5703125"/>
    <col min="778" max="778" width="20.85546875"/>
    <col min="779" max="780" width="19"/>
    <col min="781" max="1026" width="8.5703125"/>
  </cols>
  <sheetData>
    <row r="1" spans="2:12" ht="61.5" customHeight="1" x14ac:dyDescent="0.25">
      <c r="B1" s="473" t="s">
        <v>0</v>
      </c>
      <c r="C1" s="473"/>
      <c r="D1" s="473"/>
      <c r="E1" s="473"/>
      <c r="F1" s="473"/>
      <c r="G1" s="473"/>
      <c r="H1" s="473"/>
      <c r="I1" s="473"/>
      <c r="J1" s="473"/>
      <c r="K1" s="473"/>
      <c r="L1" s="473"/>
    </row>
    <row r="2" spans="2:12" ht="31.5" customHeight="1" x14ac:dyDescent="0.25">
      <c r="B2" s="473" t="s">
        <v>6468</v>
      </c>
      <c r="C2" s="473"/>
      <c r="D2" s="473"/>
      <c r="E2" s="473"/>
      <c r="F2" s="473"/>
      <c r="G2" s="473"/>
      <c r="H2" s="473"/>
      <c r="I2" s="473"/>
      <c r="J2" s="473"/>
      <c r="K2" s="473"/>
      <c r="L2" s="473"/>
    </row>
    <row r="3" spans="2:12" ht="7.5" customHeight="1" x14ac:dyDescent="0.25"/>
    <row r="4" spans="2:12" x14ac:dyDescent="0.25">
      <c r="B4" s="1"/>
      <c r="C4" s="1"/>
      <c r="D4" s="1"/>
      <c r="E4" s="1"/>
      <c r="F4" s="1"/>
      <c r="G4" s="1"/>
      <c r="H4" s="1"/>
      <c r="I4" s="1"/>
      <c r="J4" s="1"/>
    </row>
    <row r="5" spans="2:12" ht="17.25" x14ac:dyDescent="0.3">
      <c r="B5" s="2" t="s">
        <v>1</v>
      </c>
      <c r="C5" s="2"/>
      <c r="D5" s="2"/>
      <c r="E5" s="2"/>
      <c r="F5" s="2"/>
      <c r="G5" s="2"/>
      <c r="H5" s="2"/>
      <c r="I5" s="2"/>
      <c r="J5" s="2"/>
    </row>
    <row r="6" spans="2:12" ht="17.25" x14ac:dyDescent="0.3">
      <c r="B6" s="3"/>
      <c r="C6" s="4"/>
      <c r="D6" s="4"/>
      <c r="E6" s="4"/>
      <c r="F6" s="4"/>
      <c r="G6" s="4"/>
      <c r="H6" s="4"/>
      <c r="I6" s="4"/>
      <c r="J6" s="4"/>
      <c r="K6" s="5"/>
      <c r="L6" s="5"/>
    </row>
    <row r="7" spans="2:12" ht="18" customHeight="1" x14ac:dyDescent="0.25">
      <c r="B7" s="6"/>
      <c r="C7" s="7"/>
      <c r="D7" s="7"/>
      <c r="E7" s="7"/>
      <c r="F7" s="7"/>
      <c r="G7" s="7"/>
      <c r="H7" s="7"/>
      <c r="I7" s="7"/>
      <c r="J7" s="8" t="s">
        <v>2</v>
      </c>
      <c r="K7" s="9" t="s">
        <v>3</v>
      </c>
      <c r="L7" s="9" t="s">
        <v>4</v>
      </c>
    </row>
    <row r="8" spans="2:12" ht="15.75" x14ac:dyDescent="0.25">
      <c r="B8" s="10"/>
      <c r="C8" s="11"/>
      <c r="D8" s="11"/>
      <c r="E8" s="11"/>
      <c r="F8" s="11"/>
      <c r="G8" s="11"/>
      <c r="H8" s="11"/>
      <c r="I8" s="11"/>
      <c r="J8" s="11"/>
      <c r="K8" s="12"/>
      <c r="L8" s="12"/>
    </row>
    <row r="9" spans="2:12" ht="19.5" customHeight="1" x14ac:dyDescent="0.25">
      <c r="B9" s="456" t="s">
        <v>5</v>
      </c>
      <c r="C9" s="457" t="s">
        <v>6</v>
      </c>
      <c r="D9" s="457"/>
      <c r="E9" s="457"/>
      <c r="F9" s="457"/>
      <c r="G9" s="457"/>
      <c r="H9" s="457"/>
      <c r="I9" s="457"/>
      <c r="J9" s="458">
        <f>J10+J14</f>
        <v>0</v>
      </c>
      <c r="K9" s="459">
        <f>K10+K14</f>
        <v>0</v>
      </c>
      <c r="L9" s="459">
        <f>L10+L14</f>
        <v>0</v>
      </c>
    </row>
    <row r="10" spans="2:12" ht="18.95" customHeight="1" x14ac:dyDescent="0.25">
      <c r="B10" s="463" t="s">
        <v>7</v>
      </c>
      <c r="C10" s="464" t="s">
        <v>8</v>
      </c>
      <c r="D10" s="464"/>
      <c r="E10" s="464"/>
      <c r="F10" s="464"/>
      <c r="G10" s="464"/>
      <c r="H10" s="464"/>
      <c r="I10" s="464"/>
      <c r="J10" s="465">
        <f>J11+J12+J13</f>
        <v>0</v>
      </c>
      <c r="K10" s="466">
        <f>K11+K12+K13</f>
        <v>0</v>
      </c>
      <c r="L10" s="466">
        <f>L11+L12+L13</f>
        <v>0</v>
      </c>
    </row>
    <row r="11" spans="2:12" ht="18.95" customHeight="1" x14ac:dyDescent="0.25">
      <c r="B11" s="439" t="s">
        <v>9</v>
      </c>
      <c r="C11" s="440" t="s">
        <v>780</v>
      </c>
      <c r="D11" s="440"/>
      <c r="E11" s="440"/>
      <c r="F11" s="440"/>
      <c r="G11" s="440"/>
      <c r="H11" s="440"/>
      <c r="I11" s="440"/>
      <c r="J11" s="441">
        <f>'SO-01 D.1.1.1.a 1PP kuch+jídel'!J30</f>
        <v>0</v>
      </c>
      <c r="K11" s="442"/>
      <c r="L11" s="442">
        <f>J11</f>
        <v>0</v>
      </c>
    </row>
    <row r="12" spans="2:12" ht="18.95" customHeight="1" x14ac:dyDescent="0.25">
      <c r="B12" s="439" t="s">
        <v>10</v>
      </c>
      <c r="C12" s="440" t="s">
        <v>781</v>
      </c>
      <c r="D12" s="440"/>
      <c r="E12" s="440"/>
      <c r="F12" s="440"/>
      <c r="G12" s="440"/>
      <c r="H12" s="440"/>
      <c r="I12" s="440"/>
      <c r="J12" s="441">
        <f>'SO-01 D.1.1.1.b 1NP třídy'!J30</f>
        <v>0</v>
      </c>
      <c r="K12" s="442">
        <f>J12</f>
        <v>0</v>
      </c>
      <c r="L12" s="442"/>
    </row>
    <row r="13" spans="2:12" ht="18.95" customHeight="1" x14ac:dyDescent="0.25">
      <c r="B13" s="439" t="s">
        <v>783</v>
      </c>
      <c r="C13" s="440" t="s">
        <v>782</v>
      </c>
      <c r="D13" s="440"/>
      <c r="E13" s="440"/>
      <c r="F13" s="440"/>
      <c r="G13" s="440"/>
      <c r="H13" s="440"/>
      <c r="I13" s="440"/>
      <c r="J13" s="441">
        <f>'SO-01 D.1.1.1.c 1NP šatna'!J30</f>
        <v>0</v>
      </c>
      <c r="K13" s="442"/>
      <c r="L13" s="442">
        <f>J13</f>
        <v>0</v>
      </c>
    </row>
    <row r="14" spans="2:12" ht="18.95" customHeight="1" x14ac:dyDescent="0.25">
      <c r="B14" s="463" t="s">
        <v>11</v>
      </c>
      <c r="C14" s="464" t="s">
        <v>12</v>
      </c>
      <c r="D14" s="464"/>
      <c r="E14" s="464"/>
      <c r="F14" s="467"/>
      <c r="G14" s="467"/>
      <c r="H14" s="467"/>
      <c r="I14" s="467"/>
      <c r="J14" s="465">
        <f>J15+J16+J17+J18+J19+J20+J21+J22+J23+J24+J25+J26+J27+J28</f>
        <v>0</v>
      </c>
      <c r="K14" s="466">
        <f>K15+K16+K17+K18+K19+K20+K21+K22+K23+K24+K25+K26+K27+K28</f>
        <v>0</v>
      </c>
      <c r="L14" s="466">
        <f>L15+L16+L17+L18+L19+L20+L21+L22+L23+L24+L25+L26+L27+L28</f>
        <v>0</v>
      </c>
    </row>
    <row r="15" spans="2:12" ht="18.95" customHeight="1" x14ac:dyDescent="0.25">
      <c r="B15" s="439" t="s">
        <v>13</v>
      </c>
      <c r="C15" s="440" t="s">
        <v>4437</v>
      </c>
      <c r="D15" s="440"/>
      <c r="E15" s="440"/>
      <c r="F15" s="440"/>
      <c r="G15" s="440"/>
      <c r="H15" s="440"/>
      <c r="I15" s="440"/>
      <c r="J15" s="443">
        <f>'SO-01 D.1.4.1.a-SSR 1PP kuch+jí'!J6</f>
        <v>0</v>
      </c>
      <c r="K15" s="444"/>
      <c r="L15" s="444">
        <f>J15</f>
        <v>0</v>
      </c>
    </row>
    <row r="16" spans="2:12" ht="18.95" customHeight="1" x14ac:dyDescent="0.25">
      <c r="B16" s="439" t="s">
        <v>14</v>
      </c>
      <c r="C16" s="440" t="s">
        <v>4438</v>
      </c>
      <c r="D16" s="440"/>
      <c r="E16" s="440"/>
      <c r="F16" s="440"/>
      <c r="G16" s="440"/>
      <c r="H16" s="440"/>
      <c r="I16" s="440"/>
      <c r="J16" s="443">
        <f>'SO-01 D.1.4.1.b-SSR 1NP třídy'!J6</f>
        <v>0</v>
      </c>
      <c r="K16" s="444">
        <f>J16</f>
        <v>0</v>
      </c>
      <c r="L16" s="444">
        <f>'SO-01 D.1.4.1.c-SSR 1NP šatna'!P5</f>
        <v>0</v>
      </c>
    </row>
    <row r="17" spans="2:12" ht="18.95" customHeight="1" x14ac:dyDescent="0.25">
      <c r="B17" s="439" t="s">
        <v>4439</v>
      </c>
      <c r="C17" s="440" t="s">
        <v>4440</v>
      </c>
      <c r="D17" s="440"/>
      <c r="E17" s="440"/>
      <c r="F17" s="440"/>
      <c r="G17" s="440"/>
      <c r="H17" s="440"/>
      <c r="I17" s="440"/>
      <c r="J17" s="443">
        <f>'SO-01 D.1.4.1.c-SSR 1NP šatna'!J6</f>
        <v>0</v>
      </c>
      <c r="K17" s="444"/>
      <c r="L17" s="444">
        <f>J17</f>
        <v>0</v>
      </c>
    </row>
    <row r="18" spans="2:12" ht="18.95" customHeight="1" x14ac:dyDescent="0.25">
      <c r="B18" s="439" t="s">
        <v>15</v>
      </c>
      <c r="C18" s="440" t="s">
        <v>16</v>
      </c>
      <c r="D18" s="440"/>
      <c r="E18" s="440"/>
      <c r="F18" s="440"/>
      <c r="G18" s="440"/>
      <c r="H18" s="440"/>
      <c r="I18" s="440"/>
      <c r="J18" s="443">
        <f>'SO-01 D.1.4.2-LPS '!J6</f>
        <v>0</v>
      </c>
      <c r="K18" s="444">
        <f>J18</f>
        <v>0</v>
      </c>
      <c r="L18" s="444"/>
    </row>
    <row r="19" spans="2:12" ht="18.95" customHeight="1" x14ac:dyDescent="0.25">
      <c r="B19" s="439" t="s">
        <v>4630</v>
      </c>
      <c r="C19" s="440" t="s">
        <v>4633</v>
      </c>
      <c r="D19" s="440"/>
      <c r="E19" s="440"/>
      <c r="F19" s="440"/>
      <c r="G19" s="440"/>
      <c r="H19" s="440"/>
      <c r="I19" s="440"/>
      <c r="J19" s="443">
        <f>'SO-01 D.1.4.3.a-SLB 1PP kuch+jí'!I14</f>
        <v>0</v>
      </c>
      <c r="K19" s="444"/>
      <c r="L19" s="444">
        <f>J19</f>
        <v>0</v>
      </c>
    </row>
    <row r="20" spans="2:12" ht="18.95" customHeight="1" x14ac:dyDescent="0.25">
      <c r="B20" s="439" t="s">
        <v>4631</v>
      </c>
      <c r="C20" s="440" t="s">
        <v>4632</v>
      </c>
      <c r="D20" s="440"/>
      <c r="E20" s="440"/>
      <c r="F20" s="440"/>
      <c r="G20" s="440"/>
      <c r="H20" s="440"/>
      <c r="I20" s="440"/>
      <c r="J20" s="443">
        <f>'SO-01 D.1.4.3.b-SLB 1NP třídy'!I10</f>
        <v>0</v>
      </c>
      <c r="K20" s="444">
        <f>J20</f>
        <v>0</v>
      </c>
      <c r="L20" s="444"/>
    </row>
    <row r="21" spans="2:12" ht="18.95" customHeight="1" x14ac:dyDescent="0.25">
      <c r="B21" s="439" t="s">
        <v>17</v>
      </c>
      <c r="C21" s="440" t="s">
        <v>4674</v>
      </c>
      <c r="D21" s="440"/>
      <c r="E21" s="440"/>
      <c r="F21" s="440"/>
      <c r="G21" s="440"/>
      <c r="H21" s="440"/>
      <c r="I21" s="440"/>
      <c r="J21" s="443">
        <f>'SO-01 D.1.4.4.a-VZD 1PP kuch+jí'!F28+'SO-01 D.1.4.4.a-VZD 1PP kuch+jí'!F57</f>
        <v>0</v>
      </c>
      <c r="K21" s="444"/>
      <c r="L21" s="444">
        <f>J21</f>
        <v>0</v>
      </c>
    </row>
    <row r="22" spans="2:12" ht="18.95" customHeight="1" x14ac:dyDescent="0.25">
      <c r="B22" s="439" t="s">
        <v>18</v>
      </c>
      <c r="C22" s="440" t="s">
        <v>4675</v>
      </c>
      <c r="D22" s="440"/>
      <c r="E22" s="440"/>
      <c r="F22" s="440"/>
      <c r="G22" s="440"/>
      <c r="H22" s="440"/>
      <c r="I22" s="440"/>
      <c r="J22" s="443">
        <f>'SO-01 D.1.4.4.b-VZD třídy'!F17+'SO-01 D.1.4.4.b-VZD třídy'!F29+'SO-01 D.1.4.4.b-VZD třídy'!F40</f>
        <v>0</v>
      </c>
      <c r="K22" s="444"/>
      <c r="L22" s="444">
        <f>J22</f>
        <v>0</v>
      </c>
    </row>
    <row r="23" spans="2:12" ht="18.95" customHeight="1" x14ac:dyDescent="0.25">
      <c r="B23" s="439" t="s">
        <v>19</v>
      </c>
      <c r="C23" s="440" t="s">
        <v>4756</v>
      </c>
      <c r="D23" s="440"/>
      <c r="E23" s="440"/>
      <c r="F23" s="440"/>
      <c r="G23" s="440"/>
      <c r="H23" s="440"/>
      <c r="I23" s="440"/>
      <c r="J23" s="443">
        <f>'SO-01 D.1.4.5.a-ZTI 1PP kuch+jí'!J59</f>
        <v>0</v>
      </c>
      <c r="K23" s="444"/>
      <c r="L23" s="444">
        <f>J23</f>
        <v>0</v>
      </c>
    </row>
    <row r="24" spans="2:12" ht="18.95" customHeight="1" x14ac:dyDescent="0.25">
      <c r="B24" s="439" t="s">
        <v>20</v>
      </c>
      <c r="C24" s="440" t="s">
        <v>4757</v>
      </c>
      <c r="D24" s="440"/>
      <c r="E24" s="440"/>
      <c r="F24" s="440"/>
      <c r="G24" s="440"/>
      <c r="H24" s="440"/>
      <c r="I24" s="440"/>
      <c r="J24" s="443">
        <f>'SO-01 D.1.4.5.b-ZTI 1NP třídy'!J30</f>
        <v>0</v>
      </c>
      <c r="K24" s="444">
        <f>J24</f>
        <v>0</v>
      </c>
      <c r="L24" s="444"/>
    </row>
    <row r="25" spans="2:12" ht="18.95" customHeight="1" x14ac:dyDescent="0.25">
      <c r="B25" s="439" t="s">
        <v>21</v>
      </c>
      <c r="C25" s="440" t="s">
        <v>5877</v>
      </c>
      <c r="D25" s="440"/>
      <c r="E25" s="440"/>
      <c r="F25" s="440"/>
      <c r="G25" s="440"/>
      <c r="H25" s="440"/>
      <c r="I25" s="440"/>
      <c r="J25" s="443">
        <f>'SO-01 D.1.4.6.a-ÚT 1PP kuch+ji'!J30</f>
        <v>0</v>
      </c>
      <c r="K25" s="444"/>
      <c r="L25" s="444">
        <f>J25</f>
        <v>0</v>
      </c>
    </row>
    <row r="26" spans="2:12" ht="18.95" customHeight="1" x14ac:dyDescent="0.25">
      <c r="B26" s="445" t="s">
        <v>22</v>
      </c>
      <c r="C26" s="440" t="s">
        <v>5878</v>
      </c>
      <c r="D26" s="440"/>
      <c r="E26" s="440"/>
      <c r="F26" s="440"/>
      <c r="G26" s="440"/>
      <c r="H26" s="440"/>
      <c r="I26" s="440"/>
      <c r="J26" s="443">
        <f>'SO-01 D.1.4.6.b-ÚT 1NP třídy'!J30</f>
        <v>0</v>
      </c>
      <c r="K26" s="446">
        <f>J26</f>
        <v>0</v>
      </c>
      <c r="L26" s="446"/>
    </row>
    <row r="27" spans="2:12" ht="18.95" customHeight="1" x14ac:dyDescent="0.25">
      <c r="B27" s="445" t="s">
        <v>5879</v>
      </c>
      <c r="C27" s="440" t="s">
        <v>5880</v>
      </c>
      <c r="D27" s="440"/>
      <c r="E27" s="440"/>
      <c r="F27" s="440"/>
      <c r="G27" s="440"/>
      <c r="H27" s="440"/>
      <c r="I27" s="440"/>
      <c r="J27" s="443">
        <f>'SO-01 D.1.4.6.c-ÚT šatna'!J30</f>
        <v>0</v>
      </c>
      <c r="K27" s="446"/>
      <c r="L27" s="446">
        <f>J27</f>
        <v>0</v>
      </c>
    </row>
    <row r="28" spans="2:12" ht="18.95" customHeight="1" x14ac:dyDescent="0.25">
      <c r="B28" s="439" t="s">
        <v>23</v>
      </c>
      <c r="C28" s="440" t="s">
        <v>24</v>
      </c>
      <c r="D28" s="440"/>
      <c r="E28" s="440"/>
      <c r="F28" s="440"/>
      <c r="G28" s="440"/>
      <c r="H28" s="440"/>
      <c r="I28" s="440"/>
      <c r="J28" s="443">
        <f>'SO-01 D.1.4.8-OPZ UZN'!J30</f>
        <v>0</v>
      </c>
      <c r="K28" s="444"/>
      <c r="L28" s="444">
        <f>J28</f>
        <v>0</v>
      </c>
    </row>
    <row r="29" spans="2:12" ht="17.25" x14ac:dyDescent="0.25">
      <c r="B29" s="447"/>
      <c r="C29" s="448"/>
      <c r="D29" s="448"/>
      <c r="E29" s="449"/>
      <c r="F29" s="449"/>
      <c r="G29" s="449"/>
      <c r="H29" s="449"/>
      <c r="I29" s="449"/>
      <c r="J29" s="450"/>
      <c r="K29" s="451"/>
      <c r="L29" s="451"/>
    </row>
    <row r="30" spans="2:12" ht="18" customHeight="1" x14ac:dyDescent="0.25">
      <c r="B30" s="452"/>
      <c r="C30" s="453"/>
      <c r="D30" s="453"/>
      <c r="E30" s="453"/>
      <c r="F30" s="453"/>
      <c r="G30" s="453"/>
      <c r="H30" s="453"/>
      <c r="I30" s="453"/>
      <c r="J30" s="454"/>
      <c r="K30" s="455"/>
      <c r="L30" s="455"/>
    </row>
    <row r="31" spans="2:12" ht="20.25" customHeight="1" x14ac:dyDescent="0.25">
      <c r="B31" s="460" t="s">
        <v>25</v>
      </c>
      <c r="C31" s="457"/>
      <c r="D31" s="457"/>
      <c r="E31" s="457"/>
      <c r="F31" s="457"/>
      <c r="G31" s="457"/>
      <c r="H31" s="457"/>
      <c r="I31" s="457"/>
      <c r="J31" s="461">
        <f>VRN!J30</f>
        <v>0</v>
      </c>
      <c r="K31" s="462">
        <f>J31/2</f>
        <v>0</v>
      </c>
      <c r="L31" s="462">
        <f>J31/2</f>
        <v>0</v>
      </c>
    </row>
    <row r="32" spans="2:12" ht="18.75" customHeight="1" x14ac:dyDescent="0.25">
      <c r="B32" s="13"/>
      <c r="C32" s="1"/>
      <c r="D32" s="1"/>
      <c r="E32" s="1"/>
      <c r="F32" s="1"/>
      <c r="G32" s="1"/>
      <c r="H32" s="1"/>
      <c r="I32" s="1"/>
      <c r="J32" s="14"/>
      <c r="K32" s="12"/>
      <c r="L32" s="12"/>
    </row>
    <row r="33" spans="2:14" ht="3.75" customHeight="1" x14ac:dyDescent="0.25">
      <c r="B33" s="15"/>
      <c r="C33" s="16"/>
      <c r="D33" s="16"/>
      <c r="E33" s="16"/>
      <c r="F33" s="16"/>
      <c r="G33" s="16"/>
      <c r="H33" s="16"/>
      <c r="I33" s="16"/>
      <c r="J33" s="17"/>
      <c r="K33" s="18"/>
      <c r="L33" s="19"/>
    </row>
    <row r="34" spans="2:14" ht="18.75" customHeight="1" x14ac:dyDescent="0.25">
      <c r="B34" s="13"/>
      <c r="C34" s="1"/>
      <c r="D34" s="1"/>
      <c r="E34" s="1"/>
      <c r="F34" s="1"/>
      <c r="G34" s="1"/>
      <c r="H34" s="1"/>
      <c r="I34" s="1"/>
      <c r="J34" s="14"/>
      <c r="K34" s="12"/>
      <c r="L34" s="12"/>
    </row>
    <row r="35" spans="2:14" ht="18.75" customHeight="1" x14ac:dyDescent="0.35">
      <c r="B35" s="20" t="s">
        <v>26</v>
      </c>
      <c r="C35" s="21"/>
      <c r="D35" s="21"/>
      <c r="E35" s="21"/>
      <c r="F35" s="21"/>
      <c r="G35" s="21"/>
      <c r="H35" s="21"/>
      <c r="I35" s="21"/>
      <c r="J35" s="22">
        <f>J9+J31</f>
        <v>0</v>
      </c>
      <c r="K35" s="23">
        <f>K9+K31</f>
        <v>0</v>
      </c>
      <c r="L35" s="23">
        <f>L9+L31</f>
        <v>0</v>
      </c>
    </row>
    <row r="36" spans="2:14" ht="18.75" customHeight="1" x14ac:dyDescent="0.3">
      <c r="B36" s="24" t="s">
        <v>27</v>
      </c>
      <c r="C36" s="25"/>
      <c r="D36" s="25"/>
      <c r="E36" s="25"/>
      <c r="F36" s="25"/>
      <c r="G36" s="25"/>
      <c r="H36" s="25"/>
      <c r="I36" s="25"/>
      <c r="J36" s="26">
        <f>J35*0.21</f>
        <v>0</v>
      </c>
      <c r="K36" s="27">
        <f>K35*0.21</f>
        <v>0</v>
      </c>
      <c r="L36" s="27">
        <f>L35*0.21</f>
        <v>0</v>
      </c>
    </row>
    <row r="37" spans="2:14" ht="18.75" customHeight="1" x14ac:dyDescent="0.25">
      <c r="B37" s="28"/>
      <c r="C37" s="29"/>
      <c r="D37" s="29"/>
      <c r="E37" s="29"/>
      <c r="F37" s="29"/>
      <c r="G37" s="29"/>
      <c r="H37" s="29"/>
      <c r="I37" s="29"/>
      <c r="J37" s="30"/>
      <c r="K37" s="31"/>
      <c r="L37" s="31"/>
    </row>
    <row r="38" spans="2:14" ht="18.75" customHeight="1" x14ac:dyDescent="0.25">
      <c r="B38" s="13"/>
      <c r="C38" s="1"/>
      <c r="D38" s="1"/>
      <c r="E38" s="1"/>
      <c r="F38" s="1"/>
      <c r="G38" s="1"/>
      <c r="H38" s="1"/>
      <c r="I38" s="1"/>
      <c r="J38" s="14"/>
      <c r="K38" s="12"/>
      <c r="L38" s="12"/>
    </row>
    <row r="39" spans="2:14" ht="22.5" customHeight="1" thickBot="1" x14ac:dyDescent="0.4">
      <c r="B39" s="468" t="s">
        <v>28</v>
      </c>
      <c r="C39" s="469"/>
      <c r="D39" s="469"/>
      <c r="E39" s="469"/>
      <c r="F39" s="469"/>
      <c r="G39" s="469"/>
      <c r="H39" s="469"/>
      <c r="I39" s="469"/>
      <c r="J39" s="470">
        <f>J35+J36</f>
        <v>0</v>
      </c>
      <c r="K39" s="471">
        <f>K35+K36</f>
        <v>0</v>
      </c>
      <c r="L39" s="471">
        <f>L35+L36</f>
        <v>0</v>
      </c>
      <c r="N39" s="438"/>
    </row>
    <row r="40" spans="2:14" ht="18.75" customHeight="1" x14ac:dyDescent="0.25"/>
    <row r="48" spans="2:14" x14ac:dyDescent="0.25">
      <c r="B48" s="32" t="s">
        <v>29</v>
      </c>
      <c r="C48" s="33"/>
    </row>
    <row r="49" spans="2:12" ht="15" customHeight="1" x14ac:dyDescent="0.25">
      <c r="B49" s="474" t="s">
        <v>30</v>
      </c>
      <c r="C49" s="474"/>
      <c r="D49" s="474"/>
      <c r="E49" s="474"/>
      <c r="F49" s="474"/>
      <c r="G49" s="474"/>
      <c r="H49" s="474"/>
      <c r="I49" s="474"/>
      <c r="J49" s="474"/>
      <c r="K49" s="474"/>
      <c r="L49" s="474"/>
    </row>
    <row r="50" spans="2:12" x14ac:dyDescent="0.25">
      <c r="B50" s="475"/>
      <c r="C50" s="475"/>
      <c r="D50" s="475"/>
      <c r="E50" s="475"/>
      <c r="F50" s="475"/>
      <c r="G50" s="475"/>
      <c r="H50" s="475"/>
      <c r="I50" s="475"/>
      <c r="J50" s="475"/>
      <c r="K50" s="475"/>
      <c r="L50" s="475"/>
    </row>
    <row r="51" spans="2:12" x14ac:dyDescent="0.25">
      <c r="B51" s="475"/>
      <c r="C51" s="475"/>
      <c r="D51" s="475"/>
      <c r="E51" s="475"/>
      <c r="F51" s="475"/>
      <c r="G51" s="475"/>
      <c r="H51" s="475"/>
      <c r="I51" s="475"/>
      <c r="J51" s="475"/>
      <c r="K51" s="475"/>
      <c r="L51" s="475"/>
    </row>
    <row r="52" spans="2:12" ht="336" customHeight="1" x14ac:dyDescent="0.25">
      <c r="B52" s="475"/>
      <c r="C52" s="475"/>
      <c r="D52" s="475"/>
      <c r="E52" s="475"/>
      <c r="F52" s="475"/>
      <c r="G52" s="475"/>
      <c r="H52" s="475"/>
      <c r="I52" s="475"/>
      <c r="J52" s="475"/>
      <c r="K52" s="475"/>
      <c r="L52" s="475"/>
    </row>
  </sheetData>
  <mergeCells count="3">
    <mergeCell ref="B1:L1"/>
    <mergeCell ref="B2:L2"/>
    <mergeCell ref="B49:L52"/>
  </mergeCells>
  <pageMargins left="0.70833333333333304" right="0.70833333333333304" top="0.78749999999999998" bottom="0.78749999999999998" header="0.51180555555555496" footer="0.51180555555555496"/>
  <pageSetup paperSize="9" firstPageNumber="0"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7347A-5161-4920-85F3-D31DC4AAC84C}">
  <dimension ref="A1:CM1411"/>
  <sheetViews>
    <sheetView workbookViewId="0">
      <selection activeCell="L3" sqref="L3"/>
    </sheetView>
  </sheetViews>
  <sheetFormatPr defaultRowHeight="15" x14ac:dyDescent="0.25"/>
  <cols>
    <col min="1" max="1" width="3.5703125" customWidth="1"/>
    <col min="2" max="2" width="9.7109375" style="67" customWidth="1"/>
    <col min="3" max="3" width="34.85546875" customWidth="1"/>
    <col min="4" max="4" width="2.7109375" customWidth="1"/>
    <col min="5" max="5" width="5.28515625" style="340" customWidth="1"/>
    <col min="6" max="6" width="9.42578125" customWidth="1"/>
    <col min="7" max="7" width="9.85546875" customWidth="1"/>
    <col min="8" max="8" width="9.7109375" customWidth="1"/>
    <col min="9" max="9" width="10.7109375" customWidth="1"/>
    <col min="257" max="257" width="3.5703125" customWidth="1"/>
    <col min="258" max="258" width="9.7109375" customWidth="1"/>
    <col min="259" max="259" width="34.85546875" customWidth="1"/>
    <col min="260" max="260" width="2.7109375" customWidth="1"/>
    <col min="261" max="261" width="5.28515625" customWidth="1"/>
    <col min="262" max="262" width="9.42578125" customWidth="1"/>
    <col min="263" max="263" width="9.85546875" customWidth="1"/>
    <col min="264" max="264" width="9.7109375" customWidth="1"/>
    <col min="265" max="265" width="10.7109375" customWidth="1"/>
    <col min="513" max="513" width="3.5703125" customWidth="1"/>
    <col min="514" max="514" width="9.7109375" customWidth="1"/>
    <col min="515" max="515" width="34.85546875" customWidth="1"/>
    <col min="516" max="516" width="2.7109375" customWidth="1"/>
    <col min="517" max="517" width="5.28515625" customWidth="1"/>
    <col min="518" max="518" width="9.42578125" customWidth="1"/>
    <col min="519" max="519" width="9.85546875" customWidth="1"/>
    <col min="520" max="520" width="9.7109375" customWidth="1"/>
    <col min="521" max="521" width="10.7109375" customWidth="1"/>
    <col min="769" max="769" width="3.5703125" customWidth="1"/>
    <col min="770" max="770" width="9.7109375" customWidth="1"/>
    <col min="771" max="771" width="34.85546875" customWidth="1"/>
    <col min="772" max="772" width="2.7109375" customWidth="1"/>
    <col min="773" max="773" width="5.28515625" customWidth="1"/>
    <col min="774" max="774" width="9.42578125" customWidth="1"/>
    <col min="775" max="775" width="9.85546875" customWidth="1"/>
    <col min="776" max="776" width="9.7109375" customWidth="1"/>
    <col min="777" max="777" width="10.7109375" customWidth="1"/>
    <col min="1025" max="1025" width="3.5703125" customWidth="1"/>
    <col min="1026" max="1026" width="9.7109375" customWidth="1"/>
    <col min="1027" max="1027" width="34.85546875" customWidth="1"/>
    <col min="1028" max="1028" width="2.7109375" customWidth="1"/>
    <col min="1029" max="1029" width="5.28515625" customWidth="1"/>
    <col min="1030" max="1030" width="9.42578125" customWidth="1"/>
    <col min="1031" max="1031" width="9.85546875" customWidth="1"/>
    <col min="1032" max="1032" width="9.7109375" customWidth="1"/>
    <col min="1033" max="1033" width="10.7109375" customWidth="1"/>
    <col min="1281" max="1281" width="3.5703125" customWidth="1"/>
    <col min="1282" max="1282" width="9.7109375" customWidth="1"/>
    <col min="1283" max="1283" width="34.85546875" customWidth="1"/>
    <col min="1284" max="1284" width="2.7109375" customWidth="1"/>
    <col min="1285" max="1285" width="5.28515625" customWidth="1"/>
    <col min="1286" max="1286" width="9.42578125" customWidth="1"/>
    <col min="1287" max="1287" width="9.85546875" customWidth="1"/>
    <col min="1288" max="1288" width="9.7109375" customWidth="1"/>
    <col min="1289" max="1289" width="10.7109375" customWidth="1"/>
    <col min="1537" max="1537" width="3.5703125" customWidth="1"/>
    <col min="1538" max="1538" width="9.7109375" customWidth="1"/>
    <col min="1539" max="1539" width="34.85546875" customWidth="1"/>
    <col min="1540" max="1540" width="2.7109375" customWidth="1"/>
    <col min="1541" max="1541" width="5.28515625" customWidth="1"/>
    <col min="1542" max="1542" width="9.42578125" customWidth="1"/>
    <col min="1543" max="1543" width="9.85546875" customWidth="1"/>
    <col min="1544" max="1544" width="9.7109375" customWidth="1"/>
    <col min="1545" max="1545" width="10.7109375" customWidth="1"/>
    <col min="1793" max="1793" width="3.5703125" customWidth="1"/>
    <col min="1794" max="1794" width="9.7109375" customWidth="1"/>
    <col min="1795" max="1795" width="34.85546875" customWidth="1"/>
    <col min="1796" max="1796" width="2.7109375" customWidth="1"/>
    <col min="1797" max="1797" width="5.28515625" customWidth="1"/>
    <col min="1798" max="1798" width="9.42578125" customWidth="1"/>
    <col min="1799" max="1799" width="9.85546875" customWidth="1"/>
    <col min="1800" max="1800" width="9.7109375" customWidth="1"/>
    <col min="1801" max="1801" width="10.7109375" customWidth="1"/>
    <col min="2049" max="2049" width="3.5703125" customWidth="1"/>
    <col min="2050" max="2050" width="9.7109375" customWidth="1"/>
    <col min="2051" max="2051" width="34.85546875" customWidth="1"/>
    <col min="2052" max="2052" width="2.7109375" customWidth="1"/>
    <col min="2053" max="2053" width="5.28515625" customWidth="1"/>
    <col min="2054" max="2054" width="9.42578125" customWidth="1"/>
    <col min="2055" max="2055" width="9.85546875" customWidth="1"/>
    <col min="2056" max="2056" width="9.7109375" customWidth="1"/>
    <col min="2057" max="2057" width="10.7109375" customWidth="1"/>
    <col min="2305" max="2305" width="3.5703125" customWidth="1"/>
    <col min="2306" max="2306" width="9.7109375" customWidth="1"/>
    <col min="2307" max="2307" width="34.85546875" customWidth="1"/>
    <col min="2308" max="2308" width="2.7109375" customWidth="1"/>
    <col min="2309" max="2309" width="5.28515625" customWidth="1"/>
    <col min="2310" max="2310" width="9.42578125" customWidth="1"/>
    <col min="2311" max="2311" width="9.85546875" customWidth="1"/>
    <col min="2312" max="2312" width="9.7109375" customWidth="1"/>
    <col min="2313" max="2313" width="10.7109375" customWidth="1"/>
    <col min="2561" max="2561" width="3.5703125" customWidth="1"/>
    <col min="2562" max="2562" width="9.7109375" customWidth="1"/>
    <col min="2563" max="2563" width="34.85546875" customWidth="1"/>
    <col min="2564" max="2564" width="2.7109375" customWidth="1"/>
    <col min="2565" max="2565" width="5.28515625" customWidth="1"/>
    <col min="2566" max="2566" width="9.42578125" customWidth="1"/>
    <col min="2567" max="2567" width="9.85546875" customWidth="1"/>
    <col min="2568" max="2568" width="9.7109375" customWidth="1"/>
    <col min="2569" max="2569" width="10.7109375" customWidth="1"/>
    <col min="2817" max="2817" width="3.5703125" customWidth="1"/>
    <col min="2818" max="2818" width="9.7109375" customWidth="1"/>
    <col min="2819" max="2819" width="34.85546875" customWidth="1"/>
    <col min="2820" max="2820" width="2.7109375" customWidth="1"/>
    <col min="2821" max="2821" width="5.28515625" customWidth="1"/>
    <col min="2822" max="2822" width="9.42578125" customWidth="1"/>
    <col min="2823" max="2823" width="9.85546875" customWidth="1"/>
    <col min="2824" max="2824" width="9.7109375" customWidth="1"/>
    <col min="2825" max="2825" width="10.7109375" customWidth="1"/>
    <col min="3073" max="3073" width="3.5703125" customWidth="1"/>
    <col min="3074" max="3074" width="9.7109375" customWidth="1"/>
    <col min="3075" max="3075" width="34.85546875" customWidth="1"/>
    <col min="3076" max="3076" width="2.7109375" customWidth="1"/>
    <col min="3077" max="3077" width="5.28515625" customWidth="1"/>
    <col min="3078" max="3078" width="9.42578125" customWidth="1"/>
    <col min="3079" max="3079" width="9.85546875" customWidth="1"/>
    <col min="3080" max="3080" width="9.7109375" customWidth="1"/>
    <col min="3081" max="3081" width="10.7109375" customWidth="1"/>
    <col min="3329" max="3329" width="3.5703125" customWidth="1"/>
    <col min="3330" max="3330" width="9.7109375" customWidth="1"/>
    <col min="3331" max="3331" width="34.85546875" customWidth="1"/>
    <col min="3332" max="3332" width="2.7109375" customWidth="1"/>
    <col min="3333" max="3333" width="5.28515625" customWidth="1"/>
    <col min="3334" max="3334" width="9.42578125" customWidth="1"/>
    <col min="3335" max="3335" width="9.85546875" customWidth="1"/>
    <col min="3336" max="3336" width="9.7109375" customWidth="1"/>
    <col min="3337" max="3337" width="10.7109375" customWidth="1"/>
    <col min="3585" max="3585" width="3.5703125" customWidth="1"/>
    <col min="3586" max="3586" width="9.7109375" customWidth="1"/>
    <col min="3587" max="3587" width="34.85546875" customWidth="1"/>
    <col min="3588" max="3588" width="2.7109375" customWidth="1"/>
    <col min="3589" max="3589" width="5.28515625" customWidth="1"/>
    <col min="3590" max="3590" width="9.42578125" customWidth="1"/>
    <col min="3591" max="3591" width="9.85546875" customWidth="1"/>
    <col min="3592" max="3592" width="9.7109375" customWidth="1"/>
    <col min="3593" max="3593" width="10.7109375" customWidth="1"/>
    <col min="3841" max="3841" width="3.5703125" customWidth="1"/>
    <col min="3842" max="3842" width="9.7109375" customWidth="1"/>
    <col min="3843" max="3843" width="34.85546875" customWidth="1"/>
    <col min="3844" max="3844" width="2.7109375" customWidth="1"/>
    <col min="3845" max="3845" width="5.28515625" customWidth="1"/>
    <col min="3846" max="3846" width="9.42578125" customWidth="1"/>
    <col min="3847" max="3847" width="9.85546875" customWidth="1"/>
    <col min="3848" max="3848" width="9.7109375" customWidth="1"/>
    <col min="3849" max="3849" width="10.7109375" customWidth="1"/>
    <col min="4097" max="4097" width="3.5703125" customWidth="1"/>
    <col min="4098" max="4098" width="9.7109375" customWidth="1"/>
    <col min="4099" max="4099" width="34.85546875" customWidth="1"/>
    <col min="4100" max="4100" width="2.7109375" customWidth="1"/>
    <col min="4101" max="4101" width="5.28515625" customWidth="1"/>
    <col min="4102" max="4102" width="9.42578125" customWidth="1"/>
    <col min="4103" max="4103" width="9.85546875" customWidth="1"/>
    <col min="4104" max="4104" width="9.7109375" customWidth="1"/>
    <col min="4105" max="4105" width="10.7109375" customWidth="1"/>
    <col min="4353" max="4353" width="3.5703125" customWidth="1"/>
    <col min="4354" max="4354" width="9.7109375" customWidth="1"/>
    <col min="4355" max="4355" width="34.85546875" customWidth="1"/>
    <col min="4356" max="4356" width="2.7109375" customWidth="1"/>
    <col min="4357" max="4357" width="5.28515625" customWidth="1"/>
    <col min="4358" max="4358" width="9.42578125" customWidth="1"/>
    <col min="4359" max="4359" width="9.85546875" customWidth="1"/>
    <col min="4360" max="4360" width="9.7109375" customWidth="1"/>
    <col min="4361" max="4361" width="10.7109375" customWidth="1"/>
    <col min="4609" max="4609" width="3.5703125" customWidth="1"/>
    <col min="4610" max="4610" width="9.7109375" customWidth="1"/>
    <col min="4611" max="4611" width="34.85546875" customWidth="1"/>
    <col min="4612" max="4612" width="2.7109375" customWidth="1"/>
    <col min="4613" max="4613" width="5.28515625" customWidth="1"/>
    <col min="4614" max="4614" width="9.42578125" customWidth="1"/>
    <col min="4615" max="4615" width="9.85546875" customWidth="1"/>
    <col min="4616" max="4616" width="9.7109375" customWidth="1"/>
    <col min="4617" max="4617" width="10.7109375" customWidth="1"/>
    <col min="4865" max="4865" width="3.5703125" customWidth="1"/>
    <col min="4866" max="4866" width="9.7109375" customWidth="1"/>
    <col min="4867" max="4867" width="34.85546875" customWidth="1"/>
    <col min="4868" max="4868" width="2.7109375" customWidth="1"/>
    <col min="4869" max="4869" width="5.28515625" customWidth="1"/>
    <col min="4870" max="4870" width="9.42578125" customWidth="1"/>
    <col min="4871" max="4871" width="9.85546875" customWidth="1"/>
    <col min="4872" max="4872" width="9.7109375" customWidth="1"/>
    <col min="4873" max="4873" width="10.7109375" customWidth="1"/>
    <col min="5121" max="5121" width="3.5703125" customWidth="1"/>
    <col min="5122" max="5122" width="9.7109375" customWidth="1"/>
    <col min="5123" max="5123" width="34.85546875" customWidth="1"/>
    <col min="5124" max="5124" width="2.7109375" customWidth="1"/>
    <col min="5125" max="5125" width="5.28515625" customWidth="1"/>
    <col min="5126" max="5126" width="9.42578125" customWidth="1"/>
    <col min="5127" max="5127" width="9.85546875" customWidth="1"/>
    <col min="5128" max="5128" width="9.7109375" customWidth="1"/>
    <col min="5129" max="5129" width="10.7109375" customWidth="1"/>
    <col min="5377" max="5377" width="3.5703125" customWidth="1"/>
    <col min="5378" max="5378" width="9.7109375" customWidth="1"/>
    <col min="5379" max="5379" width="34.85546875" customWidth="1"/>
    <col min="5380" max="5380" width="2.7109375" customWidth="1"/>
    <col min="5381" max="5381" width="5.28515625" customWidth="1"/>
    <col min="5382" max="5382" width="9.42578125" customWidth="1"/>
    <col min="5383" max="5383" width="9.85546875" customWidth="1"/>
    <col min="5384" max="5384" width="9.7109375" customWidth="1"/>
    <col min="5385" max="5385" width="10.7109375" customWidth="1"/>
    <col min="5633" max="5633" width="3.5703125" customWidth="1"/>
    <col min="5634" max="5634" width="9.7109375" customWidth="1"/>
    <col min="5635" max="5635" width="34.85546875" customWidth="1"/>
    <col min="5636" max="5636" width="2.7109375" customWidth="1"/>
    <col min="5637" max="5637" width="5.28515625" customWidth="1"/>
    <col min="5638" max="5638" width="9.42578125" customWidth="1"/>
    <col min="5639" max="5639" width="9.85546875" customWidth="1"/>
    <col min="5640" max="5640" width="9.7109375" customWidth="1"/>
    <col min="5641" max="5641" width="10.7109375" customWidth="1"/>
    <col min="5889" max="5889" width="3.5703125" customWidth="1"/>
    <col min="5890" max="5890" width="9.7109375" customWidth="1"/>
    <col min="5891" max="5891" width="34.85546875" customWidth="1"/>
    <col min="5892" max="5892" width="2.7109375" customWidth="1"/>
    <col min="5893" max="5893" width="5.28515625" customWidth="1"/>
    <col min="5894" max="5894" width="9.42578125" customWidth="1"/>
    <col min="5895" max="5895" width="9.85546875" customWidth="1"/>
    <col min="5896" max="5896" width="9.7109375" customWidth="1"/>
    <col min="5897" max="5897" width="10.7109375" customWidth="1"/>
    <col min="6145" max="6145" width="3.5703125" customWidth="1"/>
    <col min="6146" max="6146" width="9.7109375" customWidth="1"/>
    <col min="6147" max="6147" width="34.85546875" customWidth="1"/>
    <col min="6148" max="6148" width="2.7109375" customWidth="1"/>
    <col min="6149" max="6149" width="5.28515625" customWidth="1"/>
    <col min="6150" max="6150" width="9.42578125" customWidth="1"/>
    <col min="6151" max="6151" width="9.85546875" customWidth="1"/>
    <col min="6152" max="6152" width="9.7109375" customWidth="1"/>
    <col min="6153" max="6153" width="10.7109375" customWidth="1"/>
    <col min="6401" max="6401" width="3.5703125" customWidth="1"/>
    <col min="6402" max="6402" width="9.7109375" customWidth="1"/>
    <col min="6403" max="6403" width="34.85546875" customWidth="1"/>
    <col min="6404" max="6404" width="2.7109375" customWidth="1"/>
    <col min="6405" max="6405" width="5.28515625" customWidth="1"/>
    <col min="6406" max="6406" width="9.42578125" customWidth="1"/>
    <col min="6407" max="6407" width="9.85546875" customWidth="1"/>
    <col min="6408" max="6408" width="9.7109375" customWidth="1"/>
    <col min="6409" max="6409" width="10.7109375" customWidth="1"/>
    <col min="6657" max="6657" width="3.5703125" customWidth="1"/>
    <col min="6658" max="6658" width="9.7109375" customWidth="1"/>
    <col min="6659" max="6659" width="34.85546875" customWidth="1"/>
    <col min="6660" max="6660" width="2.7109375" customWidth="1"/>
    <col min="6661" max="6661" width="5.28515625" customWidth="1"/>
    <col min="6662" max="6662" width="9.42578125" customWidth="1"/>
    <col min="6663" max="6663" width="9.85546875" customWidth="1"/>
    <col min="6664" max="6664" width="9.7109375" customWidth="1"/>
    <col min="6665" max="6665" width="10.7109375" customWidth="1"/>
    <col min="6913" max="6913" width="3.5703125" customWidth="1"/>
    <col min="6914" max="6914" width="9.7109375" customWidth="1"/>
    <col min="6915" max="6915" width="34.85546875" customWidth="1"/>
    <col min="6916" max="6916" width="2.7109375" customWidth="1"/>
    <col min="6917" max="6917" width="5.28515625" customWidth="1"/>
    <col min="6918" max="6918" width="9.42578125" customWidth="1"/>
    <col min="6919" max="6919" width="9.85546875" customWidth="1"/>
    <col min="6920" max="6920" width="9.7109375" customWidth="1"/>
    <col min="6921" max="6921" width="10.7109375" customWidth="1"/>
    <col min="7169" max="7169" width="3.5703125" customWidth="1"/>
    <col min="7170" max="7170" width="9.7109375" customWidth="1"/>
    <col min="7171" max="7171" width="34.85546875" customWidth="1"/>
    <col min="7172" max="7172" width="2.7109375" customWidth="1"/>
    <col min="7173" max="7173" width="5.28515625" customWidth="1"/>
    <col min="7174" max="7174" width="9.42578125" customWidth="1"/>
    <col min="7175" max="7175" width="9.85546875" customWidth="1"/>
    <col min="7176" max="7176" width="9.7109375" customWidth="1"/>
    <col min="7177" max="7177" width="10.7109375" customWidth="1"/>
    <col min="7425" max="7425" width="3.5703125" customWidth="1"/>
    <col min="7426" max="7426" width="9.7109375" customWidth="1"/>
    <col min="7427" max="7427" width="34.85546875" customWidth="1"/>
    <col min="7428" max="7428" width="2.7109375" customWidth="1"/>
    <col min="7429" max="7429" width="5.28515625" customWidth="1"/>
    <col min="7430" max="7430" width="9.42578125" customWidth="1"/>
    <col min="7431" max="7431" width="9.85546875" customWidth="1"/>
    <col min="7432" max="7432" width="9.7109375" customWidth="1"/>
    <col min="7433" max="7433" width="10.7109375" customWidth="1"/>
    <col min="7681" max="7681" width="3.5703125" customWidth="1"/>
    <col min="7682" max="7682" width="9.7109375" customWidth="1"/>
    <col min="7683" max="7683" width="34.85546875" customWidth="1"/>
    <col min="7684" max="7684" width="2.7109375" customWidth="1"/>
    <col min="7685" max="7685" width="5.28515625" customWidth="1"/>
    <col min="7686" max="7686" width="9.42578125" customWidth="1"/>
    <col min="7687" max="7687" width="9.85546875" customWidth="1"/>
    <col min="7688" max="7688" width="9.7109375" customWidth="1"/>
    <col min="7689" max="7689" width="10.7109375" customWidth="1"/>
    <col min="7937" max="7937" width="3.5703125" customWidth="1"/>
    <col min="7938" max="7938" width="9.7109375" customWidth="1"/>
    <col min="7939" max="7939" width="34.85546875" customWidth="1"/>
    <col min="7940" max="7940" width="2.7109375" customWidth="1"/>
    <col min="7941" max="7941" width="5.28515625" customWidth="1"/>
    <col min="7942" max="7942" width="9.42578125" customWidth="1"/>
    <col min="7943" max="7943" width="9.85546875" customWidth="1"/>
    <col min="7944" max="7944" width="9.7109375" customWidth="1"/>
    <col min="7945" max="7945" width="10.7109375" customWidth="1"/>
    <col min="8193" max="8193" width="3.5703125" customWidth="1"/>
    <col min="8194" max="8194" width="9.7109375" customWidth="1"/>
    <col min="8195" max="8195" width="34.85546875" customWidth="1"/>
    <col min="8196" max="8196" width="2.7109375" customWidth="1"/>
    <col min="8197" max="8197" width="5.28515625" customWidth="1"/>
    <col min="8198" max="8198" width="9.42578125" customWidth="1"/>
    <col min="8199" max="8199" width="9.85546875" customWidth="1"/>
    <col min="8200" max="8200" width="9.7109375" customWidth="1"/>
    <col min="8201" max="8201" width="10.7109375" customWidth="1"/>
    <col min="8449" max="8449" width="3.5703125" customWidth="1"/>
    <col min="8450" max="8450" width="9.7109375" customWidth="1"/>
    <col min="8451" max="8451" width="34.85546875" customWidth="1"/>
    <col min="8452" max="8452" width="2.7109375" customWidth="1"/>
    <col min="8453" max="8453" width="5.28515625" customWidth="1"/>
    <col min="8454" max="8454" width="9.42578125" customWidth="1"/>
    <col min="8455" max="8455" width="9.85546875" customWidth="1"/>
    <col min="8456" max="8456" width="9.7109375" customWidth="1"/>
    <col min="8457" max="8457" width="10.7109375" customWidth="1"/>
    <col min="8705" max="8705" width="3.5703125" customWidth="1"/>
    <col min="8706" max="8706" width="9.7109375" customWidth="1"/>
    <col min="8707" max="8707" width="34.85546875" customWidth="1"/>
    <col min="8708" max="8708" width="2.7109375" customWidth="1"/>
    <col min="8709" max="8709" width="5.28515625" customWidth="1"/>
    <col min="8710" max="8710" width="9.42578125" customWidth="1"/>
    <col min="8711" max="8711" width="9.85546875" customWidth="1"/>
    <col min="8712" max="8712" width="9.7109375" customWidth="1"/>
    <col min="8713" max="8713" width="10.7109375" customWidth="1"/>
    <col min="8961" max="8961" width="3.5703125" customWidth="1"/>
    <col min="8962" max="8962" width="9.7109375" customWidth="1"/>
    <col min="8963" max="8963" width="34.85546875" customWidth="1"/>
    <col min="8964" max="8964" width="2.7109375" customWidth="1"/>
    <col min="8965" max="8965" width="5.28515625" customWidth="1"/>
    <col min="8966" max="8966" width="9.42578125" customWidth="1"/>
    <col min="8967" max="8967" width="9.85546875" customWidth="1"/>
    <col min="8968" max="8968" width="9.7109375" customWidth="1"/>
    <col min="8969" max="8969" width="10.7109375" customWidth="1"/>
    <col min="9217" max="9217" width="3.5703125" customWidth="1"/>
    <col min="9218" max="9218" width="9.7109375" customWidth="1"/>
    <col min="9219" max="9219" width="34.85546875" customWidth="1"/>
    <col min="9220" max="9220" width="2.7109375" customWidth="1"/>
    <col min="9221" max="9221" width="5.28515625" customWidth="1"/>
    <col min="9222" max="9222" width="9.42578125" customWidth="1"/>
    <col min="9223" max="9223" width="9.85546875" customWidth="1"/>
    <col min="9224" max="9224" width="9.7109375" customWidth="1"/>
    <col min="9225" max="9225" width="10.7109375" customWidth="1"/>
    <col min="9473" max="9473" width="3.5703125" customWidth="1"/>
    <col min="9474" max="9474" width="9.7109375" customWidth="1"/>
    <col min="9475" max="9475" width="34.85546875" customWidth="1"/>
    <col min="9476" max="9476" width="2.7109375" customWidth="1"/>
    <col min="9477" max="9477" width="5.28515625" customWidth="1"/>
    <col min="9478" max="9478" width="9.42578125" customWidth="1"/>
    <col min="9479" max="9479" width="9.85546875" customWidth="1"/>
    <col min="9480" max="9480" width="9.7109375" customWidth="1"/>
    <col min="9481" max="9481" width="10.7109375" customWidth="1"/>
    <col min="9729" max="9729" width="3.5703125" customWidth="1"/>
    <col min="9730" max="9730" width="9.7109375" customWidth="1"/>
    <col min="9731" max="9731" width="34.85546875" customWidth="1"/>
    <col min="9732" max="9732" width="2.7109375" customWidth="1"/>
    <col min="9733" max="9733" width="5.28515625" customWidth="1"/>
    <col min="9734" max="9734" width="9.42578125" customWidth="1"/>
    <col min="9735" max="9735" width="9.85546875" customWidth="1"/>
    <col min="9736" max="9736" width="9.7109375" customWidth="1"/>
    <col min="9737" max="9737" width="10.7109375" customWidth="1"/>
    <col min="9985" max="9985" width="3.5703125" customWidth="1"/>
    <col min="9986" max="9986" width="9.7109375" customWidth="1"/>
    <col min="9987" max="9987" width="34.85546875" customWidth="1"/>
    <col min="9988" max="9988" width="2.7109375" customWidth="1"/>
    <col min="9989" max="9989" width="5.28515625" customWidth="1"/>
    <col min="9990" max="9990" width="9.42578125" customWidth="1"/>
    <col min="9991" max="9991" width="9.85546875" customWidth="1"/>
    <col min="9992" max="9992" width="9.7109375" customWidth="1"/>
    <col min="9993" max="9993" width="10.7109375" customWidth="1"/>
    <col min="10241" max="10241" width="3.5703125" customWidth="1"/>
    <col min="10242" max="10242" width="9.7109375" customWidth="1"/>
    <col min="10243" max="10243" width="34.85546875" customWidth="1"/>
    <col min="10244" max="10244" width="2.7109375" customWidth="1"/>
    <col min="10245" max="10245" width="5.28515625" customWidth="1"/>
    <col min="10246" max="10246" width="9.42578125" customWidth="1"/>
    <col min="10247" max="10247" width="9.85546875" customWidth="1"/>
    <col min="10248" max="10248" width="9.7109375" customWidth="1"/>
    <col min="10249" max="10249" width="10.7109375" customWidth="1"/>
    <col min="10497" max="10497" width="3.5703125" customWidth="1"/>
    <col min="10498" max="10498" width="9.7109375" customWidth="1"/>
    <col min="10499" max="10499" width="34.85546875" customWidth="1"/>
    <col min="10500" max="10500" width="2.7109375" customWidth="1"/>
    <col min="10501" max="10501" width="5.28515625" customWidth="1"/>
    <col min="10502" max="10502" width="9.42578125" customWidth="1"/>
    <col min="10503" max="10503" width="9.85546875" customWidth="1"/>
    <col min="10504" max="10504" width="9.7109375" customWidth="1"/>
    <col min="10505" max="10505" width="10.7109375" customWidth="1"/>
    <col min="10753" max="10753" width="3.5703125" customWidth="1"/>
    <col min="10754" max="10754" width="9.7109375" customWidth="1"/>
    <col min="10755" max="10755" width="34.85546875" customWidth="1"/>
    <col min="10756" max="10756" width="2.7109375" customWidth="1"/>
    <col min="10757" max="10757" width="5.28515625" customWidth="1"/>
    <col min="10758" max="10758" width="9.42578125" customWidth="1"/>
    <col min="10759" max="10759" width="9.85546875" customWidth="1"/>
    <col min="10760" max="10760" width="9.7109375" customWidth="1"/>
    <col min="10761" max="10761" width="10.7109375" customWidth="1"/>
    <col min="11009" max="11009" width="3.5703125" customWidth="1"/>
    <col min="11010" max="11010" width="9.7109375" customWidth="1"/>
    <col min="11011" max="11011" width="34.85546875" customWidth="1"/>
    <col min="11012" max="11012" width="2.7109375" customWidth="1"/>
    <col min="11013" max="11013" width="5.28515625" customWidth="1"/>
    <col min="11014" max="11014" width="9.42578125" customWidth="1"/>
    <col min="11015" max="11015" width="9.85546875" customWidth="1"/>
    <col min="11016" max="11016" width="9.7109375" customWidth="1"/>
    <col min="11017" max="11017" width="10.7109375" customWidth="1"/>
    <col min="11265" max="11265" width="3.5703125" customWidth="1"/>
    <col min="11266" max="11266" width="9.7109375" customWidth="1"/>
    <col min="11267" max="11267" width="34.85546875" customWidth="1"/>
    <col min="11268" max="11268" width="2.7109375" customWidth="1"/>
    <col min="11269" max="11269" width="5.28515625" customWidth="1"/>
    <col min="11270" max="11270" width="9.42578125" customWidth="1"/>
    <col min="11271" max="11271" width="9.85546875" customWidth="1"/>
    <col min="11272" max="11272" width="9.7109375" customWidth="1"/>
    <col min="11273" max="11273" width="10.7109375" customWidth="1"/>
    <col min="11521" max="11521" width="3.5703125" customWidth="1"/>
    <col min="11522" max="11522" width="9.7109375" customWidth="1"/>
    <col min="11523" max="11523" width="34.85546875" customWidth="1"/>
    <col min="11524" max="11524" width="2.7109375" customWidth="1"/>
    <col min="11525" max="11525" width="5.28515625" customWidth="1"/>
    <col min="11526" max="11526" width="9.42578125" customWidth="1"/>
    <col min="11527" max="11527" width="9.85546875" customWidth="1"/>
    <col min="11528" max="11528" width="9.7109375" customWidth="1"/>
    <col min="11529" max="11529" width="10.7109375" customWidth="1"/>
    <col min="11777" max="11777" width="3.5703125" customWidth="1"/>
    <col min="11778" max="11778" width="9.7109375" customWidth="1"/>
    <col min="11779" max="11779" width="34.85546875" customWidth="1"/>
    <col min="11780" max="11780" width="2.7109375" customWidth="1"/>
    <col min="11781" max="11781" width="5.28515625" customWidth="1"/>
    <col min="11782" max="11782" width="9.42578125" customWidth="1"/>
    <col min="11783" max="11783" width="9.85546875" customWidth="1"/>
    <col min="11784" max="11784" width="9.7109375" customWidth="1"/>
    <col min="11785" max="11785" width="10.7109375" customWidth="1"/>
    <col min="12033" max="12033" width="3.5703125" customWidth="1"/>
    <col min="12034" max="12034" width="9.7109375" customWidth="1"/>
    <col min="12035" max="12035" width="34.85546875" customWidth="1"/>
    <col min="12036" max="12036" width="2.7109375" customWidth="1"/>
    <col min="12037" max="12037" width="5.28515625" customWidth="1"/>
    <col min="12038" max="12038" width="9.42578125" customWidth="1"/>
    <col min="12039" max="12039" width="9.85546875" customWidth="1"/>
    <col min="12040" max="12040" width="9.7109375" customWidth="1"/>
    <col min="12041" max="12041" width="10.7109375" customWidth="1"/>
    <col min="12289" max="12289" width="3.5703125" customWidth="1"/>
    <col min="12290" max="12290" width="9.7109375" customWidth="1"/>
    <col min="12291" max="12291" width="34.85546875" customWidth="1"/>
    <col min="12292" max="12292" width="2.7109375" customWidth="1"/>
    <col min="12293" max="12293" width="5.28515625" customWidth="1"/>
    <col min="12294" max="12294" width="9.42578125" customWidth="1"/>
    <col min="12295" max="12295" width="9.85546875" customWidth="1"/>
    <col min="12296" max="12296" width="9.7109375" customWidth="1"/>
    <col min="12297" max="12297" width="10.7109375" customWidth="1"/>
    <col min="12545" max="12545" width="3.5703125" customWidth="1"/>
    <col min="12546" max="12546" width="9.7109375" customWidth="1"/>
    <col min="12547" max="12547" width="34.85546875" customWidth="1"/>
    <col min="12548" max="12548" width="2.7109375" customWidth="1"/>
    <col min="12549" max="12549" width="5.28515625" customWidth="1"/>
    <col min="12550" max="12550" width="9.42578125" customWidth="1"/>
    <col min="12551" max="12551" width="9.85546875" customWidth="1"/>
    <col min="12552" max="12552" width="9.7109375" customWidth="1"/>
    <col min="12553" max="12553" width="10.7109375" customWidth="1"/>
    <col min="12801" max="12801" width="3.5703125" customWidth="1"/>
    <col min="12802" max="12802" width="9.7109375" customWidth="1"/>
    <col min="12803" max="12803" width="34.85546875" customWidth="1"/>
    <col min="12804" max="12804" width="2.7109375" customWidth="1"/>
    <col min="12805" max="12805" width="5.28515625" customWidth="1"/>
    <col min="12806" max="12806" width="9.42578125" customWidth="1"/>
    <col min="12807" max="12807" width="9.85546875" customWidth="1"/>
    <col min="12808" max="12808" width="9.7109375" customWidth="1"/>
    <col min="12809" max="12809" width="10.7109375" customWidth="1"/>
    <col min="13057" max="13057" width="3.5703125" customWidth="1"/>
    <col min="13058" max="13058" width="9.7109375" customWidth="1"/>
    <col min="13059" max="13059" width="34.85546875" customWidth="1"/>
    <col min="13060" max="13060" width="2.7109375" customWidth="1"/>
    <col min="13061" max="13061" width="5.28515625" customWidth="1"/>
    <col min="13062" max="13062" width="9.42578125" customWidth="1"/>
    <col min="13063" max="13063" width="9.85546875" customWidth="1"/>
    <col min="13064" max="13064" width="9.7109375" customWidth="1"/>
    <col min="13065" max="13065" width="10.7109375" customWidth="1"/>
    <col min="13313" max="13313" width="3.5703125" customWidth="1"/>
    <col min="13314" max="13314" width="9.7109375" customWidth="1"/>
    <col min="13315" max="13315" width="34.85546875" customWidth="1"/>
    <col min="13316" max="13316" width="2.7109375" customWidth="1"/>
    <col min="13317" max="13317" width="5.28515625" customWidth="1"/>
    <col min="13318" max="13318" width="9.42578125" customWidth="1"/>
    <col min="13319" max="13319" width="9.85546875" customWidth="1"/>
    <col min="13320" max="13320" width="9.7109375" customWidth="1"/>
    <col min="13321" max="13321" width="10.7109375" customWidth="1"/>
    <col min="13569" max="13569" width="3.5703125" customWidth="1"/>
    <col min="13570" max="13570" width="9.7109375" customWidth="1"/>
    <col min="13571" max="13571" width="34.85546875" customWidth="1"/>
    <col min="13572" max="13572" width="2.7109375" customWidth="1"/>
    <col min="13573" max="13573" width="5.28515625" customWidth="1"/>
    <col min="13574" max="13574" width="9.42578125" customWidth="1"/>
    <col min="13575" max="13575" width="9.85546875" customWidth="1"/>
    <col min="13576" max="13576" width="9.7109375" customWidth="1"/>
    <col min="13577" max="13577" width="10.7109375" customWidth="1"/>
    <col min="13825" max="13825" width="3.5703125" customWidth="1"/>
    <col min="13826" max="13826" width="9.7109375" customWidth="1"/>
    <col min="13827" max="13827" width="34.85546875" customWidth="1"/>
    <col min="13828" max="13828" width="2.7109375" customWidth="1"/>
    <col min="13829" max="13829" width="5.28515625" customWidth="1"/>
    <col min="13830" max="13830" width="9.42578125" customWidth="1"/>
    <col min="13831" max="13831" width="9.85546875" customWidth="1"/>
    <col min="13832" max="13832" width="9.7109375" customWidth="1"/>
    <col min="13833" max="13833" width="10.7109375" customWidth="1"/>
    <col min="14081" max="14081" width="3.5703125" customWidth="1"/>
    <col min="14082" max="14082" width="9.7109375" customWidth="1"/>
    <col min="14083" max="14083" width="34.85546875" customWidth="1"/>
    <col min="14084" max="14084" width="2.7109375" customWidth="1"/>
    <col min="14085" max="14085" width="5.28515625" customWidth="1"/>
    <col min="14086" max="14086" width="9.42578125" customWidth="1"/>
    <col min="14087" max="14087" width="9.85546875" customWidth="1"/>
    <col min="14088" max="14088" width="9.7109375" customWidth="1"/>
    <col min="14089" max="14089" width="10.7109375" customWidth="1"/>
    <col min="14337" max="14337" width="3.5703125" customWidth="1"/>
    <col min="14338" max="14338" width="9.7109375" customWidth="1"/>
    <col min="14339" max="14339" width="34.85546875" customWidth="1"/>
    <col min="14340" max="14340" width="2.7109375" customWidth="1"/>
    <col min="14341" max="14341" width="5.28515625" customWidth="1"/>
    <col min="14342" max="14342" width="9.42578125" customWidth="1"/>
    <col min="14343" max="14343" width="9.85546875" customWidth="1"/>
    <col min="14344" max="14344" width="9.7109375" customWidth="1"/>
    <col min="14345" max="14345" width="10.7109375" customWidth="1"/>
    <col min="14593" max="14593" width="3.5703125" customWidth="1"/>
    <col min="14594" max="14594" width="9.7109375" customWidth="1"/>
    <col min="14595" max="14595" width="34.85546875" customWidth="1"/>
    <col min="14596" max="14596" width="2.7109375" customWidth="1"/>
    <col min="14597" max="14597" width="5.28515625" customWidth="1"/>
    <col min="14598" max="14598" width="9.42578125" customWidth="1"/>
    <col min="14599" max="14599" width="9.85546875" customWidth="1"/>
    <col min="14600" max="14600" width="9.7109375" customWidth="1"/>
    <col min="14601" max="14601" width="10.7109375" customWidth="1"/>
    <col min="14849" max="14849" width="3.5703125" customWidth="1"/>
    <col min="14850" max="14850" width="9.7109375" customWidth="1"/>
    <col min="14851" max="14851" width="34.85546875" customWidth="1"/>
    <col min="14852" max="14852" width="2.7109375" customWidth="1"/>
    <col min="14853" max="14853" width="5.28515625" customWidth="1"/>
    <col min="14854" max="14854" width="9.42578125" customWidth="1"/>
    <col min="14855" max="14855" width="9.85546875" customWidth="1"/>
    <col min="14856" max="14856" width="9.7109375" customWidth="1"/>
    <col min="14857" max="14857" width="10.7109375" customWidth="1"/>
    <col min="15105" max="15105" width="3.5703125" customWidth="1"/>
    <col min="15106" max="15106" width="9.7109375" customWidth="1"/>
    <col min="15107" max="15107" width="34.85546875" customWidth="1"/>
    <col min="15108" max="15108" width="2.7109375" customWidth="1"/>
    <col min="15109" max="15109" width="5.28515625" customWidth="1"/>
    <col min="15110" max="15110" width="9.42578125" customWidth="1"/>
    <col min="15111" max="15111" width="9.85546875" customWidth="1"/>
    <col min="15112" max="15112" width="9.7109375" customWidth="1"/>
    <col min="15113" max="15113" width="10.7109375" customWidth="1"/>
    <col min="15361" max="15361" width="3.5703125" customWidth="1"/>
    <col min="15362" max="15362" width="9.7109375" customWidth="1"/>
    <col min="15363" max="15363" width="34.85546875" customWidth="1"/>
    <col min="15364" max="15364" width="2.7109375" customWidth="1"/>
    <col min="15365" max="15365" width="5.28515625" customWidth="1"/>
    <col min="15366" max="15366" width="9.42578125" customWidth="1"/>
    <col min="15367" max="15367" width="9.85546875" customWidth="1"/>
    <col min="15368" max="15368" width="9.7109375" customWidth="1"/>
    <col min="15369" max="15369" width="10.7109375" customWidth="1"/>
    <col min="15617" max="15617" width="3.5703125" customWidth="1"/>
    <col min="15618" max="15618" width="9.7109375" customWidth="1"/>
    <col min="15619" max="15619" width="34.85546875" customWidth="1"/>
    <col min="15620" max="15620" width="2.7109375" customWidth="1"/>
    <col min="15621" max="15621" width="5.28515625" customWidth="1"/>
    <col min="15622" max="15622" width="9.42578125" customWidth="1"/>
    <col min="15623" max="15623" width="9.85546875" customWidth="1"/>
    <col min="15624" max="15624" width="9.7109375" customWidth="1"/>
    <col min="15625" max="15625" width="10.7109375" customWidth="1"/>
    <col min="15873" max="15873" width="3.5703125" customWidth="1"/>
    <col min="15874" max="15874" width="9.7109375" customWidth="1"/>
    <col min="15875" max="15875" width="34.85546875" customWidth="1"/>
    <col min="15876" max="15876" width="2.7109375" customWidth="1"/>
    <col min="15877" max="15877" width="5.28515625" customWidth="1"/>
    <col min="15878" max="15878" width="9.42578125" customWidth="1"/>
    <col min="15879" max="15879" width="9.85546875" customWidth="1"/>
    <col min="15880" max="15880" width="9.7109375" customWidth="1"/>
    <col min="15881" max="15881" width="10.7109375" customWidth="1"/>
    <col min="16129" max="16129" width="3.5703125" customWidth="1"/>
    <col min="16130" max="16130" width="9.7109375" customWidth="1"/>
    <col min="16131" max="16131" width="34.85546875" customWidth="1"/>
    <col min="16132" max="16132" width="2.7109375" customWidth="1"/>
    <col min="16133" max="16133" width="5.28515625" customWidth="1"/>
    <col min="16134" max="16134" width="9.42578125" customWidth="1"/>
    <col min="16135" max="16135" width="9.85546875" customWidth="1"/>
    <col min="16136" max="16136" width="9.7109375" customWidth="1"/>
    <col min="16137" max="16137" width="10.7109375" customWidth="1"/>
  </cols>
  <sheetData>
    <row r="1" spans="1:10" x14ac:dyDescent="0.25">
      <c r="B1" s="68"/>
    </row>
    <row r="2" spans="1:10" ht="32.450000000000003" customHeight="1" x14ac:dyDescent="0.25">
      <c r="A2" s="482" t="s">
        <v>441</v>
      </c>
      <c r="B2" s="483"/>
      <c r="C2" s="483"/>
      <c r="D2" s="483"/>
      <c r="E2" s="483"/>
      <c r="F2" s="483"/>
      <c r="G2" s="483"/>
      <c r="H2" s="483"/>
      <c r="I2" s="483"/>
    </row>
    <row r="3" spans="1:10" s="70" customFormat="1" ht="26.45" customHeight="1" x14ac:dyDescent="0.2">
      <c r="A3" s="484" t="s">
        <v>4671</v>
      </c>
      <c r="B3" s="484"/>
      <c r="C3" s="484"/>
      <c r="D3" s="484"/>
      <c r="E3" s="484"/>
      <c r="F3" s="485" t="s">
        <v>442</v>
      </c>
      <c r="G3" s="486"/>
      <c r="H3" s="485" t="s">
        <v>443</v>
      </c>
      <c r="I3" s="486"/>
    </row>
    <row r="4" spans="1:10" ht="23.25" customHeight="1" thickBot="1" x14ac:dyDescent="0.3">
      <c r="A4" s="71" t="s">
        <v>444</v>
      </c>
      <c r="B4" s="72" t="s">
        <v>445</v>
      </c>
      <c r="C4" s="71" t="s">
        <v>446</v>
      </c>
      <c r="D4" s="73" t="s">
        <v>36</v>
      </c>
      <c r="E4" s="341" t="s">
        <v>447</v>
      </c>
      <c r="F4" s="74" t="s">
        <v>448</v>
      </c>
      <c r="G4" s="74" t="s">
        <v>449</v>
      </c>
      <c r="H4" s="74" t="s">
        <v>450</v>
      </c>
      <c r="I4" s="74" t="s">
        <v>449</v>
      </c>
    </row>
    <row r="5" spans="1:10" ht="34.9" customHeight="1" thickTop="1" x14ac:dyDescent="0.25">
      <c r="A5" s="75"/>
      <c r="B5" s="76"/>
      <c r="C5" s="75"/>
      <c r="D5" s="77"/>
      <c r="E5" s="342"/>
      <c r="F5" s="79"/>
      <c r="G5" s="79"/>
      <c r="H5" s="79"/>
      <c r="I5" s="79"/>
    </row>
    <row r="6" spans="1:10" ht="23.25" customHeight="1" x14ac:dyDescent="0.25">
      <c r="A6" s="80"/>
      <c r="B6" s="343" t="s">
        <v>451</v>
      </c>
      <c r="C6" s="81" t="s">
        <v>4672</v>
      </c>
      <c r="D6" s="82"/>
      <c r="E6" s="342"/>
      <c r="F6" s="83"/>
      <c r="G6" s="83"/>
      <c r="H6" s="83" t="s">
        <v>452</v>
      </c>
      <c r="I6" s="83"/>
    </row>
    <row r="7" spans="1:10" ht="23.45" customHeight="1" x14ac:dyDescent="0.25">
      <c r="A7" s="80"/>
      <c r="B7" s="343"/>
      <c r="C7" s="81"/>
      <c r="D7" s="82"/>
      <c r="E7" s="342"/>
      <c r="F7" s="83"/>
      <c r="G7" s="83"/>
      <c r="H7" s="83"/>
      <c r="I7" s="83"/>
    </row>
    <row r="8" spans="1:10" s="350" customFormat="1" ht="27.75" customHeight="1" x14ac:dyDescent="0.2">
      <c r="A8" s="80">
        <v>1</v>
      </c>
      <c r="B8" s="345"/>
      <c r="C8" s="362" t="s">
        <v>453</v>
      </c>
      <c r="D8" s="347"/>
      <c r="E8" s="348"/>
      <c r="F8" s="349"/>
      <c r="G8" s="349"/>
      <c r="H8" s="349"/>
      <c r="I8" s="349">
        <f>I46</f>
        <v>0</v>
      </c>
    </row>
    <row r="9" spans="1:10" s="357" customFormat="1" ht="27.75" customHeight="1" x14ac:dyDescent="0.2">
      <c r="A9" s="381">
        <v>2</v>
      </c>
      <c r="B9" s="352"/>
      <c r="C9" s="399" t="s">
        <v>4638</v>
      </c>
      <c r="D9" s="354"/>
      <c r="E9" s="355"/>
      <c r="F9" s="356"/>
      <c r="G9" s="356"/>
      <c r="H9" s="356"/>
      <c r="I9" s="356">
        <f>I58</f>
        <v>0</v>
      </c>
    </row>
    <row r="10" spans="1:10" s="350" customFormat="1" ht="21.95" customHeight="1" x14ac:dyDescent="0.2">
      <c r="A10" s="80">
        <v>3</v>
      </c>
      <c r="B10" s="358"/>
      <c r="C10" s="362" t="s">
        <v>4673</v>
      </c>
      <c r="D10" s="347"/>
      <c r="E10" s="359"/>
      <c r="F10" s="349"/>
      <c r="G10" s="360"/>
      <c r="H10" s="349"/>
      <c r="I10" s="360">
        <f>SUM(I8:I9)</f>
        <v>0</v>
      </c>
    </row>
    <row r="11" spans="1:10" s="365" customFormat="1" ht="21.95" customHeight="1" x14ac:dyDescent="0.2">
      <c r="A11" s="80"/>
      <c r="B11" s="361"/>
      <c r="C11" s="362"/>
      <c r="D11" s="362"/>
      <c r="E11" s="363"/>
      <c r="F11" s="360"/>
      <c r="G11" s="360"/>
      <c r="H11" s="360"/>
      <c r="I11" s="364"/>
    </row>
    <row r="12" spans="1:10" s="365" customFormat="1" ht="21" customHeight="1" x14ac:dyDescent="0.2">
      <c r="A12" s="80"/>
      <c r="B12" s="88"/>
      <c r="D12" s="362"/>
      <c r="E12" s="363"/>
      <c r="F12" s="360"/>
      <c r="G12" s="360"/>
      <c r="H12" s="360"/>
      <c r="I12" s="364"/>
    </row>
    <row r="13" spans="1:10" s="365" customFormat="1" ht="21.95" customHeight="1" x14ac:dyDescent="0.2">
      <c r="A13" s="80"/>
      <c r="B13" s="88"/>
      <c r="D13" s="362"/>
      <c r="E13" s="363"/>
      <c r="F13" s="360"/>
      <c r="G13" s="360"/>
      <c r="H13" s="360"/>
      <c r="I13" s="364"/>
    </row>
    <row r="14" spans="1:10" s="365" customFormat="1" ht="21.95" customHeight="1" x14ac:dyDescent="0.2">
      <c r="A14" s="80"/>
      <c r="B14" s="361"/>
      <c r="C14" s="362"/>
      <c r="D14" s="362"/>
      <c r="E14" s="363"/>
      <c r="F14" s="360"/>
      <c r="G14" s="360"/>
      <c r="H14" s="360"/>
      <c r="I14" s="364"/>
    </row>
    <row r="15" spans="1:10" ht="21.95" customHeight="1" x14ac:dyDescent="0.25">
      <c r="A15" s="80"/>
      <c r="B15" s="343"/>
      <c r="C15" s="82"/>
      <c r="D15" s="82"/>
      <c r="E15" s="342"/>
      <c r="F15" s="83"/>
      <c r="G15" s="83"/>
      <c r="H15" s="83"/>
      <c r="I15" s="83"/>
    </row>
    <row r="16" spans="1:10" s="350" customFormat="1" ht="27" customHeight="1" x14ac:dyDescent="0.2">
      <c r="A16" s="366"/>
      <c r="B16" s="367"/>
      <c r="C16" s="368" t="s">
        <v>455</v>
      </c>
      <c r="D16" s="347"/>
      <c r="E16" s="348"/>
      <c r="F16" s="349"/>
      <c r="G16" s="349"/>
      <c r="H16" s="349"/>
      <c r="I16" s="349"/>
      <c r="J16" s="370"/>
    </row>
    <row r="17" spans="1:89" s="350" customFormat="1" ht="23.45" customHeight="1" x14ac:dyDescent="0.2">
      <c r="A17" s="80">
        <v>1</v>
      </c>
      <c r="B17" s="375" t="s">
        <v>456</v>
      </c>
      <c r="C17" s="347" t="s">
        <v>4642</v>
      </c>
      <c r="D17" s="347" t="s">
        <v>85</v>
      </c>
      <c r="E17" s="372">
        <v>4240</v>
      </c>
      <c r="F17" s="349"/>
      <c r="G17" s="349">
        <f>E17*F17</f>
        <v>0</v>
      </c>
      <c r="H17" s="349"/>
      <c r="I17" s="349">
        <f t="shared" ref="I17:I40" si="0">E17*H17</f>
        <v>0</v>
      </c>
    </row>
    <row r="18" spans="1:89" s="350" customFormat="1" ht="23.45" customHeight="1" x14ac:dyDescent="0.2">
      <c r="A18" s="80">
        <f t="shared" ref="A18:A43" si="1">A17+1</f>
        <v>2</v>
      </c>
      <c r="B18" s="375" t="s">
        <v>456</v>
      </c>
      <c r="C18" s="347" t="s">
        <v>467</v>
      </c>
      <c r="D18" s="347" t="s">
        <v>213</v>
      </c>
      <c r="E18" s="372">
        <v>98</v>
      </c>
      <c r="F18" s="377"/>
      <c r="G18" s="349"/>
      <c r="H18" s="377"/>
      <c r="I18" s="349">
        <f t="shared" si="0"/>
        <v>0</v>
      </c>
    </row>
    <row r="19" spans="1:89" ht="99.6" customHeight="1" x14ac:dyDescent="0.25">
      <c r="A19" s="80">
        <f t="shared" si="1"/>
        <v>3</v>
      </c>
      <c r="B19" s="84" t="s">
        <v>456</v>
      </c>
      <c r="C19" s="378" t="s">
        <v>4645</v>
      </c>
      <c r="D19" s="82" t="s">
        <v>213</v>
      </c>
      <c r="E19" s="372">
        <v>4</v>
      </c>
      <c r="F19" s="83"/>
      <c r="G19" s="83">
        <f t="shared" ref="G19:G37" si="2">E19*F19</f>
        <v>0</v>
      </c>
      <c r="H19" s="83"/>
      <c r="I19" s="83">
        <f t="shared" si="0"/>
        <v>0</v>
      </c>
      <c r="CK19" s="86" t="s">
        <v>468</v>
      </c>
    </row>
    <row r="20" spans="1:89" ht="41.45" customHeight="1" x14ac:dyDescent="0.25">
      <c r="A20" s="80">
        <f t="shared" si="1"/>
        <v>4</v>
      </c>
      <c r="B20" s="375" t="s">
        <v>456</v>
      </c>
      <c r="C20" s="379" t="s">
        <v>4648</v>
      </c>
      <c r="D20" s="371" t="s">
        <v>213</v>
      </c>
      <c r="E20" s="372">
        <v>2</v>
      </c>
      <c r="F20" s="349"/>
      <c r="G20" s="349">
        <f t="shared" si="2"/>
        <v>0</v>
      </c>
      <c r="H20" s="349"/>
      <c r="I20" s="349">
        <f t="shared" si="0"/>
        <v>0</v>
      </c>
    </row>
    <row r="21" spans="1:89" ht="31.15" customHeight="1" x14ac:dyDescent="0.25">
      <c r="A21" s="80">
        <f t="shared" si="1"/>
        <v>5</v>
      </c>
      <c r="B21" s="375" t="s">
        <v>456</v>
      </c>
      <c r="C21" s="82" t="s">
        <v>469</v>
      </c>
      <c r="D21" s="82" t="s">
        <v>213</v>
      </c>
      <c r="E21" s="372">
        <v>4</v>
      </c>
      <c r="F21" s="83"/>
      <c r="G21" s="83">
        <f t="shared" si="2"/>
        <v>0</v>
      </c>
      <c r="H21" s="83"/>
      <c r="I21" s="83">
        <f t="shared" si="0"/>
        <v>0</v>
      </c>
    </row>
    <row r="22" spans="1:89" ht="31.15" customHeight="1" x14ac:dyDescent="0.25">
      <c r="A22" s="80">
        <f t="shared" si="1"/>
        <v>6</v>
      </c>
      <c r="B22" s="375" t="s">
        <v>456</v>
      </c>
      <c r="C22" s="82" t="s">
        <v>470</v>
      </c>
      <c r="D22" s="82" t="s">
        <v>213</v>
      </c>
      <c r="E22" s="372">
        <v>12</v>
      </c>
      <c r="F22" s="83"/>
      <c r="G22" s="83">
        <f t="shared" si="2"/>
        <v>0</v>
      </c>
      <c r="H22" s="83"/>
      <c r="I22" s="83">
        <f t="shared" si="0"/>
        <v>0</v>
      </c>
    </row>
    <row r="23" spans="1:89" ht="31.15" customHeight="1" x14ac:dyDescent="0.25">
      <c r="A23" s="80">
        <f t="shared" si="1"/>
        <v>7</v>
      </c>
      <c r="B23" s="375" t="s">
        <v>456</v>
      </c>
      <c r="C23" s="82" t="s">
        <v>471</v>
      </c>
      <c r="D23" s="82" t="s">
        <v>213</v>
      </c>
      <c r="E23" s="372">
        <v>22</v>
      </c>
      <c r="F23" s="83"/>
      <c r="G23" s="83">
        <f t="shared" si="2"/>
        <v>0</v>
      </c>
      <c r="H23" s="83"/>
      <c r="I23" s="83">
        <f t="shared" si="0"/>
        <v>0</v>
      </c>
    </row>
    <row r="24" spans="1:89" s="350" customFormat="1" ht="23.45" customHeight="1" x14ac:dyDescent="0.2">
      <c r="A24" s="80">
        <f t="shared" si="1"/>
        <v>8</v>
      </c>
      <c r="B24" s="375" t="s">
        <v>456</v>
      </c>
      <c r="C24" s="347" t="s">
        <v>472</v>
      </c>
      <c r="D24" s="347" t="s">
        <v>213</v>
      </c>
      <c r="E24" s="372">
        <v>4</v>
      </c>
      <c r="F24" s="349"/>
      <c r="G24" s="349">
        <f t="shared" si="2"/>
        <v>0</v>
      </c>
      <c r="H24" s="349"/>
      <c r="I24" s="349">
        <f t="shared" si="0"/>
        <v>0</v>
      </c>
    </row>
    <row r="25" spans="1:89" ht="25.15" customHeight="1" x14ac:dyDescent="0.25">
      <c r="A25" s="80">
        <f t="shared" si="1"/>
        <v>9</v>
      </c>
      <c r="B25" s="84" t="s">
        <v>456</v>
      </c>
      <c r="C25" s="82" t="s">
        <v>473</v>
      </c>
      <c r="D25" s="82" t="s">
        <v>213</v>
      </c>
      <c r="E25" s="372">
        <v>12</v>
      </c>
      <c r="F25" s="83"/>
      <c r="G25" s="83">
        <f t="shared" si="2"/>
        <v>0</v>
      </c>
      <c r="H25" s="83"/>
      <c r="I25" s="83">
        <f t="shared" si="0"/>
        <v>0</v>
      </c>
      <c r="J25" s="375"/>
      <c r="K25" s="375"/>
      <c r="L25" s="375"/>
      <c r="M25" s="375"/>
      <c r="N25" s="375"/>
      <c r="O25" s="375"/>
      <c r="P25" s="375"/>
      <c r="Q25" s="375"/>
      <c r="R25" s="375"/>
      <c r="S25" s="375"/>
      <c r="T25" s="375"/>
      <c r="U25" s="375"/>
      <c r="V25" s="375"/>
      <c r="W25" s="375"/>
      <c r="X25" s="375"/>
      <c r="Y25" s="375"/>
      <c r="Z25" s="375"/>
      <c r="AA25" s="375"/>
      <c r="AB25" s="375"/>
      <c r="AC25" s="375"/>
      <c r="AD25" s="375"/>
      <c r="AE25" s="375"/>
      <c r="AF25" s="375"/>
      <c r="AG25" s="375"/>
      <c r="AH25" s="375"/>
      <c r="AI25" s="375"/>
    </row>
    <row r="26" spans="1:89" s="350" customFormat="1" ht="23.45" customHeight="1" x14ac:dyDescent="0.2">
      <c r="A26" s="80">
        <f t="shared" si="1"/>
        <v>10</v>
      </c>
      <c r="B26" s="380" t="s">
        <v>474</v>
      </c>
      <c r="C26" s="347" t="s">
        <v>475</v>
      </c>
      <c r="D26" s="347" t="s">
        <v>213</v>
      </c>
      <c r="E26" s="372">
        <v>19</v>
      </c>
      <c r="F26" s="349"/>
      <c r="G26" s="349">
        <f t="shared" si="2"/>
        <v>0</v>
      </c>
      <c r="H26" s="349"/>
      <c r="I26" s="349">
        <f t="shared" si="0"/>
        <v>0</v>
      </c>
    </row>
    <row r="27" spans="1:89" s="350" customFormat="1" ht="23.45" customHeight="1" x14ac:dyDescent="0.2">
      <c r="A27" s="80">
        <f t="shared" si="1"/>
        <v>11</v>
      </c>
      <c r="B27" s="380" t="s">
        <v>476</v>
      </c>
      <c r="C27" s="347" t="s">
        <v>477</v>
      </c>
      <c r="D27" s="347" t="s">
        <v>213</v>
      </c>
      <c r="E27" s="372">
        <v>9</v>
      </c>
      <c r="F27" s="349"/>
      <c r="G27" s="349">
        <f t="shared" si="2"/>
        <v>0</v>
      </c>
      <c r="H27" s="349"/>
      <c r="I27" s="349">
        <f t="shared" si="0"/>
        <v>0</v>
      </c>
    </row>
    <row r="28" spans="1:89" s="350" customFormat="1" ht="23.45" customHeight="1" x14ac:dyDescent="0.2">
      <c r="A28" s="80">
        <f t="shared" si="1"/>
        <v>12</v>
      </c>
      <c r="B28" s="88" t="s">
        <v>478</v>
      </c>
      <c r="C28" s="347" t="s">
        <v>479</v>
      </c>
      <c r="D28" s="347" t="s">
        <v>213</v>
      </c>
      <c r="E28" s="372">
        <v>6</v>
      </c>
      <c r="F28" s="83"/>
      <c r="G28" s="83">
        <f t="shared" si="2"/>
        <v>0</v>
      </c>
      <c r="H28" s="83"/>
      <c r="I28" s="349">
        <f t="shared" si="0"/>
        <v>0</v>
      </c>
    </row>
    <row r="29" spans="1:89" s="350" customFormat="1" ht="23.45" customHeight="1" x14ac:dyDescent="0.2">
      <c r="A29" s="80">
        <f t="shared" si="1"/>
        <v>13</v>
      </c>
      <c r="B29" s="380" t="s">
        <v>480</v>
      </c>
      <c r="C29" s="347" t="s">
        <v>481</v>
      </c>
      <c r="D29" s="347" t="s">
        <v>85</v>
      </c>
      <c r="E29" s="372">
        <v>377</v>
      </c>
      <c r="F29" s="349"/>
      <c r="G29" s="349">
        <f t="shared" si="2"/>
        <v>0</v>
      </c>
      <c r="H29" s="349"/>
      <c r="I29" s="349">
        <f t="shared" si="0"/>
        <v>0</v>
      </c>
    </row>
    <row r="30" spans="1:89" s="350" customFormat="1" ht="23.45" customHeight="1" x14ac:dyDescent="0.2">
      <c r="A30" s="80">
        <f t="shared" si="1"/>
        <v>14</v>
      </c>
      <c r="B30" s="380" t="s">
        <v>482</v>
      </c>
      <c r="C30" s="347" t="s">
        <v>483</v>
      </c>
      <c r="D30" s="347" t="s">
        <v>85</v>
      </c>
      <c r="E30" s="372">
        <v>265</v>
      </c>
      <c r="F30" s="349"/>
      <c r="G30" s="349">
        <f t="shared" si="2"/>
        <v>0</v>
      </c>
      <c r="H30" s="349"/>
      <c r="I30" s="349">
        <f t="shared" si="0"/>
        <v>0</v>
      </c>
    </row>
    <row r="31" spans="1:89" s="70" customFormat="1" ht="23.45" customHeight="1" x14ac:dyDescent="0.2">
      <c r="A31" s="80">
        <f t="shared" si="1"/>
        <v>15</v>
      </c>
      <c r="B31" s="88" t="s">
        <v>4649</v>
      </c>
      <c r="C31" s="82" t="s">
        <v>4650</v>
      </c>
      <c r="D31" s="82" t="s">
        <v>85</v>
      </c>
      <c r="E31" s="372">
        <v>274</v>
      </c>
      <c r="F31" s="83"/>
      <c r="G31" s="83">
        <f t="shared" si="2"/>
        <v>0</v>
      </c>
      <c r="H31" s="83"/>
      <c r="I31" s="83">
        <f t="shared" si="0"/>
        <v>0</v>
      </c>
    </row>
    <row r="32" spans="1:89" s="70" customFormat="1" ht="23.45" customHeight="1" x14ac:dyDescent="0.2">
      <c r="A32" s="80">
        <f t="shared" si="1"/>
        <v>16</v>
      </c>
      <c r="B32" s="88" t="s">
        <v>484</v>
      </c>
      <c r="C32" s="82" t="s">
        <v>4651</v>
      </c>
      <c r="D32" s="82" t="s">
        <v>85</v>
      </c>
      <c r="E32" s="372">
        <v>128</v>
      </c>
      <c r="F32" s="83"/>
      <c r="G32" s="83">
        <f t="shared" si="2"/>
        <v>0</v>
      </c>
      <c r="H32" s="83"/>
      <c r="I32" s="83">
        <f t="shared" si="0"/>
        <v>0</v>
      </c>
    </row>
    <row r="33" spans="1:91" s="70" customFormat="1" ht="23.45" customHeight="1" x14ac:dyDescent="0.2">
      <c r="A33" s="80">
        <f t="shared" si="1"/>
        <v>17</v>
      </c>
      <c r="B33" s="84" t="s">
        <v>456</v>
      </c>
      <c r="C33" s="82" t="s">
        <v>4652</v>
      </c>
      <c r="D33" s="82" t="s">
        <v>213</v>
      </c>
      <c r="E33" s="372">
        <v>282</v>
      </c>
      <c r="F33" s="83"/>
      <c r="G33" s="83">
        <f t="shared" si="2"/>
        <v>0</v>
      </c>
      <c r="H33" s="83"/>
      <c r="I33" s="83">
        <f t="shared" si="0"/>
        <v>0</v>
      </c>
    </row>
    <row r="34" spans="1:91" s="70" customFormat="1" ht="50.45" customHeight="1" x14ac:dyDescent="0.2">
      <c r="A34" s="80">
        <f t="shared" si="1"/>
        <v>18</v>
      </c>
      <c r="B34" s="84" t="s">
        <v>456</v>
      </c>
      <c r="C34" s="82" t="s">
        <v>4653</v>
      </c>
      <c r="D34" s="82" t="s">
        <v>85</v>
      </c>
      <c r="E34" s="372">
        <v>117</v>
      </c>
      <c r="F34" s="83"/>
      <c r="G34" s="83">
        <f t="shared" si="2"/>
        <v>0</v>
      </c>
      <c r="H34" s="83"/>
      <c r="I34" s="83">
        <f t="shared" si="0"/>
        <v>0</v>
      </c>
    </row>
    <row r="35" spans="1:91" s="70" customFormat="1" ht="50.45" customHeight="1" x14ac:dyDescent="0.2">
      <c r="A35" s="80">
        <f t="shared" si="1"/>
        <v>19</v>
      </c>
      <c r="B35" s="84" t="s">
        <v>456</v>
      </c>
      <c r="C35" s="82" t="s">
        <v>4654</v>
      </c>
      <c r="D35" s="82" t="s">
        <v>85</v>
      </c>
      <c r="E35" s="372">
        <v>82</v>
      </c>
      <c r="F35" s="83"/>
      <c r="G35" s="83">
        <f t="shared" si="2"/>
        <v>0</v>
      </c>
      <c r="H35" s="83"/>
      <c r="I35" s="83">
        <f t="shared" si="0"/>
        <v>0</v>
      </c>
    </row>
    <row r="36" spans="1:91" s="70" customFormat="1" ht="50.45" customHeight="1" x14ac:dyDescent="0.2">
      <c r="A36" s="80">
        <f t="shared" si="1"/>
        <v>20</v>
      </c>
      <c r="B36" s="84" t="s">
        <v>456</v>
      </c>
      <c r="C36" s="82" t="s">
        <v>4655</v>
      </c>
      <c r="D36" s="82" t="s">
        <v>85</v>
      </c>
      <c r="E36" s="372">
        <v>45</v>
      </c>
      <c r="F36" s="83"/>
      <c r="G36" s="83">
        <f t="shared" si="2"/>
        <v>0</v>
      </c>
      <c r="H36" s="83"/>
      <c r="I36" s="83">
        <f t="shared" si="0"/>
        <v>0</v>
      </c>
    </row>
    <row r="37" spans="1:91" s="70" customFormat="1" ht="37.15" customHeight="1" x14ac:dyDescent="0.2">
      <c r="A37" s="80">
        <f t="shared" si="1"/>
        <v>21</v>
      </c>
      <c r="B37" s="84" t="s">
        <v>456</v>
      </c>
      <c r="C37" s="82" t="s">
        <v>491</v>
      </c>
      <c r="D37" s="82" t="s">
        <v>213</v>
      </c>
      <c r="E37" s="372">
        <v>4</v>
      </c>
      <c r="F37" s="83"/>
      <c r="G37" s="83">
        <f t="shared" si="2"/>
        <v>0</v>
      </c>
      <c r="H37" s="83"/>
      <c r="I37" s="83">
        <f t="shared" si="0"/>
        <v>0</v>
      </c>
    </row>
    <row r="38" spans="1:91" s="350" customFormat="1" ht="23.45" customHeight="1" x14ac:dyDescent="0.2">
      <c r="A38" s="80">
        <f t="shared" si="1"/>
        <v>22</v>
      </c>
      <c r="B38" s="380" t="s">
        <v>485</v>
      </c>
      <c r="C38" s="347" t="s">
        <v>486</v>
      </c>
      <c r="D38" s="347" t="s">
        <v>85</v>
      </c>
      <c r="E38" s="372">
        <v>165</v>
      </c>
      <c r="F38" s="349"/>
      <c r="G38" s="349"/>
      <c r="H38" s="349"/>
      <c r="I38" s="349">
        <f t="shared" si="0"/>
        <v>0</v>
      </c>
    </row>
    <row r="39" spans="1:91" s="350" customFormat="1" ht="23.45" customHeight="1" x14ac:dyDescent="0.2">
      <c r="A39" s="80">
        <f t="shared" si="1"/>
        <v>23</v>
      </c>
      <c r="B39" s="380" t="s">
        <v>487</v>
      </c>
      <c r="C39" s="347" t="s">
        <v>488</v>
      </c>
      <c r="D39" s="347" t="s">
        <v>85</v>
      </c>
      <c r="E39" s="372">
        <v>113</v>
      </c>
      <c r="F39" s="349"/>
      <c r="G39" s="349"/>
      <c r="H39" s="349"/>
      <c r="I39" s="349">
        <f t="shared" si="0"/>
        <v>0</v>
      </c>
    </row>
    <row r="40" spans="1:91" s="70" customFormat="1" ht="23.45" customHeight="1" x14ac:dyDescent="0.2">
      <c r="A40" s="80">
        <f t="shared" si="1"/>
        <v>24</v>
      </c>
      <c r="B40" s="88" t="s">
        <v>489</v>
      </c>
      <c r="C40" s="82" t="s">
        <v>490</v>
      </c>
      <c r="D40" s="82" t="s">
        <v>66</v>
      </c>
      <c r="E40" s="372">
        <v>20</v>
      </c>
      <c r="F40" s="83"/>
      <c r="G40" s="83"/>
      <c r="H40" s="83"/>
      <c r="I40" s="83">
        <f t="shared" si="0"/>
        <v>0</v>
      </c>
    </row>
    <row r="41" spans="1:91" s="70" customFormat="1" ht="23.45" customHeight="1" x14ac:dyDescent="0.2">
      <c r="A41" s="80">
        <f t="shared" si="1"/>
        <v>25</v>
      </c>
      <c r="B41" s="84" t="s">
        <v>456</v>
      </c>
      <c r="C41" s="82" t="s">
        <v>492</v>
      </c>
      <c r="D41" s="82" t="s">
        <v>493</v>
      </c>
      <c r="E41" s="372">
        <v>25</v>
      </c>
      <c r="F41" s="83"/>
      <c r="G41" s="83"/>
      <c r="H41" s="83"/>
      <c r="I41" s="83">
        <f>E41*H41</f>
        <v>0</v>
      </c>
      <c r="CM41" s="70">
        <v>0</v>
      </c>
    </row>
    <row r="42" spans="1:91" s="70" customFormat="1" ht="23.45" customHeight="1" x14ac:dyDescent="0.2">
      <c r="A42" s="80">
        <f t="shared" si="1"/>
        <v>26</v>
      </c>
      <c r="B42" s="84" t="s">
        <v>456</v>
      </c>
      <c r="C42" s="82" t="s">
        <v>494</v>
      </c>
      <c r="D42" s="82" t="s">
        <v>493</v>
      </c>
      <c r="E42" s="372">
        <v>34</v>
      </c>
      <c r="F42" s="83"/>
      <c r="G42" s="83"/>
      <c r="H42" s="83"/>
      <c r="I42" s="83">
        <f>E42*H42</f>
        <v>0</v>
      </c>
      <c r="CM42" s="70">
        <v>0</v>
      </c>
    </row>
    <row r="43" spans="1:91" s="70" customFormat="1" ht="23.45" customHeight="1" x14ac:dyDescent="0.2">
      <c r="A43" s="80">
        <f t="shared" si="1"/>
        <v>27</v>
      </c>
      <c r="B43" s="84" t="s">
        <v>456</v>
      </c>
      <c r="C43" s="82" t="s">
        <v>495</v>
      </c>
      <c r="D43" s="82" t="s">
        <v>493</v>
      </c>
      <c r="E43" s="372">
        <v>22</v>
      </c>
      <c r="F43" s="83"/>
      <c r="G43" s="83"/>
      <c r="H43" s="83"/>
      <c r="I43" s="83">
        <f>E43*H43</f>
        <v>0</v>
      </c>
    </row>
    <row r="44" spans="1:91" s="92" customFormat="1" ht="23.45" customHeight="1" x14ac:dyDescent="0.2">
      <c r="A44" s="381">
        <f>A43+1</f>
        <v>28</v>
      </c>
      <c r="B44" s="89" t="s">
        <v>456</v>
      </c>
      <c r="C44" s="90" t="s">
        <v>496</v>
      </c>
      <c r="D44" s="90" t="s">
        <v>213</v>
      </c>
      <c r="E44" s="382">
        <v>1</v>
      </c>
      <c r="F44" s="91"/>
      <c r="G44" s="91"/>
      <c r="H44" s="91"/>
      <c r="I44" s="91">
        <f>E44*H44</f>
        <v>0</v>
      </c>
      <c r="J44" s="383"/>
      <c r="K44" s="383"/>
      <c r="L44" s="383"/>
      <c r="M44" s="383"/>
      <c r="N44" s="383"/>
      <c r="O44" s="383"/>
      <c r="P44" s="383"/>
      <c r="Q44" s="383"/>
      <c r="R44" s="383"/>
      <c r="S44" s="383"/>
      <c r="T44" s="383"/>
      <c r="U44" s="383"/>
      <c r="V44" s="383"/>
      <c r="W44" s="383"/>
      <c r="X44" s="383"/>
      <c r="Y44" s="383"/>
      <c r="Z44" s="383"/>
      <c r="AA44" s="383"/>
      <c r="AB44" s="383"/>
      <c r="AC44" s="383"/>
      <c r="AD44" s="383"/>
      <c r="AE44" s="383"/>
      <c r="AF44" s="383"/>
      <c r="AG44" s="383"/>
      <c r="AH44" s="383"/>
      <c r="AI44" s="383"/>
    </row>
    <row r="45" spans="1:91" s="350" customFormat="1" ht="23.45" customHeight="1" x14ac:dyDescent="0.2">
      <c r="A45" s="80">
        <f>A44+1</f>
        <v>29</v>
      </c>
      <c r="B45" s="380"/>
      <c r="C45" s="347" t="s">
        <v>497</v>
      </c>
      <c r="D45" s="347"/>
      <c r="E45" s="372"/>
      <c r="F45" s="349"/>
      <c r="G45" s="385">
        <f>SUM(G17:G44)</f>
        <v>0</v>
      </c>
      <c r="H45" s="385"/>
      <c r="I45" s="385">
        <f>SUM(I17:I44)</f>
        <v>0</v>
      </c>
    </row>
    <row r="46" spans="1:91" s="70" customFormat="1" ht="23.45" customHeight="1" x14ac:dyDescent="0.2">
      <c r="A46" s="80">
        <f>A45+1</f>
        <v>30</v>
      </c>
      <c r="B46" s="80"/>
      <c r="C46" s="85" t="s">
        <v>498</v>
      </c>
      <c r="D46" s="82"/>
      <c r="E46" s="372"/>
      <c r="F46" s="83"/>
      <c r="G46" s="83"/>
      <c r="H46" s="83"/>
      <c r="I46" s="93">
        <f>G45+I45</f>
        <v>0</v>
      </c>
    </row>
    <row r="47" spans="1:91" s="70" customFormat="1" ht="23.45" customHeight="1" x14ac:dyDescent="0.2">
      <c r="A47" s="80"/>
      <c r="B47" s="80"/>
      <c r="C47" s="85"/>
      <c r="D47" s="82"/>
      <c r="E47" s="372"/>
      <c r="F47" s="83"/>
      <c r="G47" s="83"/>
      <c r="H47" s="83"/>
      <c r="I47" s="93"/>
    </row>
    <row r="48" spans="1:91" s="70" customFormat="1" ht="23.45" customHeight="1" x14ac:dyDescent="0.2">
      <c r="A48" s="80"/>
      <c r="B48" s="80"/>
      <c r="C48" s="85"/>
      <c r="D48" s="82"/>
      <c r="E48" s="372"/>
      <c r="F48" s="83"/>
      <c r="G48" s="83"/>
      <c r="H48" s="83"/>
      <c r="I48" s="93"/>
    </row>
    <row r="49" spans="1:27" s="70" customFormat="1" ht="23.45" customHeight="1" x14ac:dyDescent="0.2">
      <c r="A49" s="80"/>
      <c r="B49" s="80"/>
      <c r="C49" s="85"/>
      <c r="D49" s="82"/>
      <c r="E49" s="372"/>
      <c r="F49" s="83"/>
      <c r="G49" s="83"/>
      <c r="H49" s="83"/>
      <c r="I49" s="93"/>
    </row>
    <row r="50" spans="1:27" s="70" customFormat="1" ht="23.45" customHeight="1" x14ac:dyDescent="0.2">
      <c r="A50" s="80"/>
      <c r="B50" s="80"/>
      <c r="C50" s="85"/>
      <c r="D50" s="82"/>
      <c r="E50" s="372"/>
      <c r="F50" s="83"/>
      <c r="G50" s="83"/>
      <c r="H50" s="83"/>
      <c r="I50" s="93"/>
    </row>
    <row r="51" spans="1:27" s="70" customFormat="1" ht="23.45" customHeight="1" x14ac:dyDescent="0.2">
      <c r="A51" s="80"/>
      <c r="B51" s="80"/>
      <c r="C51" s="85"/>
      <c r="D51" s="82"/>
      <c r="E51" s="372"/>
      <c r="F51" s="83"/>
      <c r="G51" s="83"/>
      <c r="H51" s="83"/>
      <c r="I51" s="93"/>
    </row>
    <row r="52" spans="1:27" s="70" customFormat="1" ht="22.15" customHeight="1" x14ac:dyDescent="0.2">
      <c r="A52" s="80"/>
      <c r="B52" s="80"/>
      <c r="C52" s="85"/>
      <c r="D52" s="82"/>
      <c r="E52" s="372"/>
      <c r="F52" s="83"/>
      <c r="G52" s="83"/>
      <c r="H52" s="83"/>
      <c r="I52" s="93"/>
    </row>
    <row r="53" spans="1:27" ht="23.45" customHeight="1" x14ac:dyDescent="0.25">
      <c r="A53" s="80"/>
      <c r="B53" s="94"/>
      <c r="C53" s="81" t="s">
        <v>4638</v>
      </c>
      <c r="D53" s="82"/>
      <c r="E53" s="372"/>
      <c r="F53" s="83"/>
      <c r="G53" s="83"/>
      <c r="H53" s="83"/>
      <c r="I53" s="83"/>
    </row>
    <row r="54" spans="1:27" ht="41.45" customHeight="1" x14ac:dyDescent="0.25">
      <c r="A54" s="80">
        <f>A52+1</f>
        <v>1</v>
      </c>
      <c r="B54" s="95" t="s">
        <v>456</v>
      </c>
      <c r="C54" s="82" t="s">
        <v>4666</v>
      </c>
      <c r="D54" s="82" t="s">
        <v>213</v>
      </c>
      <c r="E54" s="372">
        <v>2</v>
      </c>
      <c r="F54" s="83"/>
      <c r="G54" s="83">
        <f>E54*F54</f>
        <v>0</v>
      </c>
      <c r="H54" s="83"/>
      <c r="I54" s="83">
        <f>E54*H54</f>
        <v>0</v>
      </c>
    </row>
    <row r="55" spans="1:27" ht="41.45" customHeight="1" x14ac:dyDescent="0.25">
      <c r="A55" s="80">
        <f>A54+1</f>
        <v>2</v>
      </c>
      <c r="B55" s="95" t="s">
        <v>456</v>
      </c>
      <c r="C55" s="82" t="s">
        <v>4667</v>
      </c>
      <c r="D55" s="82" t="s">
        <v>213</v>
      </c>
      <c r="E55" s="372">
        <v>10</v>
      </c>
      <c r="F55" s="83"/>
      <c r="G55" s="83">
        <f>E55*F55</f>
        <v>0</v>
      </c>
      <c r="H55" s="83"/>
      <c r="I55" s="83">
        <f>E55*H55</f>
        <v>0</v>
      </c>
    </row>
    <row r="56" spans="1:27" s="92" customFormat="1" ht="23.45" customHeight="1" x14ac:dyDescent="0.2">
      <c r="A56" s="381">
        <f>A55+1</f>
        <v>3</v>
      </c>
      <c r="B56" s="89" t="s">
        <v>456</v>
      </c>
      <c r="C56" s="90" t="s">
        <v>495</v>
      </c>
      <c r="D56" s="90" t="s">
        <v>493</v>
      </c>
      <c r="E56" s="382">
        <v>16</v>
      </c>
      <c r="F56" s="91"/>
      <c r="G56" s="91"/>
      <c r="H56" s="91"/>
      <c r="I56" s="91">
        <f>E56*H56</f>
        <v>0</v>
      </c>
    </row>
    <row r="57" spans="1:27" s="350" customFormat="1" ht="23.45" customHeight="1" x14ac:dyDescent="0.2">
      <c r="A57" s="80">
        <f>A56+1</f>
        <v>4</v>
      </c>
      <c r="B57" s="380"/>
      <c r="C57" s="347" t="s">
        <v>497</v>
      </c>
      <c r="D57" s="347"/>
      <c r="E57" s="372"/>
      <c r="F57" s="349"/>
      <c r="G57" s="349">
        <f>SUM(G54:G56)</f>
        <v>0</v>
      </c>
      <c r="H57" s="349"/>
      <c r="I57" s="349">
        <f>SUM(I54:I56)</f>
        <v>0</v>
      </c>
    </row>
    <row r="58" spans="1:27" s="350" customFormat="1" ht="23.45" customHeight="1" x14ac:dyDescent="0.2">
      <c r="A58" s="80">
        <f>A57+1</f>
        <v>5</v>
      </c>
      <c r="B58" s="380"/>
      <c r="C58" s="362" t="s">
        <v>4668</v>
      </c>
      <c r="D58" s="347"/>
      <c r="E58" s="372"/>
      <c r="F58" s="349"/>
      <c r="G58" s="349"/>
      <c r="H58" s="349"/>
      <c r="I58" s="360">
        <f>G57+I57</f>
        <v>0</v>
      </c>
    </row>
    <row r="59" spans="1:27" s="350" customFormat="1" ht="19.899999999999999" customHeight="1" x14ac:dyDescent="0.2">
      <c r="A59" s="80"/>
      <c r="B59" s="380"/>
      <c r="C59" s="362"/>
      <c r="D59" s="347"/>
      <c r="E59" s="372"/>
      <c r="F59" s="349"/>
      <c r="G59" s="349"/>
      <c r="H59" s="349"/>
      <c r="I59" s="360"/>
    </row>
    <row r="60" spans="1:27" s="70" customFormat="1" ht="23.45" customHeight="1" x14ac:dyDescent="0.2">
      <c r="A60" s="80"/>
      <c r="B60" s="80"/>
      <c r="C60" s="82"/>
      <c r="D60" s="82"/>
      <c r="E60" s="400"/>
      <c r="F60" s="83"/>
      <c r="G60" s="83"/>
      <c r="H60" s="83"/>
      <c r="I60" s="83"/>
    </row>
    <row r="61" spans="1:27" s="70" customFormat="1" ht="78" customHeight="1" x14ac:dyDescent="0.2">
      <c r="A61" s="80"/>
      <c r="B61" s="84"/>
      <c r="C61" s="82"/>
      <c r="D61" s="82"/>
      <c r="E61" s="401"/>
      <c r="F61" s="83"/>
      <c r="G61" s="83"/>
      <c r="H61" s="83"/>
      <c r="I61" s="83"/>
    </row>
    <row r="62" spans="1:27" s="388" customFormat="1" ht="31.9" customHeight="1" x14ac:dyDescent="0.2">
      <c r="A62" s="80"/>
      <c r="B62" s="386"/>
      <c r="C62" s="378"/>
      <c r="D62" s="82"/>
      <c r="E62" s="402"/>
      <c r="F62" s="83"/>
      <c r="G62" s="83"/>
      <c r="H62" s="83"/>
      <c r="I62" s="83"/>
      <c r="J62" s="386"/>
      <c r="K62" s="386"/>
      <c r="L62" s="386"/>
      <c r="M62" s="386"/>
      <c r="N62" s="386"/>
      <c r="O62" s="386"/>
      <c r="P62" s="386"/>
      <c r="Q62" s="386"/>
      <c r="R62" s="386"/>
      <c r="S62" s="386"/>
      <c r="T62" s="386"/>
      <c r="U62" s="386"/>
      <c r="V62" s="386"/>
      <c r="W62" s="386"/>
      <c r="X62" s="386"/>
      <c r="Y62" s="386"/>
      <c r="Z62" s="386"/>
      <c r="AA62" s="386"/>
    </row>
    <row r="63" spans="1:27" s="70" customFormat="1" ht="23.45" customHeight="1" x14ac:dyDescent="0.2">
      <c r="A63" s="80"/>
      <c r="B63" s="80"/>
      <c r="C63" s="82"/>
      <c r="D63" s="82"/>
      <c r="E63" s="400"/>
      <c r="F63" s="83"/>
      <c r="G63" s="83"/>
      <c r="H63" s="83"/>
      <c r="I63" s="83"/>
    </row>
    <row r="64" spans="1:27" s="70" customFormat="1" ht="23.45" customHeight="1" x14ac:dyDescent="0.2">
      <c r="A64" s="80"/>
      <c r="B64" s="80"/>
      <c r="C64" s="82"/>
      <c r="D64" s="82"/>
      <c r="E64" s="400"/>
      <c r="F64" s="83"/>
      <c r="G64" s="83"/>
      <c r="H64" s="83"/>
      <c r="I64" s="83"/>
    </row>
    <row r="65" spans="1:9" s="70" customFormat="1" ht="23.45" customHeight="1" x14ac:dyDescent="0.2">
      <c r="A65" s="80"/>
      <c r="B65" s="80"/>
      <c r="C65" s="82"/>
      <c r="D65" s="82"/>
      <c r="E65" s="400"/>
      <c r="F65" s="83"/>
      <c r="G65" s="83"/>
      <c r="H65" s="83"/>
      <c r="I65" s="83"/>
    </row>
    <row r="66" spans="1:9" s="70" customFormat="1" ht="23.45" customHeight="1" x14ac:dyDescent="0.2">
      <c r="A66" s="80"/>
      <c r="B66" s="80"/>
      <c r="C66" s="82"/>
      <c r="D66" s="82"/>
      <c r="E66" s="400"/>
      <c r="F66" s="83"/>
      <c r="G66" s="83"/>
      <c r="H66" s="83"/>
      <c r="I66" s="83"/>
    </row>
    <row r="67" spans="1:9" s="70" customFormat="1" ht="23.45" customHeight="1" x14ac:dyDescent="0.2">
      <c r="A67" s="80"/>
      <c r="B67" s="80"/>
      <c r="C67" s="82"/>
      <c r="D67" s="82"/>
      <c r="E67" s="400"/>
      <c r="F67" s="83"/>
      <c r="G67" s="83"/>
      <c r="H67" s="83"/>
      <c r="I67" s="83"/>
    </row>
    <row r="68" spans="1:9" s="70" customFormat="1" ht="23.45" customHeight="1" x14ac:dyDescent="0.2">
      <c r="A68" s="80"/>
      <c r="B68" s="80"/>
      <c r="C68" s="82"/>
      <c r="D68" s="82"/>
      <c r="E68" s="400"/>
      <c r="F68" s="83"/>
      <c r="G68" s="83"/>
      <c r="H68" s="83"/>
      <c r="I68" s="83"/>
    </row>
    <row r="69" spans="1:9" s="70" customFormat="1" ht="23.45" customHeight="1" x14ac:dyDescent="0.2">
      <c r="A69" s="80"/>
      <c r="B69" s="80"/>
      <c r="C69" s="82"/>
      <c r="D69" s="82"/>
      <c r="E69" s="400"/>
      <c r="F69" s="83"/>
      <c r="G69" s="83"/>
      <c r="H69" s="83"/>
      <c r="I69" s="83"/>
    </row>
    <row r="70" spans="1:9" s="70" customFormat="1" ht="23.45" customHeight="1" x14ac:dyDescent="0.2">
      <c r="A70" s="80"/>
      <c r="B70" s="80"/>
      <c r="C70" s="82"/>
      <c r="D70" s="82"/>
      <c r="E70" s="400"/>
      <c r="F70" s="83"/>
      <c r="G70" s="83"/>
      <c r="H70" s="83"/>
      <c r="I70" s="83"/>
    </row>
    <row r="71" spans="1:9" s="70" customFormat="1" ht="23.45" customHeight="1" x14ac:dyDescent="0.2">
      <c r="A71" s="80"/>
      <c r="B71" s="80"/>
      <c r="C71" s="82"/>
      <c r="D71" s="82"/>
      <c r="E71" s="400"/>
      <c r="F71" s="83"/>
      <c r="G71" s="83"/>
      <c r="H71" s="83"/>
      <c r="I71" s="83"/>
    </row>
    <row r="72" spans="1:9" s="70" customFormat="1" ht="23.45" customHeight="1" x14ac:dyDescent="0.2">
      <c r="A72" s="80"/>
      <c r="B72" s="80"/>
      <c r="C72" s="82"/>
      <c r="D72" s="82"/>
      <c r="E72" s="400"/>
      <c r="F72" s="83"/>
      <c r="G72" s="83"/>
      <c r="H72" s="83"/>
      <c r="I72" s="83"/>
    </row>
    <row r="73" spans="1:9" s="70" customFormat="1" ht="23.45" customHeight="1" x14ac:dyDescent="0.2">
      <c r="A73" s="80"/>
      <c r="B73" s="80"/>
      <c r="C73" s="82"/>
      <c r="D73" s="82"/>
      <c r="E73" s="400"/>
      <c r="F73" s="83"/>
      <c r="G73" s="83"/>
      <c r="H73" s="83"/>
      <c r="I73" s="83"/>
    </row>
    <row r="74" spans="1:9" s="70" customFormat="1" ht="23.45" customHeight="1" x14ac:dyDescent="0.2">
      <c r="A74" s="80"/>
      <c r="B74" s="80"/>
      <c r="C74" s="82"/>
      <c r="D74" s="82"/>
      <c r="E74" s="400"/>
      <c r="F74" s="83"/>
      <c r="G74" s="83"/>
      <c r="H74" s="83"/>
      <c r="I74" s="83"/>
    </row>
    <row r="75" spans="1:9" s="70" customFormat="1" ht="23.45" customHeight="1" x14ac:dyDescent="0.2">
      <c r="A75" s="80"/>
      <c r="B75" s="80"/>
      <c r="C75" s="82"/>
      <c r="D75" s="82"/>
      <c r="E75" s="400"/>
      <c r="F75" s="83"/>
      <c r="G75" s="83"/>
      <c r="H75" s="83"/>
      <c r="I75" s="83"/>
    </row>
    <row r="76" spans="1:9" s="70" customFormat="1" ht="23.45" customHeight="1" x14ac:dyDescent="0.2">
      <c r="A76" s="80"/>
      <c r="B76" s="80"/>
      <c r="C76" s="82"/>
      <c r="D76" s="82"/>
      <c r="E76" s="400"/>
      <c r="F76" s="83"/>
      <c r="G76" s="83"/>
      <c r="H76" s="83"/>
      <c r="I76" s="83"/>
    </row>
    <row r="77" spans="1:9" s="70" customFormat="1" ht="23.45" customHeight="1" x14ac:dyDescent="0.2">
      <c r="A77" s="80"/>
      <c r="B77" s="80"/>
      <c r="C77" s="82"/>
      <c r="D77" s="82"/>
      <c r="E77" s="400"/>
      <c r="F77" s="83"/>
      <c r="G77" s="83"/>
      <c r="H77" s="83"/>
      <c r="I77" s="83"/>
    </row>
    <row r="78" spans="1:9" s="70" customFormat="1" ht="23.45" customHeight="1" x14ac:dyDescent="0.2">
      <c r="A78" s="80"/>
      <c r="B78" s="80"/>
      <c r="C78" s="82"/>
      <c r="D78" s="82"/>
      <c r="E78" s="400"/>
      <c r="F78" s="83"/>
      <c r="G78" s="83"/>
      <c r="H78" s="83"/>
      <c r="I78" s="83"/>
    </row>
    <row r="79" spans="1:9" s="70" customFormat="1" ht="23.45" customHeight="1" x14ac:dyDescent="0.2">
      <c r="A79" s="80"/>
      <c r="B79" s="80"/>
      <c r="C79" s="82"/>
      <c r="D79" s="82"/>
      <c r="E79" s="400"/>
      <c r="F79" s="83"/>
      <c r="G79" s="83"/>
      <c r="H79" s="83"/>
      <c r="I79" s="83"/>
    </row>
    <row r="80" spans="1:9" s="70" customFormat="1" ht="23.45" customHeight="1" x14ac:dyDescent="0.2">
      <c r="A80" s="80"/>
      <c r="B80" s="80"/>
      <c r="C80" s="82"/>
      <c r="D80" s="82"/>
      <c r="E80" s="400"/>
      <c r="F80" s="83"/>
      <c r="G80" s="83"/>
      <c r="H80" s="83"/>
      <c r="I80" s="83"/>
    </row>
    <row r="81" spans="1:9" s="70" customFormat="1" ht="23.45" customHeight="1" x14ac:dyDescent="0.2">
      <c r="A81" s="80"/>
      <c r="B81" s="80"/>
      <c r="C81" s="82"/>
      <c r="D81" s="82"/>
      <c r="E81" s="400"/>
      <c r="F81" s="83"/>
      <c r="G81" s="83"/>
      <c r="H81" s="83"/>
      <c r="I81" s="83"/>
    </row>
    <row r="82" spans="1:9" s="70" customFormat="1" ht="23.45" customHeight="1" x14ac:dyDescent="0.2">
      <c r="A82" s="80"/>
      <c r="B82" s="80"/>
      <c r="C82" s="82"/>
      <c r="D82" s="82"/>
      <c r="E82" s="400"/>
      <c r="F82" s="83"/>
      <c r="G82" s="83"/>
      <c r="H82" s="83"/>
      <c r="I82" s="83"/>
    </row>
    <row r="83" spans="1:9" s="70" customFormat="1" ht="23.45" customHeight="1" x14ac:dyDescent="0.2">
      <c r="A83" s="80"/>
      <c r="B83" s="80"/>
      <c r="C83" s="82"/>
      <c r="D83" s="82"/>
      <c r="E83" s="400"/>
      <c r="F83" s="83"/>
      <c r="G83" s="83"/>
      <c r="H83" s="83"/>
      <c r="I83" s="83"/>
    </row>
    <row r="84" spans="1:9" s="70" customFormat="1" ht="23.45" customHeight="1" x14ac:dyDescent="0.2">
      <c r="A84" s="80"/>
      <c r="B84" s="80"/>
      <c r="C84" s="82"/>
      <c r="D84" s="82"/>
      <c r="E84" s="400"/>
      <c r="F84" s="83"/>
      <c r="G84" s="83"/>
      <c r="H84" s="83"/>
      <c r="I84" s="83"/>
    </row>
    <row r="85" spans="1:9" s="70" customFormat="1" ht="23.45" customHeight="1" x14ac:dyDescent="0.2">
      <c r="A85" s="80"/>
      <c r="B85" s="80"/>
      <c r="C85" s="82"/>
      <c r="D85" s="82"/>
      <c r="E85" s="400"/>
      <c r="F85" s="83"/>
      <c r="G85" s="83"/>
      <c r="H85" s="83"/>
      <c r="I85" s="83"/>
    </row>
    <row r="86" spans="1:9" s="70" customFormat="1" ht="23.45" customHeight="1" x14ac:dyDescent="0.2">
      <c r="A86" s="80"/>
      <c r="B86" s="80"/>
      <c r="C86" s="82"/>
      <c r="D86" s="82"/>
      <c r="E86" s="400"/>
      <c r="F86" s="83"/>
      <c r="G86" s="83"/>
      <c r="H86" s="83"/>
      <c r="I86" s="83"/>
    </row>
    <row r="87" spans="1:9" s="70" customFormat="1" ht="23.45" customHeight="1" x14ac:dyDescent="0.2">
      <c r="A87" s="80"/>
      <c r="B87" s="80"/>
      <c r="C87" s="82"/>
      <c r="D87" s="82"/>
      <c r="E87" s="400"/>
      <c r="F87" s="83"/>
      <c r="G87" s="83"/>
      <c r="H87" s="83"/>
      <c r="I87" s="83"/>
    </row>
    <row r="88" spans="1:9" s="70" customFormat="1" ht="23.45" customHeight="1" x14ac:dyDescent="0.2">
      <c r="A88" s="80"/>
      <c r="B88" s="80"/>
      <c r="C88" s="82"/>
      <c r="D88" s="82"/>
      <c r="E88" s="400"/>
      <c r="F88" s="83"/>
      <c r="G88" s="83"/>
      <c r="H88" s="83"/>
      <c r="I88" s="83"/>
    </row>
    <row r="89" spans="1:9" s="70" customFormat="1" ht="23.45" customHeight="1" x14ac:dyDescent="0.2">
      <c r="A89" s="80"/>
      <c r="B89" s="80"/>
      <c r="C89" s="82"/>
      <c r="D89" s="82"/>
      <c r="E89" s="400"/>
      <c r="F89" s="83"/>
      <c r="G89" s="83"/>
      <c r="H89" s="83"/>
      <c r="I89" s="83"/>
    </row>
    <row r="90" spans="1:9" s="70" customFormat="1" ht="23.45" customHeight="1" x14ac:dyDescent="0.2">
      <c r="A90" s="80"/>
      <c r="B90" s="80"/>
      <c r="C90" s="82"/>
      <c r="D90" s="82"/>
      <c r="E90" s="400"/>
      <c r="F90" s="83"/>
      <c r="G90" s="83"/>
      <c r="H90" s="83"/>
      <c r="I90" s="83"/>
    </row>
    <row r="91" spans="1:9" s="70" customFormat="1" ht="23.45" customHeight="1" x14ac:dyDescent="0.2">
      <c r="A91" s="80"/>
      <c r="B91" s="80"/>
      <c r="C91" s="82"/>
      <c r="D91" s="82"/>
      <c r="E91" s="400"/>
      <c r="F91" s="83"/>
      <c r="G91" s="83"/>
      <c r="H91" s="83"/>
      <c r="I91" s="83"/>
    </row>
    <row r="92" spans="1:9" s="70" customFormat="1" ht="23.45" customHeight="1" x14ac:dyDescent="0.2">
      <c r="A92" s="80"/>
      <c r="B92" s="80"/>
      <c r="C92" s="82"/>
      <c r="D92" s="82"/>
      <c r="E92" s="400"/>
      <c r="F92" s="83"/>
      <c r="G92" s="83"/>
      <c r="H92" s="83"/>
      <c r="I92" s="83"/>
    </row>
    <row r="93" spans="1:9" s="70" customFormat="1" ht="23.45" customHeight="1" x14ac:dyDescent="0.2">
      <c r="A93" s="80"/>
      <c r="B93" s="80"/>
      <c r="C93" s="82"/>
      <c r="D93" s="82"/>
      <c r="E93" s="400"/>
      <c r="F93" s="83"/>
      <c r="G93" s="83"/>
      <c r="H93" s="83"/>
      <c r="I93" s="83"/>
    </row>
    <row r="94" spans="1:9" s="70" customFormat="1" ht="23.45" customHeight="1" x14ac:dyDescent="0.2">
      <c r="A94" s="80"/>
      <c r="B94" s="80"/>
      <c r="C94" s="82"/>
      <c r="D94" s="82"/>
      <c r="E94" s="400"/>
      <c r="F94" s="83"/>
      <c r="G94" s="83"/>
      <c r="H94" s="83"/>
      <c r="I94" s="83"/>
    </row>
    <row r="95" spans="1:9" s="70" customFormat="1" ht="23.45" customHeight="1" x14ac:dyDescent="0.2">
      <c r="A95" s="80"/>
      <c r="B95" s="80"/>
      <c r="C95" s="82"/>
      <c r="D95" s="82"/>
      <c r="E95" s="400"/>
      <c r="F95" s="83"/>
      <c r="G95" s="83"/>
      <c r="H95" s="83"/>
      <c r="I95" s="83"/>
    </row>
    <row r="96" spans="1:9" s="70" customFormat="1" ht="23.45" customHeight="1" x14ac:dyDescent="0.2">
      <c r="A96" s="80"/>
      <c r="B96" s="80"/>
      <c r="C96" s="82"/>
      <c r="D96" s="82"/>
      <c r="E96" s="400"/>
      <c r="F96" s="83"/>
      <c r="G96" s="83"/>
      <c r="H96" s="83"/>
      <c r="I96" s="83"/>
    </row>
    <row r="97" spans="1:9" s="70" customFormat="1" ht="23.45" customHeight="1" x14ac:dyDescent="0.2">
      <c r="A97" s="80"/>
      <c r="B97" s="80"/>
      <c r="C97" s="82"/>
      <c r="D97" s="82"/>
      <c r="E97" s="400"/>
      <c r="F97" s="83"/>
      <c r="G97" s="83"/>
      <c r="H97" s="83"/>
      <c r="I97" s="83"/>
    </row>
    <row r="98" spans="1:9" s="70" customFormat="1" ht="23.45" customHeight="1" x14ac:dyDescent="0.2">
      <c r="A98" s="80"/>
      <c r="B98" s="80"/>
      <c r="C98" s="82"/>
      <c r="D98" s="82"/>
      <c r="E98" s="400"/>
      <c r="F98" s="83"/>
      <c r="G98" s="83"/>
      <c r="H98" s="83"/>
      <c r="I98" s="83"/>
    </row>
    <row r="99" spans="1:9" s="70" customFormat="1" ht="23.45" customHeight="1" x14ac:dyDescent="0.2">
      <c r="A99" s="80"/>
      <c r="B99" s="80"/>
      <c r="C99" s="82"/>
      <c r="D99" s="82"/>
      <c r="E99" s="400"/>
      <c r="F99" s="83"/>
      <c r="G99" s="83"/>
      <c r="H99" s="83"/>
      <c r="I99" s="83"/>
    </row>
    <row r="100" spans="1:9" s="70" customFormat="1" ht="23.45" customHeight="1" x14ac:dyDescent="0.2">
      <c r="A100" s="80"/>
      <c r="B100" s="80"/>
      <c r="C100" s="82"/>
      <c r="D100" s="82"/>
      <c r="E100" s="400"/>
      <c r="F100" s="83"/>
      <c r="G100" s="83"/>
      <c r="H100" s="83"/>
      <c r="I100" s="83"/>
    </row>
    <row r="101" spans="1:9" s="70" customFormat="1" ht="23.45" customHeight="1" x14ac:dyDescent="0.2">
      <c r="A101" s="80"/>
      <c r="B101" s="80"/>
      <c r="C101" s="82"/>
      <c r="D101" s="82"/>
      <c r="E101" s="400"/>
      <c r="F101" s="83"/>
      <c r="G101" s="83"/>
      <c r="H101" s="83"/>
      <c r="I101" s="83"/>
    </row>
    <row r="102" spans="1:9" s="70" customFormat="1" ht="23.45" customHeight="1" x14ac:dyDescent="0.2">
      <c r="A102" s="80"/>
      <c r="B102" s="80"/>
      <c r="C102" s="82"/>
      <c r="D102" s="82"/>
      <c r="E102" s="400"/>
      <c r="F102" s="83"/>
      <c r="G102" s="83"/>
      <c r="H102" s="83"/>
      <c r="I102" s="83"/>
    </row>
    <row r="103" spans="1:9" s="70" customFormat="1" ht="23.45" customHeight="1" x14ac:dyDescent="0.2">
      <c r="A103" s="80"/>
      <c r="B103" s="80"/>
      <c r="C103" s="82"/>
      <c r="D103" s="82"/>
      <c r="E103" s="400"/>
      <c r="F103" s="83"/>
      <c r="G103" s="83"/>
      <c r="H103" s="83"/>
      <c r="I103" s="83"/>
    </row>
    <row r="104" spans="1:9" s="70" customFormat="1" ht="23.45" customHeight="1" x14ac:dyDescent="0.2">
      <c r="A104" s="80"/>
      <c r="B104" s="80"/>
      <c r="C104" s="82"/>
      <c r="D104" s="82"/>
      <c r="E104" s="400"/>
      <c r="F104" s="83"/>
      <c r="G104" s="83"/>
      <c r="H104" s="83"/>
      <c r="I104" s="83"/>
    </row>
    <row r="105" spans="1:9" s="70" customFormat="1" ht="23.45" customHeight="1" x14ac:dyDescent="0.2">
      <c r="A105" s="80"/>
      <c r="B105" s="80"/>
      <c r="C105" s="82"/>
      <c r="D105" s="82"/>
      <c r="E105" s="400"/>
      <c r="F105" s="83"/>
      <c r="G105" s="83"/>
      <c r="H105" s="83"/>
      <c r="I105" s="83"/>
    </row>
    <row r="106" spans="1:9" s="70" customFormat="1" ht="23.45" customHeight="1" x14ac:dyDescent="0.2">
      <c r="A106" s="80"/>
      <c r="B106" s="80"/>
      <c r="C106" s="82"/>
      <c r="D106" s="82"/>
      <c r="E106" s="400"/>
      <c r="F106" s="83"/>
      <c r="G106" s="83"/>
      <c r="H106" s="83"/>
      <c r="I106" s="83"/>
    </row>
    <row r="107" spans="1:9" s="70" customFormat="1" ht="23.45" customHeight="1" x14ac:dyDescent="0.2">
      <c r="A107" s="80"/>
      <c r="B107" s="80"/>
      <c r="C107" s="82"/>
      <c r="D107" s="82"/>
      <c r="E107" s="342"/>
      <c r="F107" s="83"/>
      <c r="G107" s="83"/>
      <c r="H107" s="83"/>
      <c r="I107" s="83"/>
    </row>
    <row r="108" spans="1:9" s="70" customFormat="1" ht="23.45" customHeight="1" x14ac:dyDescent="0.2">
      <c r="A108" s="80"/>
      <c r="B108" s="80"/>
      <c r="C108" s="82"/>
      <c r="D108" s="82"/>
      <c r="E108" s="342"/>
      <c r="F108" s="83"/>
      <c r="G108" s="83"/>
      <c r="H108" s="83"/>
      <c r="I108" s="83"/>
    </row>
    <row r="109" spans="1:9" s="70" customFormat="1" ht="23.45" customHeight="1" x14ac:dyDescent="0.2">
      <c r="A109" s="80"/>
      <c r="B109" s="80"/>
      <c r="C109" s="82"/>
      <c r="D109" s="82"/>
      <c r="E109" s="342"/>
      <c r="F109" s="83"/>
      <c r="G109" s="83"/>
      <c r="H109" s="83"/>
      <c r="I109" s="83"/>
    </row>
    <row r="110" spans="1:9" s="70" customFormat="1" ht="23.45" customHeight="1" x14ac:dyDescent="0.2">
      <c r="A110" s="80"/>
      <c r="B110" s="80"/>
      <c r="C110" s="82"/>
      <c r="D110" s="82"/>
      <c r="E110" s="342"/>
      <c r="F110" s="83"/>
      <c r="G110" s="83"/>
      <c r="H110" s="83"/>
      <c r="I110" s="83"/>
    </row>
    <row r="111" spans="1:9" s="70" customFormat="1" ht="23.45" customHeight="1" x14ac:dyDescent="0.2">
      <c r="A111" s="80"/>
      <c r="B111" s="80"/>
      <c r="C111" s="82"/>
      <c r="D111" s="82"/>
      <c r="E111" s="342"/>
      <c r="F111" s="83"/>
      <c r="G111" s="83"/>
      <c r="H111" s="83"/>
      <c r="I111" s="83"/>
    </row>
    <row r="112" spans="1:9" s="70" customFormat="1" ht="23.45" customHeight="1" x14ac:dyDescent="0.2">
      <c r="A112" s="80"/>
      <c r="B112" s="80"/>
      <c r="C112" s="82"/>
      <c r="D112" s="82"/>
      <c r="E112" s="342"/>
      <c r="F112" s="83"/>
      <c r="G112" s="83"/>
      <c r="H112" s="83"/>
      <c r="I112" s="83"/>
    </row>
    <row r="113" spans="1:9" s="70" customFormat="1" ht="23.45" customHeight="1" x14ac:dyDescent="0.2">
      <c r="A113" s="80"/>
      <c r="B113" s="80"/>
      <c r="C113" s="82"/>
      <c r="D113" s="82"/>
      <c r="E113" s="342"/>
      <c r="F113" s="83"/>
      <c r="G113" s="83"/>
      <c r="H113" s="83"/>
      <c r="I113" s="83"/>
    </row>
    <row r="114" spans="1:9" s="70" customFormat="1" ht="23.45" customHeight="1" x14ac:dyDescent="0.2">
      <c r="A114" s="80"/>
      <c r="B114" s="80"/>
      <c r="C114" s="82"/>
      <c r="D114" s="82"/>
      <c r="E114" s="342"/>
      <c r="F114" s="83"/>
      <c r="G114" s="83"/>
      <c r="H114" s="83"/>
      <c r="I114" s="83"/>
    </row>
    <row r="115" spans="1:9" s="70" customFormat="1" ht="23.45" customHeight="1" x14ac:dyDescent="0.2">
      <c r="A115" s="80"/>
      <c r="B115" s="80"/>
      <c r="C115" s="82"/>
      <c r="D115" s="82"/>
      <c r="E115" s="342"/>
      <c r="F115" s="83"/>
      <c r="G115" s="83"/>
      <c r="H115" s="83"/>
      <c r="I115" s="83"/>
    </row>
    <row r="116" spans="1:9" s="70" customFormat="1" ht="23.45" customHeight="1" x14ac:dyDescent="0.2">
      <c r="A116" s="80"/>
      <c r="B116" s="80"/>
      <c r="C116" s="82"/>
      <c r="D116" s="82"/>
      <c r="E116" s="342"/>
      <c r="F116" s="83"/>
      <c r="G116" s="83"/>
      <c r="H116" s="83"/>
      <c r="I116" s="83"/>
    </row>
    <row r="117" spans="1:9" s="70" customFormat="1" ht="23.45" customHeight="1" x14ac:dyDescent="0.2">
      <c r="A117" s="80"/>
      <c r="B117" s="80"/>
      <c r="C117" s="82"/>
      <c r="D117" s="82"/>
      <c r="E117" s="342"/>
      <c r="F117" s="83"/>
      <c r="G117" s="83"/>
      <c r="H117" s="83"/>
      <c r="I117" s="83"/>
    </row>
    <row r="118" spans="1:9" s="70" customFormat="1" ht="23.45" customHeight="1" x14ac:dyDescent="0.2">
      <c r="A118" s="80"/>
      <c r="B118" s="80"/>
      <c r="C118" s="82"/>
      <c r="D118" s="82"/>
      <c r="E118" s="342"/>
      <c r="F118" s="83"/>
      <c r="G118" s="83"/>
      <c r="H118" s="83"/>
      <c r="I118" s="83"/>
    </row>
    <row r="119" spans="1:9" s="70" customFormat="1" ht="23.45" customHeight="1" x14ac:dyDescent="0.2">
      <c r="A119" s="80"/>
      <c r="B119" s="80"/>
      <c r="C119" s="82"/>
      <c r="D119" s="82"/>
      <c r="E119" s="342"/>
      <c r="F119" s="83"/>
      <c r="G119" s="83"/>
      <c r="H119" s="83"/>
      <c r="I119" s="83"/>
    </row>
    <row r="120" spans="1:9" s="70" customFormat="1" ht="23.45" customHeight="1" x14ac:dyDescent="0.2">
      <c r="A120" s="80"/>
      <c r="B120" s="80"/>
      <c r="C120" s="82"/>
      <c r="D120" s="82"/>
      <c r="E120" s="342"/>
      <c r="F120" s="83"/>
      <c r="G120" s="83"/>
      <c r="H120" s="83"/>
      <c r="I120" s="83"/>
    </row>
    <row r="121" spans="1:9" s="70" customFormat="1" ht="23.45" customHeight="1" x14ac:dyDescent="0.2">
      <c r="A121" s="80"/>
      <c r="B121" s="80"/>
      <c r="C121" s="82"/>
      <c r="D121" s="82"/>
      <c r="E121" s="342"/>
      <c r="F121" s="83"/>
      <c r="G121" s="83"/>
      <c r="H121" s="83"/>
      <c r="I121" s="83"/>
    </row>
    <row r="122" spans="1:9" s="70" customFormat="1" ht="23.45" customHeight="1" x14ac:dyDescent="0.2">
      <c r="A122" s="80"/>
      <c r="B122" s="80"/>
      <c r="C122" s="82"/>
      <c r="D122" s="82"/>
      <c r="E122" s="342"/>
      <c r="F122" s="83"/>
      <c r="G122" s="83"/>
      <c r="H122" s="83"/>
      <c r="I122" s="83"/>
    </row>
    <row r="123" spans="1:9" s="70" customFormat="1" ht="23.45" customHeight="1" x14ac:dyDescent="0.2">
      <c r="A123" s="80"/>
      <c r="B123" s="80"/>
      <c r="C123" s="82"/>
      <c r="D123" s="82"/>
      <c r="E123" s="342"/>
      <c r="F123" s="83"/>
      <c r="G123" s="83"/>
      <c r="H123" s="83"/>
      <c r="I123" s="83"/>
    </row>
    <row r="124" spans="1:9" s="70" customFormat="1" ht="23.45" customHeight="1" x14ac:dyDescent="0.2">
      <c r="A124" s="80"/>
      <c r="B124" s="80"/>
      <c r="C124" s="82"/>
      <c r="D124" s="82"/>
      <c r="E124" s="342"/>
      <c r="F124" s="83"/>
      <c r="G124" s="83"/>
      <c r="H124" s="83"/>
      <c r="I124" s="83"/>
    </row>
    <row r="125" spans="1:9" s="70" customFormat="1" ht="23.45" customHeight="1" x14ac:dyDescent="0.2">
      <c r="A125" s="80"/>
      <c r="B125" s="80"/>
      <c r="C125" s="82"/>
      <c r="D125" s="82"/>
      <c r="E125" s="342"/>
      <c r="F125" s="83"/>
      <c r="G125" s="83"/>
      <c r="H125" s="83"/>
      <c r="I125" s="83"/>
    </row>
    <row r="126" spans="1:9" s="70" customFormat="1" ht="23.45" customHeight="1" x14ac:dyDescent="0.2">
      <c r="A126" s="80"/>
      <c r="B126" s="80"/>
      <c r="C126" s="82"/>
      <c r="D126" s="82"/>
      <c r="E126" s="342"/>
      <c r="F126" s="83"/>
      <c r="G126" s="83"/>
      <c r="H126" s="83"/>
      <c r="I126" s="83"/>
    </row>
    <row r="127" spans="1:9" s="70" customFormat="1" ht="23.45" customHeight="1" x14ac:dyDescent="0.2">
      <c r="A127" s="80"/>
      <c r="B127" s="80"/>
      <c r="C127" s="82"/>
      <c r="D127" s="82"/>
      <c r="E127" s="342"/>
      <c r="F127" s="83"/>
      <c r="G127" s="83"/>
      <c r="H127" s="83"/>
      <c r="I127" s="83"/>
    </row>
    <row r="128" spans="1:9" s="70" customFormat="1" ht="23.45" customHeight="1" x14ac:dyDescent="0.2">
      <c r="A128" s="80"/>
      <c r="B128" s="80"/>
      <c r="C128" s="82"/>
      <c r="D128" s="82"/>
      <c r="E128" s="342"/>
      <c r="F128" s="83"/>
      <c r="G128" s="83"/>
      <c r="H128" s="83"/>
      <c r="I128" s="83"/>
    </row>
    <row r="129" spans="1:9" s="70" customFormat="1" ht="23.45" customHeight="1" x14ac:dyDescent="0.2">
      <c r="A129" s="80"/>
      <c r="B129" s="80"/>
      <c r="C129" s="82"/>
      <c r="D129" s="82"/>
      <c r="E129" s="342"/>
      <c r="F129" s="83"/>
      <c r="G129" s="83"/>
      <c r="H129" s="83"/>
      <c r="I129" s="83"/>
    </row>
    <row r="130" spans="1:9" s="70" customFormat="1" ht="23.45" customHeight="1" x14ac:dyDescent="0.2">
      <c r="A130" s="80"/>
      <c r="B130" s="80"/>
      <c r="C130" s="82"/>
      <c r="D130" s="82"/>
      <c r="E130" s="342"/>
      <c r="F130" s="83"/>
      <c r="G130" s="83"/>
      <c r="H130" s="83"/>
      <c r="I130" s="83"/>
    </row>
    <row r="131" spans="1:9" s="70" customFormat="1" ht="23.45" customHeight="1" x14ac:dyDescent="0.2">
      <c r="A131" s="80"/>
      <c r="B131" s="80"/>
      <c r="C131" s="82"/>
      <c r="D131" s="82"/>
      <c r="E131" s="342"/>
      <c r="F131" s="83"/>
      <c r="G131" s="83"/>
      <c r="H131" s="83"/>
      <c r="I131" s="83"/>
    </row>
    <row r="132" spans="1:9" s="70" customFormat="1" ht="23.45" customHeight="1" x14ac:dyDescent="0.2">
      <c r="A132" s="80"/>
      <c r="B132" s="80"/>
      <c r="C132" s="82"/>
      <c r="D132" s="82"/>
      <c r="E132" s="342"/>
      <c r="F132" s="83"/>
      <c r="G132" s="83"/>
      <c r="H132" s="83"/>
      <c r="I132" s="83"/>
    </row>
    <row r="133" spans="1:9" s="70" customFormat="1" ht="23.45" customHeight="1" x14ac:dyDescent="0.2">
      <c r="A133" s="80"/>
      <c r="B133" s="80"/>
      <c r="C133" s="82"/>
      <c r="D133" s="82"/>
      <c r="E133" s="342"/>
      <c r="F133" s="83"/>
      <c r="G133" s="83"/>
      <c r="H133" s="83"/>
      <c r="I133" s="83"/>
    </row>
    <row r="134" spans="1:9" s="70" customFormat="1" ht="23.45" customHeight="1" x14ac:dyDescent="0.2">
      <c r="A134" s="80"/>
      <c r="B134" s="80"/>
      <c r="C134" s="82"/>
      <c r="D134" s="82"/>
      <c r="E134" s="342"/>
      <c r="F134" s="83"/>
      <c r="G134" s="83"/>
      <c r="H134" s="83"/>
      <c r="I134" s="83"/>
    </row>
    <row r="135" spans="1:9" s="70" customFormat="1" ht="23.45" customHeight="1" x14ac:dyDescent="0.2">
      <c r="A135" s="80"/>
      <c r="B135" s="80"/>
      <c r="C135" s="82"/>
      <c r="D135" s="82"/>
      <c r="E135" s="342"/>
      <c r="F135" s="83"/>
      <c r="G135" s="83"/>
      <c r="H135" s="83"/>
      <c r="I135" s="83"/>
    </row>
    <row r="136" spans="1:9" s="70" customFormat="1" ht="23.45" customHeight="1" x14ac:dyDescent="0.2">
      <c r="A136" s="80"/>
      <c r="B136" s="80"/>
      <c r="C136" s="82"/>
      <c r="D136" s="82"/>
      <c r="E136" s="342"/>
      <c r="F136" s="83"/>
      <c r="G136" s="83"/>
      <c r="H136" s="83"/>
      <c r="I136" s="83"/>
    </row>
    <row r="137" spans="1:9" s="70" customFormat="1" ht="23.45" customHeight="1" x14ac:dyDescent="0.2">
      <c r="A137" s="80"/>
      <c r="B137" s="80"/>
      <c r="C137" s="82"/>
      <c r="D137" s="82"/>
      <c r="E137" s="342"/>
      <c r="F137" s="83"/>
      <c r="G137" s="83"/>
      <c r="H137" s="83"/>
      <c r="I137" s="83"/>
    </row>
    <row r="138" spans="1:9" s="70" customFormat="1" ht="23.45" customHeight="1" x14ac:dyDescent="0.2">
      <c r="A138" s="80"/>
      <c r="B138" s="80"/>
      <c r="C138" s="82"/>
      <c r="D138" s="82"/>
      <c r="E138" s="342"/>
      <c r="F138" s="83"/>
      <c r="G138" s="83"/>
      <c r="H138" s="83"/>
      <c r="I138" s="83"/>
    </row>
    <row r="139" spans="1:9" s="70" customFormat="1" ht="23.45" customHeight="1" x14ac:dyDescent="0.2">
      <c r="A139" s="80"/>
      <c r="B139" s="80"/>
      <c r="C139" s="82"/>
      <c r="D139" s="82"/>
      <c r="E139" s="342"/>
      <c r="F139" s="83"/>
      <c r="G139" s="83"/>
      <c r="H139" s="83"/>
      <c r="I139" s="83"/>
    </row>
    <row r="140" spans="1:9" s="70" customFormat="1" ht="23.45" customHeight="1" x14ac:dyDescent="0.2">
      <c r="A140" s="80"/>
      <c r="B140" s="80"/>
      <c r="C140" s="82"/>
      <c r="D140" s="82"/>
      <c r="E140" s="342"/>
      <c r="F140" s="83"/>
      <c r="G140" s="83"/>
      <c r="H140" s="83"/>
      <c r="I140" s="83"/>
    </row>
    <row r="141" spans="1:9" s="70" customFormat="1" ht="23.45" customHeight="1" x14ac:dyDescent="0.2">
      <c r="A141" s="80"/>
      <c r="B141" s="80"/>
      <c r="C141" s="82"/>
      <c r="D141" s="82"/>
      <c r="E141" s="342"/>
      <c r="F141" s="83"/>
      <c r="G141" s="83"/>
      <c r="H141" s="83"/>
      <c r="I141" s="83"/>
    </row>
    <row r="142" spans="1:9" s="70" customFormat="1" ht="23.45" customHeight="1" x14ac:dyDescent="0.2">
      <c r="A142" s="80"/>
      <c r="B142" s="80"/>
      <c r="C142" s="82"/>
      <c r="D142" s="82"/>
      <c r="E142" s="342"/>
      <c r="F142" s="83"/>
      <c r="G142" s="83"/>
      <c r="H142" s="83"/>
      <c r="I142" s="83"/>
    </row>
    <row r="143" spans="1:9" s="70" customFormat="1" ht="23.45" customHeight="1" x14ac:dyDescent="0.2">
      <c r="A143" s="80"/>
      <c r="B143" s="80"/>
      <c r="C143" s="82"/>
      <c r="D143" s="82"/>
      <c r="E143" s="342"/>
      <c r="F143" s="83"/>
      <c r="G143" s="83"/>
      <c r="H143" s="83"/>
      <c r="I143" s="83"/>
    </row>
    <row r="144" spans="1:9" s="70" customFormat="1" ht="23.45" customHeight="1" x14ac:dyDescent="0.2">
      <c r="A144" s="80"/>
      <c r="B144" s="80"/>
      <c r="C144" s="82"/>
      <c r="D144" s="82"/>
      <c r="E144" s="342"/>
      <c r="F144" s="83"/>
      <c r="G144" s="83"/>
      <c r="H144" s="83"/>
      <c r="I144" s="83"/>
    </row>
    <row r="145" spans="1:9" s="70" customFormat="1" ht="23.45" customHeight="1" x14ac:dyDescent="0.2">
      <c r="A145" s="80"/>
      <c r="B145" s="80"/>
      <c r="C145" s="82"/>
      <c r="D145" s="82"/>
      <c r="E145" s="342"/>
      <c r="F145" s="83"/>
      <c r="G145" s="83"/>
      <c r="H145" s="83"/>
      <c r="I145" s="83"/>
    </row>
    <row r="146" spans="1:9" s="70" customFormat="1" ht="23.45" customHeight="1" x14ac:dyDescent="0.2">
      <c r="A146" s="80"/>
      <c r="B146" s="80"/>
      <c r="C146" s="82"/>
      <c r="D146" s="82"/>
      <c r="E146" s="342"/>
      <c r="F146" s="83"/>
      <c r="G146" s="83"/>
      <c r="H146" s="83"/>
      <c r="I146" s="83"/>
    </row>
    <row r="147" spans="1:9" s="70" customFormat="1" ht="23.45" customHeight="1" x14ac:dyDescent="0.2">
      <c r="A147" s="80"/>
      <c r="B147" s="80"/>
      <c r="C147" s="82"/>
      <c r="D147" s="82"/>
      <c r="E147" s="342"/>
      <c r="F147" s="83"/>
      <c r="G147" s="83"/>
      <c r="H147" s="83"/>
      <c r="I147" s="83"/>
    </row>
    <row r="148" spans="1:9" s="70" customFormat="1" ht="23.45" customHeight="1" x14ac:dyDescent="0.2">
      <c r="A148" s="80"/>
      <c r="B148" s="80"/>
      <c r="C148" s="82"/>
      <c r="D148" s="82"/>
      <c r="E148" s="342"/>
      <c r="F148" s="83"/>
      <c r="G148" s="83"/>
      <c r="H148" s="83"/>
      <c r="I148" s="83"/>
    </row>
    <row r="149" spans="1:9" s="70" customFormat="1" ht="23.45" customHeight="1" x14ac:dyDescent="0.2">
      <c r="A149" s="80"/>
      <c r="B149" s="80"/>
      <c r="C149" s="82"/>
      <c r="D149" s="82"/>
      <c r="E149" s="342"/>
      <c r="F149" s="83"/>
      <c r="G149" s="83"/>
      <c r="H149" s="83"/>
      <c r="I149" s="83"/>
    </row>
    <row r="150" spans="1:9" s="70" customFormat="1" ht="23.45" customHeight="1" x14ac:dyDescent="0.2">
      <c r="A150" s="80"/>
      <c r="B150" s="80"/>
      <c r="C150" s="82"/>
      <c r="D150" s="82"/>
      <c r="E150" s="342"/>
      <c r="F150" s="83"/>
      <c r="G150" s="83"/>
      <c r="H150" s="83"/>
      <c r="I150" s="83"/>
    </row>
    <row r="151" spans="1:9" s="70" customFormat="1" ht="23.45" customHeight="1" x14ac:dyDescent="0.2">
      <c r="A151" s="80"/>
      <c r="B151" s="80"/>
      <c r="C151" s="82"/>
      <c r="D151" s="82"/>
      <c r="E151" s="342"/>
      <c r="F151" s="83"/>
      <c r="G151" s="83"/>
      <c r="H151" s="83"/>
      <c r="I151" s="83"/>
    </row>
    <row r="152" spans="1:9" s="70" customFormat="1" ht="23.45" customHeight="1" x14ac:dyDescent="0.2">
      <c r="A152" s="80"/>
      <c r="B152" s="80"/>
      <c r="C152" s="82"/>
      <c r="D152" s="82"/>
      <c r="E152" s="342"/>
      <c r="F152" s="83"/>
      <c r="G152" s="83"/>
      <c r="H152" s="83"/>
      <c r="I152" s="83"/>
    </row>
    <row r="153" spans="1:9" s="70" customFormat="1" ht="23.45" customHeight="1" x14ac:dyDescent="0.2">
      <c r="A153" s="80"/>
      <c r="B153" s="80"/>
      <c r="C153" s="82"/>
      <c r="D153" s="82"/>
      <c r="E153" s="342"/>
      <c r="F153" s="83"/>
      <c r="G153" s="83"/>
      <c r="H153" s="83"/>
      <c r="I153" s="83"/>
    </row>
    <row r="154" spans="1:9" s="70" customFormat="1" ht="23.45" customHeight="1" x14ac:dyDescent="0.2">
      <c r="A154" s="80"/>
      <c r="B154" s="80"/>
      <c r="C154" s="82"/>
      <c r="D154" s="82"/>
      <c r="E154" s="342"/>
      <c r="F154" s="83"/>
      <c r="G154" s="83"/>
      <c r="H154" s="83"/>
      <c r="I154" s="83"/>
    </row>
    <row r="155" spans="1:9" s="70" customFormat="1" ht="23.45" customHeight="1" x14ac:dyDescent="0.2">
      <c r="A155" s="80"/>
      <c r="B155" s="80"/>
      <c r="C155" s="82"/>
      <c r="D155" s="82"/>
      <c r="E155" s="342"/>
      <c r="F155" s="83"/>
      <c r="G155" s="83"/>
      <c r="H155" s="83"/>
      <c r="I155" s="83"/>
    </row>
    <row r="156" spans="1:9" s="70" customFormat="1" ht="23.45" customHeight="1" x14ac:dyDescent="0.2">
      <c r="A156" s="80"/>
      <c r="B156" s="80"/>
      <c r="C156" s="82"/>
      <c r="D156" s="82"/>
      <c r="E156" s="342"/>
      <c r="F156" s="83"/>
      <c r="G156" s="83"/>
      <c r="H156" s="83"/>
      <c r="I156" s="83"/>
    </row>
    <row r="157" spans="1:9" s="70" customFormat="1" ht="23.45" customHeight="1" x14ac:dyDescent="0.2">
      <c r="A157" s="80"/>
      <c r="B157" s="80"/>
      <c r="C157" s="82"/>
      <c r="D157" s="82"/>
      <c r="E157" s="342"/>
      <c r="F157" s="83"/>
      <c r="G157" s="83"/>
      <c r="H157" s="83"/>
      <c r="I157" s="83"/>
    </row>
    <row r="158" spans="1:9" s="70" customFormat="1" ht="23.45" customHeight="1" x14ac:dyDescent="0.2">
      <c r="A158" s="80"/>
      <c r="B158" s="80"/>
      <c r="C158" s="82"/>
      <c r="D158" s="82"/>
      <c r="E158" s="342"/>
      <c r="F158" s="83"/>
      <c r="G158" s="83"/>
      <c r="H158" s="83"/>
      <c r="I158" s="83"/>
    </row>
    <row r="159" spans="1:9" s="70" customFormat="1" ht="23.45" customHeight="1" x14ac:dyDescent="0.2">
      <c r="A159" s="80"/>
      <c r="B159" s="80"/>
      <c r="C159" s="82"/>
      <c r="D159" s="82"/>
      <c r="E159" s="342"/>
      <c r="F159" s="83"/>
      <c r="G159" s="83"/>
      <c r="H159" s="83"/>
      <c r="I159" s="83"/>
    </row>
    <row r="160" spans="1:9" s="70" customFormat="1" ht="23.45" customHeight="1" x14ac:dyDescent="0.2">
      <c r="A160" s="80"/>
      <c r="B160" s="80"/>
      <c r="C160" s="82"/>
      <c r="D160" s="82"/>
      <c r="E160" s="342"/>
      <c r="F160" s="83"/>
      <c r="G160" s="83"/>
      <c r="H160" s="83"/>
      <c r="I160" s="83"/>
    </row>
    <row r="161" spans="1:9" s="70" customFormat="1" ht="23.45" customHeight="1" x14ac:dyDescent="0.2">
      <c r="A161" s="80"/>
      <c r="B161" s="80"/>
      <c r="C161" s="82"/>
      <c r="D161" s="82"/>
      <c r="E161" s="342"/>
      <c r="F161" s="83"/>
      <c r="G161" s="83"/>
      <c r="H161" s="83"/>
      <c r="I161" s="83"/>
    </row>
    <row r="162" spans="1:9" s="70" customFormat="1" ht="23.45" customHeight="1" x14ac:dyDescent="0.2">
      <c r="A162" s="80"/>
      <c r="B162" s="80"/>
      <c r="C162" s="82"/>
      <c r="D162" s="82"/>
      <c r="E162" s="342"/>
      <c r="F162" s="83"/>
      <c r="G162" s="83"/>
      <c r="H162" s="83"/>
      <c r="I162" s="83"/>
    </row>
    <row r="163" spans="1:9" s="70" customFormat="1" ht="23.45" customHeight="1" x14ac:dyDescent="0.2">
      <c r="A163" s="80"/>
      <c r="B163" s="80"/>
      <c r="C163" s="82"/>
      <c r="D163" s="82"/>
      <c r="E163" s="342"/>
      <c r="F163" s="83"/>
      <c r="G163" s="83"/>
      <c r="H163" s="83"/>
      <c r="I163" s="83"/>
    </row>
    <row r="164" spans="1:9" s="70" customFormat="1" ht="23.45" customHeight="1" x14ac:dyDescent="0.2">
      <c r="A164" s="80"/>
      <c r="B164" s="80"/>
      <c r="C164" s="82"/>
      <c r="D164" s="82"/>
      <c r="E164" s="342"/>
      <c r="F164" s="83"/>
      <c r="G164" s="83"/>
      <c r="H164" s="83"/>
      <c r="I164" s="83"/>
    </row>
    <row r="165" spans="1:9" s="70" customFormat="1" ht="23.45" customHeight="1" x14ac:dyDescent="0.2">
      <c r="A165" s="80"/>
      <c r="B165" s="80"/>
      <c r="C165" s="82"/>
      <c r="D165" s="82"/>
      <c r="E165" s="342"/>
      <c r="F165" s="83"/>
      <c r="G165" s="83"/>
      <c r="H165" s="83"/>
      <c r="I165" s="83"/>
    </row>
    <row r="166" spans="1:9" s="70" customFormat="1" ht="23.45" customHeight="1" x14ac:dyDescent="0.2">
      <c r="A166" s="80"/>
      <c r="B166" s="80"/>
      <c r="C166" s="82"/>
      <c r="D166" s="82"/>
      <c r="E166" s="342"/>
      <c r="F166" s="83"/>
      <c r="G166" s="83"/>
      <c r="H166" s="83"/>
      <c r="I166" s="83"/>
    </row>
    <row r="167" spans="1:9" s="70" customFormat="1" ht="23.45" customHeight="1" x14ac:dyDescent="0.2">
      <c r="A167" s="80"/>
      <c r="B167" s="80"/>
      <c r="C167" s="82"/>
      <c r="D167" s="82"/>
      <c r="E167" s="342"/>
      <c r="F167" s="83"/>
      <c r="G167" s="83"/>
      <c r="H167" s="83"/>
      <c r="I167" s="83"/>
    </row>
    <row r="168" spans="1:9" s="70" customFormat="1" ht="23.45" customHeight="1" x14ac:dyDescent="0.2">
      <c r="A168" s="80"/>
      <c r="B168" s="80"/>
      <c r="C168" s="82"/>
      <c r="D168" s="82"/>
      <c r="E168" s="342"/>
      <c r="F168" s="83"/>
      <c r="G168" s="83"/>
      <c r="H168" s="83"/>
      <c r="I168" s="83"/>
    </row>
    <row r="169" spans="1:9" s="70" customFormat="1" ht="23.45" customHeight="1" x14ac:dyDescent="0.2">
      <c r="A169" s="80"/>
      <c r="B169" s="80"/>
      <c r="C169" s="82"/>
      <c r="D169" s="82"/>
      <c r="E169" s="342"/>
      <c r="F169" s="83"/>
      <c r="G169" s="83"/>
      <c r="H169" s="83"/>
      <c r="I169" s="83"/>
    </row>
    <row r="170" spans="1:9" s="70" customFormat="1" ht="23.45" customHeight="1" x14ac:dyDescent="0.2">
      <c r="A170" s="80"/>
      <c r="B170" s="80"/>
      <c r="C170" s="82"/>
      <c r="D170" s="82"/>
      <c r="E170" s="342"/>
      <c r="F170" s="83"/>
      <c r="G170" s="83"/>
      <c r="H170" s="83"/>
      <c r="I170" s="83"/>
    </row>
    <row r="171" spans="1:9" s="70" customFormat="1" ht="23.45" customHeight="1" x14ac:dyDescent="0.2">
      <c r="A171" s="80"/>
      <c r="B171" s="80"/>
      <c r="C171" s="82"/>
      <c r="D171" s="82"/>
      <c r="E171" s="342"/>
      <c r="F171" s="83"/>
      <c r="G171" s="83"/>
      <c r="H171" s="83"/>
      <c r="I171" s="83"/>
    </row>
    <row r="172" spans="1:9" s="70" customFormat="1" ht="23.45" customHeight="1" x14ac:dyDescent="0.2">
      <c r="A172" s="80"/>
      <c r="B172" s="80"/>
      <c r="C172" s="82"/>
      <c r="D172" s="82"/>
      <c r="E172" s="342"/>
      <c r="F172" s="83"/>
      <c r="G172" s="83"/>
      <c r="H172" s="83"/>
      <c r="I172" s="83"/>
    </row>
    <row r="173" spans="1:9" s="70" customFormat="1" ht="23.45" customHeight="1" x14ac:dyDescent="0.2">
      <c r="A173" s="80"/>
      <c r="B173" s="80"/>
      <c r="C173" s="82"/>
      <c r="D173" s="82"/>
      <c r="E173" s="342"/>
      <c r="F173" s="83"/>
      <c r="G173" s="83"/>
      <c r="H173" s="83"/>
      <c r="I173" s="83"/>
    </row>
    <row r="174" spans="1:9" s="70" customFormat="1" ht="23.45" customHeight="1" x14ac:dyDescent="0.2">
      <c r="A174" s="80"/>
      <c r="B174" s="80"/>
      <c r="C174" s="82"/>
      <c r="D174" s="82"/>
      <c r="E174" s="342"/>
      <c r="F174" s="83"/>
      <c r="G174" s="83"/>
      <c r="H174" s="83"/>
      <c r="I174" s="83"/>
    </row>
    <row r="175" spans="1:9" s="70" customFormat="1" ht="23.45" customHeight="1" x14ac:dyDescent="0.2">
      <c r="A175" s="80"/>
      <c r="B175" s="80"/>
      <c r="C175" s="82"/>
      <c r="D175" s="82"/>
      <c r="E175" s="342"/>
      <c r="F175" s="83"/>
      <c r="G175" s="83"/>
      <c r="H175" s="83"/>
      <c r="I175" s="83"/>
    </row>
    <row r="176" spans="1:9" s="70" customFormat="1" ht="23.45" customHeight="1" x14ac:dyDescent="0.2">
      <c r="A176" s="80"/>
      <c r="B176" s="80"/>
      <c r="C176" s="82"/>
      <c r="D176" s="82"/>
      <c r="E176" s="342"/>
      <c r="F176" s="83"/>
      <c r="G176" s="83"/>
      <c r="H176" s="83"/>
      <c r="I176" s="83"/>
    </row>
    <row r="177" spans="1:9" s="70" customFormat="1" ht="23.45" customHeight="1" x14ac:dyDescent="0.2">
      <c r="A177" s="80"/>
      <c r="B177" s="80"/>
      <c r="C177" s="82"/>
      <c r="D177" s="82"/>
      <c r="E177" s="342"/>
      <c r="F177" s="83"/>
      <c r="G177" s="83"/>
      <c r="H177" s="83"/>
      <c r="I177" s="83"/>
    </row>
    <row r="178" spans="1:9" s="70" customFormat="1" ht="23.45" customHeight="1" x14ac:dyDescent="0.2">
      <c r="A178" s="80"/>
      <c r="B178" s="80"/>
      <c r="C178" s="82"/>
      <c r="D178" s="82"/>
      <c r="E178" s="342"/>
      <c r="F178" s="83"/>
      <c r="G178" s="83"/>
      <c r="H178" s="83"/>
      <c r="I178" s="83"/>
    </row>
    <row r="179" spans="1:9" s="70" customFormat="1" ht="23.45" customHeight="1" x14ac:dyDescent="0.2">
      <c r="A179" s="80"/>
      <c r="B179" s="80"/>
      <c r="C179" s="82"/>
      <c r="D179" s="82"/>
      <c r="E179" s="342"/>
      <c r="F179" s="83"/>
      <c r="G179" s="83"/>
      <c r="H179" s="83"/>
      <c r="I179" s="83"/>
    </row>
    <row r="180" spans="1:9" s="70" customFormat="1" ht="23.45" customHeight="1" x14ac:dyDescent="0.2">
      <c r="A180" s="80"/>
      <c r="B180" s="80"/>
      <c r="C180" s="82"/>
      <c r="D180" s="82"/>
      <c r="E180" s="342"/>
      <c r="F180" s="83"/>
      <c r="G180" s="83"/>
      <c r="H180" s="83"/>
      <c r="I180" s="83"/>
    </row>
    <row r="181" spans="1:9" s="70" customFormat="1" ht="23.45" customHeight="1" x14ac:dyDescent="0.2">
      <c r="A181" s="80"/>
      <c r="B181" s="80"/>
      <c r="C181" s="82"/>
      <c r="D181" s="82"/>
      <c r="E181" s="342"/>
      <c r="F181" s="83"/>
      <c r="G181" s="83"/>
      <c r="H181" s="83"/>
      <c r="I181" s="83"/>
    </row>
    <row r="182" spans="1:9" s="70" customFormat="1" ht="23.45" customHeight="1" x14ac:dyDescent="0.2">
      <c r="A182" s="80"/>
      <c r="B182" s="80"/>
      <c r="C182" s="82"/>
      <c r="D182" s="82"/>
      <c r="E182" s="342"/>
      <c r="F182" s="83"/>
      <c r="G182" s="83"/>
      <c r="H182" s="83"/>
      <c r="I182" s="83"/>
    </row>
    <row r="183" spans="1:9" s="70" customFormat="1" ht="23.45" customHeight="1" x14ac:dyDescent="0.2">
      <c r="A183" s="80"/>
      <c r="B183" s="80"/>
      <c r="C183" s="82"/>
      <c r="D183" s="82"/>
      <c r="E183" s="342"/>
      <c r="F183" s="83"/>
      <c r="G183" s="83"/>
      <c r="H183" s="83"/>
      <c r="I183" s="83"/>
    </row>
    <row r="184" spans="1:9" s="70" customFormat="1" ht="23.45" customHeight="1" x14ac:dyDescent="0.2">
      <c r="A184" s="80"/>
      <c r="B184" s="80"/>
      <c r="C184" s="82"/>
      <c r="D184" s="82"/>
      <c r="E184" s="342"/>
      <c r="F184" s="83"/>
      <c r="G184" s="83"/>
      <c r="H184" s="83"/>
      <c r="I184" s="83"/>
    </row>
    <row r="185" spans="1:9" s="70" customFormat="1" ht="23.45" customHeight="1" x14ac:dyDescent="0.2">
      <c r="A185" s="80"/>
      <c r="B185" s="80"/>
      <c r="C185" s="82"/>
      <c r="D185" s="82"/>
      <c r="E185" s="342"/>
      <c r="F185" s="83"/>
      <c r="G185" s="83"/>
      <c r="H185" s="83"/>
      <c r="I185" s="83"/>
    </row>
    <row r="186" spans="1:9" s="70" customFormat="1" ht="23.45" customHeight="1" x14ac:dyDescent="0.2">
      <c r="A186" s="80"/>
      <c r="B186" s="80"/>
      <c r="C186" s="82"/>
      <c r="D186" s="82"/>
      <c r="E186" s="342"/>
      <c r="F186" s="83"/>
      <c r="G186" s="83"/>
      <c r="H186" s="83"/>
      <c r="I186" s="83"/>
    </row>
    <row r="187" spans="1:9" s="70" customFormat="1" ht="23.45" customHeight="1" x14ac:dyDescent="0.2">
      <c r="A187" s="80"/>
      <c r="B187" s="80"/>
      <c r="C187" s="82"/>
      <c r="D187" s="82"/>
      <c r="E187" s="342"/>
      <c r="F187" s="83"/>
      <c r="G187" s="83"/>
      <c r="H187" s="83"/>
      <c r="I187" s="83"/>
    </row>
    <row r="188" spans="1:9" s="70" customFormat="1" ht="23.45" customHeight="1" x14ac:dyDescent="0.2">
      <c r="A188" s="80"/>
      <c r="B188" s="80"/>
      <c r="C188" s="82"/>
      <c r="D188" s="82"/>
      <c r="E188" s="342"/>
      <c r="F188" s="83"/>
      <c r="G188" s="83"/>
      <c r="H188" s="83"/>
      <c r="I188" s="83"/>
    </row>
    <row r="189" spans="1:9" s="70" customFormat="1" ht="23.45" customHeight="1" x14ac:dyDescent="0.2">
      <c r="A189" s="80"/>
      <c r="B189" s="80"/>
      <c r="C189" s="82"/>
      <c r="D189" s="82"/>
      <c r="E189" s="342"/>
      <c r="F189" s="83"/>
      <c r="G189" s="83"/>
      <c r="H189" s="83"/>
      <c r="I189" s="83"/>
    </row>
    <row r="190" spans="1:9" s="70" customFormat="1" ht="23.45" customHeight="1" x14ac:dyDescent="0.2">
      <c r="A190" s="80"/>
      <c r="B190" s="80"/>
      <c r="C190" s="82"/>
      <c r="D190" s="82"/>
      <c r="E190" s="342"/>
      <c r="F190" s="83"/>
      <c r="G190" s="83"/>
      <c r="H190" s="83"/>
      <c r="I190" s="83"/>
    </row>
    <row r="191" spans="1:9" s="70" customFormat="1" ht="23.45" customHeight="1" x14ac:dyDescent="0.2">
      <c r="A191" s="80"/>
      <c r="B191" s="80"/>
      <c r="C191" s="82"/>
      <c r="D191" s="82"/>
      <c r="E191" s="342"/>
      <c r="F191" s="83"/>
      <c r="G191" s="83"/>
      <c r="H191" s="83"/>
      <c r="I191" s="83"/>
    </row>
    <row r="192" spans="1:9" s="70" customFormat="1" ht="23.45" customHeight="1" x14ac:dyDescent="0.2">
      <c r="A192" s="80"/>
      <c r="B192" s="80"/>
      <c r="C192" s="82"/>
      <c r="D192" s="82"/>
      <c r="E192" s="342"/>
      <c r="F192" s="83"/>
      <c r="G192" s="83"/>
      <c r="H192" s="83"/>
      <c r="I192" s="83"/>
    </row>
    <row r="193" spans="1:9" s="70" customFormat="1" ht="23.45" customHeight="1" x14ac:dyDescent="0.2">
      <c r="A193" s="80"/>
      <c r="B193" s="80"/>
      <c r="C193" s="82"/>
      <c r="D193" s="82"/>
      <c r="E193" s="342"/>
      <c r="F193" s="83"/>
      <c r="G193" s="83"/>
      <c r="H193" s="83"/>
      <c r="I193" s="83"/>
    </row>
    <row r="194" spans="1:9" s="70" customFormat="1" ht="23.45" customHeight="1" x14ac:dyDescent="0.2">
      <c r="A194" s="80"/>
      <c r="B194" s="80"/>
      <c r="C194" s="82"/>
      <c r="D194" s="82"/>
      <c r="E194" s="342"/>
      <c r="F194" s="83"/>
      <c r="G194" s="83"/>
      <c r="H194" s="83"/>
      <c r="I194" s="83"/>
    </row>
    <row r="195" spans="1:9" s="70" customFormat="1" ht="23.45" customHeight="1" x14ac:dyDescent="0.2">
      <c r="A195" s="80"/>
      <c r="B195" s="80"/>
      <c r="C195" s="82"/>
      <c r="D195" s="82"/>
      <c r="E195" s="342"/>
      <c r="F195" s="83"/>
      <c r="G195" s="83"/>
      <c r="H195" s="83"/>
      <c r="I195" s="83"/>
    </row>
    <row r="196" spans="1:9" s="70" customFormat="1" ht="23.45" customHeight="1" x14ac:dyDescent="0.2">
      <c r="A196" s="80"/>
      <c r="B196" s="80"/>
      <c r="C196" s="82"/>
      <c r="D196" s="82"/>
      <c r="E196" s="342"/>
      <c r="F196" s="83"/>
      <c r="G196" s="83"/>
      <c r="H196" s="83"/>
      <c r="I196" s="83"/>
    </row>
    <row r="197" spans="1:9" s="70" customFormat="1" ht="23.45" customHeight="1" x14ac:dyDescent="0.2">
      <c r="A197" s="80"/>
      <c r="B197" s="80"/>
      <c r="C197" s="82"/>
      <c r="D197" s="82"/>
      <c r="E197" s="342"/>
      <c r="F197" s="83"/>
      <c r="G197" s="83"/>
      <c r="H197" s="83"/>
      <c r="I197" s="83"/>
    </row>
    <row r="198" spans="1:9" s="70" customFormat="1" ht="23.45" customHeight="1" x14ac:dyDescent="0.2">
      <c r="A198" s="80"/>
      <c r="B198" s="80"/>
      <c r="C198" s="82"/>
      <c r="D198" s="82"/>
      <c r="E198" s="342"/>
      <c r="F198" s="83"/>
      <c r="G198" s="83"/>
      <c r="H198" s="83"/>
      <c r="I198" s="83"/>
    </row>
    <row r="199" spans="1:9" s="70" customFormat="1" ht="23.45" customHeight="1" x14ac:dyDescent="0.2">
      <c r="A199" s="80"/>
      <c r="B199" s="80"/>
      <c r="C199" s="82"/>
      <c r="D199" s="82"/>
      <c r="E199" s="342"/>
      <c r="F199" s="83"/>
      <c r="G199" s="83"/>
      <c r="H199" s="83"/>
      <c r="I199" s="83"/>
    </row>
    <row r="200" spans="1:9" s="70" customFormat="1" ht="23.45" customHeight="1" x14ac:dyDescent="0.2">
      <c r="A200" s="80"/>
      <c r="B200" s="80"/>
      <c r="C200" s="82"/>
      <c r="D200" s="82"/>
      <c r="E200" s="342"/>
      <c r="F200" s="83"/>
      <c r="G200" s="83"/>
      <c r="H200" s="83"/>
      <c r="I200" s="83"/>
    </row>
    <row r="201" spans="1:9" s="70" customFormat="1" ht="23.45" customHeight="1" x14ac:dyDescent="0.2">
      <c r="A201" s="80"/>
      <c r="B201" s="80"/>
      <c r="C201" s="82"/>
      <c r="D201" s="82"/>
      <c r="E201" s="342"/>
      <c r="F201" s="83"/>
      <c r="G201" s="83"/>
      <c r="H201" s="83"/>
      <c r="I201" s="83"/>
    </row>
    <row r="202" spans="1:9" s="70" customFormat="1" ht="23.45" customHeight="1" x14ac:dyDescent="0.2">
      <c r="A202" s="80"/>
      <c r="B202" s="80"/>
      <c r="C202" s="82"/>
      <c r="D202" s="82"/>
      <c r="E202" s="342"/>
      <c r="F202" s="83"/>
      <c r="G202" s="83"/>
      <c r="H202" s="83"/>
      <c r="I202" s="83"/>
    </row>
    <row r="203" spans="1:9" s="70" customFormat="1" ht="23.45" customHeight="1" x14ac:dyDescent="0.2">
      <c r="A203" s="80"/>
      <c r="B203" s="80"/>
      <c r="C203" s="82"/>
      <c r="D203" s="82"/>
      <c r="E203" s="342"/>
      <c r="F203" s="83"/>
      <c r="G203" s="83"/>
      <c r="H203" s="83"/>
      <c r="I203" s="83"/>
    </row>
    <row r="204" spans="1:9" s="70" customFormat="1" ht="23.45" customHeight="1" x14ac:dyDescent="0.2">
      <c r="A204" s="80"/>
      <c r="B204" s="80"/>
      <c r="C204" s="82"/>
      <c r="D204" s="82"/>
      <c r="E204" s="342"/>
      <c r="F204" s="83"/>
      <c r="G204" s="83"/>
      <c r="H204" s="83"/>
      <c r="I204" s="83"/>
    </row>
    <row r="205" spans="1:9" s="70" customFormat="1" ht="23.45" customHeight="1" x14ac:dyDescent="0.2">
      <c r="A205" s="80"/>
      <c r="B205" s="80"/>
      <c r="C205" s="82"/>
      <c r="D205" s="82"/>
      <c r="E205" s="342"/>
      <c r="F205" s="83"/>
      <c r="G205" s="83"/>
      <c r="H205" s="83"/>
      <c r="I205" s="83"/>
    </row>
    <row r="206" spans="1:9" s="70" customFormat="1" ht="23.45" customHeight="1" x14ac:dyDescent="0.2">
      <c r="A206" s="80"/>
      <c r="B206" s="80"/>
      <c r="C206" s="82"/>
      <c r="D206" s="82"/>
      <c r="E206" s="342"/>
      <c r="F206" s="83"/>
      <c r="G206" s="83"/>
      <c r="H206" s="83"/>
      <c r="I206" s="83"/>
    </row>
    <row r="207" spans="1:9" s="70" customFormat="1" ht="23.45" customHeight="1" x14ac:dyDescent="0.2">
      <c r="A207" s="80"/>
      <c r="B207" s="80"/>
      <c r="C207" s="82"/>
      <c r="D207" s="82"/>
      <c r="E207" s="342"/>
      <c r="F207" s="83"/>
      <c r="G207" s="83"/>
      <c r="H207" s="83"/>
      <c r="I207" s="83"/>
    </row>
    <row r="208" spans="1:9" s="70" customFormat="1" ht="23.45" customHeight="1" x14ac:dyDescent="0.2">
      <c r="A208" s="80"/>
      <c r="B208" s="80"/>
      <c r="C208" s="82"/>
      <c r="D208" s="82"/>
      <c r="E208" s="342"/>
      <c r="F208" s="83"/>
      <c r="G208" s="83"/>
      <c r="H208" s="83"/>
      <c r="I208" s="83"/>
    </row>
    <row r="209" spans="1:9" s="70" customFormat="1" ht="23.45" customHeight="1" x14ac:dyDescent="0.2">
      <c r="A209" s="80"/>
      <c r="B209" s="80"/>
      <c r="C209" s="82"/>
      <c r="D209" s="82"/>
      <c r="E209" s="342"/>
      <c r="F209" s="83"/>
      <c r="G209" s="83"/>
      <c r="H209" s="83"/>
      <c r="I209" s="83"/>
    </row>
    <row r="210" spans="1:9" s="70" customFormat="1" ht="23.45" customHeight="1" x14ac:dyDescent="0.2">
      <c r="A210" s="80"/>
      <c r="B210" s="80"/>
      <c r="C210" s="82"/>
      <c r="D210" s="82"/>
      <c r="E210" s="342"/>
      <c r="F210" s="83"/>
      <c r="G210" s="83"/>
      <c r="H210" s="83"/>
      <c r="I210" s="83"/>
    </row>
    <row r="211" spans="1:9" s="70" customFormat="1" ht="23.45" customHeight="1" x14ac:dyDescent="0.2">
      <c r="A211" s="80"/>
      <c r="B211" s="80"/>
      <c r="C211" s="82"/>
      <c r="D211" s="82"/>
      <c r="E211" s="342"/>
      <c r="F211" s="83"/>
      <c r="G211" s="83"/>
      <c r="H211" s="83"/>
      <c r="I211" s="83"/>
    </row>
    <row r="212" spans="1:9" s="70" customFormat="1" ht="23.45" customHeight="1" x14ac:dyDescent="0.2">
      <c r="A212" s="80"/>
      <c r="B212" s="80"/>
      <c r="C212" s="82"/>
      <c r="D212" s="82"/>
      <c r="E212" s="342"/>
      <c r="F212" s="83"/>
      <c r="G212" s="83"/>
      <c r="H212" s="83"/>
      <c r="I212" s="83"/>
    </row>
    <row r="213" spans="1:9" s="70" customFormat="1" ht="23.45" customHeight="1" x14ac:dyDescent="0.2">
      <c r="A213" s="80"/>
      <c r="B213" s="80"/>
      <c r="C213" s="82"/>
      <c r="D213" s="82"/>
      <c r="E213" s="342"/>
      <c r="F213" s="83"/>
      <c r="G213" s="83"/>
      <c r="H213" s="83"/>
      <c r="I213" s="83"/>
    </row>
    <row r="214" spans="1:9" s="70" customFormat="1" ht="23.45" customHeight="1" x14ac:dyDescent="0.2">
      <c r="A214" s="80"/>
      <c r="B214" s="80"/>
      <c r="C214" s="82"/>
      <c r="D214" s="82"/>
      <c r="E214" s="342"/>
      <c r="F214" s="83"/>
      <c r="G214" s="83"/>
      <c r="H214" s="83"/>
      <c r="I214" s="83"/>
    </row>
    <row r="215" spans="1:9" s="70" customFormat="1" ht="23.45" customHeight="1" x14ac:dyDescent="0.2">
      <c r="A215" s="80"/>
      <c r="B215" s="80"/>
      <c r="C215" s="82"/>
      <c r="D215" s="82"/>
      <c r="E215" s="342"/>
      <c r="F215" s="83"/>
      <c r="G215" s="83"/>
      <c r="H215" s="83"/>
      <c r="I215" s="83"/>
    </row>
    <row r="216" spans="1:9" s="70" customFormat="1" ht="23.45" customHeight="1" x14ac:dyDescent="0.2">
      <c r="A216" s="80"/>
      <c r="B216" s="80"/>
      <c r="C216" s="82"/>
      <c r="D216" s="82"/>
      <c r="E216" s="342"/>
      <c r="F216" s="83"/>
      <c r="G216" s="83"/>
      <c r="H216" s="83"/>
      <c r="I216" s="83"/>
    </row>
    <row r="217" spans="1:9" s="70" customFormat="1" ht="23.45" customHeight="1" x14ac:dyDescent="0.2">
      <c r="A217" s="80"/>
      <c r="B217" s="80"/>
      <c r="C217" s="82"/>
      <c r="D217" s="82"/>
      <c r="E217" s="342"/>
      <c r="F217" s="83"/>
      <c r="G217" s="83"/>
      <c r="H217" s="83"/>
      <c r="I217" s="83"/>
    </row>
    <row r="218" spans="1:9" s="70" customFormat="1" ht="23.45" customHeight="1" x14ac:dyDescent="0.2">
      <c r="A218" s="80"/>
      <c r="B218" s="80"/>
      <c r="C218" s="82"/>
      <c r="D218" s="82"/>
      <c r="E218" s="342"/>
      <c r="F218" s="83"/>
      <c r="G218" s="83"/>
      <c r="H218" s="83"/>
      <c r="I218" s="83"/>
    </row>
    <row r="219" spans="1:9" s="70" customFormat="1" ht="23.45" customHeight="1" x14ac:dyDescent="0.2">
      <c r="A219" s="80"/>
      <c r="B219" s="80"/>
      <c r="C219" s="82"/>
      <c r="D219" s="82"/>
      <c r="E219" s="342"/>
      <c r="F219" s="83"/>
      <c r="G219" s="83"/>
      <c r="H219" s="83"/>
      <c r="I219" s="83"/>
    </row>
    <row r="220" spans="1:9" s="70" customFormat="1" ht="23.45" customHeight="1" x14ac:dyDescent="0.2">
      <c r="A220" s="80"/>
      <c r="B220" s="80"/>
      <c r="C220" s="82"/>
      <c r="D220" s="82"/>
      <c r="E220" s="342"/>
      <c r="F220" s="83"/>
      <c r="G220" s="83"/>
      <c r="H220" s="83"/>
      <c r="I220" s="83"/>
    </row>
    <row r="221" spans="1:9" s="70" customFormat="1" ht="23.45" customHeight="1" x14ac:dyDescent="0.2">
      <c r="A221" s="80"/>
      <c r="B221" s="80"/>
      <c r="C221" s="82"/>
      <c r="D221" s="82"/>
      <c r="E221" s="342"/>
      <c r="F221" s="83"/>
      <c r="G221" s="83"/>
      <c r="H221" s="83"/>
      <c r="I221" s="83"/>
    </row>
    <row r="222" spans="1:9" s="70" customFormat="1" ht="23.45" customHeight="1" x14ac:dyDescent="0.2">
      <c r="A222" s="80"/>
      <c r="B222" s="80"/>
      <c r="C222" s="82"/>
      <c r="D222" s="82"/>
      <c r="E222" s="342"/>
      <c r="F222" s="83"/>
      <c r="G222" s="83"/>
      <c r="H222" s="83"/>
      <c r="I222" s="83"/>
    </row>
    <row r="223" spans="1:9" s="70" customFormat="1" ht="23.45" customHeight="1" x14ac:dyDescent="0.2">
      <c r="A223" s="80"/>
      <c r="B223" s="80"/>
      <c r="C223" s="82"/>
      <c r="D223" s="82"/>
      <c r="E223" s="342"/>
      <c r="F223" s="83"/>
      <c r="G223" s="83"/>
      <c r="H223" s="83"/>
      <c r="I223" s="83"/>
    </row>
    <row r="224" spans="1:9" s="70" customFormat="1" ht="23.45" customHeight="1" x14ac:dyDescent="0.2">
      <c r="A224" s="80"/>
      <c r="B224" s="80"/>
      <c r="C224" s="82"/>
      <c r="D224" s="82"/>
      <c r="E224" s="342"/>
      <c r="F224" s="83"/>
      <c r="G224" s="83"/>
      <c r="H224" s="83"/>
      <c r="I224" s="83"/>
    </row>
    <row r="225" spans="1:9" s="70" customFormat="1" ht="23.45" customHeight="1" x14ac:dyDescent="0.2">
      <c r="A225" s="80"/>
      <c r="B225" s="80"/>
      <c r="C225" s="82"/>
      <c r="D225" s="82"/>
      <c r="E225" s="342"/>
      <c r="F225" s="83"/>
      <c r="G225" s="83"/>
      <c r="H225" s="83"/>
      <c r="I225" s="83"/>
    </row>
    <row r="226" spans="1:9" s="70" customFormat="1" ht="23.45" customHeight="1" x14ac:dyDescent="0.2">
      <c r="A226" s="80"/>
      <c r="B226" s="80"/>
      <c r="C226" s="82"/>
      <c r="D226" s="82"/>
      <c r="E226" s="342"/>
      <c r="F226" s="83"/>
      <c r="G226" s="83"/>
      <c r="H226" s="83"/>
      <c r="I226" s="83"/>
    </row>
    <row r="227" spans="1:9" s="70" customFormat="1" ht="23.45" customHeight="1" x14ac:dyDescent="0.2">
      <c r="A227" s="80"/>
      <c r="B227" s="80"/>
      <c r="C227" s="82"/>
      <c r="D227" s="82"/>
      <c r="E227" s="342"/>
      <c r="F227" s="83"/>
      <c r="G227" s="83"/>
      <c r="H227" s="83"/>
      <c r="I227" s="83"/>
    </row>
    <row r="228" spans="1:9" s="70" customFormat="1" ht="23.45" customHeight="1" x14ac:dyDescent="0.2">
      <c r="A228" s="80"/>
      <c r="B228" s="80"/>
      <c r="C228" s="82"/>
      <c r="D228" s="82"/>
      <c r="E228" s="342"/>
      <c r="F228" s="83"/>
      <c r="G228" s="83"/>
      <c r="H228" s="83"/>
      <c r="I228" s="83"/>
    </row>
    <row r="229" spans="1:9" s="70" customFormat="1" ht="23.45" customHeight="1" x14ac:dyDescent="0.2">
      <c r="A229" s="80"/>
      <c r="B229" s="80"/>
      <c r="C229" s="82"/>
      <c r="D229" s="82"/>
      <c r="E229" s="342"/>
      <c r="F229" s="83"/>
      <c r="G229" s="83"/>
      <c r="H229" s="83"/>
      <c r="I229" s="83"/>
    </row>
    <row r="230" spans="1:9" s="70" customFormat="1" ht="23.45" customHeight="1" x14ac:dyDescent="0.2">
      <c r="A230" s="80"/>
      <c r="B230" s="80"/>
      <c r="C230" s="82"/>
      <c r="D230" s="82"/>
      <c r="E230" s="342"/>
      <c r="F230" s="83"/>
      <c r="G230" s="83"/>
      <c r="H230" s="83"/>
      <c r="I230" s="83"/>
    </row>
    <row r="231" spans="1:9" s="70" customFormat="1" ht="23.45" customHeight="1" x14ac:dyDescent="0.2">
      <c r="A231" s="80"/>
      <c r="B231" s="80"/>
      <c r="C231" s="82"/>
      <c r="D231" s="82"/>
      <c r="E231" s="342"/>
      <c r="F231" s="83"/>
      <c r="G231" s="83"/>
      <c r="H231" s="83"/>
      <c r="I231" s="83"/>
    </row>
    <row r="232" spans="1:9" s="70" customFormat="1" ht="23.45" customHeight="1" x14ac:dyDescent="0.2">
      <c r="A232" s="80"/>
      <c r="B232" s="80"/>
      <c r="C232" s="82"/>
      <c r="D232" s="82"/>
      <c r="E232" s="342"/>
      <c r="F232" s="83"/>
      <c r="G232" s="83"/>
      <c r="H232" s="83"/>
      <c r="I232" s="83"/>
    </row>
    <row r="233" spans="1:9" s="70" customFormat="1" ht="23.45" customHeight="1" x14ac:dyDescent="0.2">
      <c r="A233" s="80"/>
      <c r="B233" s="80"/>
      <c r="C233" s="82"/>
      <c r="D233" s="82"/>
      <c r="E233" s="342"/>
      <c r="F233" s="83"/>
      <c r="G233" s="83"/>
      <c r="H233" s="83"/>
      <c r="I233" s="83"/>
    </row>
    <row r="234" spans="1:9" s="70" customFormat="1" ht="23.45" customHeight="1" x14ac:dyDescent="0.2">
      <c r="A234" s="80"/>
      <c r="B234" s="80"/>
      <c r="C234" s="82"/>
      <c r="D234" s="82"/>
      <c r="E234" s="342"/>
      <c r="F234" s="83"/>
      <c r="G234" s="83"/>
      <c r="H234" s="83"/>
      <c r="I234" s="83"/>
    </row>
    <row r="235" spans="1:9" s="70" customFormat="1" ht="23.45" customHeight="1" x14ac:dyDescent="0.2">
      <c r="A235" s="80"/>
      <c r="B235" s="80"/>
      <c r="C235" s="82"/>
      <c r="D235" s="82"/>
      <c r="E235" s="342"/>
      <c r="F235" s="83"/>
      <c r="G235" s="83"/>
      <c r="H235" s="83"/>
      <c r="I235" s="83"/>
    </row>
    <row r="236" spans="1:9" s="70" customFormat="1" ht="23.45" customHeight="1" x14ac:dyDescent="0.2">
      <c r="A236" s="80"/>
      <c r="B236" s="80"/>
      <c r="C236" s="82"/>
      <c r="D236" s="82"/>
      <c r="E236" s="342"/>
      <c r="F236" s="83"/>
      <c r="G236" s="83"/>
      <c r="H236" s="83"/>
      <c r="I236" s="83"/>
    </row>
    <row r="237" spans="1:9" s="70" customFormat="1" ht="23.45" customHeight="1" x14ac:dyDescent="0.2">
      <c r="A237" s="80"/>
      <c r="B237" s="80"/>
      <c r="C237" s="82"/>
      <c r="D237" s="82"/>
      <c r="E237" s="342"/>
      <c r="F237" s="83"/>
      <c r="G237" s="83"/>
      <c r="H237" s="83"/>
      <c r="I237" s="83"/>
    </row>
    <row r="238" spans="1:9" s="70" customFormat="1" ht="23.45" customHeight="1" x14ac:dyDescent="0.2">
      <c r="A238" s="80"/>
      <c r="B238" s="80"/>
      <c r="C238" s="82"/>
      <c r="D238" s="82"/>
      <c r="E238" s="342"/>
      <c r="F238" s="83"/>
      <c r="G238" s="83"/>
      <c r="H238" s="83"/>
      <c r="I238" s="83"/>
    </row>
    <row r="239" spans="1:9" s="70" customFormat="1" ht="23.45" customHeight="1" x14ac:dyDescent="0.2">
      <c r="A239" s="80"/>
      <c r="B239" s="80"/>
      <c r="C239" s="82"/>
      <c r="D239" s="82"/>
      <c r="E239" s="342"/>
      <c r="F239" s="83"/>
      <c r="G239" s="83"/>
      <c r="H239" s="83"/>
      <c r="I239" s="83"/>
    </row>
    <row r="240" spans="1:9" s="70" customFormat="1" ht="23.45" customHeight="1" x14ac:dyDescent="0.2">
      <c r="A240" s="80"/>
      <c r="B240" s="80"/>
      <c r="C240" s="82"/>
      <c r="D240" s="82"/>
      <c r="E240" s="342"/>
      <c r="F240" s="83"/>
      <c r="G240" s="83"/>
      <c r="H240" s="83"/>
      <c r="I240" s="83"/>
    </row>
    <row r="241" spans="1:9" s="70" customFormat="1" ht="23.45" customHeight="1" x14ac:dyDescent="0.2">
      <c r="A241" s="80"/>
      <c r="B241" s="80"/>
      <c r="C241" s="82"/>
      <c r="D241" s="82"/>
      <c r="E241" s="342"/>
      <c r="F241" s="83"/>
      <c r="G241" s="83"/>
      <c r="H241" s="83"/>
      <c r="I241" s="83"/>
    </row>
    <row r="242" spans="1:9" s="70" customFormat="1" ht="23.45" customHeight="1" x14ac:dyDescent="0.2">
      <c r="A242" s="80"/>
      <c r="B242" s="80"/>
      <c r="C242" s="82"/>
      <c r="D242" s="82"/>
      <c r="E242" s="342"/>
      <c r="F242" s="83"/>
      <c r="G242" s="83"/>
      <c r="H242" s="83"/>
      <c r="I242" s="83"/>
    </row>
    <row r="243" spans="1:9" s="70" customFormat="1" ht="23.45" customHeight="1" x14ac:dyDescent="0.2">
      <c r="A243" s="80"/>
      <c r="B243" s="80"/>
      <c r="C243" s="82"/>
      <c r="D243" s="82"/>
      <c r="E243" s="342"/>
      <c r="F243" s="83"/>
      <c r="G243" s="83"/>
      <c r="H243" s="83"/>
      <c r="I243" s="83"/>
    </row>
    <row r="244" spans="1:9" s="70" customFormat="1" ht="23.45" customHeight="1" x14ac:dyDescent="0.2">
      <c r="A244" s="80"/>
      <c r="B244" s="80"/>
      <c r="C244" s="82"/>
      <c r="D244" s="82"/>
      <c r="E244" s="342"/>
      <c r="F244" s="83"/>
      <c r="G244" s="83"/>
      <c r="H244" s="83"/>
      <c r="I244" s="83"/>
    </row>
    <row r="245" spans="1:9" s="70" customFormat="1" ht="23.45" customHeight="1" x14ac:dyDescent="0.2">
      <c r="A245" s="80"/>
      <c r="B245" s="80"/>
      <c r="C245" s="82"/>
      <c r="D245" s="82"/>
      <c r="E245" s="342"/>
      <c r="F245" s="83"/>
      <c r="G245" s="83"/>
      <c r="H245" s="83"/>
      <c r="I245" s="83"/>
    </row>
    <row r="246" spans="1:9" s="70" customFormat="1" ht="23.45" customHeight="1" x14ac:dyDescent="0.2">
      <c r="A246" s="80"/>
      <c r="B246" s="80"/>
      <c r="C246" s="82"/>
      <c r="D246" s="82"/>
      <c r="E246" s="342"/>
      <c r="F246" s="83"/>
      <c r="G246" s="83"/>
      <c r="H246" s="83"/>
      <c r="I246" s="83"/>
    </row>
    <row r="247" spans="1:9" s="70" customFormat="1" ht="23.45" customHeight="1" x14ac:dyDescent="0.2">
      <c r="A247" s="80"/>
      <c r="B247" s="80"/>
      <c r="C247" s="82"/>
      <c r="D247" s="82"/>
      <c r="E247" s="342"/>
      <c r="F247" s="83"/>
      <c r="G247" s="83"/>
      <c r="H247" s="83"/>
      <c r="I247" s="83"/>
    </row>
    <row r="248" spans="1:9" s="70" customFormat="1" ht="23.45" customHeight="1" x14ac:dyDescent="0.2">
      <c r="A248" s="80"/>
      <c r="B248" s="80"/>
      <c r="C248" s="82"/>
      <c r="D248" s="82"/>
      <c r="E248" s="342"/>
      <c r="F248" s="83"/>
      <c r="G248" s="83"/>
      <c r="H248" s="83"/>
      <c r="I248" s="83"/>
    </row>
    <row r="249" spans="1:9" s="70" customFormat="1" ht="23.45" customHeight="1" x14ac:dyDescent="0.2">
      <c r="A249" s="80"/>
      <c r="B249" s="80"/>
      <c r="C249" s="82"/>
      <c r="D249" s="82"/>
      <c r="E249" s="342"/>
      <c r="F249" s="83"/>
      <c r="G249" s="83"/>
      <c r="H249" s="83"/>
      <c r="I249" s="83"/>
    </row>
    <row r="250" spans="1:9" s="70" customFormat="1" ht="23.45" customHeight="1" x14ac:dyDescent="0.2">
      <c r="A250" s="80"/>
      <c r="B250" s="80"/>
      <c r="C250" s="82"/>
      <c r="D250" s="82"/>
      <c r="E250" s="342"/>
      <c r="F250" s="83"/>
      <c r="G250" s="83"/>
      <c r="H250" s="83"/>
      <c r="I250" s="83"/>
    </row>
    <row r="251" spans="1:9" s="70" customFormat="1" ht="23.45" customHeight="1" x14ac:dyDescent="0.2">
      <c r="A251" s="80"/>
      <c r="B251" s="80"/>
      <c r="C251" s="82"/>
      <c r="D251" s="82"/>
      <c r="E251" s="342"/>
      <c r="F251" s="83"/>
      <c r="G251" s="83"/>
      <c r="H251" s="83"/>
      <c r="I251" s="83"/>
    </row>
    <row r="252" spans="1:9" s="70" customFormat="1" ht="23.45" customHeight="1" x14ac:dyDescent="0.2">
      <c r="A252" s="80"/>
      <c r="B252" s="80"/>
      <c r="C252" s="82"/>
      <c r="D252" s="82"/>
      <c r="E252" s="342"/>
      <c r="F252" s="83"/>
      <c r="G252" s="83"/>
      <c r="H252" s="83"/>
      <c r="I252" s="83"/>
    </row>
    <row r="253" spans="1:9" s="70" customFormat="1" ht="23.45" customHeight="1" x14ac:dyDescent="0.2">
      <c r="A253" s="80"/>
      <c r="B253" s="80"/>
      <c r="C253" s="82"/>
      <c r="D253" s="82"/>
      <c r="E253" s="342"/>
      <c r="F253" s="83"/>
      <c r="G253" s="83"/>
      <c r="H253" s="83"/>
      <c r="I253" s="83"/>
    </row>
    <row r="254" spans="1:9" s="70" customFormat="1" ht="23.45" customHeight="1" x14ac:dyDescent="0.2">
      <c r="A254" s="80"/>
      <c r="B254" s="80"/>
      <c r="C254" s="82"/>
      <c r="D254" s="82"/>
      <c r="E254" s="342"/>
      <c r="F254" s="83"/>
      <c r="G254" s="83"/>
      <c r="H254" s="83"/>
      <c r="I254" s="83"/>
    </row>
    <row r="255" spans="1:9" s="70" customFormat="1" ht="23.45" customHeight="1" x14ac:dyDescent="0.2">
      <c r="A255" s="80"/>
      <c r="B255" s="80"/>
      <c r="C255" s="82"/>
      <c r="D255" s="82"/>
      <c r="E255" s="342"/>
      <c r="F255" s="83"/>
      <c r="G255" s="83"/>
      <c r="H255" s="83"/>
      <c r="I255" s="83"/>
    </row>
    <row r="256" spans="1:9" s="70" customFormat="1" ht="23.45" customHeight="1" x14ac:dyDescent="0.2">
      <c r="A256" s="80"/>
      <c r="B256" s="80"/>
      <c r="C256" s="82"/>
      <c r="D256" s="82"/>
      <c r="E256" s="342"/>
      <c r="F256" s="83"/>
      <c r="G256" s="83"/>
      <c r="H256" s="83"/>
      <c r="I256" s="83"/>
    </row>
    <row r="257" spans="1:9" s="70" customFormat="1" ht="23.45" customHeight="1" x14ac:dyDescent="0.2">
      <c r="A257" s="80"/>
      <c r="B257" s="80"/>
      <c r="C257" s="82"/>
      <c r="D257" s="82"/>
      <c r="E257" s="342"/>
      <c r="F257" s="83"/>
      <c r="G257" s="83"/>
      <c r="H257" s="83"/>
      <c r="I257" s="83"/>
    </row>
    <row r="258" spans="1:9" s="70" customFormat="1" ht="23.45" customHeight="1" x14ac:dyDescent="0.2">
      <c r="A258" s="80"/>
      <c r="B258" s="80"/>
      <c r="C258" s="82"/>
      <c r="D258" s="82"/>
      <c r="E258" s="342"/>
      <c r="F258" s="83"/>
      <c r="G258" s="83"/>
      <c r="H258" s="83"/>
      <c r="I258" s="83"/>
    </row>
    <row r="259" spans="1:9" s="70" customFormat="1" ht="23.45" customHeight="1" x14ac:dyDescent="0.2">
      <c r="A259" s="80"/>
      <c r="B259" s="80"/>
      <c r="C259" s="82"/>
      <c r="D259" s="82"/>
      <c r="E259" s="342"/>
      <c r="F259" s="83"/>
      <c r="G259" s="83"/>
      <c r="H259" s="83"/>
      <c r="I259" s="83"/>
    </row>
    <row r="260" spans="1:9" s="70" customFormat="1" ht="23.45" customHeight="1" x14ac:dyDescent="0.2">
      <c r="A260" s="80"/>
      <c r="B260" s="80"/>
      <c r="C260" s="82"/>
      <c r="D260" s="82"/>
      <c r="E260" s="342"/>
      <c r="F260" s="83"/>
      <c r="G260" s="83"/>
      <c r="H260" s="83"/>
      <c r="I260" s="83"/>
    </row>
    <row r="261" spans="1:9" s="70" customFormat="1" ht="23.45" customHeight="1" x14ac:dyDescent="0.2">
      <c r="A261" s="80"/>
      <c r="B261" s="80"/>
      <c r="C261" s="82"/>
      <c r="D261" s="82"/>
      <c r="E261" s="342"/>
      <c r="F261" s="83"/>
      <c r="G261" s="83"/>
      <c r="H261" s="83"/>
      <c r="I261" s="83"/>
    </row>
    <row r="262" spans="1:9" s="70" customFormat="1" ht="23.45" customHeight="1" x14ac:dyDescent="0.2">
      <c r="A262" s="80"/>
      <c r="B262" s="80"/>
      <c r="C262" s="82"/>
      <c r="D262" s="82"/>
      <c r="E262" s="342"/>
      <c r="F262" s="83"/>
      <c r="G262" s="83"/>
      <c r="H262" s="83"/>
      <c r="I262" s="83"/>
    </row>
    <row r="263" spans="1:9" s="70" customFormat="1" ht="23.45" customHeight="1" x14ac:dyDescent="0.2">
      <c r="A263" s="80"/>
      <c r="B263" s="80"/>
      <c r="C263" s="82"/>
      <c r="D263" s="82"/>
      <c r="E263" s="342"/>
      <c r="F263" s="83"/>
      <c r="G263" s="83"/>
      <c r="H263" s="83"/>
      <c r="I263" s="83"/>
    </row>
    <row r="264" spans="1:9" s="70" customFormat="1" ht="23.45" customHeight="1" x14ac:dyDescent="0.2">
      <c r="A264" s="80"/>
      <c r="B264" s="80"/>
      <c r="C264" s="82"/>
      <c r="D264" s="82"/>
      <c r="E264" s="342"/>
      <c r="F264" s="83"/>
      <c r="G264" s="83"/>
      <c r="H264" s="83"/>
      <c r="I264" s="83"/>
    </row>
    <row r="265" spans="1:9" s="70" customFormat="1" ht="23.45" customHeight="1" x14ac:dyDescent="0.2">
      <c r="A265" s="80"/>
      <c r="B265" s="80"/>
      <c r="C265" s="82"/>
      <c r="D265" s="82"/>
      <c r="E265" s="342"/>
      <c r="F265" s="83"/>
      <c r="G265" s="83"/>
      <c r="H265" s="83"/>
      <c r="I265" s="83"/>
    </row>
    <row r="266" spans="1:9" s="70" customFormat="1" ht="23.45" customHeight="1" x14ac:dyDescent="0.2">
      <c r="A266" s="80"/>
      <c r="B266" s="80"/>
      <c r="C266" s="82"/>
      <c r="D266" s="82"/>
      <c r="E266" s="342"/>
      <c r="F266" s="83"/>
      <c r="G266" s="83"/>
      <c r="H266" s="83"/>
      <c r="I266" s="83"/>
    </row>
    <row r="267" spans="1:9" s="70" customFormat="1" ht="23.45" customHeight="1" x14ac:dyDescent="0.2">
      <c r="A267" s="80"/>
      <c r="B267" s="80"/>
      <c r="C267" s="82"/>
      <c r="D267" s="82"/>
      <c r="E267" s="342"/>
      <c r="F267" s="83"/>
      <c r="G267" s="83"/>
      <c r="H267" s="83"/>
      <c r="I267" s="83"/>
    </row>
    <row r="268" spans="1:9" s="70" customFormat="1" ht="23.45" customHeight="1" x14ac:dyDescent="0.2">
      <c r="A268" s="80"/>
      <c r="B268" s="80"/>
      <c r="C268" s="82"/>
      <c r="D268" s="82"/>
      <c r="E268" s="342"/>
      <c r="F268" s="83"/>
      <c r="G268" s="83"/>
      <c r="H268" s="83"/>
      <c r="I268" s="83"/>
    </row>
    <row r="269" spans="1:9" s="70" customFormat="1" ht="23.45" customHeight="1" x14ac:dyDescent="0.2">
      <c r="A269" s="80"/>
      <c r="B269" s="80"/>
      <c r="C269" s="82"/>
      <c r="D269" s="82"/>
      <c r="E269" s="342"/>
      <c r="F269" s="83"/>
      <c r="G269" s="83"/>
      <c r="H269" s="83"/>
      <c r="I269" s="83"/>
    </row>
    <row r="270" spans="1:9" s="70" customFormat="1" ht="23.45" customHeight="1" x14ac:dyDescent="0.2">
      <c r="A270" s="80"/>
      <c r="B270" s="80"/>
      <c r="C270" s="82"/>
      <c r="D270" s="82"/>
      <c r="E270" s="342"/>
      <c r="F270" s="83"/>
      <c r="G270" s="83"/>
      <c r="H270" s="83"/>
      <c r="I270" s="83"/>
    </row>
    <row r="271" spans="1:9" s="70" customFormat="1" ht="23.45" customHeight="1" x14ac:dyDescent="0.2">
      <c r="A271" s="80"/>
      <c r="B271" s="80"/>
      <c r="C271" s="82"/>
      <c r="D271" s="82"/>
      <c r="E271" s="342"/>
      <c r="F271" s="83"/>
      <c r="G271" s="83"/>
      <c r="H271" s="83"/>
      <c r="I271" s="83"/>
    </row>
    <row r="272" spans="1:9" s="70" customFormat="1" ht="23.45" customHeight="1" x14ac:dyDescent="0.2">
      <c r="A272" s="80"/>
      <c r="B272" s="80"/>
      <c r="C272" s="82"/>
      <c r="D272" s="82"/>
      <c r="E272" s="342"/>
      <c r="F272" s="83"/>
      <c r="G272" s="83"/>
      <c r="H272" s="83"/>
      <c r="I272" s="83"/>
    </row>
    <row r="273" spans="1:9" s="70" customFormat="1" ht="23.45" customHeight="1" x14ac:dyDescent="0.2">
      <c r="A273" s="80"/>
      <c r="B273" s="80"/>
      <c r="C273" s="82"/>
      <c r="D273" s="82"/>
      <c r="E273" s="342"/>
      <c r="F273" s="83"/>
      <c r="G273" s="83"/>
      <c r="H273" s="83"/>
      <c r="I273" s="83"/>
    </row>
    <row r="274" spans="1:9" s="70" customFormat="1" ht="23.45" customHeight="1" x14ac:dyDescent="0.2">
      <c r="A274" s="80"/>
      <c r="B274" s="80"/>
      <c r="C274" s="82"/>
      <c r="D274" s="82"/>
      <c r="E274" s="342"/>
      <c r="F274" s="83"/>
      <c r="G274" s="83"/>
      <c r="H274" s="83"/>
      <c r="I274" s="83"/>
    </row>
    <row r="275" spans="1:9" s="70" customFormat="1" ht="23.45" customHeight="1" x14ac:dyDescent="0.2">
      <c r="A275" s="80"/>
      <c r="B275" s="80"/>
      <c r="C275" s="82"/>
      <c r="D275" s="82"/>
      <c r="E275" s="342"/>
      <c r="F275" s="83"/>
      <c r="G275" s="83"/>
      <c r="H275" s="83"/>
      <c r="I275" s="83"/>
    </row>
    <row r="276" spans="1:9" s="70" customFormat="1" ht="23.45" customHeight="1" x14ac:dyDescent="0.2">
      <c r="A276" s="80"/>
      <c r="B276" s="80"/>
      <c r="C276" s="82"/>
      <c r="D276" s="82"/>
      <c r="E276" s="342"/>
      <c r="F276" s="83"/>
      <c r="G276" s="83"/>
      <c r="H276" s="83"/>
      <c r="I276" s="83"/>
    </row>
    <row r="277" spans="1:9" s="70" customFormat="1" ht="23.45" customHeight="1" x14ac:dyDescent="0.2">
      <c r="A277" s="80"/>
      <c r="B277" s="80"/>
      <c r="C277" s="82"/>
      <c r="D277" s="82"/>
      <c r="E277" s="342"/>
      <c r="F277" s="83"/>
      <c r="G277" s="83"/>
      <c r="H277" s="83"/>
      <c r="I277" s="83"/>
    </row>
    <row r="278" spans="1:9" s="70" customFormat="1" ht="23.45" customHeight="1" x14ac:dyDescent="0.2">
      <c r="A278" s="80"/>
      <c r="B278" s="80"/>
      <c r="C278" s="82"/>
      <c r="D278" s="82"/>
      <c r="E278" s="342"/>
      <c r="F278" s="83"/>
      <c r="G278" s="83"/>
      <c r="H278" s="83"/>
      <c r="I278" s="83"/>
    </row>
    <row r="279" spans="1:9" s="70" customFormat="1" ht="23.45" customHeight="1" x14ac:dyDescent="0.2">
      <c r="A279" s="80"/>
      <c r="B279" s="80"/>
      <c r="C279" s="82"/>
      <c r="D279" s="82"/>
      <c r="E279" s="342"/>
      <c r="F279" s="83"/>
      <c r="G279" s="83"/>
      <c r="H279" s="83"/>
      <c r="I279" s="83"/>
    </row>
    <row r="280" spans="1:9" s="70" customFormat="1" ht="23.45" customHeight="1" x14ac:dyDescent="0.2">
      <c r="A280" s="80"/>
      <c r="B280" s="80"/>
      <c r="C280" s="82"/>
      <c r="D280" s="82"/>
      <c r="E280" s="342"/>
      <c r="F280" s="83"/>
      <c r="G280" s="83"/>
      <c r="H280" s="83"/>
      <c r="I280" s="83"/>
    </row>
    <row r="281" spans="1:9" s="70" customFormat="1" ht="23.45" customHeight="1" x14ac:dyDescent="0.2">
      <c r="A281" s="80"/>
      <c r="B281" s="80"/>
      <c r="C281" s="82"/>
      <c r="D281" s="82"/>
      <c r="E281" s="342"/>
      <c r="F281" s="83"/>
      <c r="G281" s="83"/>
      <c r="H281" s="83"/>
      <c r="I281" s="83"/>
    </row>
    <row r="282" spans="1:9" s="70" customFormat="1" ht="23.45" customHeight="1" x14ac:dyDescent="0.2">
      <c r="A282" s="80"/>
      <c r="B282" s="80"/>
      <c r="C282" s="82"/>
      <c r="D282" s="82"/>
      <c r="E282" s="342"/>
      <c r="F282" s="83"/>
      <c r="G282" s="83"/>
      <c r="H282" s="83"/>
      <c r="I282" s="83"/>
    </row>
    <row r="283" spans="1:9" s="70" customFormat="1" ht="23.45" customHeight="1" x14ac:dyDescent="0.2">
      <c r="A283" s="80"/>
      <c r="B283" s="80"/>
      <c r="C283" s="82"/>
      <c r="D283" s="82"/>
      <c r="E283" s="342"/>
      <c r="F283" s="83"/>
      <c r="G283" s="83"/>
      <c r="H283" s="83"/>
      <c r="I283" s="83"/>
    </row>
    <row r="284" spans="1:9" s="70" customFormat="1" ht="23.45" customHeight="1" x14ac:dyDescent="0.2">
      <c r="A284" s="80"/>
      <c r="B284" s="80"/>
      <c r="C284" s="82"/>
      <c r="D284" s="82"/>
      <c r="E284" s="342"/>
      <c r="F284" s="83"/>
      <c r="G284" s="83"/>
      <c r="H284" s="83"/>
      <c r="I284" s="83"/>
    </row>
    <row r="285" spans="1:9" s="70" customFormat="1" ht="23.45" customHeight="1" x14ac:dyDescent="0.2">
      <c r="A285" s="80"/>
      <c r="B285" s="80"/>
      <c r="C285" s="82"/>
      <c r="D285" s="82"/>
      <c r="E285" s="342"/>
      <c r="F285" s="83"/>
      <c r="G285" s="83"/>
      <c r="H285" s="83"/>
      <c r="I285" s="83"/>
    </row>
    <row r="286" spans="1:9" s="70" customFormat="1" ht="23.45" customHeight="1" x14ac:dyDescent="0.2">
      <c r="A286" s="80"/>
      <c r="B286" s="80"/>
      <c r="C286" s="82"/>
      <c r="D286" s="82"/>
      <c r="E286" s="342"/>
      <c r="F286" s="83"/>
      <c r="G286" s="83"/>
      <c r="H286" s="83"/>
      <c r="I286" s="83"/>
    </row>
    <row r="287" spans="1:9" s="70" customFormat="1" ht="23.45" customHeight="1" x14ac:dyDescent="0.2">
      <c r="A287" s="80"/>
      <c r="B287" s="80"/>
      <c r="C287" s="82"/>
      <c r="D287" s="82"/>
      <c r="E287" s="342"/>
      <c r="F287" s="83"/>
      <c r="G287" s="83"/>
      <c r="H287" s="83"/>
      <c r="I287" s="83"/>
    </row>
    <row r="288" spans="1:9" s="70" customFormat="1" ht="23.45" customHeight="1" x14ac:dyDescent="0.2">
      <c r="A288" s="80"/>
      <c r="B288" s="80"/>
      <c r="C288" s="82"/>
      <c r="D288" s="82"/>
      <c r="E288" s="342"/>
      <c r="F288" s="83"/>
      <c r="G288" s="83"/>
      <c r="H288" s="83"/>
      <c r="I288" s="83"/>
    </row>
    <row r="289" spans="1:9" s="70" customFormat="1" ht="23.45" customHeight="1" x14ac:dyDescent="0.2">
      <c r="A289" s="80"/>
      <c r="B289" s="80"/>
      <c r="C289" s="82"/>
      <c r="D289" s="82"/>
      <c r="E289" s="342"/>
      <c r="F289" s="83"/>
      <c r="G289" s="83"/>
      <c r="H289" s="83"/>
      <c r="I289" s="83"/>
    </row>
    <row r="290" spans="1:9" s="70" customFormat="1" ht="23.45" customHeight="1" x14ac:dyDescent="0.2">
      <c r="A290" s="80"/>
      <c r="B290" s="80"/>
      <c r="C290" s="82"/>
      <c r="D290" s="82"/>
      <c r="E290" s="342"/>
      <c r="F290" s="83"/>
      <c r="G290" s="83"/>
      <c r="H290" s="83"/>
      <c r="I290" s="83"/>
    </row>
    <row r="291" spans="1:9" s="70" customFormat="1" ht="23.45" customHeight="1" x14ac:dyDescent="0.2">
      <c r="A291" s="80"/>
      <c r="B291" s="80"/>
      <c r="C291" s="82"/>
      <c r="D291" s="82"/>
      <c r="E291" s="342"/>
      <c r="F291" s="83"/>
      <c r="G291" s="83"/>
      <c r="H291" s="83"/>
      <c r="I291" s="83"/>
    </row>
    <row r="292" spans="1:9" s="70" customFormat="1" ht="23.45" customHeight="1" x14ac:dyDescent="0.2">
      <c r="A292" s="80"/>
      <c r="B292" s="80"/>
      <c r="C292" s="82"/>
      <c r="D292" s="82"/>
      <c r="E292" s="342"/>
      <c r="F292" s="83"/>
      <c r="G292" s="83"/>
      <c r="H292" s="83"/>
      <c r="I292" s="83"/>
    </row>
    <row r="293" spans="1:9" s="70" customFormat="1" ht="23.45" customHeight="1" x14ac:dyDescent="0.2">
      <c r="A293" s="80"/>
      <c r="B293" s="80"/>
      <c r="C293" s="82"/>
      <c r="D293" s="82"/>
      <c r="E293" s="342"/>
      <c r="F293" s="83"/>
      <c r="G293" s="83"/>
      <c r="H293" s="83"/>
      <c r="I293" s="83"/>
    </row>
    <row r="294" spans="1:9" s="70" customFormat="1" ht="23.45" customHeight="1" x14ac:dyDescent="0.2">
      <c r="A294" s="80"/>
      <c r="B294" s="80"/>
      <c r="C294" s="82"/>
      <c r="D294" s="82"/>
      <c r="E294" s="342"/>
      <c r="F294" s="83"/>
      <c r="G294" s="83"/>
      <c r="H294" s="83"/>
      <c r="I294" s="83"/>
    </row>
    <row r="295" spans="1:9" s="70" customFormat="1" ht="23.45" customHeight="1" x14ac:dyDescent="0.2">
      <c r="A295" s="80"/>
      <c r="B295" s="80"/>
      <c r="C295" s="82"/>
      <c r="D295" s="82"/>
      <c r="E295" s="342"/>
      <c r="F295" s="83"/>
      <c r="G295" s="83"/>
      <c r="H295" s="83"/>
      <c r="I295" s="83"/>
    </row>
    <row r="296" spans="1:9" s="70" customFormat="1" ht="23.45" customHeight="1" x14ac:dyDescent="0.2">
      <c r="A296" s="80"/>
      <c r="B296" s="80"/>
      <c r="C296" s="82"/>
      <c r="D296" s="82"/>
      <c r="E296" s="342"/>
      <c r="F296" s="83"/>
      <c r="G296" s="83"/>
      <c r="H296" s="83"/>
      <c r="I296" s="83"/>
    </row>
    <row r="297" spans="1:9" s="70" customFormat="1" ht="23.45" customHeight="1" x14ac:dyDescent="0.2">
      <c r="A297" s="80"/>
      <c r="B297" s="80"/>
      <c r="C297" s="82"/>
      <c r="D297" s="82"/>
      <c r="E297" s="342"/>
      <c r="F297" s="83"/>
      <c r="G297" s="83"/>
      <c r="H297" s="83"/>
      <c r="I297" s="83"/>
    </row>
    <row r="298" spans="1:9" s="70" customFormat="1" ht="23.45" customHeight="1" x14ac:dyDescent="0.2">
      <c r="A298" s="80"/>
      <c r="B298" s="80"/>
      <c r="C298" s="82"/>
      <c r="D298" s="82"/>
      <c r="E298" s="342"/>
      <c r="F298" s="83"/>
      <c r="G298" s="83"/>
      <c r="H298" s="83"/>
      <c r="I298" s="83"/>
    </row>
    <row r="299" spans="1:9" s="70" customFormat="1" ht="23.45" customHeight="1" x14ac:dyDescent="0.2">
      <c r="A299" s="80"/>
      <c r="B299" s="80"/>
      <c r="C299" s="82"/>
      <c r="D299" s="82"/>
      <c r="E299" s="342"/>
      <c r="F299" s="83"/>
      <c r="G299" s="83"/>
      <c r="H299" s="83"/>
      <c r="I299" s="83"/>
    </row>
    <row r="300" spans="1:9" s="70" customFormat="1" ht="23.45" customHeight="1" x14ac:dyDescent="0.2">
      <c r="A300" s="80"/>
      <c r="B300" s="80"/>
      <c r="C300" s="82"/>
      <c r="D300" s="82"/>
      <c r="E300" s="342"/>
      <c r="F300" s="83"/>
      <c r="G300" s="83"/>
      <c r="H300" s="83"/>
      <c r="I300" s="83"/>
    </row>
    <row r="301" spans="1:9" s="70" customFormat="1" ht="23.45" customHeight="1" x14ac:dyDescent="0.2">
      <c r="A301" s="80"/>
      <c r="B301" s="80"/>
      <c r="C301" s="82"/>
      <c r="D301" s="82"/>
      <c r="E301" s="342"/>
      <c r="F301" s="83"/>
      <c r="G301" s="83"/>
      <c r="H301" s="83"/>
      <c r="I301" s="83"/>
    </row>
    <row r="302" spans="1:9" s="70" customFormat="1" ht="23.45" customHeight="1" x14ac:dyDescent="0.2">
      <c r="A302" s="80"/>
      <c r="B302" s="80"/>
      <c r="C302" s="82"/>
      <c r="D302" s="82"/>
      <c r="E302" s="342"/>
      <c r="F302" s="83"/>
      <c r="G302" s="83"/>
      <c r="H302" s="83"/>
      <c r="I302" s="83"/>
    </row>
    <row r="303" spans="1:9" s="70" customFormat="1" ht="23.45" customHeight="1" x14ac:dyDescent="0.2">
      <c r="A303" s="80"/>
      <c r="B303" s="80"/>
      <c r="C303" s="82"/>
      <c r="D303" s="82"/>
      <c r="E303" s="342"/>
      <c r="F303" s="83"/>
      <c r="G303" s="83"/>
      <c r="H303" s="83"/>
      <c r="I303" s="83"/>
    </row>
    <row r="304" spans="1:9" s="70" customFormat="1" ht="23.45" customHeight="1" x14ac:dyDescent="0.2">
      <c r="A304" s="80"/>
      <c r="B304" s="80"/>
      <c r="C304" s="82"/>
      <c r="D304" s="82"/>
      <c r="E304" s="342"/>
      <c r="F304" s="83"/>
      <c r="G304" s="83"/>
      <c r="H304" s="83"/>
      <c r="I304" s="83"/>
    </row>
    <row r="305" spans="1:9" s="70" customFormat="1" ht="23.45" customHeight="1" x14ac:dyDescent="0.2">
      <c r="A305" s="80"/>
      <c r="B305" s="80"/>
      <c r="C305" s="82"/>
      <c r="D305" s="82"/>
      <c r="E305" s="342"/>
      <c r="F305" s="83"/>
      <c r="G305" s="83"/>
      <c r="H305" s="83"/>
      <c r="I305" s="83"/>
    </row>
    <row r="306" spans="1:9" s="70" customFormat="1" ht="23.45" customHeight="1" x14ac:dyDescent="0.2">
      <c r="A306" s="80"/>
      <c r="B306" s="80"/>
      <c r="C306" s="82"/>
      <c r="D306" s="82"/>
      <c r="E306" s="342"/>
      <c r="F306" s="83"/>
      <c r="G306" s="83"/>
      <c r="H306" s="83"/>
      <c r="I306" s="83"/>
    </row>
    <row r="307" spans="1:9" s="70" customFormat="1" ht="23.45" customHeight="1" x14ac:dyDescent="0.2">
      <c r="A307" s="80"/>
      <c r="B307" s="80"/>
      <c r="C307" s="82"/>
      <c r="D307" s="82"/>
      <c r="E307" s="342"/>
      <c r="F307" s="83"/>
      <c r="G307" s="83"/>
      <c r="H307" s="83"/>
      <c r="I307" s="83"/>
    </row>
    <row r="308" spans="1:9" s="70" customFormat="1" ht="23.45" customHeight="1" x14ac:dyDescent="0.2">
      <c r="A308" s="80"/>
      <c r="B308" s="80"/>
      <c r="C308" s="82"/>
      <c r="D308" s="82"/>
      <c r="E308" s="342"/>
      <c r="F308" s="83"/>
      <c r="G308" s="83"/>
      <c r="H308" s="83"/>
      <c r="I308" s="83"/>
    </row>
    <row r="309" spans="1:9" s="70" customFormat="1" ht="23.45" customHeight="1" x14ac:dyDescent="0.2">
      <c r="A309" s="80"/>
      <c r="B309" s="80"/>
      <c r="C309" s="82"/>
      <c r="D309" s="82"/>
      <c r="E309" s="342"/>
      <c r="F309" s="83"/>
      <c r="G309" s="83"/>
      <c r="H309" s="83"/>
      <c r="I309" s="83"/>
    </row>
    <row r="310" spans="1:9" s="70" customFormat="1" ht="23.45" customHeight="1" x14ac:dyDescent="0.2">
      <c r="A310" s="80"/>
      <c r="B310" s="80"/>
      <c r="C310" s="82"/>
      <c r="D310" s="82"/>
      <c r="E310" s="342"/>
      <c r="F310" s="83"/>
      <c r="G310" s="83"/>
      <c r="H310" s="83"/>
      <c r="I310" s="83"/>
    </row>
    <row r="311" spans="1:9" s="70" customFormat="1" ht="23.45" customHeight="1" x14ac:dyDescent="0.2">
      <c r="A311" s="80"/>
      <c r="B311" s="80"/>
      <c r="C311" s="82"/>
      <c r="D311" s="82"/>
      <c r="E311" s="342"/>
      <c r="F311" s="83"/>
      <c r="G311" s="83"/>
      <c r="H311" s="83"/>
      <c r="I311" s="83"/>
    </row>
    <row r="312" spans="1:9" s="70" customFormat="1" ht="23.45" customHeight="1" x14ac:dyDescent="0.2">
      <c r="A312" s="80"/>
      <c r="B312" s="80"/>
      <c r="C312" s="82"/>
      <c r="D312" s="82"/>
      <c r="E312" s="342"/>
      <c r="F312" s="83"/>
      <c r="G312" s="83"/>
      <c r="H312" s="83"/>
      <c r="I312" s="83"/>
    </row>
    <row r="313" spans="1:9" s="70" customFormat="1" ht="23.45" customHeight="1" x14ac:dyDescent="0.2">
      <c r="A313" s="80"/>
      <c r="B313" s="80"/>
      <c r="C313" s="82"/>
      <c r="D313" s="82"/>
      <c r="E313" s="342"/>
      <c r="F313" s="83"/>
      <c r="G313" s="83"/>
      <c r="H313" s="83"/>
      <c r="I313" s="83"/>
    </row>
    <row r="314" spans="1:9" s="70" customFormat="1" ht="23.45" customHeight="1" x14ac:dyDescent="0.2">
      <c r="A314" s="80"/>
      <c r="B314" s="80"/>
      <c r="C314" s="82"/>
      <c r="D314" s="82"/>
      <c r="E314" s="342"/>
      <c r="F314" s="83"/>
      <c r="G314" s="83"/>
      <c r="H314" s="83"/>
      <c r="I314" s="83"/>
    </row>
    <row r="315" spans="1:9" s="70" customFormat="1" ht="23.45" customHeight="1" x14ac:dyDescent="0.2">
      <c r="A315" s="80"/>
      <c r="B315" s="80"/>
      <c r="C315" s="82"/>
      <c r="D315" s="82"/>
      <c r="E315" s="342"/>
      <c r="F315" s="83"/>
      <c r="G315" s="83"/>
      <c r="H315" s="83"/>
      <c r="I315" s="83"/>
    </row>
    <row r="316" spans="1:9" s="70" customFormat="1" ht="23.45" customHeight="1" x14ac:dyDescent="0.2">
      <c r="A316" s="80"/>
      <c r="B316" s="80"/>
      <c r="C316" s="82"/>
      <c r="D316" s="82"/>
      <c r="E316" s="342"/>
      <c r="F316" s="83"/>
      <c r="G316" s="83"/>
      <c r="H316" s="83"/>
      <c r="I316" s="83"/>
    </row>
    <row r="317" spans="1:9" s="70" customFormat="1" ht="23.45" customHeight="1" x14ac:dyDescent="0.2">
      <c r="A317" s="80"/>
      <c r="B317" s="80"/>
      <c r="C317" s="82"/>
      <c r="D317" s="82"/>
      <c r="E317" s="342"/>
      <c r="F317" s="83"/>
      <c r="G317" s="83"/>
      <c r="H317" s="83"/>
      <c r="I317" s="83"/>
    </row>
    <row r="318" spans="1:9" s="70" customFormat="1" ht="23.45" customHeight="1" x14ac:dyDescent="0.2">
      <c r="A318" s="80"/>
      <c r="B318" s="80"/>
      <c r="C318" s="82"/>
      <c r="D318" s="82"/>
      <c r="E318" s="342"/>
      <c r="F318" s="83"/>
      <c r="G318" s="83"/>
      <c r="H318" s="83"/>
      <c r="I318" s="83"/>
    </row>
    <row r="319" spans="1:9" s="70" customFormat="1" ht="23.45" customHeight="1" x14ac:dyDescent="0.2">
      <c r="A319" s="80"/>
      <c r="B319" s="80"/>
      <c r="C319" s="82"/>
      <c r="D319" s="82"/>
      <c r="E319" s="342"/>
      <c r="F319" s="83"/>
      <c r="G319" s="83"/>
      <c r="H319" s="83"/>
      <c r="I319" s="83"/>
    </row>
    <row r="320" spans="1:9" s="70" customFormat="1" ht="23.45" customHeight="1" x14ac:dyDescent="0.2">
      <c r="A320" s="80"/>
      <c r="B320" s="80"/>
      <c r="C320" s="82"/>
      <c r="D320" s="82"/>
      <c r="E320" s="342"/>
      <c r="F320" s="83"/>
      <c r="G320" s="83"/>
      <c r="H320" s="83"/>
      <c r="I320" s="83"/>
    </row>
    <row r="321" spans="1:9" s="70" customFormat="1" ht="23.45" customHeight="1" x14ac:dyDescent="0.2">
      <c r="A321" s="80"/>
      <c r="B321" s="80"/>
      <c r="C321" s="82"/>
      <c r="D321" s="82"/>
      <c r="E321" s="342"/>
      <c r="F321" s="83"/>
      <c r="G321" s="83"/>
      <c r="H321" s="83"/>
      <c r="I321" s="83"/>
    </row>
    <row r="322" spans="1:9" s="70" customFormat="1" ht="23.45" customHeight="1" x14ac:dyDescent="0.2">
      <c r="A322" s="80"/>
      <c r="B322" s="80"/>
      <c r="C322" s="82"/>
      <c r="D322" s="82"/>
      <c r="E322" s="342"/>
      <c r="F322" s="83"/>
      <c r="G322" s="83"/>
      <c r="H322" s="83"/>
      <c r="I322" s="83"/>
    </row>
    <row r="323" spans="1:9" s="70" customFormat="1" ht="23.45" customHeight="1" x14ac:dyDescent="0.2">
      <c r="A323" s="80"/>
      <c r="B323" s="80"/>
      <c r="C323" s="82"/>
      <c r="D323" s="82"/>
      <c r="E323" s="342"/>
      <c r="F323" s="83"/>
      <c r="G323" s="83"/>
      <c r="H323" s="83"/>
      <c r="I323" s="83"/>
    </row>
    <row r="324" spans="1:9" s="70" customFormat="1" ht="23.45" customHeight="1" x14ac:dyDescent="0.2">
      <c r="A324" s="80"/>
      <c r="B324" s="80"/>
      <c r="C324" s="82"/>
      <c r="D324" s="82"/>
      <c r="E324" s="342"/>
      <c r="F324" s="83"/>
      <c r="G324" s="83"/>
      <c r="H324" s="83"/>
      <c r="I324" s="83"/>
    </row>
    <row r="325" spans="1:9" s="70" customFormat="1" ht="23.45" customHeight="1" x14ac:dyDescent="0.2">
      <c r="A325" s="80"/>
      <c r="B325" s="80"/>
      <c r="C325" s="82"/>
      <c r="D325" s="82"/>
      <c r="E325" s="342"/>
      <c r="F325" s="83"/>
      <c r="G325" s="83"/>
      <c r="H325" s="83"/>
      <c r="I325" s="83"/>
    </row>
    <row r="326" spans="1:9" s="70" customFormat="1" ht="23.45" customHeight="1" x14ac:dyDescent="0.2">
      <c r="A326" s="80"/>
      <c r="B326" s="80"/>
      <c r="C326" s="82"/>
      <c r="D326" s="82"/>
      <c r="E326" s="342"/>
      <c r="F326" s="83"/>
      <c r="G326" s="83"/>
      <c r="H326" s="83"/>
      <c r="I326" s="83"/>
    </row>
    <row r="327" spans="1:9" s="70" customFormat="1" ht="23.45" customHeight="1" x14ac:dyDescent="0.2">
      <c r="A327" s="80"/>
      <c r="B327" s="80"/>
      <c r="C327" s="82"/>
      <c r="D327" s="82"/>
      <c r="E327" s="342"/>
      <c r="F327" s="83"/>
      <c r="G327" s="83"/>
      <c r="H327" s="83"/>
      <c r="I327" s="83"/>
    </row>
    <row r="328" spans="1:9" s="70" customFormat="1" ht="23.45" customHeight="1" x14ac:dyDescent="0.2">
      <c r="A328" s="80"/>
      <c r="B328" s="80"/>
      <c r="C328" s="82"/>
      <c r="D328" s="82"/>
      <c r="E328" s="342"/>
      <c r="F328" s="83"/>
      <c r="G328" s="83"/>
      <c r="H328" s="83"/>
      <c r="I328" s="83"/>
    </row>
    <row r="329" spans="1:9" s="70" customFormat="1" ht="23.45" customHeight="1" x14ac:dyDescent="0.2">
      <c r="A329" s="80"/>
      <c r="B329" s="80"/>
      <c r="C329" s="82"/>
      <c r="D329" s="82"/>
      <c r="E329" s="342"/>
      <c r="F329" s="83"/>
      <c r="G329" s="83"/>
      <c r="H329" s="83"/>
      <c r="I329" s="83"/>
    </row>
    <row r="330" spans="1:9" s="70" customFormat="1" ht="23.45" customHeight="1" x14ac:dyDescent="0.2">
      <c r="A330" s="80"/>
      <c r="B330" s="80"/>
      <c r="C330" s="82"/>
      <c r="D330" s="82"/>
      <c r="E330" s="342"/>
      <c r="F330" s="83"/>
      <c r="G330" s="83"/>
      <c r="H330" s="83"/>
      <c r="I330" s="83"/>
    </row>
    <row r="331" spans="1:9" s="70" customFormat="1" ht="23.45" customHeight="1" x14ac:dyDescent="0.2">
      <c r="A331" s="80"/>
      <c r="B331" s="80"/>
      <c r="C331" s="82"/>
      <c r="D331" s="82"/>
      <c r="E331" s="342"/>
      <c r="F331" s="83"/>
      <c r="G331" s="83"/>
      <c r="H331" s="83"/>
      <c r="I331" s="83"/>
    </row>
    <row r="332" spans="1:9" s="70" customFormat="1" ht="23.45" customHeight="1" x14ac:dyDescent="0.2">
      <c r="A332" s="80"/>
      <c r="B332" s="80"/>
      <c r="C332" s="82"/>
      <c r="D332" s="82"/>
      <c r="E332" s="342"/>
      <c r="F332" s="83"/>
      <c r="G332" s="83"/>
      <c r="H332" s="83"/>
      <c r="I332" s="83"/>
    </row>
    <row r="333" spans="1:9" s="70" customFormat="1" ht="23.45" customHeight="1" x14ac:dyDescent="0.2">
      <c r="A333" s="80"/>
      <c r="B333" s="80"/>
      <c r="C333" s="82"/>
      <c r="D333" s="82"/>
      <c r="E333" s="342"/>
      <c r="F333" s="83"/>
      <c r="G333" s="83"/>
      <c r="H333" s="83"/>
      <c r="I333" s="83"/>
    </row>
    <row r="334" spans="1:9" s="70" customFormat="1" ht="23.45" customHeight="1" x14ac:dyDescent="0.2">
      <c r="A334" s="80"/>
      <c r="B334" s="80"/>
      <c r="C334" s="82"/>
      <c r="D334" s="82"/>
      <c r="E334" s="342"/>
      <c r="F334" s="83"/>
      <c r="G334" s="83"/>
      <c r="H334" s="83"/>
      <c r="I334" s="83"/>
    </row>
    <row r="335" spans="1:9" s="70" customFormat="1" ht="23.45" customHeight="1" x14ac:dyDescent="0.2">
      <c r="A335" s="80"/>
      <c r="B335" s="80"/>
      <c r="C335" s="82"/>
      <c r="D335" s="82"/>
      <c r="E335" s="342"/>
      <c r="F335" s="83"/>
      <c r="G335" s="83"/>
      <c r="H335" s="83"/>
      <c r="I335" s="83"/>
    </row>
    <row r="336" spans="1:9" s="70" customFormat="1" ht="23.45" customHeight="1" x14ac:dyDescent="0.2">
      <c r="A336" s="80"/>
      <c r="B336" s="80"/>
      <c r="C336" s="82"/>
      <c r="D336" s="82"/>
      <c r="E336" s="342"/>
      <c r="F336" s="83"/>
      <c r="G336" s="83"/>
      <c r="H336" s="83"/>
      <c r="I336" s="83"/>
    </row>
    <row r="337" spans="1:9" s="70" customFormat="1" ht="23.45" customHeight="1" x14ac:dyDescent="0.2">
      <c r="A337" s="80"/>
      <c r="B337" s="80"/>
      <c r="C337" s="82"/>
      <c r="D337" s="82"/>
      <c r="E337" s="342"/>
      <c r="F337" s="83"/>
      <c r="G337" s="83"/>
      <c r="H337" s="83"/>
      <c r="I337" s="83"/>
    </row>
    <row r="338" spans="1:9" s="70" customFormat="1" ht="23.45" customHeight="1" x14ac:dyDescent="0.2">
      <c r="A338" s="80"/>
      <c r="B338" s="80"/>
      <c r="C338" s="82"/>
      <c r="D338" s="82"/>
      <c r="E338" s="342"/>
      <c r="F338" s="83"/>
      <c r="G338" s="83"/>
      <c r="H338" s="83"/>
      <c r="I338" s="83"/>
    </row>
    <row r="339" spans="1:9" s="70" customFormat="1" ht="23.45" customHeight="1" x14ac:dyDescent="0.2">
      <c r="A339" s="80"/>
      <c r="B339" s="80"/>
      <c r="C339" s="82"/>
      <c r="D339" s="82"/>
      <c r="E339" s="342"/>
      <c r="F339" s="83"/>
      <c r="G339" s="83"/>
      <c r="H339" s="83"/>
      <c r="I339" s="83"/>
    </row>
    <row r="340" spans="1:9" s="70" customFormat="1" ht="23.45" customHeight="1" x14ac:dyDescent="0.2">
      <c r="A340" s="80"/>
      <c r="B340" s="80"/>
      <c r="C340" s="82"/>
      <c r="D340" s="82"/>
      <c r="E340" s="342"/>
      <c r="F340" s="83"/>
      <c r="G340" s="83"/>
      <c r="H340" s="83"/>
      <c r="I340" s="83"/>
    </row>
    <row r="341" spans="1:9" s="70" customFormat="1" ht="23.45" customHeight="1" x14ac:dyDescent="0.2">
      <c r="A341" s="80"/>
      <c r="B341" s="80"/>
      <c r="C341" s="82"/>
      <c r="D341" s="82"/>
      <c r="E341" s="342"/>
      <c r="F341" s="83"/>
      <c r="G341" s="83"/>
      <c r="H341" s="83"/>
      <c r="I341" s="83"/>
    </row>
    <row r="342" spans="1:9" s="70" customFormat="1" ht="23.45" customHeight="1" x14ac:dyDescent="0.2">
      <c r="A342" s="80"/>
      <c r="B342" s="80"/>
      <c r="C342" s="82"/>
      <c r="D342" s="82"/>
      <c r="E342" s="342"/>
      <c r="F342" s="83"/>
      <c r="G342" s="83"/>
      <c r="H342" s="83"/>
      <c r="I342" s="83"/>
    </row>
    <row r="343" spans="1:9" s="70" customFormat="1" ht="23.45" customHeight="1" x14ac:dyDescent="0.2">
      <c r="A343" s="80"/>
      <c r="B343" s="80"/>
      <c r="C343" s="82"/>
      <c r="D343" s="82"/>
      <c r="E343" s="342"/>
      <c r="F343" s="83"/>
      <c r="G343" s="83"/>
      <c r="H343" s="83"/>
      <c r="I343" s="83"/>
    </row>
    <row r="344" spans="1:9" s="70" customFormat="1" ht="23.45" customHeight="1" x14ac:dyDescent="0.2">
      <c r="A344" s="80"/>
      <c r="B344" s="80"/>
      <c r="C344" s="82"/>
      <c r="D344" s="82"/>
      <c r="E344" s="342"/>
      <c r="F344" s="83"/>
      <c r="G344" s="83"/>
      <c r="H344" s="83"/>
      <c r="I344" s="83"/>
    </row>
    <row r="345" spans="1:9" s="70" customFormat="1" ht="23.45" customHeight="1" x14ac:dyDescent="0.2">
      <c r="A345" s="80"/>
      <c r="B345" s="80"/>
      <c r="C345" s="82"/>
      <c r="D345" s="82"/>
      <c r="E345" s="342"/>
      <c r="F345" s="83"/>
      <c r="G345" s="83"/>
      <c r="H345" s="83"/>
      <c r="I345" s="83"/>
    </row>
    <row r="346" spans="1:9" s="70" customFormat="1" ht="23.45" customHeight="1" x14ac:dyDescent="0.2">
      <c r="A346" s="80"/>
      <c r="B346" s="80"/>
      <c r="C346" s="82"/>
      <c r="D346" s="82"/>
      <c r="E346" s="342"/>
      <c r="F346" s="83"/>
      <c r="G346" s="83"/>
      <c r="H346" s="83"/>
      <c r="I346" s="83"/>
    </row>
    <row r="347" spans="1:9" s="70" customFormat="1" ht="23.45" customHeight="1" x14ac:dyDescent="0.2">
      <c r="A347" s="80"/>
      <c r="B347" s="80"/>
      <c r="C347" s="82"/>
      <c r="D347" s="82"/>
      <c r="E347" s="342"/>
      <c r="F347" s="83"/>
      <c r="G347" s="83"/>
      <c r="H347" s="83"/>
      <c r="I347" s="83"/>
    </row>
    <row r="348" spans="1:9" s="70" customFormat="1" ht="23.45" customHeight="1" x14ac:dyDescent="0.2">
      <c r="A348" s="80"/>
      <c r="B348" s="80"/>
      <c r="C348" s="82"/>
      <c r="D348" s="82"/>
      <c r="E348" s="342"/>
      <c r="F348" s="83"/>
      <c r="G348" s="83"/>
      <c r="H348" s="83"/>
      <c r="I348" s="83"/>
    </row>
    <row r="349" spans="1:9" s="70" customFormat="1" ht="23.45" customHeight="1" x14ac:dyDescent="0.2">
      <c r="A349" s="80"/>
      <c r="B349" s="80"/>
      <c r="C349" s="82"/>
      <c r="D349" s="82"/>
      <c r="E349" s="342"/>
      <c r="F349" s="83"/>
      <c r="G349" s="83"/>
      <c r="H349" s="83"/>
      <c r="I349" s="83"/>
    </row>
    <row r="350" spans="1:9" s="70" customFormat="1" ht="23.45" customHeight="1" x14ac:dyDescent="0.2">
      <c r="A350" s="80"/>
      <c r="B350" s="80"/>
      <c r="C350" s="82"/>
      <c r="D350" s="82"/>
      <c r="E350" s="342"/>
      <c r="F350" s="83"/>
      <c r="G350" s="83"/>
      <c r="H350" s="83"/>
      <c r="I350" s="83"/>
    </row>
    <row r="351" spans="1:9" s="70" customFormat="1" ht="23.45" customHeight="1" x14ac:dyDescent="0.2">
      <c r="A351" s="80"/>
      <c r="B351" s="80"/>
      <c r="C351" s="82"/>
      <c r="D351" s="82"/>
      <c r="E351" s="342"/>
      <c r="F351" s="83"/>
      <c r="G351" s="83"/>
      <c r="H351" s="83"/>
      <c r="I351" s="83"/>
    </row>
    <row r="352" spans="1:9" s="70" customFormat="1" ht="23.45" customHeight="1" x14ac:dyDescent="0.2">
      <c r="A352" s="80"/>
      <c r="B352" s="80"/>
      <c r="C352" s="82"/>
      <c r="D352" s="82"/>
      <c r="E352" s="342"/>
      <c r="F352" s="83"/>
      <c r="G352" s="83"/>
      <c r="H352" s="83"/>
      <c r="I352" s="83"/>
    </row>
    <row r="353" spans="1:9" s="70" customFormat="1" ht="23.45" customHeight="1" x14ac:dyDescent="0.2">
      <c r="A353" s="80"/>
      <c r="B353" s="80"/>
      <c r="C353" s="82"/>
      <c r="D353" s="82"/>
      <c r="E353" s="342"/>
      <c r="F353" s="83"/>
      <c r="G353" s="83"/>
      <c r="H353" s="83"/>
      <c r="I353" s="83"/>
    </row>
    <row r="354" spans="1:9" s="70" customFormat="1" ht="23.45" customHeight="1" x14ac:dyDescent="0.2">
      <c r="A354" s="80"/>
      <c r="B354" s="80"/>
      <c r="C354" s="82"/>
      <c r="D354" s="82"/>
      <c r="E354" s="342"/>
      <c r="F354" s="83"/>
      <c r="G354" s="83"/>
      <c r="H354" s="83"/>
      <c r="I354" s="83"/>
    </row>
    <row r="355" spans="1:9" s="70" customFormat="1" ht="23.45" customHeight="1" x14ac:dyDescent="0.2">
      <c r="A355" s="80"/>
      <c r="B355" s="80"/>
      <c r="C355" s="82"/>
      <c r="D355" s="82"/>
      <c r="E355" s="342"/>
      <c r="F355" s="83"/>
      <c r="G355" s="83"/>
      <c r="H355" s="83"/>
      <c r="I355" s="83"/>
    </row>
    <row r="356" spans="1:9" s="70" customFormat="1" ht="23.45" customHeight="1" x14ac:dyDescent="0.2">
      <c r="A356" s="80"/>
      <c r="B356" s="80"/>
      <c r="C356" s="82"/>
      <c r="D356" s="82"/>
      <c r="E356" s="342"/>
      <c r="F356" s="83"/>
      <c r="G356" s="83"/>
      <c r="H356" s="83"/>
      <c r="I356" s="83"/>
    </row>
    <row r="357" spans="1:9" s="70" customFormat="1" ht="23.45" customHeight="1" x14ac:dyDescent="0.2">
      <c r="A357" s="80"/>
      <c r="B357" s="80"/>
      <c r="C357" s="82"/>
      <c r="D357" s="82"/>
      <c r="E357" s="342"/>
      <c r="F357" s="83"/>
      <c r="G357" s="83"/>
      <c r="H357" s="83"/>
      <c r="I357" s="83"/>
    </row>
    <row r="358" spans="1:9" s="70" customFormat="1" ht="23.45" customHeight="1" x14ac:dyDescent="0.2">
      <c r="A358" s="80"/>
      <c r="B358" s="80"/>
      <c r="C358" s="82"/>
      <c r="D358" s="82"/>
      <c r="E358" s="342"/>
      <c r="F358" s="83"/>
      <c r="G358" s="83"/>
      <c r="H358" s="83"/>
      <c r="I358" s="83"/>
    </row>
    <row r="359" spans="1:9" s="70" customFormat="1" ht="23.45" customHeight="1" x14ac:dyDescent="0.2">
      <c r="A359" s="80"/>
      <c r="B359" s="80"/>
      <c r="C359" s="82"/>
      <c r="D359" s="82"/>
      <c r="E359" s="342"/>
      <c r="F359" s="83"/>
      <c r="G359" s="83"/>
      <c r="H359" s="83"/>
      <c r="I359" s="83"/>
    </row>
    <row r="360" spans="1:9" s="70" customFormat="1" ht="23.45" customHeight="1" x14ac:dyDescent="0.2">
      <c r="A360" s="80"/>
      <c r="B360" s="80"/>
      <c r="C360" s="82"/>
      <c r="D360" s="82"/>
      <c r="E360" s="342"/>
      <c r="F360" s="83"/>
      <c r="G360" s="83"/>
      <c r="H360" s="83"/>
      <c r="I360" s="83"/>
    </row>
    <row r="361" spans="1:9" s="70" customFormat="1" ht="23.45" customHeight="1" x14ac:dyDescent="0.2">
      <c r="A361" s="80"/>
      <c r="B361" s="80"/>
      <c r="C361" s="82"/>
      <c r="D361" s="82"/>
      <c r="E361" s="342"/>
      <c r="F361" s="83"/>
      <c r="G361" s="83"/>
      <c r="H361" s="83"/>
      <c r="I361" s="83"/>
    </row>
    <row r="362" spans="1:9" s="70" customFormat="1" ht="23.45" customHeight="1" x14ac:dyDescent="0.2">
      <c r="A362" s="80"/>
      <c r="B362" s="80"/>
      <c r="C362" s="82"/>
      <c r="D362" s="82"/>
      <c r="E362" s="342"/>
      <c r="F362" s="83"/>
      <c r="G362" s="83"/>
      <c r="H362" s="83"/>
      <c r="I362" s="83"/>
    </row>
    <row r="363" spans="1:9" s="70" customFormat="1" ht="23.45" customHeight="1" x14ac:dyDescent="0.2">
      <c r="A363" s="80"/>
      <c r="B363" s="80"/>
      <c r="C363" s="82"/>
      <c r="D363" s="82"/>
      <c r="E363" s="342"/>
      <c r="F363" s="83"/>
      <c r="G363" s="83"/>
      <c r="H363" s="83"/>
      <c r="I363" s="83"/>
    </row>
    <row r="364" spans="1:9" s="70" customFormat="1" ht="23.45" customHeight="1" x14ac:dyDescent="0.2">
      <c r="A364" s="80"/>
      <c r="B364" s="80"/>
      <c r="C364" s="82"/>
      <c r="D364" s="82"/>
      <c r="E364" s="342"/>
      <c r="F364" s="83"/>
      <c r="G364" s="83"/>
      <c r="H364" s="83"/>
      <c r="I364" s="83"/>
    </row>
    <row r="365" spans="1:9" s="70" customFormat="1" ht="23.45" customHeight="1" x14ac:dyDescent="0.2">
      <c r="A365" s="80"/>
      <c r="B365" s="80"/>
      <c r="C365" s="82"/>
      <c r="D365" s="82"/>
      <c r="E365" s="342"/>
      <c r="F365" s="83"/>
      <c r="G365" s="83"/>
      <c r="H365" s="83"/>
      <c r="I365" s="83"/>
    </row>
    <row r="366" spans="1:9" s="70" customFormat="1" ht="23.45" customHeight="1" x14ac:dyDescent="0.2">
      <c r="A366" s="80"/>
      <c r="B366" s="80"/>
      <c r="C366" s="82"/>
      <c r="D366" s="82"/>
      <c r="E366" s="342"/>
      <c r="F366" s="83"/>
      <c r="G366" s="83"/>
      <c r="H366" s="83"/>
      <c r="I366" s="83"/>
    </row>
    <row r="367" spans="1:9" s="70" customFormat="1" ht="23.45" customHeight="1" x14ac:dyDescent="0.2">
      <c r="A367" s="80"/>
      <c r="B367" s="80"/>
      <c r="C367" s="82"/>
      <c r="D367" s="82"/>
      <c r="E367" s="342"/>
      <c r="F367" s="83"/>
      <c r="G367" s="83"/>
      <c r="H367" s="83"/>
      <c r="I367" s="83"/>
    </row>
    <row r="368" spans="1:9" s="70" customFormat="1" ht="23.45" customHeight="1" x14ac:dyDescent="0.2">
      <c r="A368" s="80"/>
      <c r="B368" s="80"/>
      <c r="C368" s="82"/>
      <c r="D368" s="82"/>
      <c r="E368" s="342"/>
      <c r="F368" s="83"/>
      <c r="G368" s="83"/>
      <c r="H368" s="83"/>
      <c r="I368" s="83"/>
    </row>
    <row r="369" spans="1:9" s="70" customFormat="1" ht="23.45" customHeight="1" x14ac:dyDescent="0.2">
      <c r="A369" s="80"/>
      <c r="B369" s="80"/>
      <c r="C369" s="82"/>
      <c r="D369" s="82"/>
      <c r="E369" s="342"/>
      <c r="F369" s="83"/>
      <c r="G369" s="83"/>
      <c r="H369" s="83"/>
      <c r="I369" s="83"/>
    </row>
    <row r="370" spans="1:9" s="70" customFormat="1" ht="23.45" customHeight="1" x14ac:dyDescent="0.2">
      <c r="A370" s="80"/>
      <c r="B370" s="80"/>
      <c r="C370" s="82"/>
      <c r="D370" s="82"/>
      <c r="E370" s="342"/>
      <c r="F370" s="83"/>
      <c r="G370" s="83"/>
      <c r="H370" s="83"/>
      <c r="I370" s="83"/>
    </row>
    <row r="371" spans="1:9" s="70" customFormat="1" ht="23.45" customHeight="1" x14ac:dyDescent="0.2">
      <c r="A371" s="80"/>
      <c r="B371" s="80"/>
      <c r="C371" s="82"/>
      <c r="D371" s="82"/>
      <c r="E371" s="342"/>
      <c r="F371" s="83"/>
      <c r="G371" s="83"/>
      <c r="H371" s="83"/>
      <c r="I371" s="83"/>
    </row>
    <row r="372" spans="1:9" s="70" customFormat="1" ht="23.45" customHeight="1" x14ac:dyDescent="0.2">
      <c r="A372" s="80"/>
      <c r="B372" s="80"/>
      <c r="C372" s="82"/>
      <c r="D372" s="82"/>
      <c r="E372" s="342"/>
      <c r="F372" s="83"/>
      <c r="G372" s="83"/>
      <c r="H372" s="83"/>
      <c r="I372" s="83"/>
    </row>
    <row r="373" spans="1:9" s="70" customFormat="1" ht="23.45" customHeight="1" x14ac:dyDescent="0.2">
      <c r="A373" s="80"/>
      <c r="B373" s="80"/>
      <c r="C373" s="82"/>
      <c r="D373" s="82"/>
      <c r="E373" s="342"/>
      <c r="F373" s="83"/>
      <c r="G373" s="83"/>
      <c r="H373" s="83"/>
      <c r="I373" s="83"/>
    </row>
    <row r="374" spans="1:9" s="70" customFormat="1" ht="23.45" customHeight="1" x14ac:dyDescent="0.2">
      <c r="A374" s="80"/>
      <c r="B374" s="80"/>
      <c r="C374" s="82"/>
      <c r="D374" s="82"/>
      <c r="E374" s="342"/>
      <c r="F374" s="83"/>
      <c r="G374" s="83"/>
      <c r="H374" s="83"/>
      <c r="I374" s="83"/>
    </row>
    <row r="375" spans="1:9" s="70" customFormat="1" ht="23.45" customHeight="1" x14ac:dyDescent="0.2">
      <c r="A375" s="80"/>
      <c r="B375" s="80"/>
      <c r="C375" s="82"/>
      <c r="D375" s="82"/>
      <c r="E375" s="342"/>
      <c r="F375" s="83"/>
      <c r="G375" s="83"/>
      <c r="H375" s="83"/>
      <c r="I375" s="83"/>
    </row>
    <row r="376" spans="1:9" s="70" customFormat="1" ht="23.45" customHeight="1" x14ac:dyDescent="0.2">
      <c r="A376" s="80"/>
      <c r="B376" s="80"/>
      <c r="C376" s="82"/>
      <c r="D376" s="82"/>
      <c r="E376" s="342"/>
      <c r="F376" s="83"/>
      <c r="G376" s="83"/>
      <c r="H376" s="83"/>
      <c r="I376" s="83"/>
    </row>
    <row r="377" spans="1:9" s="70" customFormat="1" ht="23.45" customHeight="1" x14ac:dyDescent="0.2">
      <c r="A377" s="80"/>
      <c r="B377" s="80"/>
      <c r="C377" s="82"/>
      <c r="D377" s="82"/>
      <c r="E377" s="342"/>
      <c r="F377" s="83"/>
      <c r="G377" s="83"/>
      <c r="H377" s="83"/>
      <c r="I377" s="83"/>
    </row>
    <row r="378" spans="1:9" s="70" customFormat="1" ht="23.45" customHeight="1" x14ac:dyDescent="0.2">
      <c r="A378" s="80"/>
      <c r="B378" s="80"/>
      <c r="C378" s="82"/>
      <c r="D378" s="82"/>
      <c r="E378" s="342"/>
      <c r="F378" s="83"/>
      <c r="G378" s="83"/>
      <c r="H378" s="83"/>
      <c r="I378" s="83"/>
    </row>
    <row r="379" spans="1:9" s="70" customFormat="1" ht="23.45" customHeight="1" x14ac:dyDescent="0.2">
      <c r="A379" s="80"/>
      <c r="B379" s="80"/>
      <c r="C379" s="82"/>
      <c r="D379" s="82"/>
      <c r="E379" s="342"/>
      <c r="F379" s="83"/>
      <c r="G379" s="83"/>
      <c r="H379" s="83"/>
      <c r="I379" s="83"/>
    </row>
    <row r="380" spans="1:9" s="70" customFormat="1" ht="23.45" customHeight="1" x14ac:dyDescent="0.2">
      <c r="A380" s="80"/>
      <c r="B380" s="80"/>
      <c r="C380" s="82"/>
      <c r="D380" s="82"/>
      <c r="E380" s="342"/>
      <c r="F380" s="83"/>
      <c r="G380" s="83"/>
      <c r="H380" s="83"/>
      <c r="I380" s="83"/>
    </row>
    <row r="381" spans="1:9" s="70" customFormat="1" ht="23.45" customHeight="1" x14ac:dyDescent="0.2">
      <c r="A381" s="80"/>
      <c r="B381" s="80"/>
      <c r="C381" s="82"/>
      <c r="D381" s="82"/>
      <c r="E381" s="342"/>
      <c r="F381" s="83"/>
      <c r="G381" s="83"/>
      <c r="H381" s="83"/>
      <c r="I381" s="83"/>
    </row>
    <row r="382" spans="1:9" s="70" customFormat="1" ht="23.45" customHeight="1" x14ac:dyDescent="0.2">
      <c r="A382" s="80"/>
      <c r="B382" s="80"/>
      <c r="C382" s="82"/>
      <c r="D382" s="82"/>
      <c r="E382" s="342"/>
      <c r="F382" s="83"/>
      <c r="G382" s="83"/>
      <c r="H382" s="83"/>
      <c r="I382" s="83"/>
    </row>
    <row r="383" spans="1:9" s="70" customFormat="1" ht="23.45" customHeight="1" x14ac:dyDescent="0.2">
      <c r="A383" s="80"/>
      <c r="B383" s="80"/>
      <c r="C383" s="82"/>
      <c r="D383" s="82"/>
      <c r="E383" s="342"/>
      <c r="F383" s="83"/>
      <c r="G383" s="83"/>
      <c r="H383" s="83"/>
      <c r="I383" s="83"/>
    </row>
    <row r="384" spans="1:9" s="70" customFormat="1" ht="23.45" customHeight="1" x14ac:dyDescent="0.2">
      <c r="A384" s="80"/>
      <c r="B384" s="80"/>
      <c r="C384" s="82"/>
      <c r="D384" s="82"/>
      <c r="E384" s="342"/>
      <c r="F384" s="83"/>
      <c r="G384" s="83"/>
      <c r="H384" s="83"/>
      <c r="I384" s="83"/>
    </row>
    <row r="385" spans="1:9" s="70" customFormat="1" ht="23.45" customHeight="1" x14ac:dyDescent="0.2">
      <c r="A385" s="80"/>
      <c r="B385" s="80"/>
      <c r="C385" s="82"/>
      <c r="D385" s="82"/>
      <c r="E385" s="342"/>
      <c r="F385" s="83"/>
      <c r="G385" s="83"/>
      <c r="H385" s="83"/>
      <c r="I385" s="83"/>
    </row>
    <row r="386" spans="1:9" s="70" customFormat="1" ht="23.45" customHeight="1" x14ac:dyDescent="0.2">
      <c r="A386" s="80"/>
      <c r="B386" s="80"/>
      <c r="C386" s="82"/>
      <c r="D386" s="82"/>
      <c r="E386" s="342"/>
      <c r="F386" s="83"/>
      <c r="G386" s="83"/>
      <c r="H386" s="83"/>
      <c r="I386" s="83"/>
    </row>
    <row r="387" spans="1:9" s="70" customFormat="1" ht="23.45" customHeight="1" x14ac:dyDescent="0.2">
      <c r="A387" s="80"/>
      <c r="B387" s="80"/>
      <c r="C387" s="82"/>
      <c r="D387" s="82"/>
      <c r="E387" s="342"/>
      <c r="F387" s="83"/>
      <c r="G387" s="83"/>
      <c r="H387" s="83"/>
      <c r="I387" s="83"/>
    </row>
    <row r="388" spans="1:9" s="70" customFormat="1" ht="23.45" customHeight="1" x14ac:dyDescent="0.2">
      <c r="A388" s="80"/>
      <c r="B388" s="80"/>
      <c r="C388" s="82"/>
      <c r="D388" s="82"/>
      <c r="E388" s="342"/>
      <c r="F388" s="83"/>
      <c r="G388" s="83"/>
      <c r="H388" s="83"/>
      <c r="I388" s="83"/>
    </row>
    <row r="389" spans="1:9" s="70" customFormat="1" ht="23.45" customHeight="1" x14ac:dyDescent="0.2">
      <c r="A389" s="80"/>
      <c r="B389" s="80"/>
      <c r="C389" s="82"/>
      <c r="D389" s="82"/>
      <c r="E389" s="342"/>
      <c r="F389" s="83"/>
      <c r="G389" s="83"/>
      <c r="H389" s="83"/>
      <c r="I389" s="83"/>
    </row>
    <row r="390" spans="1:9" s="70" customFormat="1" ht="23.45" customHeight="1" x14ac:dyDescent="0.2">
      <c r="A390" s="80"/>
      <c r="B390" s="80"/>
      <c r="C390" s="82"/>
      <c r="D390" s="82"/>
      <c r="E390" s="342"/>
      <c r="F390" s="83"/>
      <c r="G390" s="83"/>
      <c r="H390" s="83"/>
      <c r="I390" s="83"/>
    </row>
    <row r="391" spans="1:9" s="70" customFormat="1" ht="23.45" customHeight="1" x14ac:dyDescent="0.2">
      <c r="A391" s="80"/>
      <c r="B391" s="80"/>
      <c r="C391" s="82"/>
      <c r="D391" s="82"/>
      <c r="E391" s="342"/>
      <c r="F391" s="83"/>
      <c r="G391" s="83"/>
      <c r="H391" s="83"/>
      <c r="I391" s="83"/>
    </row>
    <row r="392" spans="1:9" s="70" customFormat="1" ht="23.45" customHeight="1" x14ac:dyDescent="0.2">
      <c r="A392" s="80"/>
      <c r="B392" s="80"/>
      <c r="C392" s="82"/>
      <c r="D392" s="82"/>
      <c r="E392" s="342"/>
      <c r="F392" s="83"/>
      <c r="G392" s="83"/>
      <c r="H392" s="83"/>
      <c r="I392" s="83"/>
    </row>
    <row r="393" spans="1:9" s="70" customFormat="1" ht="23.45" customHeight="1" x14ac:dyDescent="0.2">
      <c r="A393" s="80"/>
      <c r="B393" s="80"/>
      <c r="C393" s="82"/>
      <c r="D393" s="82"/>
      <c r="E393" s="342"/>
      <c r="F393" s="83"/>
      <c r="G393" s="83"/>
      <c r="H393" s="83"/>
      <c r="I393" s="83"/>
    </row>
    <row r="394" spans="1:9" s="70" customFormat="1" ht="23.45" customHeight="1" x14ac:dyDescent="0.2">
      <c r="A394" s="80"/>
      <c r="B394" s="80"/>
      <c r="C394" s="82"/>
      <c r="D394" s="82"/>
      <c r="E394" s="342"/>
      <c r="F394" s="83"/>
      <c r="G394" s="83"/>
      <c r="H394" s="83"/>
      <c r="I394" s="83"/>
    </row>
    <row r="395" spans="1:9" s="70" customFormat="1" ht="23.45" customHeight="1" x14ac:dyDescent="0.2">
      <c r="A395" s="80"/>
      <c r="B395" s="80"/>
      <c r="C395" s="82"/>
      <c r="D395" s="82"/>
      <c r="E395" s="342"/>
      <c r="F395" s="83"/>
      <c r="G395" s="83"/>
      <c r="H395" s="83"/>
      <c r="I395" s="83"/>
    </row>
    <row r="396" spans="1:9" s="70" customFormat="1" ht="23.45" customHeight="1" x14ac:dyDescent="0.2">
      <c r="A396" s="80"/>
      <c r="B396" s="80"/>
      <c r="C396" s="82"/>
      <c r="D396" s="82"/>
      <c r="E396" s="342"/>
      <c r="F396" s="83"/>
      <c r="G396" s="83"/>
      <c r="H396" s="83"/>
      <c r="I396" s="83"/>
    </row>
    <row r="397" spans="1:9" s="70" customFormat="1" ht="23.45" customHeight="1" x14ac:dyDescent="0.2">
      <c r="A397" s="80"/>
      <c r="B397" s="80"/>
      <c r="C397" s="82"/>
      <c r="D397" s="82"/>
      <c r="E397" s="342"/>
      <c r="F397" s="83"/>
      <c r="G397" s="83"/>
      <c r="H397" s="83"/>
      <c r="I397" s="83"/>
    </row>
    <row r="398" spans="1:9" s="70" customFormat="1" ht="23.45" customHeight="1" x14ac:dyDescent="0.2">
      <c r="A398" s="80"/>
      <c r="B398" s="80"/>
      <c r="C398" s="82"/>
      <c r="D398" s="82"/>
      <c r="E398" s="342"/>
      <c r="F398" s="83"/>
      <c r="G398" s="83"/>
      <c r="H398" s="83"/>
      <c r="I398" s="83"/>
    </row>
    <row r="399" spans="1:9" s="70" customFormat="1" ht="23.45" customHeight="1" x14ac:dyDescent="0.2">
      <c r="A399" s="80"/>
      <c r="B399" s="80"/>
      <c r="C399" s="82"/>
      <c r="D399" s="82"/>
      <c r="E399" s="342"/>
      <c r="F399" s="83"/>
      <c r="G399" s="83"/>
      <c r="H399" s="83"/>
      <c r="I399" s="83"/>
    </row>
    <row r="400" spans="1:9" s="70" customFormat="1" ht="23.45" customHeight="1" x14ac:dyDescent="0.2">
      <c r="A400" s="80"/>
      <c r="B400" s="80"/>
      <c r="C400" s="82"/>
      <c r="D400" s="82"/>
      <c r="E400" s="342"/>
      <c r="F400" s="83"/>
      <c r="G400" s="83"/>
      <c r="H400" s="83"/>
      <c r="I400" s="83"/>
    </row>
    <row r="401" spans="1:9" s="70" customFormat="1" ht="23.45" customHeight="1" x14ac:dyDescent="0.2">
      <c r="A401" s="80"/>
      <c r="B401" s="80"/>
      <c r="C401" s="82"/>
      <c r="D401" s="82"/>
      <c r="E401" s="342"/>
      <c r="F401" s="83"/>
      <c r="G401" s="83"/>
      <c r="H401" s="83"/>
      <c r="I401" s="83"/>
    </row>
    <row r="402" spans="1:9" s="70" customFormat="1" ht="23.45" customHeight="1" x14ac:dyDescent="0.2">
      <c r="A402" s="80"/>
      <c r="B402" s="80"/>
      <c r="C402" s="82"/>
      <c r="D402" s="82"/>
      <c r="E402" s="342"/>
      <c r="F402" s="83"/>
      <c r="G402" s="83"/>
      <c r="H402" s="83"/>
      <c r="I402" s="83"/>
    </row>
    <row r="403" spans="1:9" s="70" customFormat="1" ht="23.45" customHeight="1" x14ac:dyDescent="0.2">
      <c r="A403" s="80"/>
      <c r="B403" s="80"/>
      <c r="C403" s="82"/>
      <c r="D403" s="82"/>
      <c r="E403" s="342"/>
      <c r="F403" s="83"/>
      <c r="G403" s="83"/>
      <c r="H403" s="83"/>
      <c r="I403" s="83"/>
    </row>
    <row r="404" spans="1:9" s="70" customFormat="1" ht="23.45" customHeight="1" x14ac:dyDescent="0.2">
      <c r="A404" s="80"/>
      <c r="B404" s="80"/>
      <c r="C404" s="82"/>
      <c r="D404" s="82"/>
      <c r="E404" s="342"/>
      <c r="F404" s="83"/>
      <c r="G404" s="83"/>
      <c r="H404" s="83"/>
      <c r="I404" s="83"/>
    </row>
    <row r="405" spans="1:9" s="70" customFormat="1" ht="23.45" customHeight="1" x14ac:dyDescent="0.2">
      <c r="A405" s="80"/>
      <c r="B405" s="80"/>
      <c r="C405" s="82"/>
      <c r="D405" s="82"/>
      <c r="E405" s="342"/>
      <c r="F405" s="83"/>
      <c r="G405" s="83"/>
      <c r="H405" s="83"/>
      <c r="I405" s="83"/>
    </row>
    <row r="406" spans="1:9" s="70" customFormat="1" ht="23.45" customHeight="1" x14ac:dyDescent="0.2">
      <c r="A406" s="80"/>
      <c r="B406" s="80"/>
      <c r="C406" s="82"/>
      <c r="D406" s="82"/>
      <c r="E406" s="342"/>
      <c r="F406" s="83"/>
      <c r="G406" s="83"/>
      <c r="H406" s="83"/>
      <c r="I406" s="83"/>
    </row>
    <row r="407" spans="1:9" s="70" customFormat="1" ht="23.45" customHeight="1" x14ac:dyDescent="0.2">
      <c r="A407" s="80"/>
      <c r="B407" s="80"/>
      <c r="C407" s="82"/>
      <c r="D407" s="82"/>
      <c r="E407" s="342"/>
      <c r="F407" s="83"/>
      <c r="G407" s="83"/>
      <c r="H407" s="83"/>
      <c r="I407" s="83"/>
    </row>
    <row r="408" spans="1:9" s="70" customFormat="1" ht="23.45" customHeight="1" x14ac:dyDescent="0.2">
      <c r="A408" s="80"/>
      <c r="B408" s="80"/>
      <c r="C408" s="82"/>
      <c r="D408" s="82"/>
      <c r="E408" s="342"/>
      <c r="F408" s="83"/>
      <c r="G408" s="83"/>
      <c r="H408" s="83"/>
      <c r="I408" s="83"/>
    </row>
    <row r="409" spans="1:9" s="70" customFormat="1" ht="23.45" customHeight="1" x14ac:dyDescent="0.2">
      <c r="A409" s="80"/>
      <c r="B409" s="80"/>
      <c r="C409" s="82"/>
      <c r="D409" s="82"/>
      <c r="E409" s="342"/>
      <c r="F409" s="83"/>
      <c r="G409" s="83"/>
      <c r="H409" s="83"/>
      <c r="I409" s="83"/>
    </row>
    <row r="410" spans="1:9" s="70" customFormat="1" ht="23.45" customHeight="1" x14ac:dyDescent="0.2">
      <c r="A410" s="80"/>
      <c r="B410" s="80"/>
      <c r="C410" s="82"/>
      <c r="D410" s="82"/>
      <c r="E410" s="342"/>
      <c r="F410" s="83"/>
      <c r="G410" s="83"/>
      <c r="H410" s="83"/>
      <c r="I410" s="83"/>
    </row>
    <row r="411" spans="1:9" s="70" customFormat="1" ht="23.45" customHeight="1" x14ac:dyDescent="0.2">
      <c r="A411" s="80"/>
      <c r="B411" s="80"/>
      <c r="C411" s="82"/>
      <c r="D411" s="82"/>
      <c r="E411" s="342"/>
      <c r="F411" s="83"/>
      <c r="G411" s="83"/>
      <c r="H411" s="83"/>
      <c r="I411" s="83"/>
    </row>
    <row r="412" spans="1:9" s="70" customFormat="1" ht="23.45" customHeight="1" x14ac:dyDescent="0.2">
      <c r="A412" s="80"/>
      <c r="B412" s="80"/>
      <c r="C412" s="82"/>
      <c r="D412" s="82"/>
      <c r="E412" s="342"/>
      <c r="F412" s="83"/>
      <c r="G412" s="83"/>
      <c r="H412" s="83"/>
      <c r="I412" s="83"/>
    </row>
    <row r="413" spans="1:9" s="70" customFormat="1" ht="23.45" customHeight="1" x14ac:dyDescent="0.2">
      <c r="A413" s="80"/>
      <c r="B413" s="80"/>
      <c r="C413" s="82"/>
      <c r="D413" s="82"/>
      <c r="E413" s="342"/>
      <c r="F413" s="83"/>
      <c r="G413" s="83"/>
      <c r="H413" s="83"/>
      <c r="I413" s="83"/>
    </row>
    <row r="414" spans="1:9" s="70" customFormat="1" ht="23.45" customHeight="1" x14ac:dyDescent="0.2">
      <c r="A414" s="80"/>
      <c r="B414" s="80"/>
      <c r="C414" s="82"/>
      <c r="D414" s="82"/>
      <c r="E414" s="342"/>
      <c r="F414" s="83"/>
      <c r="G414" s="83"/>
      <c r="H414" s="83"/>
      <c r="I414" s="83"/>
    </row>
    <row r="415" spans="1:9" s="70" customFormat="1" ht="23.45" customHeight="1" x14ac:dyDescent="0.2">
      <c r="A415" s="80"/>
      <c r="B415" s="80"/>
      <c r="C415" s="82"/>
      <c r="D415" s="82"/>
      <c r="E415" s="342"/>
      <c r="F415" s="83"/>
      <c r="G415" s="83"/>
      <c r="H415" s="83"/>
      <c r="I415" s="83"/>
    </row>
    <row r="416" spans="1:9" s="70" customFormat="1" ht="23.45" customHeight="1" x14ac:dyDescent="0.2">
      <c r="A416" s="80"/>
      <c r="B416" s="80"/>
      <c r="C416" s="82"/>
      <c r="D416" s="82"/>
      <c r="E416" s="342"/>
      <c r="F416" s="83"/>
      <c r="G416" s="83"/>
      <c r="H416" s="83"/>
      <c r="I416" s="83"/>
    </row>
    <row r="417" spans="1:9" s="70" customFormat="1" ht="23.45" customHeight="1" x14ac:dyDescent="0.2">
      <c r="A417" s="80"/>
      <c r="B417" s="80"/>
      <c r="C417" s="82"/>
      <c r="D417" s="82"/>
      <c r="E417" s="342"/>
      <c r="F417" s="83"/>
      <c r="G417" s="83"/>
      <c r="H417" s="83"/>
      <c r="I417" s="83"/>
    </row>
    <row r="418" spans="1:9" s="70" customFormat="1" ht="23.45" customHeight="1" x14ac:dyDescent="0.2">
      <c r="A418" s="80"/>
      <c r="B418" s="80"/>
      <c r="C418" s="82"/>
      <c r="D418" s="82"/>
      <c r="E418" s="342"/>
      <c r="F418" s="83"/>
      <c r="G418" s="83"/>
      <c r="H418" s="83"/>
      <c r="I418" s="83"/>
    </row>
    <row r="419" spans="1:9" s="70" customFormat="1" ht="23.45" customHeight="1" x14ac:dyDescent="0.2">
      <c r="A419" s="80"/>
      <c r="B419" s="80"/>
      <c r="C419" s="82"/>
      <c r="D419" s="82"/>
      <c r="E419" s="342"/>
      <c r="F419" s="83"/>
      <c r="G419" s="83"/>
      <c r="H419" s="83"/>
      <c r="I419" s="83"/>
    </row>
    <row r="420" spans="1:9" s="70" customFormat="1" ht="23.45" customHeight="1" x14ac:dyDescent="0.2">
      <c r="A420" s="80"/>
      <c r="B420" s="80"/>
      <c r="C420" s="82"/>
      <c r="D420" s="82"/>
      <c r="E420" s="342"/>
      <c r="F420" s="83"/>
      <c r="G420" s="83"/>
      <c r="H420" s="83"/>
      <c r="I420" s="83"/>
    </row>
    <row r="421" spans="1:9" s="70" customFormat="1" ht="23.45" customHeight="1" x14ac:dyDescent="0.2">
      <c r="A421" s="80"/>
      <c r="B421" s="80"/>
      <c r="C421" s="82"/>
      <c r="D421" s="82"/>
      <c r="E421" s="342"/>
      <c r="F421" s="83"/>
      <c r="G421" s="83"/>
      <c r="H421" s="83"/>
      <c r="I421" s="83"/>
    </row>
    <row r="422" spans="1:9" s="70" customFormat="1" ht="23.45" customHeight="1" x14ac:dyDescent="0.2">
      <c r="A422" s="80"/>
      <c r="B422" s="80"/>
      <c r="C422" s="82"/>
      <c r="D422" s="82"/>
      <c r="E422" s="342"/>
      <c r="F422" s="83"/>
      <c r="G422" s="83"/>
      <c r="H422" s="83"/>
      <c r="I422" s="83"/>
    </row>
    <row r="423" spans="1:9" s="70" customFormat="1" ht="23.45" customHeight="1" x14ac:dyDescent="0.2">
      <c r="A423" s="80"/>
      <c r="B423" s="80"/>
      <c r="C423" s="82"/>
      <c r="D423" s="82"/>
      <c r="E423" s="342"/>
      <c r="F423" s="83"/>
      <c r="G423" s="83"/>
      <c r="H423" s="83"/>
      <c r="I423" s="83"/>
    </row>
    <row r="424" spans="1:9" s="70" customFormat="1" ht="23.45" customHeight="1" x14ac:dyDescent="0.2">
      <c r="A424" s="80"/>
      <c r="B424" s="80"/>
      <c r="C424" s="82"/>
      <c r="D424" s="82"/>
      <c r="E424" s="342"/>
      <c r="F424" s="83"/>
      <c r="G424" s="83"/>
      <c r="H424" s="83"/>
      <c r="I424" s="83"/>
    </row>
    <row r="425" spans="1:9" s="70" customFormat="1" ht="23.45" customHeight="1" x14ac:dyDescent="0.2">
      <c r="A425" s="80"/>
      <c r="B425" s="80"/>
      <c r="C425" s="82"/>
      <c r="D425" s="82"/>
      <c r="E425" s="342"/>
      <c r="F425" s="83"/>
      <c r="G425" s="83"/>
      <c r="H425" s="83"/>
      <c r="I425" s="83"/>
    </row>
    <row r="426" spans="1:9" s="70" customFormat="1" ht="23.45" customHeight="1" x14ac:dyDescent="0.2">
      <c r="A426" s="80"/>
      <c r="B426" s="80"/>
      <c r="C426" s="82"/>
      <c r="D426" s="82"/>
      <c r="E426" s="342"/>
      <c r="F426" s="83"/>
      <c r="G426" s="83"/>
      <c r="H426" s="83"/>
      <c r="I426" s="83"/>
    </row>
    <row r="427" spans="1:9" s="70" customFormat="1" ht="23.45" customHeight="1" x14ac:dyDescent="0.2">
      <c r="A427" s="80"/>
      <c r="B427" s="80"/>
      <c r="C427" s="82"/>
      <c r="D427" s="82"/>
      <c r="E427" s="342"/>
      <c r="F427" s="83"/>
      <c r="G427" s="83"/>
      <c r="H427" s="83"/>
      <c r="I427" s="83"/>
    </row>
    <row r="428" spans="1:9" s="70" customFormat="1" ht="23.45" customHeight="1" x14ac:dyDescent="0.2">
      <c r="A428" s="80"/>
      <c r="B428" s="80"/>
      <c r="C428" s="82"/>
      <c r="D428" s="82"/>
      <c r="E428" s="342"/>
      <c r="F428" s="83"/>
      <c r="G428" s="83"/>
      <c r="H428" s="83"/>
      <c r="I428" s="83"/>
    </row>
    <row r="429" spans="1:9" s="70" customFormat="1" ht="23.45" customHeight="1" x14ac:dyDescent="0.2">
      <c r="A429" s="80"/>
      <c r="B429" s="80"/>
      <c r="C429" s="82"/>
      <c r="D429" s="82"/>
      <c r="E429" s="342"/>
      <c r="F429" s="83"/>
      <c r="G429" s="83"/>
      <c r="H429" s="83"/>
      <c r="I429" s="83"/>
    </row>
    <row r="430" spans="1:9" s="70" customFormat="1" ht="23.45" customHeight="1" x14ac:dyDescent="0.2">
      <c r="A430" s="80"/>
      <c r="B430" s="80"/>
      <c r="C430" s="82"/>
      <c r="D430" s="82"/>
      <c r="E430" s="342"/>
      <c r="F430" s="83"/>
      <c r="G430" s="83"/>
      <c r="H430" s="83"/>
      <c r="I430" s="83"/>
    </row>
    <row r="431" spans="1:9" s="70" customFormat="1" ht="23.45" customHeight="1" x14ac:dyDescent="0.2">
      <c r="A431" s="80"/>
      <c r="B431" s="80"/>
      <c r="C431" s="82"/>
      <c r="D431" s="82"/>
      <c r="E431" s="342"/>
      <c r="F431" s="83"/>
      <c r="G431" s="83"/>
      <c r="H431" s="83"/>
      <c r="I431" s="83"/>
    </row>
    <row r="432" spans="1:9" s="70" customFormat="1" ht="23.45" customHeight="1" x14ac:dyDescent="0.2">
      <c r="A432" s="80"/>
      <c r="B432" s="80"/>
      <c r="C432" s="82"/>
      <c r="D432" s="82"/>
      <c r="E432" s="342"/>
      <c r="F432" s="83"/>
      <c r="G432" s="83"/>
      <c r="H432" s="83"/>
      <c r="I432" s="83"/>
    </row>
    <row r="433" spans="1:9" s="70" customFormat="1" ht="23.45" customHeight="1" x14ac:dyDescent="0.2">
      <c r="A433" s="80"/>
      <c r="B433" s="80"/>
      <c r="C433" s="82"/>
      <c r="D433" s="82"/>
      <c r="E433" s="342"/>
      <c r="F433" s="83"/>
      <c r="G433" s="83"/>
      <c r="H433" s="83"/>
      <c r="I433" s="83"/>
    </row>
    <row r="434" spans="1:9" s="70" customFormat="1" ht="23.45" customHeight="1" x14ac:dyDescent="0.2">
      <c r="A434" s="80"/>
      <c r="B434" s="80"/>
      <c r="C434" s="82"/>
      <c r="D434" s="82"/>
      <c r="E434" s="342"/>
      <c r="F434" s="83"/>
      <c r="G434" s="83"/>
      <c r="H434" s="83"/>
      <c r="I434" s="83"/>
    </row>
    <row r="435" spans="1:9" s="70" customFormat="1" ht="23.45" customHeight="1" x14ac:dyDescent="0.2">
      <c r="A435" s="80"/>
      <c r="B435" s="80"/>
      <c r="C435" s="82"/>
      <c r="D435" s="82"/>
      <c r="E435" s="342"/>
      <c r="F435" s="83"/>
      <c r="G435" s="83"/>
      <c r="H435" s="83"/>
      <c r="I435" s="83"/>
    </row>
    <row r="436" spans="1:9" s="70" customFormat="1" ht="23.45" customHeight="1" x14ac:dyDescent="0.2">
      <c r="A436" s="80"/>
      <c r="B436" s="80"/>
      <c r="C436" s="82"/>
      <c r="D436" s="82"/>
      <c r="E436" s="342"/>
      <c r="F436" s="83"/>
      <c r="G436" s="83"/>
      <c r="H436" s="83"/>
      <c r="I436" s="83"/>
    </row>
    <row r="437" spans="1:9" s="70" customFormat="1" ht="23.45" customHeight="1" x14ac:dyDescent="0.2">
      <c r="A437" s="80"/>
      <c r="B437" s="80"/>
      <c r="C437" s="82"/>
      <c r="D437" s="82"/>
      <c r="E437" s="342"/>
      <c r="F437" s="83"/>
      <c r="G437" s="83"/>
      <c r="H437" s="83"/>
      <c r="I437" s="83"/>
    </row>
    <row r="438" spans="1:9" s="70" customFormat="1" ht="23.45" customHeight="1" x14ac:dyDescent="0.2">
      <c r="A438" s="80"/>
      <c r="B438" s="80"/>
      <c r="C438" s="82"/>
      <c r="D438" s="82"/>
      <c r="E438" s="342"/>
      <c r="F438" s="83"/>
      <c r="G438" s="83"/>
      <c r="H438" s="83"/>
      <c r="I438" s="83"/>
    </row>
    <row r="439" spans="1:9" s="70" customFormat="1" ht="23.45" customHeight="1" x14ac:dyDescent="0.2">
      <c r="A439" s="80"/>
      <c r="B439" s="80"/>
      <c r="C439" s="82"/>
      <c r="D439" s="82"/>
      <c r="E439" s="342"/>
      <c r="F439" s="83"/>
      <c r="G439" s="83"/>
      <c r="H439" s="83"/>
      <c r="I439" s="83"/>
    </row>
    <row r="440" spans="1:9" s="70" customFormat="1" ht="23.45" customHeight="1" x14ac:dyDescent="0.2">
      <c r="A440" s="80"/>
      <c r="B440" s="80"/>
      <c r="C440" s="82"/>
      <c r="D440" s="82"/>
      <c r="E440" s="342"/>
      <c r="F440" s="83"/>
      <c r="G440" s="83"/>
      <c r="H440" s="83"/>
      <c r="I440" s="83"/>
    </row>
    <row r="441" spans="1:9" s="70" customFormat="1" ht="23.45" customHeight="1" x14ac:dyDescent="0.2">
      <c r="A441" s="80"/>
      <c r="B441" s="80"/>
      <c r="C441" s="82"/>
      <c r="D441" s="82"/>
      <c r="E441" s="342"/>
      <c r="F441" s="83"/>
      <c r="G441" s="83"/>
      <c r="H441" s="83"/>
      <c r="I441" s="83"/>
    </row>
    <row r="442" spans="1:9" s="70" customFormat="1" ht="23.45" customHeight="1" x14ac:dyDescent="0.2">
      <c r="A442" s="80"/>
      <c r="B442" s="80"/>
      <c r="C442" s="82"/>
      <c r="D442" s="82"/>
      <c r="E442" s="342"/>
      <c r="F442" s="83"/>
      <c r="G442" s="83"/>
      <c r="H442" s="83"/>
      <c r="I442" s="83"/>
    </row>
    <row r="443" spans="1:9" s="70" customFormat="1" ht="23.45" customHeight="1" x14ac:dyDescent="0.2">
      <c r="A443" s="80"/>
      <c r="B443" s="80"/>
      <c r="C443" s="82"/>
      <c r="D443" s="82"/>
      <c r="E443" s="342"/>
      <c r="F443" s="83"/>
      <c r="G443" s="83"/>
      <c r="H443" s="83"/>
      <c r="I443" s="83"/>
    </row>
    <row r="444" spans="1:9" s="70" customFormat="1" ht="23.45" customHeight="1" x14ac:dyDescent="0.2">
      <c r="A444" s="80"/>
      <c r="B444" s="80"/>
      <c r="C444" s="82"/>
      <c r="D444" s="82"/>
      <c r="E444" s="342"/>
      <c r="F444" s="83"/>
      <c r="G444" s="83"/>
      <c r="H444" s="83"/>
      <c r="I444" s="83"/>
    </row>
    <row r="445" spans="1:9" s="70" customFormat="1" ht="23.45" customHeight="1" x14ac:dyDescent="0.2">
      <c r="A445" s="80"/>
      <c r="B445" s="80"/>
      <c r="C445" s="82"/>
      <c r="D445" s="82"/>
      <c r="E445" s="342"/>
      <c r="F445" s="83"/>
      <c r="G445" s="83"/>
      <c r="H445" s="83"/>
      <c r="I445" s="83"/>
    </row>
    <row r="446" spans="1:9" s="70" customFormat="1" ht="23.45" customHeight="1" x14ac:dyDescent="0.2">
      <c r="A446" s="80"/>
      <c r="B446" s="80"/>
      <c r="C446" s="82"/>
      <c r="D446" s="82"/>
      <c r="E446" s="342"/>
      <c r="F446" s="83"/>
      <c r="G446" s="83"/>
      <c r="H446" s="83"/>
      <c r="I446" s="83"/>
    </row>
    <row r="447" spans="1:9" s="70" customFormat="1" ht="23.45" customHeight="1" x14ac:dyDescent="0.2">
      <c r="A447" s="80"/>
      <c r="B447" s="80"/>
      <c r="C447" s="82"/>
      <c r="D447" s="82"/>
      <c r="E447" s="342"/>
      <c r="F447" s="83"/>
      <c r="G447" s="83"/>
      <c r="H447" s="83"/>
      <c r="I447" s="83"/>
    </row>
    <row r="448" spans="1:9" s="70" customFormat="1" ht="23.45" customHeight="1" x14ac:dyDescent="0.2">
      <c r="A448" s="80"/>
      <c r="B448" s="80"/>
      <c r="C448" s="82"/>
      <c r="D448" s="82"/>
      <c r="E448" s="342"/>
      <c r="F448" s="83"/>
      <c r="G448" s="83"/>
      <c r="H448" s="83"/>
      <c r="I448" s="83"/>
    </row>
    <row r="449" spans="1:9" s="70" customFormat="1" ht="23.45" customHeight="1" x14ac:dyDescent="0.2">
      <c r="A449" s="80"/>
      <c r="B449" s="80"/>
      <c r="C449" s="82"/>
      <c r="D449" s="82"/>
      <c r="E449" s="342"/>
      <c r="F449" s="83"/>
      <c r="G449" s="83"/>
      <c r="H449" s="83"/>
      <c r="I449" s="83"/>
    </row>
    <row r="450" spans="1:9" s="70" customFormat="1" ht="23.45" customHeight="1" x14ac:dyDescent="0.2">
      <c r="A450" s="80"/>
      <c r="B450" s="80"/>
      <c r="C450" s="82"/>
      <c r="D450" s="82"/>
      <c r="E450" s="342"/>
      <c r="F450" s="83"/>
      <c r="G450" s="83"/>
      <c r="H450" s="83"/>
      <c r="I450" s="83"/>
    </row>
    <row r="451" spans="1:9" s="70" customFormat="1" ht="23.45" customHeight="1" x14ac:dyDescent="0.2">
      <c r="A451" s="80"/>
      <c r="B451" s="80"/>
      <c r="C451" s="82"/>
      <c r="D451" s="82"/>
      <c r="E451" s="342"/>
      <c r="F451" s="83"/>
      <c r="G451" s="83"/>
      <c r="H451" s="83"/>
      <c r="I451" s="83"/>
    </row>
    <row r="452" spans="1:9" s="70" customFormat="1" ht="23.45" customHeight="1" x14ac:dyDescent="0.2">
      <c r="A452" s="80"/>
      <c r="B452" s="80"/>
      <c r="C452" s="82"/>
      <c r="D452" s="82"/>
      <c r="E452" s="342"/>
      <c r="F452" s="83"/>
      <c r="G452" s="83"/>
      <c r="H452" s="83"/>
      <c r="I452" s="83"/>
    </row>
    <row r="453" spans="1:9" s="70" customFormat="1" ht="23.45" customHeight="1" x14ac:dyDescent="0.2">
      <c r="A453" s="80"/>
      <c r="B453" s="80"/>
      <c r="C453" s="82"/>
      <c r="D453" s="82"/>
      <c r="E453" s="342"/>
      <c r="F453" s="83"/>
      <c r="G453" s="83"/>
      <c r="H453" s="83"/>
      <c r="I453" s="83"/>
    </row>
    <row r="454" spans="1:9" s="70" customFormat="1" ht="23.45" customHeight="1" x14ac:dyDescent="0.2">
      <c r="A454" s="80"/>
      <c r="B454" s="80"/>
      <c r="C454" s="82"/>
      <c r="D454" s="82"/>
      <c r="E454" s="342"/>
      <c r="F454" s="83"/>
      <c r="G454" s="83"/>
      <c r="H454" s="83"/>
      <c r="I454" s="83"/>
    </row>
    <row r="455" spans="1:9" s="70" customFormat="1" ht="23.45" customHeight="1" x14ac:dyDescent="0.2">
      <c r="A455" s="80"/>
      <c r="B455" s="80"/>
      <c r="C455" s="82"/>
      <c r="D455" s="82"/>
      <c r="E455" s="342"/>
      <c r="F455" s="83"/>
      <c r="G455" s="83"/>
      <c r="H455" s="83"/>
      <c r="I455" s="83"/>
    </row>
    <row r="456" spans="1:9" s="70" customFormat="1" ht="23.45" customHeight="1" x14ac:dyDescent="0.2">
      <c r="A456" s="80"/>
      <c r="B456" s="80"/>
      <c r="C456" s="82"/>
      <c r="D456" s="82"/>
      <c r="E456" s="342"/>
      <c r="F456" s="83"/>
      <c r="G456" s="83"/>
      <c r="H456" s="83"/>
      <c r="I456" s="83"/>
    </row>
    <row r="457" spans="1:9" s="70" customFormat="1" ht="23.45" customHeight="1" x14ac:dyDescent="0.2">
      <c r="A457" s="80"/>
      <c r="B457" s="80"/>
      <c r="C457" s="82"/>
      <c r="D457" s="82"/>
      <c r="E457" s="342"/>
      <c r="F457" s="83"/>
      <c r="G457" s="83"/>
      <c r="H457" s="83"/>
      <c r="I457" s="83"/>
    </row>
    <row r="458" spans="1:9" s="70" customFormat="1" ht="23.45" customHeight="1" x14ac:dyDescent="0.2">
      <c r="A458" s="80"/>
      <c r="B458" s="80"/>
      <c r="C458" s="82"/>
      <c r="D458" s="82"/>
      <c r="E458" s="342"/>
      <c r="F458" s="83"/>
      <c r="G458" s="83"/>
      <c r="H458" s="83"/>
      <c r="I458" s="83"/>
    </row>
    <row r="459" spans="1:9" s="70" customFormat="1" ht="23.45" customHeight="1" x14ac:dyDescent="0.2">
      <c r="A459" s="80"/>
      <c r="B459" s="80"/>
      <c r="C459" s="82"/>
      <c r="D459" s="82"/>
      <c r="E459" s="342"/>
      <c r="F459" s="83"/>
      <c r="G459" s="83"/>
      <c r="H459" s="83"/>
      <c r="I459" s="83"/>
    </row>
    <row r="460" spans="1:9" s="70" customFormat="1" ht="23.45" customHeight="1" x14ac:dyDescent="0.2">
      <c r="A460" s="80"/>
      <c r="B460" s="80"/>
      <c r="C460" s="82"/>
      <c r="D460" s="82"/>
      <c r="E460" s="342"/>
      <c r="F460" s="83"/>
      <c r="G460" s="83"/>
      <c r="H460" s="83"/>
      <c r="I460" s="83"/>
    </row>
    <row r="461" spans="1:9" s="70" customFormat="1" ht="23.45" customHeight="1" x14ac:dyDescent="0.2">
      <c r="A461" s="80"/>
      <c r="B461" s="80"/>
      <c r="C461" s="82"/>
      <c r="D461" s="82"/>
      <c r="E461" s="342"/>
      <c r="F461" s="83"/>
      <c r="G461" s="83"/>
      <c r="H461" s="83"/>
      <c r="I461" s="83"/>
    </row>
    <row r="462" spans="1:9" s="70" customFormat="1" ht="23.45" customHeight="1" x14ac:dyDescent="0.2">
      <c r="A462" s="80"/>
      <c r="B462" s="80"/>
      <c r="C462" s="82"/>
      <c r="D462" s="82"/>
      <c r="E462" s="342"/>
      <c r="F462" s="83"/>
      <c r="G462" s="83"/>
      <c r="H462" s="83"/>
      <c r="I462" s="83"/>
    </row>
    <row r="463" spans="1:9" s="70" customFormat="1" ht="23.45" customHeight="1" x14ac:dyDescent="0.2">
      <c r="A463" s="80"/>
      <c r="B463" s="80"/>
      <c r="C463" s="82"/>
      <c r="D463" s="82"/>
      <c r="E463" s="342"/>
      <c r="F463" s="83"/>
      <c r="G463" s="83"/>
      <c r="H463" s="83"/>
      <c r="I463" s="83"/>
    </row>
    <row r="464" spans="1:9" s="70" customFormat="1" ht="23.45" customHeight="1" x14ac:dyDescent="0.2">
      <c r="A464" s="80"/>
      <c r="B464" s="80"/>
      <c r="C464" s="82"/>
      <c r="D464" s="82"/>
      <c r="E464" s="342"/>
      <c r="F464" s="83"/>
      <c r="G464" s="83"/>
      <c r="H464" s="83"/>
      <c r="I464" s="83"/>
    </row>
    <row r="465" spans="1:9" s="70" customFormat="1" ht="23.45" customHeight="1" x14ac:dyDescent="0.2">
      <c r="A465" s="80"/>
      <c r="B465" s="80"/>
      <c r="C465" s="82"/>
      <c r="D465" s="82"/>
      <c r="E465" s="342"/>
      <c r="F465" s="83"/>
      <c r="G465" s="83"/>
      <c r="H465" s="83"/>
      <c r="I465" s="83"/>
    </row>
    <row r="466" spans="1:9" s="70" customFormat="1" ht="23.45" customHeight="1" x14ac:dyDescent="0.2">
      <c r="A466" s="80"/>
      <c r="B466" s="80"/>
      <c r="C466" s="82"/>
      <c r="D466" s="82"/>
      <c r="E466" s="342"/>
      <c r="F466" s="83"/>
      <c r="G466" s="83"/>
      <c r="H466" s="83"/>
      <c r="I466" s="83"/>
    </row>
    <row r="467" spans="1:9" s="70" customFormat="1" ht="23.45" customHeight="1" x14ac:dyDescent="0.2">
      <c r="A467" s="80"/>
      <c r="B467" s="80"/>
      <c r="C467" s="82"/>
      <c r="D467" s="82"/>
      <c r="E467" s="342"/>
      <c r="F467" s="83"/>
      <c r="G467" s="83"/>
      <c r="H467" s="83"/>
      <c r="I467" s="83"/>
    </row>
    <row r="468" spans="1:9" s="70" customFormat="1" ht="23.45" customHeight="1" x14ac:dyDescent="0.2">
      <c r="A468" s="80"/>
      <c r="B468" s="80"/>
      <c r="C468" s="82"/>
      <c r="D468" s="82"/>
      <c r="E468" s="342"/>
      <c r="F468" s="83"/>
      <c r="G468" s="83"/>
      <c r="H468" s="83"/>
      <c r="I468" s="83"/>
    </row>
    <row r="469" spans="1:9" s="70" customFormat="1" ht="23.45" customHeight="1" x14ac:dyDescent="0.2">
      <c r="A469" s="80"/>
      <c r="B469" s="80"/>
      <c r="C469" s="82"/>
      <c r="D469" s="82"/>
      <c r="E469" s="342"/>
      <c r="F469" s="83"/>
      <c r="G469" s="83"/>
      <c r="H469" s="83"/>
      <c r="I469" s="83"/>
    </row>
    <row r="470" spans="1:9" s="70" customFormat="1" ht="23.45" customHeight="1" x14ac:dyDescent="0.2">
      <c r="A470" s="80"/>
      <c r="B470" s="80"/>
      <c r="C470" s="82"/>
      <c r="D470" s="82"/>
      <c r="E470" s="342"/>
      <c r="F470" s="83"/>
      <c r="G470" s="83"/>
      <c r="H470" s="83"/>
      <c r="I470" s="83"/>
    </row>
    <row r="471" spans="1:9" s="70" customFormat="1" ht="23.45" customHeight="1" x14ac:dyDescent="0.2">
      <c r="A471" s="80"/>
      <c r="B471" s="80"/>
      <c r="C471" s="82"/>
      <c r="D471" s="82"/>
      <c r="E471" s="342"/>
      <c r="F471" s="83"/>
      <c r="G471" s="83"/>
      <c r="H471" s="83"/>
      <c r="I471" s="83"/>
    </row>
    <row r="472" spans="1:9" s="70" customFormat="1" ht="23.45" customHeight="1" x14ac:dyDescent="0.2">
      <c r="A472" s="80"/>
      <c r="B472" s="80"/>
      <c r="C472" s="82"/>
      <c r="D472" s="82"/>
      <c r="E472" s="342"/>
      <c r="F472" s="83"/>
      <c r="G472" s="83"/>
      <c r="H472" s="83"/>
      <c r="I472" s="83"/>
    </row>
    <row r="473" spans="1:9" s="70" customFormat="1" ht="23.45" customHeight="1" x14ac:dyDescent="0.2">
      <c r="A473" s="80"/>
      <c r="B473" s="80"/>
      <c r="C473" s="82"/>
      <c r="D473" s="82"/>
      <c r="E473" s="342"/>
      <c r="F473" s="83"/>
      <c r="G473" s="83"/>
      <c r="H473" s="83"/>
      <c r="I473" s="83"/>
    </row>
    <row r="474" spans="1:9" s="70" customFormat="1" ht="23.45" customHeight="1" x14ac:dyDescent="0.2">
      <c r="A474" s="80"/>
      <c r="B474" s="80"/>
      <c r="C474" s="82"/>
      <c r="D474" s="82"/>
      <c r="E474" s="342"/>
      <c r="F474" s="83"/>
      <c r="G474" s="83"/>
      <c r="H474" s="83"/>
      <c r="I474" s="83"/>
    </row>
    <row r="475" spans="1:9" s="70" customFormat="1" ht="23.45" customHeight="1" x14ac:dyDescent="0.2">
      <c r="A475" s="80"/>
      <c r="B475" s="80"/>
      <c r="C475" s="82"/>
      <c r="D475" s="82"/>
      <c r="E475" s="342"/>
      <c r="F475" s="83"/>
      <c r="G475" s="83"/>
      <c r="H475" s="83"/>
      <c r="I475" s="83"/>
    </row>
    <row r="476" spans="1:9" s="70" customFormat="1" ht="23.45" customHeight="1" x14ac:dyDescent="0.2">
      <c r="A476" s="80"/>
      <c r="B476" s="80"/>
      <c r="C476" s="82"/>
      <c r="D476" s="82"/>
      <c r="E476" s="342"/>
      <c r="F476" s="83"/>
      <c r="G476" s="83"/>
      <c r="H476" s="83"/>
      <c r="I476" s="83"/>
    </row>
    <row r="477" spans="1:9" s="70" customFormat="1" ht="23.45" customHeight="1" x14ac:dyDescent="0.2">
      <c r="A477" s="80"/>
      <c r="B477" s="80"/>
      <c r="C477" s="82"/>
      <c r="D477" s="82"/>
      <c r="E477" s="342"/>
      <c r="F477" s="83"/>
      <c r="G477" s="83"/>
      <c r="H477" s="83"/>
      <c r="I477" s="83"/>
    </row>
    <row r="478" spans="1:9" s="70" customFormat="1" ht="23.45" customHeight="1" x14ac:dyDescent="0.2">
      <c r="A478" s="80"/>
      <c r="B478" s="80"/>
      <c r="C478" s="82"/>
      <c r="D478" s="82"/>
      <c r="E478" s="342"/>
      <c r="F478" s="83"/>
      <c r="G478" s="83"/>
      <c r="H478" s="83"/>
      <c r="I478" s="83"/>
    </row>
    <row r="479" spans="1:9" s="70" customFormat="1" ht="23.45" customHeight="1" x14ac:dyDescent="0.2">
      <c r="A479" s="80"/>
      <c r="B479" s="80"/>
      <c r="C479" s="82"/>
      <c r="D479" s="82"/>
      <c r="E479" s="342"/>
      <c r="F479" s="83"/>
      <c r="G479" s="83"/>
      <c r="H479" s="83"/>
      <c r="I479" s="83"/>
    </row>
    <row r="480" spans="1:9" s="70" customFormat="1" ht="23.45" customHeight="1" x14ac:dyDescent="0.2">
      <c r="A480" s="80"/>
      <c r="B480" s="80"/>
      <c r="C480" s="82"/>
      <c r="D480" s="82"/>
      <c r="E480" s="342"/>
      <c r="F480" s="83"/>
      <c r="G480" s="83"/>
      <c r="H480" s="83"/>
      <c r="I480" s="83"/>
    </row>
    <row r="481" spans="1:9" s="70" customFormat="1" ht="23.45" customHeight="1" x14ac:dyDescent="0.2">
      <c r="A481" s="80"/>
      <c r="B481" s="80"/>
      <c r="C481" s="82"/>
      <c r="D481" s="82"/>
      <c r="E481" s="342"/>
      <c r="F481" s="83"/>
      <c r="G481" s="83"/>
      <c r="H481" s="83"/>
      <c r="I481" s="83"/>
    </row>
    <row r="482" spans="1:9" s="70" customFormat="1" ht="23.45" customHeight="1" x14ac:dyDescent="0.2">
      <c r="A482" s="80"/>
      <c r="B482" s="80"/>
      <c r="C482" s="82"/>
      <c r="D482" s="82"/>
      <c r="E482" s="342"/>
      <c r="F482" s="83"/>
      <c r="G482" s="83"/>
      <c r="H482" s="83"/>
      <c r="I482" s="83"/>
    </row>
    <row r="483" spans="1:9" s="70" customFormat="1" ht="23.45" customHeight="1" x14ac:dyDescent="0.2">
      <c r="A483" s="80"/>
      <c r="B483" s="80"/>
      <c r="C483" s="82"/>
      <c r="D483" s="82"/>
      <c r="E483" s="342"/>
      <c r="F483" s="83"/>
      <c r="G483" s="83"/>
      <c r="H483" s="83"/>
      <c r="I483" s="83"/>
    </row>
    <row r="484" spans="1:9" s="70" customFormat="1" ht="23.45" customHeight="1" x14ac:dyDescent="0.2">
      <c r="A484" s="80"/>
      <c r="B484" s="80"/>
      <c r="C484" s="82"/>
      <c r="D484" s="82"/>
      <c r="E484" s="342"/>
      <c r="F484" s="83"/>
      <c r="G484" s="83"/>
      <c r="H484" s="83"/>
      <c r="I484" s="83"/>
    </row>
    <row r="485" spans="1:9" s="70" customFormat="1" ht="23.45" customHeight="1" x14ac:dyDescent="0.2">
      <c r="A485" s="80"/>
      <c r="B485" s="80"/>
      <c r="C485" s="82"/>
      <c r="D485" s="82"/>
      <c r="E485" s="342"/>
      <c r="F485" s="83"/>
      <c r="G485" s="83"/>
      <c r="H485" s="83"/>
      <c r="I485" s="83"/>
    </row>
    <row r="486" spans="1:9" s="70" customFormat="1" ht="23.45" customHeight="1" x14ac:dyDescent="0.2">
      <c r="A486" s="80"/>
      <c r="B486" s="80"/>
      <c r="C486" s="82"/>
      <c r="D486" s="82"/>
      <c r="E486" s="342"/>
      <c r="F486" s="83"/>
      <c r="G486" s="83"/>
      <c r="H486" s="83"/>
      <c r="I486" s="83"/>
    </row>
    <row r="487" spans="1:9" s="70" customFormat="1" ht="23.45" customHeight="1" x14ac:dyDescent="0.2">
      <c r="A487" s="80"/>
      <c r="B487" s="80"/>
      <c r="C487" s="82"/>
      <c r="D487" s="82"/>
      <c r="E487" s="342"/>
      <c r="F487" s="83"/>
      <c r="G487" s="83"/>
      <c r="H487" s="83"/>
      <c r="I487" s="83"/>
    </row>
    <row r="488" spans="1:9" s="70" customFormat="1" ht="23.45" customHeight="1" x14ac:dyDescent="0.2">
      <c r="A488" s="80"/>
      <c r="B488" s="80"/>
      <c r="C488" s="82"/>
      <c r="D488" s="82"/>
      <c r="E488" s="342"/>
      <c r="F488" s="83"/>
      <c r="G488" s="83"/>
      <c r="H488" s="83"/>
      <c r="I488" s="83"/>
    </row>
    <row r="489" spans="1:9" s="70" customFormat="1" ht="23.45" customHeight="1" x14ac:dyDescent="0.2">
      <c r="A489" s="80"/>
      <c r="B489" s="80"/>
      <c r="C489" s="82"/>
      <c r="D489" s="82"/>
      <c r="E489" s="342"/>
      <c r="F489" s="83"/>
      <c r="G489" s="83"/>
      <c r="H489" s="83"/>
      <c r="I489" s="83"/>
    </row>
    <row r="490" spans="1:9" s="70" customFormat="1" ht="23.45" customHeight="1" x14ac:dyDescent="0.2">
      <c r="A490" s="80"/>
      <c r="B490" s="80"/>
      <c r="C490" s="82"/>
      <c r="D490" s="82"/>
      <c r="E490" s="342"/>
      <c r="F490" s="83"/>
      <c r="G490" s="83"/>
      <c r="H490" s="83"/>
      <c r="I490" s="83"/>
    </row>
    <row r="491" spans="1:9" s="70" customFormat="1" ht="23.45" customHeight="1" x14ac:dyDescent="0.2">
      <c r="A491" s="80"/>
      <c r="B491" s="80"/>
      <c r="C491" s="82"/>
      <c r="D491" s="82"/>
      <c r="E491" s="342"/>
      <c r="F491" s="83"/>
      <c r="G491" s="83"/>
      <c r="H491" s="83"/>
      <c r="I491" s="83"/>
    </row>
    <row r="492" spans="1:9" s="70" customFormat="1" ht="23.45" customHeight="1" x14ac:dyDescent="0.2">
      <c r="A492" s="80"/>
      <c r="B492" s="80"/>
      <c r="C492" s="82"/>
      <c r="D492" s="82"/>
      <c r="E492" s="342"/>
      <c r="F492" s="83"/>
      <c r="G492" s="83"/>
      <c r="H492" s="83"/>
      <c r="I492" s="83"/>
    </row>
    <row r="493" spans="1:9" s="70" customFormat="1" ht="23.45" customHeight="1" x14ac:dyDescent="0.2">
      <c r="A493" s="80"/>
      <c r="B493" s="80"/>
      <c r="C493" s="82"/>
      <c r="D493" s="82"/>
      <c r="E493" s="342"/>
      <c r="F493" s="83"/>
      <c r="G493" s="83"/>
      <c r="H493" s="83"/>
      <c r="I493" s="83"/>
    </row>
    <row r="494" spans="1:9" s="70" customFormat="1" ht="23.45" customHeight="1" x14ac:dyDescent="0.2">
      <c r="A494" s="80"/>
      <c r="B494" s="80"/>
      <c r="C494" s="82"/>
      <c r="D494" s="82"/>
      <c r="E494" s="342"/>
      <c r="F494" s="83"/>
      <c r="G494" s="83"/>
      <c r="H494" s="83"/>
      <c r="I494" s="83"/>
    </row>
    <row r="495" spans="1:9" s="70" customFormat="1" ht="23.45" customHeight="1" x14ac:dyDescent="0.2">
      <c r="A495" s="80"/>
      <c r="B495" s="80"/>
      <c r="C495" s="82"/>
      <c r="D495" s="82"/>
      <c r="E495" s="342"/>
      <c r="F495" s="83"/>
      <c r="G495" s="83"/>
      <c r="H495" s="83"/>
      <c r="I495" s="83"/>
    </row>
    <row r="496" spans="1:9" s="70" customFormat="1" ht="23.45" customHeight="1" x14ac:dyDescent="0.2">
      <c r="A496" s="80"/>
      <c r="B496" s="80"/>
      <c r="C496" s="82"/>
      <c r="D496" s="82"/>
      <c r="E496" s="342"/>
      <c r="F496" s="83"/>
      <c r="G496" s="83"/>
      <c r="H496" s="83"/>
      <c r="I496" s="83"/>
    </row>
    <row r="497" spans="1:9" s="70" customFormat="1" ht="23.45" customHeight="1" x14ac:dyDescent="0.2">
      <c r="A497" s="80"/>
      <c r="B497" s="80"/>
      <c r="C497" s="82"/>
      <c r="D497" s="82"/>
      <c r="E497" s="342"/>
      <c r="F497" s="83"/>
      <c r="G497" s="83"/>
      <c r="H497" s="83"/>
      <c r="I497" s="83"/>
    </row>
    <row r="498" spans="1:9" s="70" customFormat="1" ht="23.45" customHeight="1" x14ac:dyDescent="0.2">
      <c r="A498" s="80"/>
      <c r="B498" s="80"/>
      <c r="C498" s="82"/>
      <c r="D498" s="82"/>
      <c r="E498" s="342"/>
      <c r="F498" s="83"/>
      <c r="G498" s="83"/>
      <c r="H498" s="83"/>
      <c r="I498" s="83"/>
    </row>
    <row r="499" spans="1:9" s="70" customFormat="1" ht="23.45" customHeight="1" x14ac:dyDescent="0.2">
      <c r="A499" s="80"/>
      <c r="B499" s="80"/>
      <c r="C499" s="82"/>
      <c r="D499" s="82"/>
      <c r="E499" s="342"/>
      <c r="F499" s="83"/>
      <c r="G499" s="83"/>
      <c r="H499" s="83"/>
      <c r="I499" s="83"/>
    </row>
    <row r="500" spans="1:9" s="70" customFormat="1" ht="23.45" customHeight="1" x14ac:dyDescent="0.2">
      <c r="A500" s="80"/>
      <c r="B500" s="80"/>
      <c r="C500" s="82"/>
      <c r="D500" s="82"/>
      <c r="E500" s="342"/>
      <c r="F500" s="83"/>
      <c r="G500" s="83"/>
      <c r="H500" s="83"/>
      <c r="I500" s="83"/>
    </row>
    <row r="501" spans="1:9" s="70" customFormat="1" ht="23.45" customHeight="1" x14ac:dyDescent="0.2">
      <c r="A501" s="80"/>
      <c r="B501" s="80"/>
      <c r="C501" s="82"/>
      <c r="D501" s="82"/>
      <c r="E501" s="342"/>
      <c r="F501" s="83"/>
      <c r="G501" s="83"/>
      <c r="H501" s="83"/>
      <c r="I501" s="83"/>
    </row>
    <row r="502" spans="1:9" s="70" customFormat="1" ht="23.45" customHeight="1" x14ac:dyDescent="0.2">
      <c r="A502" s="80"/>
      <c r="B502" s="80"/>
      <c r="C502" s="82"/>
      <c r="D502" s="82"/>
      <c r="E502" s="342"/>
      <c r="F502" s="83"/>
      <c r="G502" s="83"/>
      <c r="H502" s="83"/>
      <c r="I502" s="83"/>
    </row>
    <row r="503" spans="1:9" s="70" customFormat="1" ht="23.45" customHeight="1" x14ac:dyDescent="0.2">
      <c r="A503" s="80"/>
      <c r="B503" s="80"/>
      <c r="C503" s="82"/>
      <c r="D503" s="82"/>
      <c r="E503" s="342"/>
      <c r="F503" s="83"/>
      <c r="G503" s="83"/>
      <c r="H503" s="83"/>
      <c r="I503" s="83"/>
    </row>
    <row r="504" spans="1:9" s="70" customFormat="1" ht="23.45" customHeight="1" x14ac:dyDescent="0.2">
      <c r="A504" s="80"/>
      <c r="B504" s="80"/>
      <c r="C504" s="82"/>
      <c r="D504" s="82"/>
      <c r="E504" s="342"/>
      <c r="F504" s="83"/>
      <c r="G504" s="83"/>
      <c r="H504" s="83"/>
      <c r="I504" s="83"/>
    </row>
    <row r="505" spans="1:9" s="70" customFormat="1" ht="23.45" customHeight="1" x14ac:dyDescent="0.2">
      <c r="A505" s="80"/>
      <c r="B505" s="80"/>
      <c r="C505" s="82"/>
      <c r="D505" s="82"/>
      <c r="E505" s="342"/>
      <c r="F505" s="83"/>
      <c r="G505" s="83"/>
      <c r="H505" s="83"/>
      <c r="I505" s="83"/>
    </row>
    <row r="506" spans="1:9" s="70" customFormat="1" ht="23.45" customHeight="1" x14ac:dyDescent="0.2">
      <c r="A506" s="80"/>
      <c r="B506" s="80"/>
      <c r="C506" s="82"/>
      <c r="D506" s="82"/>
      <c r="E506" s="342"/>
      <c r="F506" s="83"/>
      <c r="G506" s="83"/>
      <c r="H506" s="83"/>
      <c r="I506" s="83"/>
    </row>
    <row r="507" spans="1:9" s="70" customFormat="1" ht="23.45" customHeight="1" x14ac:dyDescent="0.2">
      <c r="A507" s="80"/>
      <c r="B507" s="80"/>
      <c r="C507" s="82"/>
      <c r="D507" s="82"/>
      <c r="E507" s="342"/>
      <c r="F507" s="83"/>
      <c r="G507" s="83"/>
      <c r="H507" s="83"/>
      <c r="I507" s="83"/>
    </row>
    <row r="508" spans="1:9" s="70" customFormat="1" ht="23.45" customHeight="1" x14ac:dyDescent="0.2">
      <c r="A508" s="80"/>
      <c r="B508" s="80"/>
      <c r="C508" s="82"/>
      <c r="D508" s="82"/>
      <c r="E508" s="342"/>
      <c r="F508" s="83"/>
      <c r="G508" s="83"/>
      <c r="H508" s="83"/>
      <c r="I508" s="83"/>
    </row>
    <row r="509" spans="1:9" s="70" customFormat="1" ht="23.45" customHeight="1" x14ac:dyDescent="0.2">
      <c r="A509" s="80"/>
      <c r="B509" s="80"/>
      <c r="C509" s="82"/>
      <c r="D509" s="82"/>
      <c r="E509" s="342"/>
      <c r="F509" s="83"/>
      <c r="G509" s="83"/>
      <c r="H509" s="83"/>
      <c r="I509" s="83"/>
    </row>
    <row r="510" spans="1:9" s="70" customFormat="1" ht="23.45" customHeight="1" x14ac:dyDescent="0.2">
      <c r="A510" s="80"/>
      <c r="B510" s="80"/>
      <c r="C510" s="82"/>
      <c r="D510" s="82"/>
      <c r="E510" s="342"/>
      <c r="F510" s="83"/>
      <c r="G510" s="83"/>
      <c r="H510" s="83"/>
      <c r="I510" s="83"/>
    </row>
    <row r="511" spans="1:9" s="70" customFormat="1" ht="23.45" customHeight="1" x14ac:dyDescent="0.2">
      <c r="A511" s="80"/>
      <c r="B511" s="80"/>
      <c r="C511" s="82"/>
      <c r="D511" s="82"/>
      <c r="E511" s="342"/>
      <c r="F511" s="83"/>
      <c r="G511" s="83"/>
      <c r="H511" s="83"/>
      <c r="I511" s="83"/>
    </row>
    <row r="512" spans="1:9" s="70" customFormat="1" ht="23.45" customHeight="1" x14ac:dyDescent="0.2">
      <c r="A512" s="80"/>
      <c r="B512" s="80"/>
      <c r="C512" s="82"/>
      <c r="D512" s="82"/>
      <c r="E512" s="342"/>
      <c r="F512" s="83"/>
      <c r="G512" s="83"/>
      <c r="H512" s="83"/>
      <c r="I512" s="83"/>
    </row>
    <row r="513" spans="1:9" s="70" customFormat="1" ht="23.45" customHeight="1" x14ac:dyDescent="0.2">
      <c r="A513" s="80"/>
      <c r="B513" s="80"/>
      <c r="C513" s="82"/>
      <c r="D513" s="82"/>
      <c r="E513" s="342"/>
      <c r="F513" s="83"/>
      <c r="G513" s="83"/>
      <c r="H513" s="83"/>
      <c r="I513" s="83"/>
    </row>
    <row r="514" spans="1:9" s="70" customFormat="1" ht="23.45" customHeight="1" x14ac:dyDescent="0.2">
      <c r="A514" s="80"/>
      <c r="B514" s="80"/>
      <c r="C514" s="82"/>
      <c r="D514" s="82"/>
      <c r="E514" s="342"/>
      <c r="F514" s="83"/>
      <c r="G514" s="83"/>
      <c r="H514" s="83"/>
      <c r="I514" s="83"/>
    </row>
    <row r="515" spans="1:9" s="70" customFormat="1" ht="23.45" customHeight="1" x14ac:dyDescent="0.2">
      <c r="A515" s="80"/>
      <c r="B515" s="80"/>
      <c r="C515" s="82"/>
      <c r="D515" s="82"/>
      <c r="E515" s="342"/>
      <c r="F515" s="83"/>
      <c r="G515" s="83"/>
      <c r="H515" s="83"/>
      <c r="I515" s="83"/>
    </row>
    <row r="516" spans="1:9" s="70" customFormat="1" ht="23.45" customHeight="1" x14ac:dyDescent="0.2">
      <c r="A516" s="80"/>
      <c r="B516" s="80"/>
      <c r="C516" s="82"/>
      <c r="D516" s="82"/>
      <c r="E516" s="342"/>
      <c r="F516" s="83"/>
      <c r="G516" s="83"/>
      <c r="H516" s="83"/>
      <c r="I516" s="83"/>
    </row>
    <row r="517" spans="1:9" s="70" customFormat="1" ht="23.45" customHeight="1" x14ac:dyDescent="0.2">
      <c r="A517" s="80"/>
      <c r="B517" s="80"/>
      <c r="C517" s="82"/>
      <c r="D517" s="82"/>
      <c r="E517" s="342"/>
      <c r="F517" s="83"/>
      <c r="G517" s="83"/>
      <c r="H517" s="83"/>
      <c r="I517" s="83"/>
    </row>
    <row r="518" spans="1:9" s="70" customFormat="1" ht="23.45" customHeight="1" x14ac:dyDescent="0.2">
      <c r="A518" s="80"/>
      <c r="B518" s="80"/>
      <c r="C518" s="82"/>
      <c r="D518" s="82"/>
      <c r="E518" s="342"/>
      <c r="F518" s="83"/>
      <c r="G518" s="83"/>
      <c r="H518" s="83"/>
      <c r="I518" s="83"/>
    </row>
    <row r="519" spans="1:9" s="70" customFormat="1" ht="23.45" customHeight="1" x14ac:dyDescent="0.2">
      <c r="A519" s="80"/>
      <c r="B519" s="80"/>
      <c r="C519" s="82"/>
      <c r="D519" s="82"/>
      <c r="E519" s="342"/>
      <c r="F519" s="83"/>
      <c r="G519" s="83"/>
      <c r="H519" s="83"/>
      <c r="I519" s="83"/>
    </row>
    <row r="520" spans="1:9" s="70" customFormat="1" ht="23.45" customHeight="1" x14ac:dyDescent="0.2">
      <c r="A520" s="80"/>
      <c r="B520" s="80"/>
      <c r="C520" s="82"/>
      <c r="D520" s="82"/>
      <c r="E520" s="342"/>
      <c r="F520" s="83"/>
      <c r="G520" s="83"/>
      <c r="H520" s="83"/>
      <c r="I520" s="83"/>
    </row>
    <row r="521" spans="1:9" s="70" customFormat="1" ht="23.45" customHeight="1" x14ac:dyDescent="0.2">
      <c r="A521" s="80"/>
      <c r="B521" s="80"/>
      <c r="C521" s="82"/>
      <c r="D521" s="82"/>
      <c r="E521" s="342"/>
      <c r="F521" s="83"/>
      <c r="G521" s="83"/>
      <c r="H521" s="83"/>
      <c r="I521" s="83"/>
    </row>
    <row r="522" spans="1:9" s="70" customFormat="1" ht="23.45" customHeight="1" x14ac:dyDescent="0.2">
      <c r="A522" s="80"/>
      <c r="B522" s="80"/>
      <c r="C522" s="82"/>
      <c r="D522" s="82"/>
      <c r="E522" s="342"/>
      <c r="F522" s="83"/>
      <c r="G522" s="83"/>
      <c r="H522" s="83"/>
      <c r="I522" s="83"/>
    </row>
    <row r="523" spans="1:9" s="70" customFormat="1" ht="23.45" customHeight="1" x14ac:dyDescent="0.2">
      <c r="A523" s="80"/>
      <c r="B523" s="80"/>
      <c r="C523" s="82"/>
      <c r="D523" s="82"/>
      <c r="E523" s="342"/>
      <c r="F523" s="83"/>
      <c r="G523" s="83"/>
      <c r="H523" s="83"/>
      <c r="I523" s="83"/>
    </row>
    <row r="524" spans="1:9" s="70" customFormat="1" ht="23.45" customHeight="1" x14ac:dyDescent="0.2">
      <c r="A524" s="80"/>
      <c r="B524" s="80"/>
      <c r="C524" s="82"/>
      <c r="D524" s="82"/>
      <c r="E524" s="342"/>
      <c r="F524" s="83"/>
      <c r="G524" s="83"/>
      <c r="H524" s="83"/>
      <c r="I524" s="83"/>
    </row>
    <row r="525" spans="1:9" s="70" customFormat="1" ht="23.45" customHeight="1" x14ac:dyDescent="0.2">
      <c r="A525" s="80"/>
      <c r="B525" s="80"/>
      <c r="C525" s="82"/>
      <c r="D525" s="82"/>
      <c r="E525" s="342"/>
      <c r="F525" s="83"/>
      <c r="G525" s="83"/>
      <c r="H525" s="83"/>
      <c r="I525" s="83"/>
    </row>
    <row r="526" spans="1:9" s="70" customFormat="1" ht="23.45" customHeight="1" x14ac:dyDescent="0.2">
      <c r="A526" s="80"/>
      <c r="B526" s="80"/>
      <c r="C526" s="82"/>
      <c r="D526" s="82"/>
      <c r="E526" s="342"/>
      <c r="F526" s="83"/>
      <c r="G526" s="83"/>
      <c r="H526" s="83"/>
      <c r="I526" s="83"/>
    </row>
    <row r="527" spans="1:9" s="70" customFormat="1" ht="23.45" customHeight="1" x14ac:dyDescent="0.2">
      <c r="A527" s="80"/>
      <c r="B527" s="80"/>
      <c r="C527" s="82"/>
      <c r="D527" s="82"/>
      <c r="E527" s="342"/>
      <c r="F527" s="83"/>
      <c r="G527" s="83"/>
      <c r="H527" s="83"/>
      <c r="I527" s="83"/>
    </row>
    <row r="528" spans="1:9" s="70" customFormat="1" ht="23.45" customHeight="1" x14ac:dyDescent="0.2">
      <c r="A528" s="80"/>
      <c r="B528" s="80"/>
      <c r="C528" s="82"/>
      <c r="D528" s="82"/>
      <c r="E528" s="342"/>
      <c r="F528" s="83"/>
      <c r="G528" s="83"/>
      <c r="H528" s="83"/>
      <c r="I528" s="83"/>
    </row>
    <row r="529" spans="1:9" s="70" customFormat="1" ht="23.45" customHeight="1" x14ac:dyDescent="0.2">
      <c r="A529" s="80"/>
      <c r="B529" s="80"/>
      <c r="C529" s="82"/>
      <c r="D529" s="82"/>
      <c r="E529" s="342"/>
      <c r="F529" s="83"/>
      <c r="G529" s="83"/>
      <c r="H529" s="83"/>
      <c r="I529" s="83"/>
    </row>
    <row r="530" spans="1:9" s="70" customFormat="1" ht="23.45" customHeight="1" x14ac:dyDescent="0.2">
      <c r="A530" s="80"/>
      <c r="B530" s="80"/>
      <c r="C530" s="82"/>
      <c r="D530" s="82"/>
      <c r="E530" s="342"/>
      <c r="F530" s="83"/>
      <c r="G530" s="83"/>
      <c r="H530" s="83"/>
      <c r="I530" s="83"/>
    </row>
    <row r="531" spans="1:9" s="70" customFormat="1" ht="23.45" customHeight="1" x14ac:dyDescent="0.2">
      <c r="A531" s="80"/>
      <c r="B531" s="80"/>
      <c r="C531" s="82"/>
      <c r="D531" s="82"/>
      <c r="E531" s="342"/>
      <c r="F531" s="83"/>
      <c r="G531" s="83"/>
      <c r="H531" s="83"/>
      <c r="I531" s="83"/>
    </row>
    <row r="532" spans="1:9" s="70" customFormat="1" ht="23.45" customHeight="1" x14ac:dyDescent="0.2">
      <c r="A532" s="80"/>
      <c r="B532" s="80"/>
      <c r="C532" s="82"/>
      <c r="D532" s="82"/>
      <c r="E532" s="342"/>
      <c r="F532" s="83"/>
      <c r="G532" s="83"/>
      <c r="H532" s="83"/>
      <c r="I532" s="83"/>
    </row>
    <row r="533" spans="1:9" s="70" customFormat="1" ht="23.45" customHeight="1" x14ac:dyDescent="0.2">
      <c r="A533" s="80"/>
      <c r="B533" s="80"/>
      <c r="C533" s="82"/>
      <c r="D533" s="82"/>
      <c r="E533" s="342"/>
      <c r="F533" s="83"/>
      <c r="G533" s="83"/>
      <c r="H533" s="83"/>
      <c r="I533" s="83"/>
    </row>
    <row r="534" spans="1:9" s="70" customFormat="1" ht="23.45" customHeight="1" x14ac:dyDescent="0.2">
      <c r="A534" s="80"/>
      <c r="B534" s="80"/>
      <c r="C534" s="82"/>
      <c r="D534" s="82"/>
      <c r="E534" s="342"/>
      <c r="F534" s="83"/>
      <c r="G534" s="83"/>
      <c r="H534" s="83"/>
      <c r="I534" s="83"/>
    </row>
    <row r="535" spans="1:9" s="70" customFormat="1" ht="23.45" customHeight="1" x14ac:dyDescent="0.2">
      <c r="A535" s="80"/>
      <c r="B535" s="80"/>
      <c r="C535" s="82"/>
      <c r="D535" s="82"/>
      <c r="E535" s="342"/>
      <c r="F535" s="83"/>
      <c r="G535" s="83"/>
      <c r="H535" s="83"/>
      <c r="I535" s="83"/>
    </row>
    <row r="536" spans="1:9" s="70" customFormat="1" ht="23.45" customHeight="1" x14ac:dyDescent="0.2">
      <c r="A536" s="80"/>
      <c r="B536" s="80"/>
      <c r="C536" s="82"/>
      <c r="D536" s="82"/>
      <c r="E536" s="342"/>
      <c r="F536" s="83"/>
      <c r="G536" s="83"/>
      <c r="H536" s="83"/>
      <c r="I536" s="83"/>
    </row>
    <row r="537" spans="1:9" s="70" customFormat="1" ht="23.45" customHeight="1" x14ac:dyDescent="0.2">
      <c r="A537" s="80"/>
      <c r="B537" s="80"/>
      <c r="C537" s="82"/>
      <c r="D537" s="82"/>
      <c r="E537" s="342"/>
      <c r="F537" s="83"/>
      <c r="G537" s="83"/>
      <c r="H537" s="83"/>
      <c r="I537" s="83"/>
    </row>
    <row r="538" spans="1:9" s="70" customFormat="1" ht="23.45" customHeight="1" x14ac:dyDescent="0.2">
      <c r="A538" s="80"/>
      <c r="B538" s="80"/>
      <c r="C538" s="82"/>
      <c r="D538" s="82"/>
      <c r="E538" s="342"/>
      <c r="F538" s="83"/>
      <c r="G538" s="83"/>
      <c r="H538" s="83"/>
      <c r="I538" s="83"/>
    </row>
    <row r="539" spans="1:9" s="70" customFormat="1" ht="23.45" customHeight="1" x14ac:dyDescent="0.2">
      <c r="A539" s="80"/>
      <c r="B539" s="80"/>
      <c r="C539" s="82"/>
      <c r="D539" s="82"/>
      <c r="E539" s="342"/>
      <c r="F539" s="83"/>
      <c r="G539" s="83"/>
      <c r="H539" s="83"/>
      <c r="I539" s="83"/>
    </row>
    <row r="540" spans="1:9" s="70" customFormat="1" ht="23.45" customHeight="1" x14ac:dyDescent="0.2">
      <c r="A540" s="80"/>
      <c r="B540" s="80"/>
      <c r="C540" s="82"/>
      <c r="D540" s="82"/>
      <c r="E540" s="342"/>
      <c r="F540" s="83"/>
      <c r="G540" s="83"/>
      <c r="H540" s="83"/>
      <c r="I540" s="83"/>
    </row>
    <row r="541" spans="1:9" s="70" customFormat="1" ht="23.45" customHeight="1" x14ac:dyDescent="0.2">
      <c r="A541" s="80"/>
      <c r="B541" s="80"/>
      <c r="C541" s="82"/>
      <c r="D541" s="82"/>
      <c r="E541" s="342"/>
      <c r="F541" s="83"/>
      <c r="G541" s="83"/>
      <c r="H541" s="83"/>
      <c r="I541" s="83"/>
    </row>
    <row r="542" spans="1:9" s="70" customFormat="1" ht="23.45" customHeight="1" x14ac:dyDescent="0.2">
      <c r="A542" s="80"/>
      <c r="B542" s="80"/>
      <c r="C542" s="82"/>
      <c r="D542" s="82"/>
      <c r="E542" s="342"/>
      <c r="F542" s="83"/>
      <c r="G542" s="83"/>
      <c r="H542" s="83"/>
      <c r="I542" s="83"/>
    </row>
    <row r="543" spans="1:9" s="70" customFormat="1" ht="23.45" customHeight="1" x14ac:dyDescent="0.2">
      <c r="A543" s="80"/>
      <c r="B543" s="80"/>
      <c r="C543" s="82"/>
      <c r="D543" s="82"/>
      <c r="E543" s="342"/>
      <c r="F543" s="83"/>
      <c r="G543" s="83"/>
      <c r="H543" s="83"/>
      <c r="I543" s="83"/>
    </row>
    <row r="544" spans="1:9" s="70" customFormat="1" ht="23.45" customHeight="1" x14ac:dyDescent="0.2">
      <c r="A544" s="80"/>
      <c r="B544" s="80"/>
      <c r="C544" s="82"/>
      <c r="D544" s="82"/>
      <c r="E544" s="342"/>
      <c r="F544" s="83"/>
      <c r="G544" s="83"/>
      <c r="H544" s="83"/>
      <c r="I544" s="83"/>
    </row>
    <row r="545" spans="1:9" s="70" customFormat="1" ht="23.45" customHeight="1" x14ac:dyDescent="0.2">
      <c r="A545" s="80"/>
      <c r="B545" s="80"/>
      <c r="C545" s="82"/>
      <c r="D545" s="82"/>
      <c r="E545" s="342"/>
      <c r="F545" s="83"/>
      <c r="G545" s="83"/>
      <c r="H545" s="83"/>
      <c r="I545" s="83"/>
    </row>
    <row r="546" spans="1:9" s="70" customFormat="1" ht="23.45" customHeight="1" x14ac:dyDescent="0.2">
      <c r="A546" s="80"/>
      <c r="B546" s="80"/>
      <c r="C546" s="82"/>
      <c r="D546" s="82"/>
      <c r="E546" s="342"/>
      <c r="F546" s="83"/>
      <c r="G546" s="83"/>
      <c r="H546" s="83"/>
      <c r="I546" s="83"/>
    </row>
    <row r="547" spans="1:9" s="70" customFormat="1" ht="23.45" customHeight="1" x14ac:dyDescent="0.2">
      <c r="A547" s="80"/>
      <c r="B547" s="80"/>
      <c r="C547" s="82"/>
      <c r="D547" s="82"/>
      <c r="E547" s="342"/>
      <c r="F547" s="83"/>
      <c r="G547" s="83"/>
      <c r="H547" s="83"/>
      <c r="I547" s="83"/>
    </row>
    <row r="548" spans="1:9" s="70" customFormat="1" ht="23.45" customHeight="1" x14ac:dyDescent="0.2">
      <c r="A548" s="80"/>
      <c r="B548" s="80"/>
      <c r="C548" s="82"/>
      <c r="D548" s="82"/>
      <c r="E548" s="342"/>
      <c r="F548" s="83"/>
      <c r="G548" s="83"/>
      <c r="H548" s="83"/>
      <c r="I548" s="83"/>
    </row>
    <row r="549" spans="1:9" s="70" customFormat="1" ht="23.45" customHeight="1" x14ac:dyDescent="0.2">
      <c r="A549" s="80"/>
      <c r="B549" s="80"/>
      <c r="C549" s="82"/>
      <c r="D549" s="82"/>
      <c r="E549" s="342"/>
      <c r="F549" s="83"/>
      <c r="G549" s="83"/>
      <c r="H549" s="83"/>
      <c r="I549" s="83"/>
    </row>
    <row r="550" spans="1:9" s="70" customFormat="1" ht="23.45" customHeight="1" x14ac:dyDescent="0.2">
      <c r="A550" s="80"/>
      <c r="B550" s="80"/>
      <c r="C550" s="82"/>
      <c r="D550" s="82"/>
      <c r="E550" s="342"/>
      <c r="F550" s="83"/>
      <c r="G550" s="83"/>
      <c r="H550" s="83"/>
      <c r="I550" s="83"/>
    </row>
    <row r="551" spans="1:9" s="70" customFormat="1" ht="23.45" customHeight="1" x14ac:dyDescent="0.2">
      <c r="A551" s="80"/>
      <c r="B551" s="80"/>
      <c r="C551" s="82"/>
      <c r="D551" s="82"/>
      <c r="E551" s="342"/>
      <c r="F551" s="83"/>
      <c r="G551" s="83"/>
      <c r="H551" s="83"/>
      <c r="I551" s="83"/>
    </row>
    <row r="552" spans="1:9" s="70" customFormat="1" ht="23.45" customHeight="1" x14ac:dyDescent="0.2">
      <c r="A552" s="80"/>
      <c r="B552" s="80"/>
      <c r="C552" s="82"/>
      <c r="D552" s="82"/>
      <c r="E552" s="342"/>
      <c r="F552" s="83"/>
      <c r="G552" s="83"/>
      <c r="H552" s="83"/>
      <c r="I552" s="83"/>
    </row>
    <row r="553" spans="1:9" s="70" customFormat="1" ht="23.45" customHeight="1" x14ac:dyDescent="0.2">
      <c r="A553" s="80"/>
      <c r="B553" s="80"/>
      <c r="C553" s="82"/>
      <c r="D553" s="82"/>
      <c r="E553" s="342"/>
      <c r="F553" s="83"/>
      <c r="G553" s="83"/>
      <c r="H553" s="83"/>
      <c r="I553" s="83"/>
    </row>
    <row r="554" spans="1:9" s="70" customFormat="1" ht="23.45" customHeight="1" x14ac:dyDescent="0.2">
      <c r="A554" s="80"/>
      <c r="B554" s="80"/>
      <c r="C554" s="82"/>
      <c r="D554" s="82"/>
      <c r="E554" s="342"/>
      <c r="F554" s="83"/>
      <c r="G554" s="83"/>
      <c r="H554" s="83"/>
      <c r="I554" s="83"/>
    </row>
    <row r="555" spans="1:9" s="70" customFormat="1" ht="23.45" customHeight="1" x14ac:dyDescent="0.2">
      <c r="A555" s="80"/>
      <c r="B555" s="80"/>
      <c r="C555" s="82"/>
      <c r="D555" s="82"/>
      <c r="E555" s="342"/>
      <c r="F555" s="83"/>
      <c r="G555" s="83"/>
      <c r="H555" s="83"/>
      <c r="I555" s="83"/>
    </row>
    <row r="556" spans="1:9" s="70" customFormat="1" ht="23.45" customHeight="1" x14ac:dyDescent="0.2">
      <c r="A556" s="80"/>
      <c r="B556" s="80"/>
      <c r="C556" s="82"/>
      <c r="D556" s="82"/>
      <c r="E556" s="342"/>
      <c r="F556" s="83"/>
      <c r="G556" s="83"/>
      <c r="H556" s="83"/>
      <c r="I556" s="83"/>
    </row>
    <row r="557" spans="1:9" s="70" customFormat="1" ht="23.45" customHeight="1" x14ac:dyDescent="0.2">
      <c r="A557" s="80"/>
      <c r="B557" s="80"/>
      <c r="C557" s="82"/>
      <c r="D557" s="82"/>
      <c r="E557" s="342"/>
      <c r="F557" s="83"/>
      <c r="G557" s="83"/>
      <c r="H557" s="83"/>
      <c r="I557" s="83"/>
    </row>
    <row r="558" spans="1:9" s="70" customFormat="1" ht="23.45" customHeight="1" x14ac:dyDescent="0.2">
      <c r="A558" s="80"/>
      <c r="B558" s="80"/>
      <c r="C558" s="82"/>
      <c r="D558" s="82"/>
      <c r="E558" s="342"/>
      <c r="F558" s="83"/>
      <c r="G558" s="83"/>
      <c r="H558" s="83"/>
      <c r="I558" s="83"/>
    </row>
    <row r="559" spans="1:9" s="70" customFormat="1" ht="23.45" customHeight="1" x14ac:dyDescent="0.2">
      <c r="A559" s="80"/>
      <c r="B559" s="80"/>
      <c r="C559" s="82"/>
      <c r="D559" s="82"/>
      <c r="E559" s="342"/>
      <c r="F559" s="83"/>
      <c r="G559" s="83"/>
      <c r="H559" s="83"/>
      <c r="I559" s="83"/>
    </row>
    <row r="560" spans="1:9" s="70" customFormat="1" ht="23.45" customHeight="1" x14ac:dyDescent="0.2">
      <c r="A560" s="80"/>
      <c r="B560" s="80"/>
      <c r="C560" s="82"/>
      <c r="D560" s="82"/>
      <c r="E560" s="342"/>
      <c r="F560" s="83"/>
      <c r="G560" s="83"/>
      <c r="H560" s="83"/>
      <c r="I560" s="83"/>
    </row>
    <row r="561" spans="1:9" s="70" customFormat="1" ht="23.45" customHeight="1" x14ac:dyDescent="0.2">
      <c r="A561" s="80"/>
      <c r="B561" s="80"/>
      <c r="C561" s="82"/>
      <c r="D561" s="82"/>
      <c r="E561" s="342"/>
      <c r="F561" s="83"/>
      <c r="G561" s="83"/>
      <c r="H561" s="83"/>
      <c r="I561" s="83"/>
    </row>
    <row r="562" spans="1:9" s="70" customFormat="1" ht="23.45" customHeight="1" x14ac:dyDescent="0.2">
      <c r="A562" s="80"/>
      <c r="B562" s="80"/>
      <c r="C562" s="82"/>
      <c r="D562" s="82"/>
      <c r="E562" s="342"/>
      <c r="F562" s="83"/>
      <c r="G562" s="83"/>
      <c r="H562" s="83"/>
      <c r="I562" s="83"/>
    </row>
    <row r="563" spans="1:9" s="70" customFormat="1" ht="23.45" customHeight="1" x14ac:dyDescent="0.2">
      <c r="A563" s="80"/>
      <c r="B563" s="80"/>
      <c r="C563" s="82"/>
      <c r="D563" s="82"/>
      <c r="E563" s="342"/>
      <c r="F563" s="83"/>
      <c r="G563" s="83"/>
      <c r="H563" s="83"/>
      <c r="I563" s="83"/>
    </row>
    <row r="564" spans="1:9" s="70" customFormat="1" ht="23.45" customHeight="1" x14ac:dyDescent="0.2">
      <c r="A564" s="80"/>
      <c r="B564" s="80"/>
      <c r="C564" s="82"/>
      <c r="D564" s="82"/>
      <c r="E564" s="342"/>
      <c r="F564" s="83"/>
      <c r="G564" s="83"/>
      <c r="H564" s="83"/>
      <c r="I564" s="83"/>
    </row>
    <row r="565" spans="1:9" s="70" customFormat="1" ht="23.45" customHeight="1" x14ac:dyDescent="0.2">
      <c r="A565" s="80"/>
      <c r="B565" s="80"/>
      <c r="C565" s="82"/>
      <c r="D565" s="82"/>
      <c r="E565" s="342"/>
      <c r="F565" s="83"/>
      <c r="G565" s="83"/>
      <c r="H565" s="83"/>
      <c r="I565" s="83"/>
    </row>
    <row r="566" spans="1:9" s="70" customFormat="1" ht="23.45" customHeight="1" x14ac:dyDescent="0.2">
      <c r="A566" s="80"/>
      <c r="B566" s="80"/>
      <c r="C566" s="82"/>
      <c r="D566" s="82"/>
      <c r="E566" s="342"/>
      <c r="F566" s="83"/>
      <c r="G566" s="83"/>
      <c r="H566" s="83"/>
      <c r="I566" s="83"/>
    </row>
    <row r="567" spans="1:9" s="70" customFormat="1" ht="23.45" customHeight="1" x14ac:dyDescent="0.2">
      <c r="A567" s="80"/>
      <c r="B567" s="80"/>
      <c r="C567" s="82"/>
      <c r="D567" s="82"/>
      <c r="E567" s="342"/>
      <c r="F567" s="83"/>
      <c r="G567" s="83"/>
      <c r="H567" s="83"/>
      <c r="I567" s="83"/>
    </row>
    <row r="568" spans="1:9" s="70" customFormat="1" ht="23.45" customHeight="1" x14ac:dyDescent="0.2">
      <c r="A568" s="80"/>
      <c r="B568" s="80"/>
      <c r="C568" s="82"/>
      <c r="D568" s="82"/>
      <c r="E568" s="342"/>
      <c r="F568" s="83"/>
      <c r="G568" s="83"/>
      <c r="H568" s="83"/>
      <c r="I568" s="83"/>
    </row>
    <row r="569" spans="1:9" s="70" customFormat="1" ht="23.45" customHeight="1" x14ac:dyDescent="0.2">
      <c r="A569" s="80"/>
      <c r="B569" s="80"/>
      <c r="C569" s="82"/>
      <c r="D569" s="82"/>
      <c r="E569" s="342"/>
      <c r="F569" s="83"/>
      <c r="G569" s="83"/>
      <c r="H569" s="83"/>
      <c r="I569" s="83"/>
    </row>
    <row r="570" spans="1:9" s="70" customFormat="1" ht="23.45" customHeight="1" x14ac:dyDescent="0.2">
      <c r="A570" s="80"/>
      <c r="B570" s="80"/>
      <c r="C570" s="82"/>
      <c r="D570" s="82"/>
      <c r="E570" s="342"/>
      <c r="F570" s="83"/>
      <c r="G570" s="83"/>
      <c r="H570" s="83"/>
      <c r="I570" s="83"/>
    </row>
    <row r="571" spans="1:9" s="70" customFormat="1" ht="23.45" customHeight="1" x14ac:dyDescent="0.2">
      <c r="A571" s="80"/>
      <c r="B571" s="80"/>
      <c r="C571" s="82"/>
      <c r="D571" s="82"/>
      <c r="E571" s="342"/>
      <c r="F571" s="83"/>
      <c r="G571" s="83"/>
      <c r="H571" s="83"/>
      <c r="I571" s="83"/>
    </row>
    <row r="572" spans="1:9" s="70" customFormat="1" ht="23.45" customHeight="1" x14ac:dyDescent="0.2">
      <c r="A572" s="80"/>
      <c r="B572" s="80"/>
      <c r="C572" s="82"/>
      <c r="D572" s="82"/>
      <c r="E572" s="342"/>
      <c r="F572" s="83"/>
      <c r="G572" s="83"/>
      <c r="H572" s="83"/>
      <c r="I572" s="83"/>
    </row>
    <row r="573" spans="1:9" s="70" customFormat="1" ht="23.45" customHeight="1" x14ac:dyDescent="0.2">
      <c r="A573" s="80"/>
      <c r="B573" s="80"/>
      <c r="C573" s="82"/>
      <c r="D573" s="82"/>
      <c r="E573" s="342"/>
      <c r="F573" s="83"/>
      <c r="G573" s="83"/>
      <c r="H573" s="83"/>
      <c r="I573" s="83"/>
    </row>
    <row r="574" spans="1:9" s="70" customFormat="1" ht="23.45" customHeight="1" x14ac:dyDescent="0.2">
      <c r="A574" s="80"/>
      <c r="B574" s="80"/>
      <c r="C574" s="82"/>
      <c r="D574" s="82"/>
      <c r="E574" s="342"/>
      <c r="F574" s="83"/>
      <c r="G574" s="83"/>
      <c r="H574" s="83"/>
      <c r="I574" s="83"/>
    </row>
    <row r="575" spans="1:9" s="70" customFormat="1" ht="23.45" customHeight="1" x14ac:dyDescent="0.2">
      <c r="A575" s="80"/>
      <c r="B575" s="80"/>
      <c r="C575" s="82"/>
      <c r="D575" s="82"/>
      <c r="E575" s="342"/>
      <c r="F575" s="83"/>
      <c r="G575" s="83"/>
      <c r="H575" s="83"/>
      <c r="I575" s="83"/>
    </row>
    <row r="576" spans="1:9" s="70" customFormat="1" ht="23.45" customHeight="1" x14ac:dyDescent="0.2">
      <c r="A576" s="80"/>
      <c r="B576" s="80"/>
      <c r="C576" s="82"/>
      <c r="D576" s="82"/>
      <c r="E576" s="342"/>
      <c r="F576" s="83"/>
      <c r="G576" s="83"/>
      <c r="H576" s="83"/>
      <c r="I576" s="83"/>
    </row>
    <row r="577" spans="1:9" s="70" customFormat="1" ht="23.45" customHeight="1" x14ac:dyDescent="0.2">
      <c r="A577" s="80"/>
      <c r="B577" s="80"/>
      <c r="C577" s="82"/>
      <c r="D577" s="82"/>
      <c r="E577" s="342"/>
      <c r="F577" s="83"/>
      <c r="G577" s="83"/>
      <c r="H577" s="83"/>
      <c r="I577" s="83"/>
    </row>
    <row r="578" spans="1:9" s="70" customFormat="1" ht="23.45" customHeight="1" x14ac:dyDescent="0.2">
      <c r="A578" s="80"/>
      <c r="B578" s="80"/>
      <c r="C578" s="82"/>
      <c r="D578" s="82"/>
      <c r="E578" s="342"/>
      <c r="F578" s="83"/>
      <c r="G578" s="83"/>
      <c r="H578" s="83"/>
      <c r="I578" s="83"/>
    </row>
    <row r="579" spans="1:9" s="70" customFormat="1" ht="23.45" customHeight="1" x14ac:dyDescent="0.2">
      <c r="A579" s="80"/>
      <c r="B579" s="80"/>
      <c r="C579" s="82"/>
      <c r="D579" s="82"/>
      <c r="E579" s="342"/>
      <c r="F579" s="83"/>
      <c r="G579" s="83"/>
      <c r="H579" s="83"/>
      <c r="I579" s="83"/>
    </row>
    <row r="580" spans="1:9" s="70" customFormat="1" ht="23.45" customHeight="1" x14ac:dyDescent="0.2">
      <c r="A580" s="80"/>
      <c r="B580" s="80"/>
      <c r="C580" s="82"/>
      <c r="D580" s="82"/>
      <c r="E580" s="342"/>
      <c r="F580" s="83"/>
      <c r="G580" s="83"/>
      <c r="H580" s="83"/>
      <c r="I580" s="83"/>
    </row>
    <row r="581" spans="1:9" s="70" customFormat="1" ht="23.45" customHeight="1" x14ac:dyDescent="0.2">
      <c r="A581" s="80"/>
      <c r="B581" s="80"/>
      <c r="C581" s="82"/>
      <c r="D581" s="82"/>
      <c r="E581" s="342"/>
      <c r="F581" s="83"/>
      <c r="G581" s="83"/>
      <c r="H581" s="83"/>
      <c r="I581" s="83"/>
    </row>
    <row r="582" spans="1:9" s="70" customFormat="1" ht="23.45" customHeight="1" x14ac:dyDescent="0.2">
      <c r="A582" s="80"/>
      <c r="B582" s="80"/>
      <c r="C582" s="82"/>
      <c r="D582" s="82"/>
      <c r="E582" s="342"/>
      <c r="F582" s="83"/>
      <c r="G582" s="83"/>
      <c r="H582" s="83"/>
      <c r="I582" s="83"/>
    </row>
    <row r="583" spans="1:9" s="70" customFormat="1" ht="23.45" customHeight="1" x14ac:dyDescent="0.2">
      <c r="A583" s="80"/>
      <c r="B583" s="80"/>
      <c r="C583" s="82"/>
      <c r="D583" s="82"/>
      <c r="E583" s="342"/>
      <c r="F583" s="83"/>
      <c r="G583" s="83"/>
      <c r="H583" s="83"/>
      <c r="I583" s="83"/>
    </row>
    <row r="584" spans="1:9" s="70" customFormat="1" ht="23.45" customHeight="1" x14ac:dyDescent="0.2">
      <c r="A584" s="80"/>
      <c r="B584" s="80"/>
      <c r="C584" s="82"/>
      <c r="D584" s="82"/>
      <c r="E584" s="342"/>
      <c r="F584" s="83"/>
      <c r="G584" s="83"/>
      <c r="H584" s="83"/>
      <c r="I584" s="83"/>
    </row>
    <row r="585" spans="1:9" s="70" customFormat="1" ht="23.45" customHeight="1" x14ac:dyDescent="0.2">
      <c r="A585" s="80"/>
      <c r="B585" s="80"/>
      <c r="C585" s="82"/>
      <c r="D585" s="82"/>
      <c r="E585" s="342"/>
      <c r="F585" s="83"/>
      <c r="G585" s="83"/>
      <c r="H585" s="83"/>
      <c r="I585" s="83"/>
    </row>
    <row r="586" spans="1:9" s="70" customFormat="1" ht="23.45" customHeight="1" x14ac:dyDescent="0.2">
      <c r="A586" s="80"/>
      <c r="B586" s="80"/>
      <c r="C586" s="82"/>
      <c r="D586" s="82"/>
      <c r="E586" s="342"/>
      <c r="F586" s="83"/>
      <c r="G586" s="83"/>
      <c r="H586" s="83"/>
      <c r="I586" s="83"/>
    </row>
    <row r="587" spans="1:9" s="70" customFormat="1" ht="23.45" customHeight="1" x14ac:dyDescent="0.2">
      <c r="A587" s="80"/>
      <c r="B587" s="80"/>
      <c r="C587" s="82"/>
      <c r="D587" s="82"/>
      <c r="E587" s="342"/>
      <c r="F587" s="83"/>
      <c r="G587" s="83"/>
      <c r="H587" s="83"/>
      <c r="I587" s="83"/>
    </row>
    <row r="588" spans="1:9" s="70" customFormat="1" ht="23.45" customHeight="1" x14ac:dyDescent="0.2">
      <c r="A588" s="80"/>
      <c r="B588" s="80"/>
      <c r="C588" s="82"/>
      <c r="D588" s="82"/>
      <c r="E588" s="342"/>
      <c r="F588" s="83"/>
      <c r="G588" s="83"/>
      <c r="H588" s="83"/>
      <c r="I588" s="83"/>
    </row>
    <row r="589" spans="1:9" s="70" customFormat="1" ht="23.45" customHeight="1" x14ac:dyDescent="0.2">
      <c r="A589" s="80"/>
      <c r="B589" s="80"/>
      <c r="C589" s="82"/>
      <c r="D589" s="82"/>
      <c r="E589" s="342"/>
      <c r="F589" s="83"/>
      <c r="G589" s="83"/>
      <c r="H589" s="83"/>
      <c r="I589" s="83"/>
    </row>
    <row r="590" spans="1:9" s="70" customFormat="1" ht="23.45" customHeight="1" x14ac:dyDescent="0.2">
      <c r="A590" s="80"/>
      <c r="B590" s="80"/>
      <c r="C590" s="82"/>
      <c r="D590" s="82"/>
      <c r="E590" s="342"/>
      <c r="F590" s="83"/>
      <c r="G590" s="83"/>
      <c r="H590" s="83"/>
      <c r="I590" s="83"/>
    </row>
    <row r="591" spans="1:9" s="70" customFormat="1" ht="23.45" customHeight="1" x14ac:dyDescent="0.2">
      <c r="A591" s="80"/>
      <c r="B591" s="80"/>
      <c r="C591" s="82"/>
      <c r="D591" s="82"/>
      <c r="E591" s="342"/>
      <c r="F591" s="83"/>
      <c r="G591" s="83"/>
      <c r="H591" s="83"/>
      <c r="I591" s="83"/>
    </row>
    <row r="592" spans="1:9" s="70" customFormat="1" ht="23.45" customHeight="1" x14ac:dyDescent="0.2">
      <c r="A592" s="80"/>
      <c r="B592" s="80"/>
      <c r="C592" s="82"/>
      <c r="D592" s="82"/>
      <c r="E592" s="342"/>
      <c r="F592" s="83"/>
      <c r="G592" s="83"/>
      <c r="H592" s="83"/>
      <c r="I592" s="83"/>
    </row>
    <row r="593" spans="1:9" s="70" customFormat="1" ht="23.45" customHeight="1" x14ac:dyDescent="0.2">
      <c r="A593" s="80"/>
      <c r="B593" s="80"/>
      <c r="C593" s="82"/>
      <c r="D593" s="82"/>
      <c r="E593" s="342"/>
      <c r="F593" s="83"/>
      <c r="G593" s="83"/>
      <c r="H593" s="83"/>
      <c r="I593" s="83"/>
    </row>
    <row r="594" spans="1:9" s="70" customFormat="1" ht="23.45" customHeight="1" x14ac:dyDescent="0.2">
      <c r="A594" s="80"/>
      <c r="B594" s="80"/>
      <c r="C594" s="82"/>
      <c r="D594" s="82"/>
      <c r="E594" s="342"/>
      <c r="F594" s="83"/>
      <c r="G594" s="83"/>
      <c r="H594" s="83"/>
      <c r="I594" s="83"/>
    </row>
    <row r="595" spans="1:9" s="70" customFormat="1" ht="23.45" customHeight="1" x14ac:dyDescent="0.2">
      <c r="A595" s="80"/>
      <c r="B595" s="80"/>
      <c r="C595" s="82"/>
      <c r="D595" s="82"/>
      <c r="E595" s="342"/>
      <c r="F595" s="83"/>
      <c r="G595" s="83"/>
      <c r="H595" s="83"/>
      <c r="I595" s="83"/>
    </row>
    <row r="596" spans="1:9" s="70" customFormat="1" ht="23.45" customHeight="1" x14ac:dyDescent="0.2">
      <c r="A596" s="80"/>
      <c r="B596" s="80"/>
      <c r="C596" s="82"/>
      <c r="D596" s="82"/>
      <c r="E596" s="342"/>
      <c r="F596" s="83"/>
      <c r="G596" s="83"/>
      <c r="H596" s="83"/>
      <c r="I596" s="83"/>
    </row>
    <row r="597" spans="1:9" s="70" customFormat="1" ht="23.45" customHeight="1" x14ac:dyDescent="0.2">
      <c r="A597" s="80"/>
      <c r="B597" s="80"/>
      <c r="C597" s="82"/>
      <c r="D597" s="82"/>
      <c r="E597" s="342"/>
      <c r="F597" s="83"/>
      <c r="G597" s="83"/>
      <c r="H597" s="83"/>
      <c r="I597" s="83"/>
    </row>
    <row r="598" spans="1:9" s="70" customFormat="1" ht="23.45" customHeight="1" x14ac:dyDescent="0.2">
      <c r="A598" s="80"/>
      <c r="B598" s="80"/>
      <c r="C598" s="82"/>
      <c r="D598" s="82"/>
      <c r="E598" s="342"/>
      <c r="F598" s="83"/>
      <c r="G598" s="83"/>
      <c r="H598" s="83"/>
      <c r="I598" s="83"/>
    </row>
    <row r="599" spans="1:9" s="70" customFormat="1" ht="23.45" customHeight="1" x14ac:dyDescent="0.2">
      <c r="A599" s="80"/>
      <c r="B599" s="80"/>
      <c r="C599" s="82"/>
      <c r="D599" s="82"/>
      <c r="E599" s="342"/>
      <c r="F599" s="83"/>
      <c r="G599" s="83"/>
      <c r="H599" s="83"/>
      <c r="I599" s="83"/>
    </row>
    <row r="600" spans="1:9" s="70" customFormat="1" ht="23.45" customHeight="1" x14ac:dyDescent="0.2">
      <c r="A600" s="80"/>
      <c r="B600" s="80"/>
      <c r="C600" s="82"/>
      <c r="D600" s="82"/>
      <c r="E600" s="342"/>
      <c r="F600" s="83"/>
      <c r="G600" s="83"/>
      <c r="H600" s="83"/>
      <c r="I600" s="83"/>
    </row>
    <row r="601" spans="1:9" s="70" customFormat="1" ht="23.45" customHeight="1" x14ac:dyDescent="0.2">
      <c r="A601" s="80"/>
      <c r="B601" s="80"/>
      <c r="C601" s="82"/>
      <c r="D601" s="82"/>
      <c r="E601" s="342"/>
      <c r="F601" s="83"/>
      <c r="G601" s="83"/>
      <c r="H601" s="83"/>
      <c r="I601" s="83"/>
    </row>
    <row r="602" spans="1:9" s="70" customFormat="1" ht="23.45" customHeight="1" x14ac:dyDescent="0.2">
      <c r="A602" s="80"/>
      <c r="B602" s="80"/>
      <c r="C602" s="82"/>
      <c r="D602" s="82"/>
      <c r="E602" s="342"/>
      <c r="F602" s="83"/>
      <c r="G602" s="83"/>
      <c r="H602" s="83"/>
      <c r="I602" s="83"/>
    </row>
    <row r="603" spans="1:9" s="70" customFormat="1" ht="23.45" customHeight="1" x14ac:dyDescent="0.2">
      <c r="A603" s="80"/>
      <c r="B603" s="80"/>
      <c r="C603" s="82"/>
      <c r="D603" s="82"/>
      <c r="E603" s="342"/>
      <c r="F603" s="83"/>
      <c r="G603" s="83"/>
      <c r="H603" s="83"/>
      <c r="I603" s="83"/>
    </row>
    <row r="604" spans="1:9" s="70" customFormat="1" ht="23.45" customHeight="1" x14ac:dyDescent="0.2">
      <c r="A604" s="80"/>
      <c r="B604" s="80"/>
      <c r="C604" s="82"/>
      <c r="D604" s="82"/>
      <c r="E604" s="342"/>
      <c r="F604" s="83"/>
      <c r="G604" s="83"/>
      <c r="H604" s="83"/>
      <c r="I604" s="83"/>
    </row>
    <row r="605" spans="1:9" s="70" customFormat="1" ht="23.45" customHeight="1" x14ac:dyDescent="0.2">
      <c r="A605" s="80"/>
      <c r="B605" s="80"/>
      <c r="C605" s="82"/>
      <c r="D605" s="82"/>
      <c r="E605" s="342"/>
      <c r="F605" s="83"/>
      <c r="G605" s="83"/>
      <c r="H605" s="83"/>
      <c r="I605" s="83"/>
    </row>
    <row r="606" spans="1:9" s="70" customFormat="1" ht="23.45" customHeight="1" x14ac:dyDescent="0.2">
      <c r="A606" s="80"/>
      <c r="B606" s="80"/>
      <c r="C606" s="82"/>
      <c r="D606" s="82"/>
      <c r="E606" s="342"/>
      <c r="F606" s="83"/>
      <c r="G606" s="83"/>
      <c r="H606" s="83"/>
      <c r="I606" s="83"/>
    </row>
    <row r="607" spans="1:9" s="70" customFormat="1" ht="23.45" customHeight="1" x14ac:dyDescent="0.2">
      <c r="A607" s="80"/>
      <c r="B607" s="80"/>
      <c r="C607" s="82"/>
      <c r="D607" s="82"/>
      <c r="E607" s="342"/>
      <c r="F607" s="83"/>
      <c r="G607" s="83"/>
      <c r="H607" s="83"/>
      <c r="I607" s="83"/>
    </row>
    <row r="608" spans="1:9" s="70" customFormat="1" ht="23.45" customHeight="1" x14ac:dyDescent="0.2">
      <c r="A608" s="80"/>
      <c r="B608" s="80"/>
      <c r="C608" s="82"/>
      <c r="D608" s="82"/>
      <c r="E608" s="342"/>
      <c r="F608" s="83"/>
      <c r="G608" s="83"/>
      <c r="H608" s="83"/>
      <c r="I608" s="83"/>
    </row>
    <row r="609" spans="1:9" s="70" customFormat="1" ht="23.45" customHeight="1" x14ac:dyDescent="0.2">
      <c r="A609" s="80"/>
      <c r="B609" s="80"/>
      <c r="C609" s="82"/>
      <c r="D609" s="82"/>
      <c r="E609" s="342"/>
      <c r="F609" s="83"/>
      <c r="G609" s="83"/>
      <c r="H609" s="83"/>
      <c r="I609" s="83"/>
    </row>
    <row r="610" spans="1:9" s="70" customFormat="1" ht="23.45" customHeight="1" x14ac:dyDescent="0.2">
      <c r="A610" s="80"/>
      <c r="B610" s="80"/>
      <c r="C610" s="82"/>
      <c r="D610" s="82"/>
      <c r="E610" s="342"/>
      <c r="F610" s="83"/>
      <c r="G610" s="83"/>
      <c r="H610" s="83"/>
      <c r="I610" s="83"/>
    </row>
    <row r="611" spans="1:9" s="70" customFormat="1" ht="23.45" customHeight="1" x14ac:dyDescent="0.2">
      <c r="A611" s="80"/>
      <c r="B611" s="80"/>
      <c r="C611" s="82"/>
      <c r="D611" s="82"/>
      <c r="E611" s="342"/>
      <c r="F611" s="83"/>
      <c r="G611" s="83"/>
      <c r="H611" s="83"/>
      <c r="I611" s="83"/>
    </row>
    <row r="612" spans="1:9" s="70" customFormat="1" ht="23.45" customHeight="1" x14ac:dyDescent="0.2">
      <c r="A612" s="80"/>
      <c r="B612" s="80"/>
      <c r="C612" s="82"/>
      <c r="D612" s="82"/>
      <c r="E612" s="342"/>
      <c r="F612" s="83"/>
      <c r="G612" s="83"/>
      <c r="H612" s="83"/>
      <c r="I612" s="83"/>
    </row>
    <row r="613" spans="1:9" s="70" customFormat="1" ht="23.45" customHeight="1" x14ac:dyDescent="0.2">
      <c r="A613" s="80"/>
      <c r="B613" s="80"/>
      <c r="C613" s="82"/>
      <c r="D613" s="82"/>
      <c r="E613" s="342"/>
      <c r="F613" s="83"/>
      <c r="G613" s="83"/>
      <c r="H613" s="83"/>
      <c r="I613" s="83"/>
    </row>
    <row r="614" spans="1:9" s="70" customFormat="1" ht="23.45" customHeight="1" x14ac:dyDescent="0.2">
      <c r="A614" s="80"/>
      <c r="B614" s="80"/>
      <c r="C614" s="82"/>
      <c r="D614" s="82"/>
      <c r="E614" s="342"/>
      <c r="F614" s="83"/>
      <c r="G614" s="83"/>
      <c r="H614" s="83"/>
      <c r="I614" s="83"/>
    </row>
    <row r="615" spans="1:9" s="70" customFormat="1" ht="23.45" customHeight="1" x14ac:dyDescent="0.2">
      <c r="A615" s="80"/>
      <c r="B615" s="80"/>
      <c r="C615" s="82"/>
      <c r="D615" s="82"/>
      <c r="E615" s="342"/>
      <c r="F615" s="83"/>
      <c r="G615" s="83"/>
      <c r="H615" s="83"/>
      <c r="I615" s="83"/>
    </row>
    <row r="616" spans="1:9" s="70" customFormat="1" ht="23.45" customHeight="1" x14ac:dyDescent="0.2">
      <c r="A616" s="80"/>
      <c r="B616" s="80"/>
      <c r="C616" s="82"/>
      <c r="D616" s="82"/>
      <c r="E616" s="342"/>
      <c r="F616" s="83"/>
      <c r="G616" s="83"/>
      <c r="H616" s="83"/>
      <c r="I616" s="83"/>
    </row>
    <row r="617" spans="1:9" s="70" customFormat="1" ht="23.45" customHeight="1" x14ac:dyDescent="0.2">
      <c r="A617" s="80"/>
      <c r="B617" s="80"/>
      <c r="C617" s="82"/>
      <c r="D617" s="82"/>
      <c r="E617" s="342"/>
      <c r="F617" s="83"/>
      <c r="G617" s="83"/>
      <c r="H617" s="83"/>
      <c r="I617" s="83"/>
    </row>
    <row r="618" spans="1:9" s="70" customFormat="1" ht="23.45" customHeight="1" x14ac:dyDescent="0.2">
      <c r="A618" s="80"/>
      <c r="B618" s="80"/>
      <c r="C618" s="82"/>
      <c r="D618" s="82"/>
      <c r="E618" s="342"/>
      <c r="F618" s="83"/>
      <c r="G618" s="83"/>
      <c r="H618" s="83"/>
      <c r="I618" s="83"/>
    </row>
    <row r="619" spans="1:9" s="70" customFormat="1" ht="23.45" customHeight="1" x14ac:dyDescent="0.2">
      <c r="A619" s="80"/>
      <c r="B619" s="80"/>
      <c r="C619" s="82"/>
      <c r="D619" s="82"/>
      <c r="E619" s="342"/>
      <c r="F619" s="83"/>
      <c r="G619" s="83"/>
      <c r="H619" s="83"/>
      <c r="I619" s="83"/>
    </row>
    <row r="620" spans="1:9" s="70" customFormat="1" ht="23.45" customHeight="1" x14ac:dyDescent="0.2">
      <c r="A620" s="80"/>
      <c r="B620" s="80"/>
      <c r="C620" s="82"/>
      <c r="D620" s="82"/>
      <c r="E620" s="342"/>
      <c r="F620" s="83"/>
      <c r="G620" s="83"/>
      <c r="H620" s="83"/>
      <c r="I620" s="83"/>
    </row>
    <row r="621" spans="1:9" s="70" customFormat="1" ht="23.45" customHeight="1" x14ac:dyDescent="0.2">
      <c r="A621" s="80"/>
      <c r="B621" s="80"/>
      <c r="C621" s="82"/>
      <c r="D621" s="82"/>
      <c r="E621" s="342"/>
      <c r="F621" s="83"/>
      <c r="G621" s="83"/>
      <c r="H621" s="83"/>
      <c r="I621" s="83"/>
    </row>
    <row r="622" spans="1:9" s="70" customFormat="1" ht="23.45" customHeight="1" x14ac:dyDescent="0.2">
      <c r="A622" s="80"/>
      <c r="B622" s="80"/>
      <c r="C622" s="82"/>
      <c r="D622" s="82"/>
      <c r="E622" s="342"/>
      <c r="F622" s="83"/>
      <c r="G622" s="83"/>
      <c r="H622" s="83"/>
      <c r="I622" s="83"/>
    </row>
    <row r="623" spans="1:9" s="70" customFormat="1" ht="23.45" customHeight="1" x14ac:dyDescent="0.2">
      <c r="A623" s="80"/>
      <c r="B623" s="80"/>
      <c r="C623" s="82"/>
      <c r="D623" s="82"/>
      <c r="E623" s="342"/>
      <c r="F623" s="83"/>
      <c r="G623" s="83"/>
      <c r="H623" s="83"/>
      <c r="I623" s="83"/>
    </row>
    <row r="624" spans="1:9" s="70" customFormat="1" ht="23.45" customHeight="1" x14ac:dyDescent="0.2">
      <c r="A624" s="80"/>
      <c r="B624" s="80"/>
      <c r="C624" s="82"/>
      <c r="D624" s="82"/>
      <c r="E624" s="342"/>
      <c r="F624" s="83"/>
      <c r="G624" s="83"/>
      <c r="H624" s="83"/>
      <c r="I624" s="83"/>
    </row>
    <row r="625" spans="1:9" s="70" customFormat="1" ht="23.45" customHeight="1" x14ac:dyDescent="0.2">
      <c r="A625" s="80"/>
      <c r="B625" s="80"/>
      <c r="C625" s="82"/>
      <c r="D625" s="82"/>
      <c r="E625" s="342"/>
      <c r="F625" s="83"/>
      <c r="G625" s="83"/>
      <c r="H625" s="83"/>
      <c r="I625" s="83"/>
    </row>
    <row r="626" spans="1:9" s="70" customFormat="1" ht="23.45" customHeight="1" x14ac:dyDescent="0.2">
      <c r="A626" s="80"/>
      <c r="B626" s="80"/>
      <c r="C626" s="82"/>
      <c r="D626" s="82"/>
      <c r="E626" s="342"/>
      <c r="F626" s="83"/>
      <c r="G626" s="83"/>
      <c r="H626" s="83"/>
      <c r="I626" s="83"/>
    </row>
    <row r="627" spans="1:9" s="70" customFormat="1" ht="23.45" customHeight="1" x14ac:dyDescent="0.2">
      <c r="A627" s="80"/>
      <c r="B627" s="80"/>
      <c r="C627" s="82"/>
      <c r="D627" s="82"/>
      <c r="E627" s="342"/>
      <c r="F627" s="83"/>
      <c r="G627" s="83"/>
      <c r="H627" s="83"/>
      <c r="I627" s="83"/>
    </row>
    <row r="628" spans="1:9" s="70" customFormat="1" ht="23.45" customHeight="1" x14ac:dyDescent="0.2">
      <c r="A628" s="80"/>
      <c r="B628" s="80"/>
      <c r="C628" s="82"/>
      <c r="D628" s="82"/>
      <c r="E628" s="342"/>
      <c r="F628" s="83"/>
      <c r="G628" s="83"/>
      <c r="H628" s="83"/>
      <c r="I628" s="83"/>
    </row>
    <row r="629" spans="1:9" s="70" customFormat="1" ht="23.45" customHeight="1" x14ac:dyDescent="0.2">
      <c r="A629" s="80"/>
      <c r="B629" s="80"/>
      <c r="C629" s="82"/>
      <c r="D629" s="82"/>
      <c r="E629" s="342"/>
      <c r="F629" s="83"/>
      <c r="G629" s="83"/>
      <c r="H629" s="83"/>
      <c r="I629" s="83"/>
    </row>
    <row r="630" spans="1:9" s="70" customFormat="1" ht="23.45" customHeight="1" x14ac:dyDescent="0.2">
      <c r="A630" s="80"/>
      <c r="B630" s="80"/>
      <c r="C630" s="82"/>
      <c r="D630" s="82"/>
      <c r="E630" s="342"/>
      <c r="F630" s="83"/>
      <c r="G630" s="83"/>
      <c r="H630" s="83"/>
      <c r="I630" s="83"/>
    </row>
    <row r="631" spans="1:9" s="70" customFormat="1" ht="23.45" customHeight="1" x14ac:dyDescent="0.2">
      <c r="A631" s="80"/>
      <c r="B631" s="80"/>
      <c r="C631" s="82"/>
      <c r="D631" s="82"/>
      <c r="E631" s="342"/>
      <c r="F631" s="83"/>
      <c r="G631" s="83"/>
      <c r="H631" s="83"/>
      <c r="I631" s="83"/>
    </row>
    <row r="632" spans="1:9" s="70" customFormat="1" ht="23.45" customHeight="1" x14ac:dyDescent="0.2">
      <c r="A632" s="80"/>
      <c r="B632" s="80"/>
      <c r="C632" s="82"/>
      <c r="D632" s="82"/>
      <c r="E632" s="342"/>
      <c r="F632" s="83"/>
      <c r="G632" s="83"/>
      <c r="H632" s="83"/>
      <c r="I632" s="83"/>
    </row>
    <row r="633" spans="1:9" s="70" customFormat="1" ht="23.45" customHeight="1" x14ac:dyDescent="0.2">
      <c r="A633" s="80"/>
      <c r="B633" s="80"/>
      <c r="C633" s="82"/>
      <c r="D633" s="82"/>
      <c r="E633" s="342"/>
      <c r="F633" s="83"/>
      <c r="G633" s="83"/>
      <c r="H633" s="83"/>
      <c r="I633" s="83"/>
    </row>
    <row r="634" spans="1:9" s="70" customFormat="1" ht="23.45" customHeight="1" x14ac:dyDescent="0.2">
      <c r="A634" s="80"/>
      <c r="B634" s="80"/>
      <c r="C634" s="82"/>
      <c r="D634" s="82"/>
      <c r="E634" s="342"/>
      <c r="F634" s="83"/>
      <c r="G634" s="83"/>
      <c r="H634" s="83"/>
      <c r="I634" s="83"/>
    </row>
    <row r="635" spans="1:9" s="70" customFormat="1" ht="23.45" customHeight="1" x14ac:dyDescent="0.2">
      <c r="A635" s="80"/>
      <c r="B635" s="80"/>
      <c r="C635" s="82"/>
      <c r="D635" s="82"/>
      <c r="E635" s="342"/>
      <c r="F635" s="83"/>
      <c r="G635" s="83"/>
      <c r="H635" s="83"/>
      <c r="I635" s="83"/>
    </row>
    <row r="636" spans="1:9" s="70" customFormat="1" ht="23.45" customHeight="1" x14ac:dyDescent="0.2">
      <c r="A636" s="80"/>
      <c r="B636" s="80"/>
      <c r="C636" s="82"/>
      <c r="D636" s="82"/>
      <c r="E636" s="342"/>
      <c r="F636" s="83"/>
      <c r="G636" s="83"/>
      <c r="H636" s="83"/>
      <c r="I636" s="83"/>
    </row>
    <row r="637" spans="1:9" s="70" customFormat="1" ht="23.45" customHeight="1" x14ac:dyDescent="0.2">
      <c r="A637" s="80"/>
      <c r="B637" s="80"/>
      <c r="C637" s="82"/>
      <c r="D637" s="82"/>
      <c r="E637" s="342"/>
      <c r="F637" s="83"/>
      <c r="G637" s="83"/>
      <c r="H637" s="83"/>
      <c r="I637" s="83"/>
    </row>
    <row r="638" spans="1:9" s="70" customFormat="1" ht="23.45" customHeight="1" x14ac:dyDescent="0.2">
      <c r="A638" s="80"/>
      <c r="B638" s="80"/>
      <c r="C638" s="82"/>
      <c r="D638" s="82"/>
      <c r="E638" s="342"/>
      <c r="F638" s="83"/>
      <c r="G638" s="83"/>
      <c r="H638" s="83"/>
      <c r="I638" s="83"/>
    </row>
    <row r="639" spans="1:9" s="70" customFormat="1" ht="23.45" customHeight="1" x14ac:dyDescent="0.2">
      <c r="A639" s="80"/>
      <c r="B639" s="80"/>
      <c r="C639" s="82"/>
      <c r="D639" s="82"/>
      <c r="E639" s="342"/>
      <c r="F639" s="83"/>
      <c r="G639" s="83"/>
      <c r="H639" s="83"/>
      <c r="I639" s="83"/>
    </row>
    <row r="640" spans="1:9" s="70" customFormat="1" ht="23.45" customHeight="1" x14ac:dyDescent="0.2">
      <c r="A640" s="80"/>
      <c r="B640" s="80"/>
      <c r="C640" s="82"/>
      <c r="D640" s="82"/>
      <c r="E640" s="342"/>
      <c r="F640" s="83"/>
      <c r="G640" s="83"/>
      <c r="H640" s="83"/>
      <c r="I640" s="83"/>
    </row>
    <row r="641" spans="1:9" s="70" customFormat="1" ht="23.45" customHeight="1" x14ac:dyDescent="0.2">
      <c r="A641" s="80"/>
      <c r="B641" s="80"/>
      <c r="C641" s="82"/>
      <c r="D641" s="82"/>
      <c r="E641" s="342"/>
      <c r="F641" s="83"/>
      <c r="G641" s="83"/>
      <c r="H641" s="83"/>
      <c r="I641" s="83"/>
    </row>
    <row r="642" spans="1:9" s="70" customFormat="1" ht="23.45" customHeight="1" x14ac:dyDescent="0.2">
      <c r="A642" s="80"/>
      <c r="B642" s="80"/>
      <c r="C642" s="82"/>
      <c r="D642" s="82"/>
      <c r="E642" s="342"/>
      <c r="F642" s="83"/>
      <c r="G642" s="83"/>
      <c r="H642" s="83"/>
      <c r="I642" s="83"/>
    </row>
    <row r="643" spans="1:9" s="70" customFormat="1" ht="23.45" customHeight="1" x14ac:dyDescent="0.2">
      <c r="A643" s="80"/>
      <c r="B643" s="80"/>
      <c r="C643" s="82"/>
      <c r="D643" s="82"/>
      <c r="E643" s="342"/>
      <c r="F643" s="83"/>
      <c r="G643" s="83"/>
      <c r="H643" s="83"/>
      <c r="I643" s="83"/>
    </row>
    <row r="644" spans="1:9" s="70" customFormat="1" ht="23.45" customHeight="1" x14ac:dyDescent="0.2">
      <c r="A644" s="80"/>
      <c r="B644" s="80"/>
      <c r="C644" s="82"/>
      <c r="D644" s="82"/>
      <c r="E644" s="342"/>
      <c r="F644" s="83"/>
      <c r="G644" s="83"/>
      <c r="H644" s="83"/>
      <c r="I644" s="83"/>
    </row>
    <row r="645" spans="1:9" s="70" customFormat="1" ht="23.45" customHeight="1" x14ac:dyDescent="0.2">
      <c r="A645" s="80"/>
      <c r="B645" s="80"/>
      <c r="C645" s="82"/>
      <c r="D645" s="82"/>
      <c r="E645" s="342"/>
      <c r="F645" s="83"/>
      <c r="G645" s="83"/>
      <c r="H645" s="83"/>
      <c r="I645" s="83"/>
    </row>
    <row r="646" spans="1:9" s="70" customFormat="1" ht="23.45" customHeight="1" x14ac:dyDescent="0.2">
      <c r="A646" s="80"/>
      <c r="B646" s="80"/>
      <c r="C646" s="82"/>
      <c r="D646" s="82"/>
      <c r="E646" s="342"/>
      <c r="F646" s="83"/>
      <c r="G646" s="83"/>
      <c r="H646" s="83"/>
      <c r="I646" s="83"/>
    </row>
    <row r="647" spans="1:9" s="70" customFormat="1" ht="23.45" customHeight="1" x14ac:dyDescent="0.2">
      <c r="A647" s="80"/>
      <c r="B647" s="80"/>
      <c r="C647" s="82"/>
      <c r="D647" s="82"/>
      <c r="E647" s="342"/>
      <c r="F647" s="83"/>
      <c r="G647" s="83"/>
      <c r="H647" s="83"/>
      <c r="I647" s="83"/>
    </row>
    <row r="648" spans="1:9" s="70" customFormat="1" ht="23.45" customHeight="1" x14ac:dyDescent="0.2">
      <c r="A648" s="80"/>
      <c r="B648" s="80"/>
      <c r="C648" s="82"/>
      <c r="D648" s="82"/>
      <c r="E648" s="342"/>
      <c r="F648" s="83"/>
      <c r="G648" s="83"/>
      <c r="H648" s="83"/>
      <c r="I648" s="83"/>
    </row>
    <row r="649" spans="1:9" s="70" customFormat="1" ht="23.45" customHeight="1" x14ac:dyDescent="0.2">
      <c r="A649" s="80"/>
      <c r="B649" s="80"/>
      <c r="C649" s="82"/>
      <c r="D649" s="82"/>
      <c r="E649" s="342"/>
      <c r="F649" s="83"/>
      <c r="G649" s="83"/>
      <c r="H649" s="83"/>
      <c r="I649" s="83"/>
    </row>
    <row r="650" spans="1:9" s="70" customFormat="1" ht="23.45" customHeight="1" x14ac:dyDescent="0.2">
      <c r="A650" s="80"/>
      <c r="B650" s="80"/>
      <c r="C650" s="82"/>
      <c r="D650" s="82"/>
      <c r="E650" s="342"/>
      <c r="F650" s="83"/>
      <c r="G650" s="83"/>
      <c r="H650" s="83"/>
      <c r="I650" s="83"/>
    </row>
    <row r="651" spans="1:9" s="70" customFormat="1" ht="23.45" customHeight="1" x14ac:dyDescent="0.2">
      <c r="A651" s="80"/>
      <c r="B651" s="80"/>
      <c r="C651" s="82"/>
      <c r="D651" s="82"/>
      <c r="E651" s="342"/>
      <c r="F651" s="83"/>
      <c r="G651" s="83"/>
      <c r="H651" s="83"/>
      <c r="I651" s="83"/>
    </row>
    <row r="652" spans="1:9" s="70" customFormat="1" ht="23.45" customHeight="1" x14ac:dyDescent="0.2">
      <c r="A652" s="80"/>
      <c r="B652" s="80"/>
      <c r="C652" s="82"/>
      <c r="D652" s="82"/>
      <c r="E652" s="342"/>
      <c r="F652" s="83"/>
      <c r="G652" s="83"/>
      <c r="H652" s="83"/>
      <c r="I652" s="83"/>
    </row>
    <row r="653" spans="1:9" s="70" customFormat="1" ht="23.45" customHeight="1" x14ac:dyDescent="0.2">
      <c r="A653" s="80"/>
      <c r="B653" s="80"/>
      <c r="C653" s="82"/>
      <c r="D653" s="82"/>
      <c r="E653" s="342"/>
      <c r="F653" s="83"/>
      <c r="G653" s="83"/>
      <c r="H653" s="83"/>
      <c r="I653" s="83"/>
    </row>
    <row r="654" spans="1:9" s="70" customFormat="1" ht="23.45" customHeight="1" x14ac:dyDescent="0.2">
      <c r="A654" s="80"/>
      <c r="B654" s="80"/>
      <c r="C654" s="82"/>
      <c r="D654" s="82"/>
      <c r="E654" s="342"/>
      <c r="F654" s="83"/>
      <c r="G654" s="83"/>
      <c r="H654" s="83"/>
      <c r="I654" s="83"/>
    </row>
    <row r="655" spans="1:9" s="70" customFormat="1" ht="23.45" customHeight="1" x14ac:dyDescent="0.2">
      <c r="A655" s="80"/>
      <c r="B655" s="80"/>
      <c r="C655" s="82"/>
      <c r="D655" s="82"/>
      <c r="E655" s="342"/>
      <c r="F655" s="83"/>
      <c r="G655" s="83"/>
      <c r="H655" s="83"/>
      <c r="I655" s="83"/>
    </row>
    <row r="656" spans="1:9" s="70" customFormat="1" ht="23.45" customHeight="1" x14ac:dyDescent="0.2">
      <c r="A656" s="80"/>
      <c r="B656" s="80"/>
      <c r="C656" s="82"/>
      <c r="D656" s="82"/>
      <c r="E656" s="342"/>
      <c r="F656" s="83"/>
      <c r="G656" s="83"/>
      <c r="H656" s="83"/>
      <c r="I656" s="83"/>
    </row>
    <row r="657" spans="1:9" s="70" customFormat="1" ht="23.45" customHeight="1" x14ac:dyDescent="0.2">
      <c r="A657" s="80"/>
      <c r="B657" s="80"/>
      <c r="C657" s="82"/>
      <c r="D657" s="82"/>
      <c r="E657" s="342"/>
      <c r="F657" s="83"/>
      <c r="G657" s="83"/>
      <c r="H657" s="83"/>
      <c r="I657" s="83"/>
    </row>
    <row r="658" spans="1:9" s="70" customFormat="1" ht="23.45" customHeight="1" x14ac:dyDescent="0.2">
      <c r="A658" s="80"/>
      <c r="B658" s="80"/>
      <c r="C658" s="82"/>
      <c r="D658" s="82"/>
      <c r="E658" s="342"/>
      <c r="F658" s="83"/>
      <c r="G658" s="83"/>
      <c r="H658" s="83"/>
      <c r="I658" s="83"/>
    </row>
    <row r="659" spans="1:9" s="70" customFormat="1" ht="23.45" customHeight="1" x14ac:dyDescent="0.2">
      <c r="A659" s="80"/>
      <c r="B659" s="80"/>
      <c r="C659" s="82"/>
      <c r="D659" s="82"/>
      <c r="E659" s="342"/>
      <c r="F659" s="83"/>
      <c r="G659" s="83"/>
      <c r="H659" s="83"/>
      <c r="I659" s="83"/>
    </row>
    <row r="660" spans="1:9" s="70" customFormat="1" ht="23.45" customHeight="1" x14ac:dyDescent="0.2">
      <c r="A660" s="80"/>
      <c r="B660" s="80"/>
      <c r="C660" s="82"/>
      <c r="D660" s="82"/>
      <c r="E660" s="342"/>
      <c r="F660" s="83"/>
      <c r="G660" s="83"/>
      <c r="H660" s="83"/>
      <c r="I660" s="83"/>
    </row>
    <row r="661" spans="1:9" s="70" customFormat="1" ht="23.45" customHeight="1" x14ac:dyDescent="0.2">
      <c r="A661" s="80"/>
      <c r="B661" s="80"/>
      <c r="C661" s="82"/>
      <c r="D661" s="82"/>
      <c r="E661" s="342"/>
      <c r="F661" s="83"/>
      <c r="G661" s="83"/>
      <c r="H661" s="83"/>
      <c r="I661" s="83"/>
    </row>
    <row r="662" spans="1:9" s="70" customFormat="1" ht="23.45" customHeight="1" x14ac:dyDescent="0.2">
      <c r="A662" s="80"/>
      <c r="B662" s="80"/>
      <c r="C662" s="82"/>
      <c r="D662" s="82"/>
      <c r="E662" s="342"/>
      <c r="F662" s="83"/>
      <c r="G662" s="83"/>
      <c r="H662" s="83"/>
      <c r="I662" s="83"/>
    </row>
    <row r="663" spans="1:9" s="70" customFormat="1" ht="23.45" customHeight="1" x14ac:dyDescent="0.2">
      <c r="A663" s="80"/>
      <c r="B663" s="80"/>
      <c r="C663" s="82"/>
      <c r="D663" s="82"/>
      <c r="E663" s="342"/>
      <c r="F663" s="83"/>
      <c r="G663" s="83"/>
      <c r="H663" s="83"/>
      <c r="I663" s="83"/>
    </row>
    <row r="664" spans="1:9" s="70" customFormat="1" ht="23.45" customHeight="1" x14ac:dyDescent="0.2">
      <c r="A664" s="80"/>
      <c r="B664" s="80"/>
      <c r="C664" s="82"/>
      <c r="D664" s="82"/>
      <c r="E664" s="342"/>
      <c r="F664" s="83"/>
      <c r="G664" s="83"/>
      <c r="H664" s="83"/>
      <c r="I664" s="83"/>
    </row>
    <row r="665" spans="1:9" s="70" customFormat="1" ht="23.45" customHeight="1" x14ac:dyDescent="0.2">
      <c r="A665" s="80"/>
      <c r="B665" s="80"/>
      <c r="C665" s="82"/>
      <c r="D665" s="82"/>
      <c r="E665" s="342"/>
      <c r="F665" s="83"/>
      <c r="G665" s="83"/>
      <c r="H665" s="83"/>
      <c r="I665" s="83"/>
    </row>
    <row r="666" spans="1:9" s="70" customFormat="1" ht="23.45" customHeight="1" x14ac:dyDescent="0.2">
      <c r="A666" s="80"/>
      <c r="B666" s="80"/>
      <c r="C666" s="82"/>
      <c r="D666" s="82"/>
      <c r="E666" s="342"/>
      <c r="F666" s="83"/>
      <c r="G666" s="83"/>
      <c r="H666" s="83"/>
      <c r="I666" s="83"/>
    </row>
    <row r="667" spans="1:9" s="70" customFormat="1" ht="23.45" customHeight="1" x14ac:dyDescent="0.2">
      <c r="A667" s="80"/>
      <c r="B667" s="80"/>
      <c r="C667" s="82"/>
      <c r="D667" s="82"/>
      <c r="E667" s="342"/>
      <c r="F667" s="83"/>
      <c r="G667" s="83"/>
      <c r="H667" s="83"/>
      <c r="I667" s="83"/>
    </row>
    <row r="668" spans="1:9" s="70" customFormat="1" ht="23.45" customHeight="1" x14ac:dyDescent="0.2">
      <c r="A668" s="80"/>
      <c r="B668" s="80"/>
      <c r="C668" s="82"/>
      <c r="D668" s="82"/>
      <c r="E668" s="342"/>
      <c r="F668" s="83"/>
      <c r="G668" s="83"/>
      <c r="H668" s="83"/>
      <c r="I668" s="83"/>
    </row>
    <row r="669" spans="1:9" s="70" customFormat="1" ht="23.45" customHeight="1" x14ac:dyDescent="0.2">
      <c r="A669" s="80"/>
      <c r="B669" s="80"/>
      <c r="C669" s="82"/>
      <c r="D669" s="82"/>
      <c r="E669" s="342"/>
      <c r="F669" s="83"/>
      <c r="G669" s="83"/>
      <c r="H669" s="83"/>
      <c r="I669" s="83"/>
    </row>
    <row r="670" spans="1:9" s="70" customFormat="1" ht="23.45" customHeight="1" x14ac:dyDescent="0.2">
      <c r="A670" s="80"/>
      <c r="B670" s="80"/>
      <c r="C670" s="82"/>
      <c r="D670" s="82"/>
      <c r="E670" s="342"/>
      <c r="F670" s="83"/>
      <c r="G670" s="83"/>
      <c r="H670" s="83"/>
      <c r="I670" s="83"/>
    </row>
    <row r="671" spans="1:9" s="70" customFormat="1" ht="23.45" customHeight="1" x14ac:dyDescent="0.2">
      <c r="A671" s="80"/>
      <c r="B671" s="80"/>
      <c r="C671" s="82"/>
      <c r="D671" s="82"/>
      <c r="E671" s="342"/>
      <c r="F671" s="83"/>
      <c r="G671" s="83"/>
      <c r="H671" s="83"/>
      <c r="I671" s="83"/>
    </row>
    <row r="672" spans="1:9" s="70" customFormat="1" ht="23.45" customHeight="1" x14ac:dyDescent="0.2">
      <c r="A672" s="80"/>
      <c r="B672" s="80"/>
      <c r="C672" s="82"/>
      <c r="D672" s="82"/>
      <c r="E672" s="342"/>
      <c r="F672" s="83"/>
      <c r="G672" s="83"/>
      <c r="H672" s="83"/>
      <c r="I672" s="83"/>
    </row>
    <row r="673" spans="1:9" s="70" customFormat="1" ht="23.45" customHeight="1" x14ac:dyDescent="0.2">
      <c r="A673" s="80"/>
      <c r="B673" s="80"/>
      <c r="C673" s="82"/>
      <c r="D673" s="82"/>
      <c r="E673" s="342"/>
      <c r="F673" s="83"/>
      <c r="G673" s="83"/>
      <c r="H673" s="83"/>
      <c r="I673" s="83"/>
    </row>
    <row r="674" spans="1:9" s="70" customFormat="1" ht="23.45" customHeight="1" x14ac:dyDescent="0.2">
      <c r="A674" s="80"/>
      <c r="B674" s="80"/>
      <c r="C674" s="82"/>
      <c r="D674" s="82"/>
      <c r="E674" s="342"/>
      <c r="F674" s="83"/>
      <c r="G674" s="83"/>
      <c r="H674" s="83"/>
      <c r="I674" s="83"/>
    </row>
    <row r="675" spans="1:9" s="70" customFormat="1" ht="23.45" customHeight="1" x14ac:dyDescent="0.2">
      <c r="A675" s="80"/>
      <c r="B675" s="80"/>
      <c r="C675" s="82"/>
      <c r="D675" s="82"/>
      <c r="E675" s="342"/>
      <c r="F675" s="83"/>
      <c r="G675" s="83"/>
      <c r="H675" s="83"/>
      <c r="I675" s="83"/>
    </row>
    <row r="676" spans="1:9" s="70" customFormat="1" ht="23.45" customHeight="1" x14ac:dyDescent="0.2">
      <c r="A676" s="80"/>
      <c r="B676" s="80"/>
      <c r="C676" s="82"/>
      <c r="D676" s="82"/>
      <c r="E676" s="342"/>
      <c r="F676" s="83"/>
      <c r="G676" s="83"/>
      <c r="H676" s="83"/>
      <c r="I676" s="83"/>
    </row>
    <row r="677" spans="1:9" s="70" customFormat="1" ht="23.45" customHeight="1" x14ac:dyDescent="0.2">
      <c r="A677" s="80"/>
      <c r="B677" s="80"/>
      <c r="C677" s="82"/>
      <c r="D677" s="82"/>
      <c r="E677" s="342"/>
      <c r="F677" s="83"/>
      <c r="G677" s="83"/>
      <c r="H677" s="83"/>
      <c r="I677" s="83"/>
    </row>
    <row r="678" spans="1:9" s="70" customFormat="1" ht="23.45" customHeight="1" x14ac:dyDescent="0.2">
      <c r="A678" s="80"/>
      <c r="B678" s="80"/>
      <c r="C678" s="82"/>
      <c r="D678" s="82"/>
      <c r="E678" s="342"/>
      <c r="F678" s="83"/>
      <c r="G678" s="83"/>
      <c r="H678" s="83"/>
      <c r="I678" s="83"/>
    </row>
    <row r="679" spans="1:9" s="70" customFormat="1" ht="23.45" customHeight="1" x14ac:dyDescent="0.2">
      <c r="A679" s="80"/>
      <c r="B679" s="80"/>
      <c r="C679" s="82"/>
      <c r="D679" s="82"/>
      <c r="E679" s="342"/>
      <c r="F679" s="83"/>
      <c r="G679" s="83"/>
      <c r="H679" s="83"/>
      <c r="I679" s="83"/>
    </row>
    <row r="680" spans="1:9" s="70" customFormat="1" ht="23.45" customHeight="1" x14ac:dyDescent="0.2">
      <c r="A680" s="80"/>
      <c r="B680" s="80"/>
      <c r="C680" s="82"/>
      <c r="D680" s="82"/>
      <c r="E680" s="342"/>
      <c r="F680" s="83"/>
      <c r="G680" s="83"/>
      <c r="H680" s="83"/>
      <c r="I680" s="83"/>
    </row>
    <row r="681" spans="1:9" s="70" customFormat="1" ht="23.45" customHeight="1" x14ac:dyDescent="0.2">
      <c r="A681" s="80"/>
      <c r="B681" s="80"/>
      <c r="C681" s="82"/>
      <c r="D681" s="82"/>
      <c r="E681" s="342"/>
      <c r="F681" s="83"/>
      <c r="G681" s="83"/>
      <c r="H681" s="83"/>
      <c r="I681" s="83"/>
    </row>
    <row r="682" spans="1:9" s="70" customFormat="1" ht="23.45" customHeight="1" x14ac:dyDescent="0.2">
      <c r="A682" s="80"/>
      <c r="B682" s="80"/>
      <c r="C682" s="82"/>
      <c r="D682" s="82"/>
      <c r="E682" s="342"/>
      <c r="F682" s="83"/>
      <c r="G682" s="83"/>
      <c r="H682" s="83"/>
      <c r="I682" s="83"/>
    </row>
    <row r="683" spans="1:9" s="70" customFormat="1" ht="23.45" customHeight="1" x14ac:dyDescent="0.2">
      <c r="A683" s="80"/>
      <c r="B683" s="80"/>
      <c r="C683" s="82"/>
      <c r="D683" s="82"/>
      <c r="E683" s="342"/>
      <c r="F683" s="83"/>
      <c r="G683" s="83"/>
      <c r="H683" s="83"/>
      <c r="I683" s="83"/>
    </row>
    <row r="684" spans="1:9" s="70" customFormat="1" ht="23.45" customHeight="1" x14ac:dyDescent="0.2">
      <c r="A684" s="80"/>
      <c r="B684" s="80"/>
      <c r="C684" s="82"/>
      <c r="D684" s="82"/>
      <c r="E684" s="342"/>
      <c r="F684" s="83"/>
      <c r="G684" s="83"/>
      <c r="H684" s="83"/>
      <c r="I684" s="83"/>
    </row>
    <row r="685" spans="1:9" s="70" customFormat="1" ht="23.45" customHeight="1" x14ac:dyDescent="0.2">
      <c r="A685" s="80"/>
      <c r="B685" s="80"/>
      <c r="C685" s="82"/>
      <c r="D685" s="82"/>
      <c r="E685" s="342"/>
      <c r="F685" s="83"/>
      <c r="G685" s="83"/>
      <c r="H685" s="83"/>
      <c r="I685" s="83"/>
    </row>
    <row r="686" spans="1:9" s="70" customFormat="1" ht="23.45" customHeight="1" x14ac:dyDescent="0.2">
      <c r="A686" s="80"/>
      <c r="B686" s="80"/>
      <c r="C686" s="82"/>
      <c r="D686" s="82"/>
      <c r="E686" s="342"/>
      <c r="F686" s="83"/>
      <c r="G686" s="83"/>
      <c r="H686" s="83"/>
      <c r="I686" s="83"/>
    </row>
    <row r="687" spans="1:9" s="70" customFormat="1" ht="23.45" customHeight="1" x14ac:dyDescent="0.2">
      <c r="A687" s="80"/>
      <c r="B687" s="80"/>
      <c r="C687" s="82"/>
      <c r="D687" s="82"/>
      <c r="E687" s="342"/>
      <c r="F687" s="83"/>
      <c r="G687" s="83"/>
      <c r="H687" s="83"/>
      <c r="I687" s="83"/>
    </row>
    <row r="688" spans="1:9" s="70" customFormat="1" ht="23.45" customHeight="1" x14ac:dyDescent="0.2">
      <c r="A688" s="80"/>
      <c r="B688" s="80"/>
      <c r="C688" s="82"/>
      <c r="D688" s="82"/>
      <c r="E688" s="342"/>
      <c r="F688" s="83"/>
      <c r="G688" s="83"/>
      <c r="H688" s="83"/>
      <c r="I688" s="83"/>
    </row>
    <row r="689" spans="1:9" s="70" customFormat="1" ht="23.45" customHeight="1" x14ac:dyDescent="0.2">
      <c r="A689" s="80"/>
      <c r="B689" s="80"/>
      <c r="C689" s="82"/>
      <c r="D689" s="82"/>
      <c r="E689" s="342"/>
      <c r="F689" s="83"/>
      <c r="G689" s="83"/>
      <c r="H689" s="83"/>
      <c r="I689" s="83"/>
    </row>
    <row r="690" spans="1:9" s="70" customFormat="1" ht="23.45" customHeight="1" x14ac:dyDescent="0.2">
      <c r="A690" s="80"/>
      <c r="B690" s="80"/>
      <c r="C690" s="82"/>
      <c r="D690" s="82"/>
      <c r="E690" s="342"/>
      <c r="F690" s="83"/>
      <c r="G690" s="83"/>
      <c r="H690" s="83"/>
      <c r="I690" s="83"/>
    </row>
    <row r="691" spans="1:9" s="70" customFormat="1" ht="23.45" customHeight="1" x14ac:dyDescent="0.2">
      <c r="A691" s="80"/>
      <c r="B691" s="80"/>
      <c r="C691" s="82"/>
      <c r="D691" s="82"/>
      <c r="E691" s="342"/>
      <c r="F691" s="83"/>
      <c r="G691" s="83"/>
      <c r="H691" s="83"/>
      <c r="I691" s="83"/>
    </row>
    <row r="692" spans="1:9" s="70" customFormat="1" ht="23.45" customHeight="1" x14ac:dyDescent="0.2">
      <c r="A692" s="80"/>
      <c r="B692" s="80"/>
      <c r="C692" s="82"/>
      <c r="D692" s="82"/>
      <c r="E692" s="342"/>
      <c r="F692" s="83"/>
      <c r="G692" s="83"/>
      <c r="H692" s="83"/>
      <c r="I692" s="83"/>
    </row>
    <row r="693" spans="1:9" s="70" customFormat="1" ht="23.45" customHeight="1" x14ac:dyDescent="0.2">
      <c r="A693" s="80"/>
      <c r="B693" s="80"/>
      <c r="C693" s="82"/>
      <c r="D693" s="82"/>
      <c r="E693" s="342"/>
      <c r="F693" s="83"/>
      <c r="G693" s="83"/>
      <c r="H693" s="83"/>
      <c r="I693" s="83"/>
    </row>
    <row r="694" spans="1:9" s="70" customFormat="1" ht="23.45" customHeight="1" x14ac:dyDescent="0.2">
      <c r="A694" s="80"/>
      <c r="B694" s="80"/>
      <c r="C694" s="82"/>
      <c r="D694" s="82"/>
      <c r="E694" s="342"/>
      <c r="F694" s="83"/>
      <c r="G694" s="83"/>
      <c r="H694" s="83"/>
      <c r="I694" s="83"/>
    </row>
    <row r="695" spans="1:9" s="70" customFormat="1" ht="23.45" customHeight="1" x14ac:dyDescent="0.2">
      <c r="A695" s="80"/>
      <c r="B695" s="80"/>
      <c r="C695" s="82"/>
      <c r="D695" s="82"/>
      <c r="E695" s="342"/>
      <c r="F695" s="83"/>
      <c r="G695" s="83"/>
      <c r="H695" s="83"/>
      <c r="I695" s="83"/>
    </row>
    <row r="696" spans="1:9" s="70" customFormat="1" ht="23.45" customHeight="1" x14ac:dyDescent="0.2">
      <c r="A696" s="80"/>
      <c r="B696" s="80"/>
      <c r="C696" s="82"/>
      <c r="D696" s="82"/>
      <c r="E696" s="342"/>
      <c r="F696" s="83"/>
      <c r="G696" s="83"/>
      <c r="H696" s="83"/>
      <c r="I696" s="83"/>
    </row>
    <row r="697" spans="1:9" s="70" customFormat="1" ht="23.45" customHeight="1" x14ac:dyDescent="0.2">
      <c r="A697" s="80"/>
      <c r="B697" s="80"/>
      <c r="C697" s="82"/>
      <c r="D697" s="82"/>
      <c r="E697" s="342"/>
      <c r="F697" s="83"/>
      <c r="G697" s="83"/>
      <c r="H697" s="83"/>
      <c r="I697" s="83"/>
    </row>
    <row r="698" spans="1:9" s="70" customFormat="1" ht="23.45" customHeight="1" x14ac:dyDescent="0.2">
      <c r="A698" s="80"/>
      <c r="B698" s="80"/>
      <c r="C698" s="82"/>
      <c r="D698" s="82"/>
      <c r="E698" s="342"/>
      <c r="F698" s="83"/>
      <c r="G698" s="83"/>
      <c r="H698" s="83"/>
      <c r="I698" s="83"/>
    </row>
    <row r="699" spans="1:9" s="70" customFormat="1" ht="23.45" customHeight="1" x14ac:dyDescent="0.2">
      <c r="A699" s="80"/>
      <c r="B699" s="80"/>
      <c r="C699" s="82"/>
      <c r="D699" s="82"/>
      <c r="E699" s="342"/>
      <c r="F699" s="83"/>
      <c r="G699" s="83"/>
      <c r="H699" s="83"/>
      <c r="I699" s="83"/>
    </row>
    <row r="700" spans="1:9" s="70" customFormat="1" ht="23.45" customHeight="1" x14ac:dyDescent="0.2">
      <c r="A700" s="80"/>
      <c r="B700" s="80"/>
      <c r="C700" s="82"/>
      <c r="D700" s="82"/>
      <c r="E700" s="342"/>
      <c r="F700" s="83"/>
      <c r="G700" s="83"/>
      <c r="H700" s="83"/>
      <c r="I700" s="83"/>
    </row>
    <row r="701" spans="1:9" s="70" customFormat="1" ht="23.45" customHeight="1" x14ac:dyDescent="0.2">
      <c r="A701" s="80"/>
      <c r="B701" s="80"/>
      <c r="C701" s="82"/>
      <c r="D701" s="82"/>
      <c r="E701" s="342"/>
      <c r="F701" s="83"/>
      <c r="G701" s="83"/>
      <c r="H701" s="83"/>
      <c r="I701" s="83"/>
    </row>
    <row r="702" spans="1:9" s="70" customFormat="1" ht="23.45" customHeight="1" x14ac:dyDescent="0.2">
      <c r="A702" s="80"/>
      <c r="B702" s="80"/>
      <c r="C702" s="82"/>
      <c r="D702" s="82"/>
      <c r="E702" s="342"/>
      <c r="F702" s="83"/>
      <c r="G702" s="83"/>
      <c r="H702" s="83"/>
      <c r="I702" s="83"/>
    </row>
    <row r="703" spans="1:9" s="70" customFormat="1" ht="23.45" customHeight="1" x14ac:dyDescent="0.2">
      <c r="A703" s="80"/>
      <c r="B703" s="80"/>
      <c r="C703" s="82"/>
      <c r="D703" s="82"/>
      <c r="E703" s="342"/>
      <c r="F703" s="83"/>
      <c r="G703" s="83"/>
      <c r="H703" s="83"/>
      <c r="I703" s="83"/>
    </row>
    <row r="704" spans="1:9" s="70" customFormat="1" ht="23.45" customHeight="1" x14ac:dyDescent="0.2">
      <c r="A704" s="80"/>
      <c r="B704" s="80"/>
      <c r="C704" s="82"/>
      <c r="D704" s="82"/>
      <c r="E704" s="342"/>
      <c r="F704" s="83"/>
      <c r="G704" s="83"/>
      <c r="H704" s="83"/>
      <c r="I704" s="83"/>
    </row>
    <row r="705" spans="1:9" s="70" customFormat="1" ht="23.45" customHeight="1" x14ac:dyDescent="0.2">
      <c r="A705" s="80"/>
      <c r="B705" s="80"/>
      <c r="C705" s="82"/>
      <c r="D705" s="82"/>
      <c r="E705" s="342"/>
      <c r="F705" s="83"/>
      <c r="G705" s="83"/>
      <c r="H705" s="83"/>
      <c r="I705" s="83"/>
    </row>
    <row r="706" spans="1:9" s="70" customFormat="1" ht="23.45" customHeight="1" x14ac:dyDescent="0.2">
      <c r="A706" s="80"/>
      <c r="B706" s="80"/>
      <c r="C706" s="82"/>
      <c r="D706" s="82"/>
      <c r="E706" s="342"/>
      <c r="F706" s="83"/>
      <c r="G706" s="83"/>
      <c r="H706" s="83"/>
      <c r="I706" s="83"/>
    </row>
    <row r="707" spans="1:9" s="70" customFormat="1" ht="23.45" customHeight="1" x14ac:dyDescent="0.2">
      <c r="A707" s="80"/>
      <c r="B707" s="80"/>
      <c r="C707" s="82"/>
      <c r="D707" s="82"/>
      <c r="E707" s="342"/>
      <c r="F707" s="83"/>
      <c r="G707" s="83"/>
      <c r="H707" s="83"/>
      <c r="I707" s="83"/>
    </row>
    <row r="708" spans="1:9" s="70" customFormat="1" ht="23.45" customHeight="1" x14ac:dyDescent="0.2">
      <c r="A708" s="80"/>
      <c r="B708" s="80"/>
      <c r="C708" s="82"/>
      <c r="D708" s="82"/>
      <c r="E708" s="342"/>
      <c r="F708" s="83"/>
      <c r="G708" s="83"/>
      <c r="H708" s="83"/>
      <c r="I708" s="83"/>
    </row>
    <row r="709" spans="1:9" s="70" customFormat="1" ht="23.45" customHeight="1" x14ac:dyDescent="0.2">
      <c r="A709" s="80"/>
      <c r="B709" s="80"/>
      <c r="C709" s="82"/>
      <c r="D709" s="82"/>
      <c r="E709" s="342"/>
      <c r="F709" s="83"/>
      <c r="G709" s="83"/>
      <c r="H709" s="83"/>
      <c r="I709" s="83"/>
    </row>
    <row r="710" spans="1:9" s="70" customFormat="1" ht="23.45" customHeight="1" x14ac:dyDescent="0.2">
      <c r="A710" s="80"/>
      <c r="B710" s="80"/>
      <c r="C710" s="82"/>
      <c r="D710" s="82"/>
      <c r="E710" s="342"/>
      <c r="F710" s="83"/>
      <c r="G710" s="83"/>
      <c r="H710" s="83"/>
      <c r="I710" s="83"/>
    </row>
    <row r="711" spans="1:9" s="70" customFormat="1" ht="23.45" customHeight="1" x14ac:dyDescent="0.2">
      <c r="A711" s="80"/>
      <c r="B711" s="80"/>
      <c r="C711" s="82"/>
      <c r="D711" s="82"/>
      <c r="E711" s="342"/>
      <c r="F711" s="83"/>
      <c r="G711" s="83"/>
      <c r="H711" s="83"/>
      <c r="I711" s="83"/>
    </row>
    <row r="712" spans="1:9" s="70" customFormat="1" ht="23.45" customHeight="1" x14ac:dyDescent="0.2">
      <c r="A712" s="80"/>
      <c r="B712" s="80"/>
      <c r="C712" s="82"/>
      <c r="D712" s="82"/>
      <c r="E712" s="342"/>
      <c r="F712" s="83"/>
      <c r="G712" s="83"/>
      <c r="H712" s="83"/>
      <c r="I712" s="83"/>
    </row>
    <row r="713" spans="1:9" s="70" customFormat="1" ht="23.45" customHeight="1" x14ac:dyDescent="0.2">
      <c r="A713" s="80"/>
      <c r="B713" s="80"/>
      <c r="C713" s="82"/>
      <c r="D713" s="82"/>
      <c r="E713" s="342"/>
      <c r="F713" s="83"/>
      <c r="G713" s="83"/>
      <c r="H713" s="83"/>
      <c r="I713" s="83"/>
    </row>
    <row r="714" spans="1:9" s="70" customFormat="1" ht="23.45" customHeight="1" x14ac:dyDescent="0.2">
      <c r="A714" s="80"/>
      <c r="B714" s="80"/>
      <c r="C714" s="82"/>
      <c r="D714" s="82"/>
      <c r="E714" s="342"/>
      <c r="F714" s="83"/>
      <c r="G714" s="83"/>
      <c r="H714" s="83"/>
      <c r="I714" s="83"/>
    </row>
    <row r="715" spans="1:9" s="70" customFormat="1" ht="23.45" customHeight="1" x14ac:dyDescent="0.2">
      <c r="A715" s="80"/>
      <c r="B715" s="80"/>
      <c r="C715" s="82"/>
      <c r="D715" s="82"/>
      <c r="E715" s="342"/>
      <c r="F715" s="83"/>
      <c r="G715" s="83"/>
      <c r="H715" s="83"/>
      <c r="I715" s="83"/>
    </row>
    <row r="716" spans="1:9" s="70" customFormat="1" ht="23.45" customHeight="1" x14ac:dyDescent="0.2">
      <c r="A716" s="80"/>
      <c r="B716" s="80"/>
      <c r="C716" s="82"/>
      <c r="D716" s="82"/>
      <c r="E716" s="342"/>
      <c r="F716" s="83"/>
      <c r="G716" s="83"/>
      <c r="H716" s="83"/>
      <c r="I716" s="83"/>
    </row>
    <row r="717" spans="1:9" s="70" customFormat="1" ht="23.45" customHeight="1" x14ac:dyDescent="0.2">
      <c r="A717" s="80"/>
      <c r="B717" s="80"/>
      <c r="C717" s="82"/>
      <c r="D717" s="82"/>
      <c r="E717" s="342"/>
      <c r="F717" s="83"/>
      <c r="G717" s="83"/>
      <c r="H717" s="83"/>
      <c r="I717" s="83"/>
    </row>
    <row r="718" spans="1:9" s="70" customFormat="1" ht="23.45" customHeight="1" x14ac:dyDescent="0.2">
      <c r="A718" s="80"/>
      <c r="B718" s="80"/>
      <c r="C718" s="82"/>
      <c r="D718" s="82"/>
      <c r="E718" s="342"/>
      <c r="F718" s="83"/>
      <c r="G718" s="83"/>
      <c r="H718" s="83"/>
      <c r="I718" s="83"/>
    </row>
    <row r="719" spans="1:9" s="70" customFormat="1" ht="23.45" customHeight="1" x14ac:dyDescent="0.2">
      <c r="A719" s="80"/>
      <c r="B719" s="80"/>
      <c r="C719" s="82"/>
      <c r="D719" s="82"/>
      <c r="E719" s="342"/>
      <c r="F719" s="83"/>
      <c r="G719" s="83"/>
      <c r="H719" s="83"/>
      <c r="I719" s="83"/>
    </row>
    <row r="720" spans="1:9" s="70" customFormat="1" ht="23.45" customHeight="1" x14ac:dyDescent="0.2">
      <c r="A720" s="80"/>
      <c r="B720" s="80"/>
      <c r="C720" s="82"/>
      <c r="D720" s="82"/>
      <c r="E720" s="342"/>
      <c r="F720" s="83"/>
      <c r="G720" s="83"/>
      <c r="H720" s="83"/>
      <c r="I720" s="83"/>
    </row>
    <row r="721" spans="1:9" s="70" customFormat="1" ht="23.45" customHeight="1" x14ac:dyDescent="0.2">
      <c r="A721" s="80"/>
      <c r="B721" s="80"/>
      <c r="C721" s="82"/>
      <c r="D721" s="82"/>
      <c r="E721" s="342"/>
      <c r="F721" s="83"/>
      <c r="G721" s="83"/>
      <c r="H721" s="83"/>
      <c r="I721" s="83"/>
    </row>
    <row r="722" spans="1:9" s="70" customFormat="1" ht="23.45" customHeight="1" x14ac:dyDescent="0.2">
      <c r="A722" s="80"/>
      <c r="B722" s="80"/>
      <c r="C722" s="82"/>
      <c r="D722" s="82"/>
      <c r="E722" s="342"/>
      <c r="F722" s="83"/>
      <c r="G722" s="83"/>
      <c r="H722" s="83"/>
      <c r="I722" s="83"/>
    </row>
    <row r="723" spans="1:9" s="70" customFormat="1" ht="23.45" customHeight="1" x14ac:dyDescent="0.2">
      <c r="A723" s="80"/>
      <c r="B723" s="80"/>
      <c r="C723" s="82"/>
      <c r="D723" s="82"/>
      <c r="E723" s="342"/>
      <c r="F723" s="83"/>
      <c r="G723" s="83"/>
      <c r="H723" s="83"/>
      <c r="I723" s="83"/>
    </row>
    <row r="724" spans="1:9" s="70" customFormat="1" ht="23.45" customHeight="1" x14ac:dyDescent="0.2">
      <c r="A724" s="80"/>
      <c r="B724" s="80"/>
      <c r="C724" s="82"/>
      <c r="D724" s="82"/>
      <c r="E724" s="342"/>
      <c r="F724" s="83"/>
      <c r="G724" s="83"/>
      <c r="H724" s="83"/>
      <c r="I724" s="83"/>
    </row>
    <row r="725" spans="1:9" s="70" customFormat="1" ht="23.45" customHeight="1" x14ac:dyDescent="0.2">
      <c r="A725" s="80"/>
      <c r="B725" s="80"/>
      <c r="C725" s="82"/>
      <c r="D725" s="82"/>
      <c r="E725" s="342"/>
      <c r="F725" s="83"/>
      <c r="G725" s="83"/>
      <c r="H725" s="83"/>
      <c r="I725" s="83"/>
    </row>
    <row r="726" spans="1:9" s="70" customFormat="1" ht="23.45" customHeight="1" x14ac:dyDescent="0.2">
      <c r="A726" s="80"/>
      <c r="B726" s="80"/>
      <c r="C726" s="82"/>
      <c r="D726" s="82"/>
      <c r="E726" s="342"/>
      <c r="F726" s="83"/>
      <c r="G726" s="83"/>
      <c r="H726" s="83"/>
      <c r="I726" s="83"/>
    </row>
    <row r="727" spans="1:9" s="70" customFormat="1" ht="23.45" customHeight="1" x14ac:dyDescent="0.2">
      <c r="A727" s="80"/>
      <c r="B727" s="80"/>
      <c r="C727" s="82"/>
      <c r="D727" s="82"/>
      <c r="E727" s="342"/>
      <c r="F727" s="83"/>
      <c r="G727" s="83"/>
      <c r="H727" s="83"/>
      <c r="I727" s="83"/>
    </row>
    <row r="728" spans="1:9" s="70" customFormat="1" ht="23.45" customHeight="1" x14ac:dyDescent="0.2">
      <c r="A728" s="80"/>
      <c r="B728" s="80"/>
      <c r="C728" s="82"/>
      <c r="D728" s="82"/>
      <c r="E728" s="342"/>
      <c r="F728" s="83"/>
      <c r="G728" s="83"/>
      <c r="H728" s="83"/>
      <c r="I728" s="83"/>
    </row>
    <row r="729" spans="1:9" s="70" customFormat="1" ht="23.45" customHeight="1" x14ac:dyDescent="0.2">
      <c r="A729" s="80"/>
      <c r="B729" s="80"/>
      <c r="C729" s="82"/>
      <c r="D729" s="82"/>
      <c r="E729" s="342"/>
      <c r="F729" s="83"/>
      <c r="G729" s="83"/>
      <c r="H729" s="83"/>
      <c r="I729" s="83"/>
    </row>
    <row r="730" spans="1:9" s="70" customFormat="1" ht="23.45" customHeight="1" x14ac:dyDescent="0.2">
      <c r="A730" s="80"/>
      <c r="B730" s="80"/>
      <c r="C730" s="82"/>
      <c r="D730" s="82"/>
      <c r="E730" s="342"/>
      <c r="F730" s="83"/>
      <c r="G730" s="83"/>
      <c r="H730" s="83"/>
      <c r="I730" s="83"/>
    </row>
    <row r="731" spans="1:9" s="70" customFormat="1" ht="23.45" customHeight="1" x14ac:dyDescent="0.2">
      <c r="A731" s="80"/>
      <c r="B731" s="80"/>
      <c r="C731" s="82"/>
      <c r="D731" s="82"/>
      <c r="E731" s="342"/>
      <c r="F731" s="83"/>
      <c r="G731" s="83"/>
      <c r="H731" s="83"/>
      <c r="I731" s="83"/>
    </row>
    <row r="732" spans="1:9" s="70" customFormat="1" ht="23.45" customHeight="1" x14ac:dyDescent="0.2">
      <c r="A732" s="80"/>
      <c r="B732" s="80"/>
      <c r="C732" s="82"/>
      <c r="D732" s="82"/>
      <c r="E732" s="342"/>
      <c r="F732" s="83"/>
      <c r="G732" s="83"/>
      <c r="H732" s="83"/>
      <c r="I732" s="83"/>
    </row>
    <row r="733" spans="1:9" s="70" customFormat="1" ht="23.45" customHeight="1" x14ac:dyDescent="0.2">
      <c r="A733" s="80"/>
      <c r="B733" s="80"/>
      <c r="C733" s="82"/>
      <c r="D733" s="82"/>
      <c r="E733" s="342"/>
      <c r="F733" s="83"/>
      <c r="G733" s="83"/>
      <c r="H733" s="83"/>
      <c r="I733" s="83"/>
    </row>
    <row r="734" spans="1:9" s="70" customFormat="1" ht="23.45" customHeight="1" x14ac:dyDescent="0.2">
      <c r="A734" s="80"/>
      <c r="B734" s="80"/>
      <c r="C734" s="82"/>
      <c r="D734" s="82"/>
      <c r="E734" s="342"/>
      <c r="F734" s="83"/>
      <c r="G734" s="83"/>
      <c r="H734" s="83"/>
      <c r="I734" s="83"/>
    </row>
    <row r="735" spans="1:9" s="70" customFormat="1" ht="23.45" customHeight="1" x14ac:dyDescent="0.2">
      <c r="A735" s="80"/>
      <c r="B735" s="80"/>
      <c r="C735" s="82"/>
      <c r="D735" s="82"/>
      <c r="E735" s="342"/>
      <c r="F735" s="83"/>
      <c r="G735" s="83"/>
      <c r="H735" s="83"/>
      <c r="I735" s="83"/>
    </row>
    <row r="736" spans="1:9" s="70" customFormat="1" ht="23.45" customHeight="1" x14ac:dyDescent="0.2">
      <c r="A736" s="80"/>
      <c r="B736" s="80"/>
      <c r="C736" s="82"/>
      <c r="D736" s="82"/>
      <c r="E736" s="342"/>
      <c r="F736" s="83"/>
      <c r="G736" s="83"/>
      <c r="H736" s="83"/>
      <c r="I736" s="83"/>
    </row>
    <row r="737" spans="1:9" s="70" customFormat="1" ht="23.45" customHeight="1" x14ac:dyDescent="0.2">
      <c r="A737" s="80"/>
      <c r="B737" s="80"/>
      <c r="C737" s="82"/>
      <c r="D737" s="82"/>
      <c r="E737" s="342"/>
      <c r="F737" s="83"/>
      <c r="G737" s="83"/>
      <c r="H737" s="83"/>
      <c r="I737" s="83"/>
    </row>
    <row r="738" spans="1:9" s="70" customFormat="1" ht="23.45" customHeight="1" x14ac:dyDescent="0.2">
      <c r="A738" s="80"/>
      <c r="B738" s="80"/>
      <c r="C738" s="82"/>
      <c r="D738" s="82"/>
      <c r="E738" s="342"/>
      <c r="F738" s="83"/>
      <c r="G738" s="83"/>
      <c r="H738" s="83"/>
      <c r="I738" s="83"/>
    </row>
    <row r="739" spans="1:9" s="70" customFormat="1" ht="23.45" customHeight="1" x14ac:dyDescent="0.2">
      <c r="A739" s="80"/>
      <c r="B739" s="80"/>
      <c r="C739" s="82"/>
      <c r="D739" s="82"/>
      <c r="E739" s="342"/>
      <c r="F739" s="83"/>
      <c r="G739" s="83"/>
      <c r="H739" s="83"/>
      <c r="I739" s="83"/>
    </row>
    <row r="740" spans="1:9" s="70" customFormat="1" ht="23.45" customHeight="1" x14ac:dyDescent="0.2">
      <c r="A740" s="80"/>
      <c r="B740" s="80"/>
      <c r="C740" s="82"/>
      <c r="D740" s="82"/>
      <c r="E740" s="342"/>
      <c r="F740" s="83"/>
      <c r="G740" s="83"/>
      <c r="H740" s="83"/>
      <c r="I740" s="83"/>
    </row>
    <row r="741" spans="1:9" s="70" customFormat="1" ht="23.45" customHeight="1" x14ac:dyDescent="0.2">
      <c r="A741" s="80"/>
      <c r="B741" s="80"/>
      <c r="C741" s="82"/>
      <c r="D741" s="82"/>
      <c r="E741" s="342"/>
      <c r="F741" s="83"/>
      <c r="G741" s="83"/>
      <c r="H741" s="83"/>
      <c r="I741" s="83"/>
    </row>
    <row r="742" spans="1:9" s="70" customFormat="1" ht="23.45" customHeight="1" x14ac:dyDescent="0.2">
      <c r="A742" s="80"/>
      <c r="B742" s="80"/>
      <c r="C742" s="82"/>
      <c r="D742" s="82"/>
      <c r="E742" s="342"/>
      <c r="F742" s="83"/>
      <c r="G742" s="83"/>
      <c r="H742" s="83"/>
      <c r="I742" s="83"/>
    </row>
    <row r="743" spans="1:9" s="70" customFormat="1" ht="23.45" customHeight="1" x14ac:dyDescent="0.2">
      <c r="A743" s="80"/>
      <c r="B743" s="80"/>
      <c r="C743" s="82"/>
      <c r="D743" s="82"/>
      <c r="E743" s="342"/>
      <c r="F743" s="83"/>
      <c r="G743" s="83"/>
      <c r="H743" s="83"/>
      <c r="I743" s="83"/>
    </row>
    <row r="744" spans="1:9" s="70" customFormat="1" ht="23.45" customHeight="1" x14ac:dyDescent="0.2">
      <c r="A744" s="80"/>
      <c r="B744" s="80"/>
      <c r="C744" s="82"/>
      <c r="D744" s="82"/>
      <c r="E744" s="342"/>
      <c r="F744" s="83"/>
      <c r="G744" s="83"/>
      <c r="H744" s="83"/>
      <c r="I744" s="83"/>
    </row>
    <row r="745" spans="1:9" s="70" customFormat="1" ht="23.45" customHeight="1" x14ac:dyDescent="0.2">
      <c r="A745" s="80"/>
      <c r="B745" s="80"/>
      <c r="C745" s="82"/>
      <c r="D745" s="82"/>
      <c r="E745" s="342"/>
      <c r="F745" s="83"/>
      <c r="G745" s="83"/>
      <c r="H745" s="83"/>
      <c r="I745" s="83"/>
    </row>
    <row r="746" spans="1:9" s="70" customFormat="1" ht="23.45" customHeight="1" x14ac:dyDescent="0.2">
      <c r="A746" s="80"/>
      <c r="B746" s="80"/>
      <c r="C746" s="82"/>
      <c r="D746" s="82"/>
      <c r="E746" s="342"/>
      <c r="F746" s="83"/>
      <c r="G746" s="83"/>
      <c r="H746" s="83"/>
      <c r="I746" s="83"/>
    </row>
    <row r="747" spans="1:9" s="70" customFormat="1" ht="23.45" customHeight="1" x14ac:dyDescent="0.2">
      <c r="A747" s="80"/>
      <c r="B747" s="80"/>
      <c r="C747" s="82"/>
      <c r="D747" s="82"/>
      <c r="E747" s="342"/>
      <c r="F747" s="83"/>
      <c r="G747" s="83"/>
      <c r="H747" s="83"/>
      <c r="I747" s="83"/>
    </row>
    <row r="748" spans="1:9" s="70" customFormat="1" ht="23.45" customHeight="1" x14ac:dyDescent="0.2">
      <c r="A748" s="80"/>
      <c r="B748" s="80"/>
      <c r="C748" s="82"/>
      <c r="D748" s="82"/>
      <c r="E748" s="342"/>
      <c r="F748" s="83"/>
      <c r="G748" s="83"/>
      <c r="H748" s="83"/>
      <c r="I748" s="83"/>
    </row>
    <row r="749" spans="1:9" s="70" customFormat="1" ht="23.45" customHeight="1" x14ac:dyDescent="0.2">
      <c r="A749" s="80"/>
      <c r="B749" s="80"/>
      <c r="C749" s="82"/>
      <c r="D749" s="82"/>
      <c r="E749" s="342"/>
      <c r="F749" s="83"/>
      <c r="G749" s="83"/>
      <c r="H749" s="83"/>
      <c r="I749" s="83"/>
    </row>
    <row r="750" spans="1:9" s="70" customFormat="1" ht="23.45" customHeight="1" x14ac:dyDescent="0.2">
      <c r="A750" s="80"/>
      <c r="B750" s="80"/>
      <c r="C750" s="82"/>
      <c r="D750" s="82"/>
      <c r="E750" s="342"/>
      <c r="F750" s="83"/>
      <c r="G750" s="83"/>
      <c r="H750" s="83"/>
      <c r="I750" s="83"/>
    </row>
    <row r="751" spans="1:9" s="70" customFormat="1" ht="23.45" customHeight="1" x14ac:dyDescent="0.2">
      <c r="A751" s="80"/>
      <c r="B751" s="80"/>
      <c r="C751" s="82"/>
      <c r="D751" s="82"/>
      <c r="E751" s="342"/>
      <c r="F751" s="83"/>
      <c r="G751" s="83"/>
      <c r="H751" s="83"/>
      <c r="I751" s="83"/>
    </row>
    <row r="752" spans="1:9" s="70" customFormat="1" ht="23.45" customHeight="1" x14ac:dyDescent="0.2">
      <c r="A752" s="80"/>
      <c r="B752" s="80"/>
      <c r="C752" s="82"/>
      <c r="D752" s="82"/>
      <c r="E752" s="342"/>
      <c r="F752" s="83"/>
      <c r="G752" s="83"/>
      <c r="H752" s="83"/>
      <c r="I752" s="83"/>
    </row>
    <row r="753" spans="1:9" s="70" customFormat="1" ht="23.45" customHeight="1" x14ac:dyDescent="0.2">
      <c r="A753" s="80"/>
      <c r="B753" s="80"/>
      <c r="C753" s="82"/>
      <c r="D753" s="82"/>
      <c r="E753" s="342"/>
      <c r="F753" s="83"/>
      <c r="G753" s="83"/>
      <c r="H753" s="83"/>
      <c r="I753" s="83"/>
    </row>
    <row r="754" spans="1:9" s="70" customFormat="1" ht="23.45" customHeight="1" x14ac:dyDescent="0.2">
      <c r="A754" s="80"/>
      <c r="B754" s="80"/>
      <c r="C754" s="82"/>
      <c r="D754" s="82"/>
      <c r="E754" s="342"/>
      <c r="F754" s="83"/>
      <c r="G754" s="83"/>
      <c r="H754" s="83"/>
      <c r="I754" s="83"/>
    </row>
    <row r="755" spans="1:9" s="70" customFormat="1" ht="23.45" customHeight="1" x14ac:dyDescent="0.2">
      <c r="A755" s="80"/>
      <c r="B755" s="80"/>
      <c r="C755" s="82"/>
      <c r="D755" s="82"/>
      <c r="E755" s="342"/>
      <c r="F755" s="83"/>
      <c r="G755" s="83"/>
      <c r="H755" s="83"/>
      <c r="I755" s="83"/>
    </row>
    <row r="756" spans="1:9" s="70" customFormat="1" ht="23.45" customHeight="1" x14ac:dyDescent="0.2">
      <c r="A756" s="80"/>
      <c r="B756" s="80"/>
      <c r="C756" s="82"/>
      <c r="D756" s="82"/>
      <c r="E756" s="342"/>
      <c r="F756" s="83"/>
      <c r="G756" s="83"/>
      <c r="H756" s="83"/>
      <c r="I756" s="83"/>
    </row>
    <row r="757" spans="1:9" s="70" customFormat="1" ht="23.45" customHeight="1" x14ac:dyDescent="0.2">
      <c r="A757" s="80"/>
      <c r="B757" s="80"/>
      <c r="C757" s="82"/>
      <c r="D757" s="82"/>
      <c r="E757" s="342"/>
      <c r="F757" s="83"/>
      <c r="G757" s="83"/>
      <c r="H757" s="83"/>
      <c r="I757" s="83"/>
    </row>
    <row r="758" spans="1:9" s="70" customFormat="1" ht="23.45" customHeight="1" x14ac:dyDescent="0.2">
      <c r="A758" s="80"/>
      <c r="B758" s="80"/>
      <c r="C758" s="82"/>
      <c r="D758" s="82"/>
      <c r="E758" s="342"/>
      <c r="F758" s="83"/>
      <c r="G758" s="83"/>
      <c r="H758" s="83"/>
      <c r="I758" s="83"/>
    </row>
    <row r="759" spans="1:9" s="70" customFormat="1" ht="23.45" customHeight="1" x14ac:dyDescent="0.2">
      <c r="A759" s="80"/>
      <c r="B759" s="80"/>
      <c r="C759" s="82"/>
      <c r="D759" s="82"/>
      <c r="E759" s="342"/>
      <c r="F759" s="83"/>
      <c r="G759" s="83"/>
      <c r="H759" s="83"/>
      <c r="I759" s="83"/>
    </row>
    <row r="760" spans="1:9" s="70" customFormat="1" ht="23.45" customHeight="1" x14ac:dyDescent="0.2">
      <c r="A760" s="80"/>
      <c r="B760" s="80"/>
      <c r="C760" s="82"/>
      <c r="D760" s="82"/>
      <c r="E760" s="342"/>
      <c r="F760" s="83"/>
      <c r="G760" s="83"/>
      <c r="H760" s="83"/>
      <c r="I760" s="83"/>
    </row>
    <row r="761" spans="1:9" s="70" customFormat="1" ht="23.45" customHeight="1" x14ac:dyDescent="0.2">
      <c r="A761" s="80"/>
      <c r="B761" s="80"/>
      <c r="C761" s="82"/>
      <c r="D761" s="82"/>
      <c r="E761" s="342"/>
      <c r="F761" s="83"/>
      <c r="G761" s="83"/>
      <c r="H761" s="83"/>
      <c r="I761" s="83"/>
    </row>
    <row r="762" spans="1:9" s="70" customFormat="1" ht="23.45" customHeight="1" x14ac:dyDescent="0.2">
      <c r="A762" s="80"/>
      <c r="B762" s="80"/>
      <c r="C762" s="82"/>
      <c r="D762" s="82"/>
      <c r="E762" s="342"/>
      <c r="F762" s="83"/>
      <c r="G762" s="83"/>
      <c r="H762" s="83"/>
      <c r="I762" s="83"/>
    </row>
    <row r="763" spans="1:9" s="70" customFormat="1" ht="23.45" customHeight="1" x14ac:dyDescent="0.2">
      <c r="A763" s="80"/>
      <c r="B763" s="80"/>
      <c r="C763" s="82"/>
      <c r="D763" s="82"/>
      <c r="E763" s="342"/>
      <c r="F763" s="83"/>
      <c r="G763" s="83"/>
      <c r="H763" s="83"/>
      <c r="I763" s="83"/>
    </row>
    <row r="764" spans="1:9" s="70" customFormat="1" ht="23.45" customHeight="1" x14ac:dyDescent="0.2">
      <c r="A764" s="80"/>
      <c r="B764" s="80"/>
      <c r="C764" s="82"/>
      <c r="D764" s="82"/>
      <c r="E764" s="342"/>
      <c r="F764" s="83"/>
      <c r="G764" s="83"/>
      <c r="H764" s="83"/>
      <c r="I764" s="83"/>
    </row>
    <row r="765" spans="1:9" s="70" customFormat="1" ht="23.45" customHeight="1" x14ac:dyDescent="0.2">
      <c r="A765" s="80"/>
      <c r="B765" s="80"/>
      <c r="C765" s="82"/>
      <c r="D765" s="82"/>
      <c r="E765" s="342"/>
      <c r="F765" s="83"/>
      <c r="G765" s="83"/>
      <c r="H765" s="83"/>
      <c r="I765" s="83"/>
    </row>
    <row r="766" spans="1:9" s="70" customFormat="1" ht="23.45" customHeight="1" x14ac:dyDescent="0.2">
      <c r="A766" s="80"/>
      <c r="B766" s="80"/>
      <c r="C766" s="82"/>
      <c r="D766" s="82"/>
      <c r="E766" s="342"/>
      <c r="F766" s="83"/>
      <c r="G766" s="83"/>
      <c r="H766" s="83"/>
      <c r="I766" s="83"/>
    </row>
    <row r="767" spans="1:9" s="70" customFormat="1" ht="23.45" customHeight="1" x14ac:dyDescent="0.2">
      <c r="A767" s="80"/>
      <c r="B767" s="80"/>
      <c r="C767" s="82"/>
      <c r="D767" s="82"/>
      <c r="E767" s="342"/>
      <c r="F767" s="83"/>
      <c r="G767" s="83"/>
      <c r="H767" s="83"/>
      <c r="I767" s="83"/>
    </row>
    <row r="768" spans="1:9" s="70" customFormat="1" ht="23.45" customHeight="1" x14ac:dyDescent="0.2">
      <c r="A768" s="80"/>
      <c r="B768" s="80"/>
      <c r="C768" s="82"/>
      <c r="D768" s="82"/>
      <c r="E768" s="342"/>
      <c r="F768" s="83"/>
      <c r="G768" s="83"/>
      <c r="H768" s="83"/>
      <c r="I768" s="83"/>
    </row>
    <row r="769" spans="1:9" s="70" customFormat="1" ht="23.45" customHeight="1" x14ac:dyDescent="0.2">
      <c r="A769" s="80"/>
      <c r="B769" s="80"/>
      <c r="C769" s="82"/>
      <c r="D769" s="82"/>
      <c r="E769" s="342"/>
      <c r="F769" s="83"/>
      <c r="G769" s="83"/>
      <c r="H769" s="83"/>
      <c r="I769" s="83"/>
    </row>
    <row r="770" spans="1:9" s="70" customFormat="1" ht="23.45" customHeight="1" x14ac:dyDescent="0.2">
      <c r="A770" s="80"/>
      <c r="B770" s="80"/>
      <c r="C770" s="82"/>
      <c r="D770" s="82"/>
      <c r="E770" s="342"/>
      <c r="F770" s="83"/>
      <c r="G770" s="83"/>
      <c r="H770" s="83"/>
      <c r="I770" s="83"/>
    </row>
    <row r="771" spans="1:9" s="70" customFormat="1" ht="23.45" customHeight="1" x14ac:dyDescent="0.2">
      <c r="A771" s="80"/>
      <c r="B771" s="80"/>
      <c r="C771" s="82"/>
      <c r="D771" s="82"/>
      <c r="E771" s="342"/>
      <c r="F771" s="83"/>
      <c r="G771" s="83"/>
      <c r="H771" s="83"/>
      <c r="I771" s="83"/>
    </row>
    <row r="772" spans="1:9" s="70" customFormat="1" ht="23.45" customHeight="1" x14ac:dyDescent="0.2">
      <c r="A772" s="80"/>
      <c r="B772" s="80"/>
      <c r="C772" s="82"/>
      <c r="D772" s="82"/>
      <c r="E772" s="342"/>
      <c r="F772" s="83"/>
      <c r="G772" s="83"/>
      <c r="H772" s="83"/>
      <c r="I772" s="83"/>
    </row>
    <row r="773" spans="1:9" s="70" customFormat="1" ht="23.45" customHeight="1" x14ac:dyDescent="0.2">
      <c r="A773" s="80"/>
      <c r="B773" s="80"/>
      <c r="C773" s="82"/>
      <c r="D773" s="82"/>
      <c r="E773" s="342"/>
      <c r="F773" s="83"/>
      <c r="G773" s="83"/>
      <c r="H773" s="83"/>
      <c r="I773" s="83"/>
    </row>
    <row r="774" spans="1:9" s="70" customFormat="1" ht="23.45" customHeight="1" x14ac:dyDescent="0.2">
      <c r="A774" s="80"/>
      <c r="B774" s="80"/>
      <c r="C774" s="82"/>
      <c r="D774" s="82"/>
      <c r="E774" s="342"/>
      <c r="F774" s="83"/>
      <c r="G774" s="83"/>
      <c r="H774" s="83"/>
      <c r="I774" s="83"/>
    </row>
    <row r="775" spans="1:9" s="70" customFormat="1" ht="23.45" customHeight="1" x14ac:dyDescent="0.2">
      <c r="A775" s="80"/>
      <c r="B775" s="80"/>
      <c r="C775" s="82"/>
      <c r="D775" s="82"/>
      <c r="E775" s="342"/>
      <c r="F775" s="83"/>
      <c r="G775" s="83"/>
      <c r="H775" s="83"/>
      <c r="I775" s="83"/>
    </row>
    <row r="776" spans="1:9" s="70" customFormat="1" ht="23.45" customHeight="1" x14ac:dyDescent="0.2">
      <c r="A776" s="80"/>
      <c r="B776" s="80"/>
      <c r="C776" s="82"/>
      <c r="D776" s="82"/>
      <c r="E776" s="342"/>
      <c r="F776" s="83"/>
      <c r="G776" s="83"/>
      <c r="H776" s="83"/>
      <c r="I776" s="83"/>
    </row>
    <row r="777" spans="1:9" s="70" customFormat="1" ht="23.45" customHeight="1" x14ac:dyDescent="0.2">
      <c r="A777" s="80"/>
      <c r="B777" s="80"/>
      <c r="C777" s="82"/>
      <c r="D777" s="82"/>
      <c r="E777" s="342"/>
      <c r="F777" s="83"/>
      <c r="G777" s="83"/>
      <c r="H777" s="83"/>
      <c r="I777" s="83"/>
    </row>
    <row r="778" spans="1:9" s="70" customFormat="1" ht="23.45" customHeight="1" x14ac:dyDescent="0.2">
      <c r="A778" s="80"/>
      <c r="B778" s="80"/>
      <c r="C778" s="82"/>
      <c r="D778" s="82"/>
      <c r="E778" s="342"/>
      <c r="F778" s="83"/>
      <c r="G778" s="83"/>
      <c r="H778" s="83"/>
      <c r="I778" s="83"/>
    </row>
    <row r="779" spans="1:9" s="70" customFormat="1" ht="23.45" customHeight="1" x14ac:dyDescent="0.2">
      <c r="A779" s="80"/>
      <c r="B779" s="80"/>
      <c r="C779" s="82"/>
      <c r="D779" s="82"/>
      <c r="E779" s="342"/>
      <c r="F779" s="83"/>
      <c r="G779" s="83"/>
      <c r="H779" s="83"/>
      <c r="I779" s="83"/>
    </row>
    <row r="780" spans="1:9" s="70" customFormat="1" ht="23.45" customHeight="1" x14ac:dyDescent="0.2">
      <c r="A780" s="80"/>
      <c r="B780" s="80"/>
      <c r="C780" s="82"/>
      <c r="D780" s="82"/>
      <c r="E780" s="342"/>
      <c r="F780" s="83"/>
      <c r="G780" s="83"/>
      <c r="H780" s="83"/>
      <c r="I780" s="83"/>
    </row>
    <row r="781" spans="1:9" s="70" customFormat="1" ht="23.45" customHeight="1" x14ac:dyDescent="0.2">
      <c r="A781" s="80"/>
      <c r="B781" s="80"/>
      <c r="C781" s="82"/>
      <c r="D781" s="82"/>
      <c r="E781" s="342"/>
      <c r="F781" s="83"/>
      <c r="G781" s="83"/>
      <c r="H781" s="83"/>
      <c r="I781" s="83"/>
    </row>
    <row r="782" spans="1:9" s="70" customFormat="1" ht="23.45" customHeight="1" x14ac:dyDescent="0.2">
      <c r="A782" s="80"/>
      <c r="B782" s="80"/>
      <c r="C782" s="82"/>
      <c r="D782" s="82"/>
      <c r="E782" s="342"/>
      <c r="F782" s="83"/>
      <c r="G782" s="83"/>
      <c r="H782" s="83"/>
      <c r="I782" s="83"/>
    </row>
    <row r="783" spans="1:9" s="70" customFormat="1" ht="23.45" customHeight="1" x14ac:dyDescent="0.2">
      <c r="A783" s="80"/>
      <c r="B783" s="80"/>
      <c r="C783" s="82"/>
      <c r="D783" s="82"/>
      <c r="E783" s="342"/>
      <c r="F783" s="83"/>
      <c r="G783" s="83"/>
      <c r="H783" s="83"/>
      <c r="I783" s="83"/>
    </row>
    <row r="784" spans="1:9" s="70" customFormat="1" ht="23.45" customHeight="1" x14ac:dyDescent="0.2">
      <c r="A784" s="80"/>
      <c r="B784" s="80"/>
      <c r="C784" s="82"/>
      <c r="D784" s="82"/>
      <c r="E784" s="342"/>
      <c r="F784" s="83"/>
      <c r="G784" s="83"/>
      <c r="H784" s="83"/>
      <c r="I784" s="83"/>
    </row>
    <row r="785" spans="1:9" s="70" customFormat="1" ht="23.45" customHeight="1" x14ac:dyDescent="0.2">
      <c r="A785" s="80"/>
      <c r="B785" s="80"/>
      <c r="C785" s="82"/>
      <c r="D785" s="82"/>
      <c r="E785" s="342"/>
      <c r="F785" s="83"/>
      <c r="G785" s="83"/>
      <c r="H785" s="83"/>
      <c r="I785" s="83"/>
    </row>
    <row r="786" spans="1:9" s="70" customFormat="1" ht="23.45" customHeight="1" x14ac:dyDescent="0.2">
      <c r="A786" s="80"/>
      <c r="B786" s="80"/>
      <c r="C786" s="82"/>
      <c r="D786" s="82"/>
      <c r="E786" s="342"/>
      <c r="F786" s="83"/>
      <c r="G786" s="83"/>
      <c r="H786" s="83"/>
      <c r="I786" s="83"/>
    </row>
    <row r="787" spans="1:9" s="70" customFormat="1" ht="23.45" customHeight="1" x14ac:dyDescent="0.2">
      <c r="A787" s="80"/>
      <c r="B787" s="80"/>
      <c r="C787" s="82"/>
      <c r="D787" s="82"/>
      <c r="E787" s="342"/>
      <c r="F787" s="83"/>
      <c r="G787" s="83"/>
      <c r="H787" s="83"/>
      <c r="I787" s="83"/>
    </row>
    <row r="788" spans="1:9" s="70" customFormat="1" ht="23.45" customHeight="1" x14ac:dyDescent="0.2">
      <c r="A788" s="80"/>
      <c r="B788" s="80"/>
      <c r="C788" s="82"/>
      <c r="D788" s="82"/>
      <c r="E788" s="342"/>
      <c r="F788" s="83"/>
      <c r="G788" s="83"/>
      <c r="H788" s="83"/>
      <c r="I788" s="83"/>
    </row>
    <row r="789" spans="1:9" s="70" customFormat="1" ht="23.45" customHeight="1" x14ac:dyDescent="0.2">
      <c r="A789" s="80"/>
      <c r="B789" s="80"/>
      <c r="C789" s="82"/>
      <c r="D789" s="82"/>
      <c r="E789" s="342"/>
      <c r="F789" s="83"/>
      <c r="G789" s="83"/>
      <c r="H789" s="83"/>
      <c r="I789" s="83"/>
    </row>
    <row r="790" spans="1:9" s="70" customFormat="1" ht="23.45" customHeight="1" x14ac:dyDescent="0.2">
      <c r="A790" s="80"/>
      <c r="B790" s="80"/>
      <c r="C790" s="82"/>
      <c r="D790" s="82"/>
      <c r="E790" s="342"/>
      <c r="F790" s="83"/>
      <c r="G790" s="83"/>
      <c r="H790" s="83"/>
      <c r="I790" s="83"/>
    </row>
    <row r="791" spans="1:9" s="70" customFormat="1" ht="23.45" customHeight="1" x14ac:dyDescent="0.2">
      <c r="A791" s="80"/>
      <c r="B791" s="80"/>
      <c r="C791" s="82"/>
      <c r="D791" s="82"/>
      <c r="E791" s="342"/>
      <c r="F791" s="83"/>
      <c r="G791" s="83"/>
      <c r="H791" s="83"/>
      <c r="I791" s="83"/>
    </row>
    <row r="792" spans="1:9" s="70" customFormat="1" ht="23.45" customHeight="1" x14ac:dyDescent="0.2">
      <c r="A792" s="80"/>
      <c r="B792" s="80"/>
      <c r="C792" s="82"/>
      <c r="D792" s="82"/>
      <c r="E792" s="342"/>
      <c r="F792" s="83"/>
      <c r="G792" s="83"/>
      <c r="H792" s="83"/>
      <c r="I792" s="83"/>
    </row>
    <row r="793" spans="1:9" s="70" customFormat="1" ht="23.45" customHeight="1" x14ac:dyDescent="0.2">
      <c r="A793" s="80"/>
      <c r="B793" s="80"/>
      <c r="C793" s="82"/>
      <c r="D793" s="82"/>
      <c r="E793" s="342"/>
      <c r="F793" s="83"/>
      <c r="G793" s="83"/>
      <c r="H793" s="83"/>
      <c r="I793" s="83"/>
    </row>
    <row r="794" spans="1:9" s="70" customFormat="1" ht="23.45" customHeight="1" x14ac:dyDescent="0.2">
      <c r="A794" s="80"/>
      <c r="B794" s="80"/>
      <c r="C794" s="82"/>
      <c r="D794" s="82"/>
      <c r="E794" s="342"/>
      <c r="F794" s="83"/>
      <c r="G794" s="83"/>
      <c r="H794" s="83"/>
      <c r="I794" s="83"/>
    </row>
    <row r="795" spans="1:9" s="70" customFormat="1" ht="23.45" customHeight="1" x14ac:dyDescent="0.2">
      <c r="A795" s="80"/>
      <c r="B795" s="80"/>
      <c r="C795" s="82"/>
      <c r="D795" s="82"/>
      <c r="E795" s="342"/>
      <c r="F795" s="83"/>
      <c r="G795" s="83"/>
      <c r="H795" s="83"/>
      <c r="I795" s="83"/>
    </row>
    <row r="796" spans="1:9" s="70" customFormat="1" ht="23.45" customHeight="1" x14ac:dyDescent="0.2">
      <c r="A796" s="80"/>
      <c r="B796" s="80"/>
      <c r="C796" s="82"/>
      <c r="D796" s="82"/>
      <c r="E796" s="342"/>
      <c r="F796" s="83"/>
      <c r="G796" s="83"/>
      <c r="H796" s="83"/>
      <c r="I796" s="83"/>
    </row>
    <row r="797" spans="1:9" s="70" customFormat="1" ht="23.45" customHeight="1" x14ac:dyDescent="0.2">
      <c r="A797" s="80"/>
      <c r="B797" s="80"/>
      <c r="C797" s="82"/>
      <c r="D797" s="82"/>
      <c r="E797" s="342"/>
      <c r="F797" s="83"/>
      <c r="G797" s="83"/>
      <c r="H797" s="83"/>
      <c r="I797" s="83"/>
    </row>
    <row r="798" spans="1:9" s="70" customFormat="1" ht="23.45" customHeight="1" x14ac:dyDescent="0.2">
      <c r="A798" s="80"/>
      <c r="B798" s="80"/>
      <c r="C798" s="82"/>
      <c r="D798" s="82"/>
      <c r="E798" s="342"/>
      <c r="F798" s="83"/>
      <c r="G798" s="83"/>
      <c r="H798" s="83"/>
      <c r="I798" s="83"/>
    </row>
    <row r="799" spans="1:9" s="70" customFormat="1" ht="23.45" customHeight="1" x14ac:dyDescent="0.2">
      <c r="A799" s="80"/>
      <c r="B799" s="80"/>
      <c r="C799" s="82"/>
      <c r="D799" s="82"/>
      <c r="E799" s="342"/>
      <c r="F799" s="83"/>
      <c r="G799" s="83"/>
      <c r="H799" s="83"/>
      <c r="I799" s="83"/>
    </row>
    <row r="800" spans="1:9" s="70" customFormat="1" ht="23.45" customHeight="1" x14ac:dyDescent="0.2">
      <c r="A800" s="80"/>
      <c r="B800" s="80"/>
      <c r="C800" s="82"/>
      <c r="D800" s="82"/>
      <c r="E800" s="342"/>
      <c r="F800" s="83"/>
      <c r="G800" s="83"/>
      <c r="H800" s="83"/>
      <c r="I800" s="83"/>
    </row>
    <row r="801" spans="1:9" s="70" customFormat="1" ht="23.45" customHeight="1" x14ac:dyDescent="0.2">
      <c r="A801" s="80"/>
      <c r="B801" s="80"/>
      <c r="C801" s="82"/>
      <c r="D801" s="82"/>
      <c r="E801" s="342"/>
      <c r="F801" s="83"/>
      <c r="G801" s="83"/>
      <c r="H801" s="83"/>
      <c r="I801" s="83"/>
    </row>
    <row r="802" spans="1:9" s="70" customFormat="1" ht="23.45" customHeight="1" x14ac:dyDescent="0.2">
      <c r="A802" s="80"/>
      <c r="B802" s="80"/>
      <c r="C802" s="82"/>
      <c r="D802" s="82"/>
      <c r="E802" s="342"/>
      <c r="F802" s="83"/>
      <c r="G802" s="83"/>
      <c r="H802" s="83"/>
      <c r="I802" s="83"/>
    </row>
    <row r="803" spans="1:9" s="70" customFormat="1" ht="23.45" customHeight="1" x14ac:dyDescent="0.2">
      <c r="A803" s="80"/>
      <c r="B803" s="80"/>
      <c r="C803" s="82"/>
      <c r="D803" s="82"/>
      <c r="E803" s="342"/>
      <c r="F803" s="83"/>
      <c r="G803" s="83"/>
      <c r="H803" s="83"/>
      <c r="I803" s="83"/>
    </row>
    <row r="804" spans="1:9" s="70" customFormat="1" ht="23.45" customHeight="1" x14ac:dyDescent="0.2">
      <c r="A804" s="80"/>
      <c r="B804" s="80"/>
      <c r="C804" s="82"/>
      <c r="D804" s="82"/>
      <c r="E804" s="342"/>
      <c r="F804" s="83"/>
      <c r="G804" s="83"/>
      <c r="H804" s="83"/>
      <c r="I804" s="83"/>
    </row>
    <row r="805" spans="1:9" s="70" customFormat="1" ht="23.45" customHeight="1" x14ac:dyDescent="0.2">
      <c r="A805" s="80"/>
      <c r="B805" s="80"/>
      <c r="C805" s="82"/>
      <c r="D805" s="82"/>
      <c r="E805" s="342"/>
      <c r="F805" s="83"/>
      <c r="G805" s="83"/>
      <c r="H805" s="83"/>
      <c r="I805" s="83"/>
    </row>
    <row r="806" spans="1:9" s="70" customFormat="1" ht="23.45" customHeight="1" x14ac:dyDescent="0.2">
      <c r="A806" s="80"/>
      <c r="B806" s="80"/>
      <c r="C806" s="82"/>
      <c r="D806" s="82"/>
      <c r="E806" s="342"/>
      <c r="F806" s="83"/>
      <c r="G806" s="83"/>
      <c r="H806" s="83"/>
      <c r="I806" s="83"/>
    </row>
    <row r="807" spans="1:9" s="70" customFormat="1" ht="23.45" customHeight="1" x14ac:dyDescent="0.2">
      <c r="A807" s="80"/>
      <c r="B807" s="80"/>
      <c r="C807" s="82"/>
      <c r="D807" s="82"/>
      <c r="E807" s="342"/>
      <c r="F807" s="83"/>
      <c r="G807" s="83"/>
      <c r="H807" s="83"/>
      <c r="I807" s="83"/>
    </row>
    <row r="808" spans="1:9" s="70" customFormat="1" ht="23.45" customHeight="1" x14ac:dyDescent="0.2">
      <c r="A808" s="80"/>
      <c r="B808" s="80"/>
      <c r="C808" s="82"/>
      <c r="D808" s="82"/>
      <c r="E808" s="342"/>
      <c r="F808" s="83"/>
      <c r="G808" s="83"/>
      <c r="H808" s="83"/>
      <c r="I808" s="83"/>
    </row>
    <row r="809" spans="1:9" s="70" customFormat="1" ht="23.45" customHeight="1" x14ac:dyDescent="0.2">
      <c r="A809" s="80"/>
      <c r="B809" s="80"/>
      <c r="C809" s="82"/>
      <c r="D809" s="82"/>
      <c r="E809" s="342"/>
      <c r="F809" s="83"/>
      <c r="G809" s="83"/>
      <c r="H809" s="83"/>
      <c r="I809" s="83"/>
    </row>
    <row r="810" spans="1:9" s="70" customFormat="1" ht="23.45" customHeight="1" x14ac:dyDescent="0.2">
      <c r="A810" s="80"/>
      <c r="B810" s="80"/>
      <c r="C810" s="82"/>
      <c r="D810" s="82"/>
      <c r="E810" s="342"/>
      <c r="F810" s="83"/>
      <c r="G810" s="83"/>
      <c r="H810" s="83"/>
      <c r="I810" s="83"/>
    </row>
    <row r="811" spans="1:9" s="70" customFormat="1" ht="23.45" customHeight="1" x14ac:dyDescent="0.2">
      <c r="A811" s="80"/>
      <c r="B811" s="80"/>
      <c r="C811" s="82"/>
      <c r="D811" s="82"/>
      <c r="E811" s="342"/>
      <c r="F811" s="83"/>
      <c r="G811" s="83"/>
      <c r="H811" s="83"/>
      <c r="I811" s="83"/>
    </row>
    <row r="812" spans="1:9" s="70" customFormat="1" ht="23.45" customHeight="1" x14ac:dyDescent="0.2">
      <c r="A812" s="80"/>
      <c r="B812" s="80"/>
      <c r="C812" s="82"/>
      <c r="D812" s="82"/>
      <c r="E812" s="342"/>
      <c r="F812" s="83"/>
      <c r="G812" s="83"/>
      <c r="H812" s="83"/>
      <c r="I812" s="83"/>
    </row>
    <row r="813" spans="1:9" s="70" customFormat="1" ht="23.45" customHeight="1" x14ac:dyDescent="0.2">
      <c r="A813" s="80"/>
      <c r="B813" s="80"/>
      <c r="C813" s="82"/>
      <c r="D813" s="82"/>
      <c r="E813" s="342"/>
      <c r="F813" s="83"/>
      <c r="G813" s="83"/>
      <c r="H813" s="83"/>
      <c r="I813" s="83"/>
    </row>
    <row r="814" spans="1:9" s="70" customFormat="1" ht="23.45" customHeight="1" x14ac:dyDescent="0.2">
      <c r="A814" s="80"/>
      <c r="B814" s="80"/>
      <c r="C814" s="82"/>
      <c r="D814" s="82"/>
      <c r="E814" s="342"/>
      <c r="F814" s="83"/>
      <c r="G814" s="83"/>
      <c r="H814" s="83"/>
      <c r="I814" s="83"/>
    </row>
    <row r="815" spans="1:9" s="70" customFormat="1" ht="23.45" customHeight="1" x14ac:dyDescent="0.2">
      <c r="A815" s="80"/>
      <c r="B815" s="80"/>
      <c r="C815" s="82"/>
      <c r="D815" s="82"/>
      <c r="E815" s="342"/>
      <c r="F815" s="83"/>
      <c r="G815" s="83"/>
      <c r="H815" s="83"/>
      <c r="I815" s="83"/>
    </row>
    <row r="816" spans="1:9" s="70" customFormat="1" ht="23.45" customHeight="1" x14ac:dyDescent="0.2">
      <c r="A816" s="80"/>
      <c r="B816" s="80"/>
      <c r="C816" s="82"/>
      <c r="D816" s="82"/>
      <c r="E816" s="342"/>
      <c r="F816" s="83"/>
      <c r="G816" s="83"/>
      <c r="H816" s="83"/>
      <c r="I816" s="83"/>
    </row>
    <row r="817" spans="1:9" s="70" customFormat="1" ht="23.45" customHeight="1" x14ac:dyDescent="0.2">
      <c r="A817" s="80"/>
      <c r="B817" s="80"/>
      <c r="C817" s="82"/>
      <c r="D817" s="82"/>
      <c r="E817" s="342"/>
      <c r="F817" s="83"/>
      <c r="G817" s="83"/>
      <c r="H817" s="83"/>
      <c r="I817" s="83"/>
    </row>
    <row r="818" spans="1:9" s="70" customFormat="1" ht="23.45" customHeight="1" x14ac:dyDescent="0.2">
      <c r="A818" s="80"/>
      <c r="B818" s="80"/>
      <c r="C818" s="82"/>
      <c r="D818" s="82"/>
      <c r="E818" s="342"/>
      <c r="F818" s="83"/>
      <c r="G818" s="83"/>
      <c r="H818" s="83"/>
      <c r="I818" s="83"/>
    </row>
    <row r="819" spans="1:9" s="70" customFormat="1" ht="23.45" customHeight="1" x14ac:dyDescent="0.2">
      <c r="A819" s="80"/>
      <c r="B819" s="80"/>
      <c r="C819" s="82"/>
      <c r="D819" s="82"/>
      <c r="E819" s="342"/>
      <c r="F819" s="83"/>
      <c r="G819" s="83"/>
      <c r="H819" s="83"/>
      <c r="I819" s="83"/>
    </row>
    <row r="820" spans="1:9" s="70" customFormat="1" ht="23.45" customHeight="1" x14ac:dyDescent="0.2">
      <c r="A820" s="80"/>
      <c r="B820" s="80"/>
      <c r="C820" s="82"/>
      <c r="D820" s="82"/>
      <c r="E820" s="342"/>
      <c r="F820" s="83"/>
      <c r="G820" s="83"/>
      <c r="H820" s="83"/>
      <c r="I820" s="83"/>
    </row>
    <row r="821" spans="1:9" s="70" customFormat="1" ht="23.45" customHeight="1" x14ac:dyDescent="0.2">
      <c r="A821" s="80"/>
      <c r="B821" s="80"/>
      <c r="C821" s="82"/>
      <c r="D821" s="82"/>
      <c r="E821" s="342"/>
      <c r="F821" s="83"/>
      <c r="G821" s="83"/>
      <c r="H821" s="83"/>
      <c r="I821" s="83"/>
    </row>
    <row r="822" spans="1:9" s="70" customFormat="1" ht="23.45" customHeight="1" x14ac:dyDescent="0.2">
      <c r="A822" s="80"/>
      <c r="B822" s="80"/>
      <c r="C822" s="82"/>
      <c r="D822" s="82"/>
      <c r="E822" s="342"/>
      <c r="F822" s="83"/>
      <c r="G822" s="83"/>
      <c r="H822" s="83"/>
      <c r="I822" s="83"/>
    </row>
    <row r="823" spans="1:9" s="70" customFormat="1" ht="23.45" customHeight="1" x14ac:dyDescent="0.2">
      <c r="A823" s="80"/>
      <c r="B823" s="80"/>
      <c r="C823" s="82"/>
      <c r="D823" s="82"/>
      <c r="E823" s="342"/>
      <c r="F823" s="83"/>
      <c r="G823" s="83"/>
      <c r="H823" s="83"/>
      <c r="I823" s="83"/>
    </row>
    <row r="824" spans="1:9" s="70" customFormat="1" ht="23.45" customHeight="1" x14ac:dyDescent="0.2">
      <c r="A824" s="80"/>
      <c r="B824" s="80"/>
      <c r="C824" s="82"/>
      <c r="D824" s="82"/>
      <c r="E824" s="342"/>
      <c r="F824" s="83"/>
      <c r="G824" s="83"/>
      <c r="H824" s="83"/>
      <c r="I824" s="83"/>
    </row>
    <row r="825" spans="1:9" s="70" customFormat="1" ht="23.45" customHeight="1" x14ac:dyDescent="0.2">
      <c r="A825" s="80"/>
      <c r="B825" s="80"/>
      <c r="C825" s="82"/>
      <c r="D825" s="82"/>
      <c r="E825" s="342"/>
      <c r="F825" s="83"/>
      <c r="G825" s="83"/>
      <c r="H825" s="83"/>
      <c r="I825" s="83"/>
    </row>
    <row r="826" spans="1:9" s="70" customFormat="1" ht="23.45" customHeight="1" x14ac:dyDescent="0.2">
      <c r="A826" s="80"/>
      <c r="B826" s="80"/>
      <c r="C826" s="82"/>
      <c r="D826" s="82"/>
      <c r="E826" s="342"/>
      <c r="F826" s="83"/>
      <c r="G826" s="83"/>
      <c r="H826" s="83"/>
      <c r="I826" s="83"/>
    </row>
    <row r="827" spans="1:9" s="70" customFormat="1" ht="23.45" customHeight="1" x14ac:dyDescent="0.2">
      <c r="A827" s="80"/>
      <c r="B827" s="80"/>
      <c r="C827" s="82"/>
      <c r="D827" s="82"/>
      <c r="E827" s="342"/>
      <c r="F827" s="83"/>
      <c r="G827" s="83"/>
      <c r="H827" s="83"/>
      <c r="I827" s="83"/>
    </row>
    <row r="828" spans="1:9" s="70" customFormat="1" ht="23.45" customHeight="1" x14ac:dyDescent="0.2">
      <c r="A828" s="80"/>
      <c r="B828" s="80"/>
      <c r="C828" s="82"/>
      <c r="D828" s="82"/>
      <c r="E828" s="342"/>
      <c r="F828" s="83"/>
      <c r="G828" s="83"/>
      <c r="H828" s="83"/>
      <c r="I828" s="83"/>
    </row>
    <row r="829" spans="1:9" s="70" customFormat="1" ht="23.45" customHeight="1" x14ac:dyDescent="0.2">
      <c r="A829" s="80"/>
      <c r="B829" s="80"/>
      <c r="C829" s="82"/>
      <c r="D829" s="82"/>
      <c r="E829" s="342"/>
      <c r="F829" s="83"/>
      <c r="G829" s="83"/>
      <c r="H829" s="83"/>
      <c r="I829" s="83"/>
    </row>
    <row r="830" spans="1:9" s="70" customFormat="1" ht="23.45" customHeight="1" x14ac:dyDescent="0.2">
      <c r="A830" s="80"/>
      <c r="B830" s="80"/>
      <c r="C830" s="82"/>
      <c r="D830" s="82"/>
      <c r="E830" s="342"/>
      <c r="F830" s="83"/>
      <c r="G830" s="83"/>
      <c r="H830" s="83"/>
      <c r="I830" s="83"/>
    </row>
    <row r="831" spans="1:9" s="70" customFormat="1" ht="23.45" customHeight="1" x14ac:dyDescent="0.2">
      <c r="A831" s="80"/>
      <c r="B831" s="80"/>
      <c r="C831" s="82"/>
      <c r="D831" s="82"/>
      <c r="E831" s="342"/>
      <c r="F831" s="83"/>
      <c r="G831" s="83"/>
      <c r="H831" s="83"/>
      <c r="I831" s="83"/>
    </row>
    <row r="832" spans="1:9" s="70" customFormat="1" ht="23.45" customHeight="1" x14ac:dyDescent="0.2">
      <c r="A832" s="80"/>
      <c r="B832" s="80"/>
      <c r="C832" s="82"/>
      <c r="D832" s="82"/>
      <c r="E832" s="342"/>
      <c r="F832" s="83"/>
      <c r="G832" s="83"/>
      <c r="H832" s="83"/>
      <c r="I832" s="83"/>
    </row>
    <row r="833" spans="1:9" s="70" customFormat="1" ht="23.45" customHeight="1" x14ac:dyDescent="0.2">
      <c r="A833" s="80"/>
      <c r="B833" s="80"/>
      <c r="C833" s="82"/>
      <c r="D833" s="82"/>
      <c r="E833" s="342"/>
      <c r="F833" s="83"/>
      <c r="G833" s="83"/>
      <c r="H833" s="83"/>
      <c r="I833" s="83"/>
    </row>
    <row r="834" spans="1:9" s="70" customFormat="1" ht="23.45" customHeight="1" x14ac:dyDescent="0.2">
      <c r="A834" s="80"/>
      <c r="B834" s="80"/>
      <c r="C834" s="82"/>
      <c r="D834" s="82"/>
      <c r="E834" s="342"/>
      <c r="F834" s="83"/>
      <c r="G834" s="83"/>
      <c r="H834" s="83"/>
      <c r="I834" s="83"/>
    </row>
    <row r="835" spans="1:9" s="70" customFormat="1" ht="23.45" customHeight="1" x14ac:dyDescent="0.2">
      <c r="A835" s="80"/>
      <c r="B835" s="80"/>
      <c r="C835" s="82"/>
      <c r="D835" s="82"/>
      <c r="E835" s="342"/>
      <c r="F835" s="83"/>
      <c r="G835" s="83"/>
      <c r="H835" s="83"/>
      <c r="I835" s="83"/>
    </row>
    <row r="836" spans="1:9" s="70" customFormat="1" ht="23.45" customHeight="1" x14ac:dyDescent="0.2">
      <c r="A836" s="80"/>
      <c r="B836" s="80"/>
      <c r="C836" s="82"/>
      <c r="D836" s="82"/>
      <c r="E836" s="342"/>
      <c r="F836" s="83"/>
      <c r="G836" s="83"/>
      <c r="H836" s="83"/>
      <c r="I836" s="83"/>
    </row>
    <row r="837" spans="1:9" s="70" customFormat="1" ht="23.45" customHeight="1" x14ac:dyDescent="0.2">
      <c r="A837" s="80"/>
      <c r="B837" s="80"/>
      <c r="C837" s="82"/>
      <c r="D837" s="82"/>
      <c r="E837" s="342"/>
      <c r="F837" s="83"/>
      <c r="G837" s="83"/>
      <c r="H837" s="83"/>
      <c r="I837" s="83"/>
    </row>
    <row r="838" spans="1:9" s="70" customFormat="1" ht="23.45" customHeight="1" x14ac:dyDescent="0.2">
      <c r="A838" s="80"/>
      <c r="B838" s="80"/>
      <c r="C838" s="82"/>
      <c r="D838" s="82"/>
      <c r="E838" s="342"/>
      <c r="F838" s="83"/>
      <c r="G838" s="83"/>
      <c r="H838" s="83"/>
      <c r="I838" s="83"/>
    </row>
    <row r="839" spans="1:9" s="70" customFormat="1" ht="23.45" customHeight="1" x14ac:dyDescent="0.2">
      <c r="A839" s="80"/>
      <c r="B839" s="80"/>
      <c r="C839" s="82"/>
      <c r="D839" s="82"/>
      <c r="E839" s="342"/>
      <c r="F839" s="83"/>
      <c r="G839" s="83"/>
      <c r="H839" s="83"/>
      <c r="I839" s="83"/>
    </row>
    <row r="840" spans="1:9" s="70" customFormat="1" ht="23.45" customHeight="1" x14ac:dyDescent="0.2">
      <c r="A840" s="80"/>
      <c r="B840" s="80"/>
      <c r="C840" s="82"/>
      <c r="D840" s="82"/>
      <c r="E840" s="342"/>
      <c r="F840" s="83"/>
      <c r="G840" s="83"/>
      <c r="H840" s="83"/>
      <c r="I840" s="83"/>
    </row>
    <row r="841" spans="1:9" s="70" customFormat="1" ht="23.45" customHeight="1" x14ac:dyDescent="0.2">
      <c r="A841" s="80"/>
      <c r="B841" s="80"/>
      <c r="C841" s="82"/>
      <c r="D841" s="82"/>
      <c r="E841" s="342"/>
      <c r="F841" s="83"/>
      <c r="G841" s="83"/>
      <c r="H841" s="83"/>
      <c r="I841" s="83"/>
    </row>
    <row r="842" spans="1:9" s="70" customFormat="1" ht="23.45" customHeight="1" x14ac:dyDescent="0.2">
      <c r="A842" s="80"/>
      <c r="B842" s="80"/>
      <c r="C842" s="82"/>
      <c r="D842" s="82"/>
      <c r="E842" s="342"/>
      <c r="F842" s="83"/>
      <c r="G842" s="83"/>
      <c r="H842" s="83"/>
      <c r="I842" s="83"/>
    </row>
    <row r="843" spans="1:9" s="70" customFormat="1" ht="23.45" customHeight="1" x14ac:dyDescent="0.2">
      <c r="A843" s="80"/>
      <c r="B843" s="80"/>
      <c r="C843" s="82"/>
      <c r="D843" s="82"/>
      <c r="E843" s="342"/>
      <c r="F843" s="83"/>
      <c r="G843" s="83"/>
      <c r="H843" s="83"/>
      <c r="I843" s="83"/>
    </row>
    <row r="844" spans="1:9" s="70" customFormat="1" ht="23.45" customHeight="1" x14ac:dyDescent="0.2">
      <c r="A844" s="80"/>
      <c r="B844" s="80"/>
      <c r="C844" s="82"/>
      <c r="D844" s="82"/>
      <c r="E844" s="342"/>
      <c r="F844" s="83"/>
      <c r="G844" s="83"/>
      <c r="H844" s="83"/>
      <c r="I844" s="83"/>
    </row>
    <row r="845" spans="1:9" s="70" customFormat="1" ht="23.45" customHeight="1" x14ac:dyDescent="0.2">
      <c r="A845" s="80"/>
      <c r="B845" s="80"/>
      <c r="C845" s="82"/>
      <c r="D845" s="82"/>
      <c r="E845" s="342"/>
      <c r="F845" s="83"/>
      <c r="G845" s="83"/>
      <c r="H845" s="83"/>
      <c r="I845" s="83"/>
    </row>
    <row r="846" spans="1:9" s="70" customFormat="1" ht="23.45" customHeight="1" x14ac:dyDescent="0.2">
      <c r="A846" s="80"/>
      <c r="B846" s="80"/>
      <c r="C846" s="82"/>
      <c r="D846" s="82"/>
      <c r="E846" s="342"/>
      <c r="F846" s="83"/>
      <c r="G846" s="83"/>
      <c r="H846" s="83"/>
      <c r="I846" s="83"/>
    </row>
    <row r="847" spans="1:9" s="70" customFormat="1" ht="23.45" customHeight="1" x14ac:dyDescent="0.2">
      <c r="A847" s="80"/>
      <c r="B847" s="80"/>
      <c r="C847" s="82"/>
      <c r="D847" s="82"/>
      <c r="E847" s="342"/>
      <c r="F847" s="83"/>
      <c r="G847" s="83"/>
      <c r="H847" s="83"/>
      <c r="I847" s="83"/>
    </row>
    <row r="848" spans="1:9" s="70" customFormat="1" ht="23.45" customHeight="1" x14ac:dyDescent="0.2">
      <c r="A848" s="80"/>
      <c r="B848" s="80"/>
      <c r="C848" s="82"/>
      <c r="D848" s="82"/>
      <c r="E848" s="342"/>
      <c r="F848" s="83"/>
      <c r="G848" s="83"/>
      <c r="H848" s="83"/>
      <c r="I848" s="83"/>
    </row>
    <row r="849" spans="1:9" s="70" customFormat="1" ht="23.45" customHeight="1" x14ac:dyDescent="0.2">
      <c r="A849" s="80"/>
      <c r="B849" s="80"/>
      <c r="C849" s="82"/>
      <c r="D849" s="82"/>
      <c r="E849" s="342"/>
      <c r="F849" s="83"/>
      <c r="G849" s="83"/>
      <c r="H849" s="83"/>
      <c r="I849" s="83"/>
    </row>
    <row r="850" spans="1:9" s="70" customFormat="1" ht="23.45" customHeight="1" x14ac:dyDescent="0.2">
      <c r="A850" s="80"/>
      <c r="B850" s="80"/>
      <c r="C850" s="82"/>
      <c r="D850" s="82"/>
      <c r="E850" s="342"/>
      <c r="F850" s="83"/>
      <c r="G850" s="83"/>
      <c r="H850" s="83"/>
      <c r="I850" s="83"/>
    </row>
    <row r="851" spans="1:9" s="70" customFormat="1" ht="23.45" customHeight="1" x14ac:dyDescent="0.2">
      <c r="A851" s="80"/>
      <c r="B851" s="80"/>
      <c r="C851" s="82"/>
      <c r="D851" s="82"/>
      <c r="E851" s="342"/>
      <c r="F851" s="83"/>
      <c r="G851" s="83"/>
      <c r="H851" s="83"/>
      <c r="I851" s="83"/>
    </row>
    <row r="852" spans="1:9" s="70" customFormat="1" ht="23.45" customHeight="1" x14ac:dyDescent="0.2">
      <c r="A852" s="80"/>
      <c r="B852" s="80"/>
      <c r="C852" s="82"/>
      <c r="D852" s="82"/>
      <c r="E852" s="342"/>
      <c r="F852" s="83"/>
      <c r="G852" s="83"/>
      <c r="H852" s="83"/>
      <c r="I852" s="83"/>
    </row>
    <row r="853" spans="1:9" s="70" customFormat="1" ht="23.45" customHeight="1" x14ac:dyDescent="0.2">
      <c r="A853" s="80"/>
      <c r="B853" s="80"/>
      <c r="C853" s="82"/>
      <c r="D853" s="82"/>
      <c r="E853" s="342"/>
      <c r="F853" s="83"/>
      <c r="G853" s="83"/>
      <c r="H853" s="83"/>
      <c r="I853" s="83"/>
    </row>
    <row r="854" spans="1:9" s="70" customFormat="1" ht="23.45" customHeight="1" x14ac:dyDescent="0.2">
      <c r="A854" s="80"/>
      <c r="B854" s="80"/>
      <c r="C854" s="82"/>
      <c r="D854" s="82"/>
      <c r="E854" s="342"/>
      <c r="F854" s="83"/>
      <c r="G854" s="83"/>
      <c r="H854" s="83"/>
      <c r="I854" s="83"/>
    </row>
    <row r="855" spans="1:9" s="70" customFormat="1" ht="23.45" customHeight="1" x14ac:dyDescent="0.2">
      <c r="A855" s="80"/>
      <c r="B855" s="80"/>
      <c r="C855" s="82"/>
      <c r="D855" s="82"/>
      <c r="E855" s="342"/>
      <c r="F855" s="83"/>
      <c r="G855" s="83"/>
      <c r="H855" s="83"/>
      <c r="I855" s="83"/>
    </row>
    <row r="856" spans="1:9" s="70" customFormat="1" ht="23.45" customHeight="1" x14ac:dyDescent="0.2">
      <c r="A856" s="80"/>
      <c r="B856" s="80"/>
      <c r="C856" s="82"/>
      <c r="D856" s="82"/>
      <c r="E856" s="342"/>
      <c r="F856" s="83"/>
      <c r="G856" s="83"/>
      <c r="H856" s="83"/>
      <c r="I856" s="83"/>
    </row>
    <row r="857" spans="1:9" s="70" customFormat="1" ht="23.45" customHeight="1" x14ac:dyDescent="0.2">
      <c r="A857" s="80"/>
      <c r="B857" s="80"/>
      <c r="C857" s="82"/>
      <c r="D857" s="82"/>
      <c r="E857" s="342"/>
      <c r="F857" s="83"/>
      <c r="G857" s="83"/>
      <c r="H857" s="83"/>
      <c r="I857" s="83"/>
    </row>
    <row r="858" spans="1:9" s="70" customFormat="1" ht="23.45" customHeight="1" x14ac:dyDescent="0.2">
      <c r="A858" s="80"/>
      <c r="B858" s="80"/>
      <c r="C858" s="82"/>
      <c r="D858" s="82"/>
      <c r="E858" s="342"/>
      <c r="F858" s="83"/>
      <c r="G858" s="83"/>
      <c r="H858" s="83"/>
      <c r="I858" s="83"/>
    </row>
    <row r="859" spans="1:9" s="70" customFormat="1" ht="23.45" customHeight="1" x14ac:dyDescent="0.2">
      <c r="A859" s="80"/>
      <c r="B859" s="80"/>
      <c r="C859" s="82"/>
      <c r="D859" s="82"/>
      <c r="E859" s="342"/>
      <c r="F859" s="83"/>
      <c r="G859" s="83"/>
      <c r="H859" s="83"/>
      <c r="I859" s="83"/>
    </row>
    <row r="860" spans="1:9" s="70" customFormat="1" ht="23.45" customHeight="1" x14ac:dyDescent="0.2">
      <c r="A860" s="80"/>
      <c r="B860" s="80"/>
      <c r="C860" s="82"/>
      <c r="D860" s="82"/>
      <c r="E860" s="342"/>
      <c r="F860" s="83"/>
      <c r="G860" s="83"/>
      <c r="H860" s="83"/>
      <c r="I860" s="83"/>
    </row>
    <row r="861" spans="1:9" s="70" customFormat="1" ht="23.45" customHeight="1" x14ac:dyDescent="0.2">
      <c r="A861" s="80"/>
      <c r="B861" s="80"/>
      <c r="C861" s="82"/>
      <c r="D861" s="82"/>
      <c r="E861" s="342"/>
      <c r="F861" s="83"/>
      <c r="G861" s="83"/>
      <c r="H861" s="83"/>
      <c r="I861" s="83"/>
    </row>
    <row r="862" spans="1:9" s="70" customFormat="1" ht="23.45" customHeight="1" x14ac:dyDescent="0.2">
      <c r="A862" s="80"/>
      <c r="B862" s="80"/>
      <c r="C862" s="82"/>
      <c r="D862" s="82"/>
      <c r="E862" s="342"/>
      <c r="F862" s="83"/>
      <c r="G862" s="83"/>
      <c r="H862" s="83"/>
      <c r="I862" s="83"/>
    </row>
    <row r="863" spans="1:9" s="70" customFormat="1" ht="23.45" customHeight="1" x14ac:dyDescent="0.2">
      <c r="A863" s="80"/>
      <c r="B863" s="80"/>
      <c r="C863" s="82"/>
      <c r="D863" s="82"/>
      <c r="E863" s="342"/>
      <c r="F863" s="83"/>
      <c r="G863" s="83"/>
      <c r="H863" s="83"/>
      <c r="I863" s="83"/>
    </row>
    <row r="864" spans="1:9" s="70" customFormat="1" ht="23.45" customHeight="1" x14ac:dyDescent="0.2">
      <c r="A864" s="80"/>
      <c r="B864" s="80"/>
      <c r="C864" s="82"/>
      <c r="D864" s="82"/>
      <c r="E864" s="342"/>
      <c r="F864" s="83"/>
      <c r="G864" s="83"/>
      <c r="H864" s="83"/>
      <c r="I864" s="83"/>
    </row>
    <row r="865" spans="1:9" s="70" customFormat="1" ht="23.45" customHeight="1" x14ac:dyDescent="0.2">
      <c r="A865" s="80"/>
      <c r="B865" s="80"/>
      <c r="C865" s="82"/>
      <c r="D865" s="82"/>
      <c r="E865" s="342"/>
      <c r="F865" s="83"/>
      <c r="G865" s="83"/>
      <c r="H865" s="83"/>
      <c r="I865" s="83"/>
    </row>
    <row r="866" spans="1:9" s="70" customFormat="1" ht="23.45" customHeight="1" x14ac:dyDescent="0.2">
      <c r="A866" s="80"/>
      <c r="B866" s="80"/>
      <c r="C866" s="82"/>
      <c r="D866" s="82"/>
      <c r="E866" s="342"/>
      <c r="F866" s="83"/>
      <c r="G866" s="83"/>
      <c r="H866" s="83"/>
      <c r="I866" s="83"/>
    </row>
    <row r="867" spans="1:9" s="70" customFormat="1" ht="23.45" customHeight="1" x14ac:dyDescent="0.2">
      <c r="A867" s="80"/>
      <c r="B867" s="80"/>
      <c r="C867" s="82"/>
      <c r="D867" s="82"/>
      <c r="E867" s="342"/>
      <c r="F867" s="83"/>
      <c r="G867" s="83"/>
      <c r="H867" s="83"/>
      <c r="I867" s="83"/>
    </row>
    <row r="868" spans="1:9" s="70" customFormat="1" ht="23.45" customHeight="1" x14ac:dyDescent="0.2">
      <c r="A868" s="80"/>
      <c r="B868" s="80"/>
      <c r="C868" s="82"/>
      <c r="D868" s="82"/>
      <c r="E868" s="342"/>
      <c r="F868" s="83"/>
      <c r="G868" s="83"/>
      <c r="H868" s="83"/>
      <c r="I868" s="83"/>
    </row>
    <row r="869" spans="1:9" s="70" customFormat="1" ht="23.45" customHeight="1" x14ac:dyDescent="0.2">
      <c r="A869" s="80"/>
      <c r="B869" s="80"/>
      <c r="C869" s="82"/>
      <c r="D869" s="82"/>
      <c r="E869" s="342"/>
      <c r="F869" s="83"/>
      <c r="G869" s="83"/>
      <c r="H869" s="83"/>
      <c r="I869" s="83"/>
    </row>
    <row r="870" spans="1:9" s="70" customFormat="1" ht="23.45" customHeight="1" x14ac:dyDescent="0.2">
      <c r="A870" s="80"/>
      <c r="B870" s="80"/>
      <c r="C870" s="82"/>
      <c r="D870" s="82"/>
      <c r="E870" s="342"/>
      <c r="F870" s="83"/>
      <c r="G870" s="83"/>
      <c r="H870" s="83"/>
      <c r="I870" s="83"/>
    </row>
    <row r="871" spans="1:9" s="70" customFormat="1" ht="23.45" customHeight="1" x14ac:dyDescent="0.2">
      <c r="A871" s="80"/>
      <c r="B871" s="80"/>
      <c r="C871" s="82"/>
      <c r="D871" s="82"/>
      <c r="E871" s="342"/>
      <c r="F871" s="83"/>
      <c r="G871" s="83"/>
      <c r="H871" s="83"/>
      <c r="I871" s="83"/>
    </row>
    <row r="872" spans="1:9" s="70" customFormat="1" ht="23.45" customHeight="1" x14ac:dyDescent="0.2">
      <c r="A872" s="80"/>
      <c r="B872" s="80"/>
      <c r="C872" s="82"/>
      <c r="D872" s="82"/>
      <c r="E872" s="342"/>
      <c r="F872" s="83"/>
      <c r="G872" s="83"/>
      <c r="H872" s="83"/>
      <c r="I872" s="83"/>
    </row>
    <row r="873" spans="1:9" s="70" customFormat="1" ht="23.45" customHeight="1" x14ac:dyDescent="0.2">
      <c r="A873" s="80"/>
      <c r="B873" s="80"/>
      <c r="C873" s="82"/>
      <c r="D873" s="82"/>
      <c r="E873" s="342"/>
      <c r="F873" s="83"/>
      <c r="G873" s="83"/>
      <c r="H873" s="83"/>
      <c r="I873" s="83"/>
    </row>
    <row r="874" spans="1:9" s="70" customFormat="1" ht="23.45" customHeight="1" x14ac:dyDescent="0.2">
      <c r="A874" s="80"/>
      <c r="B874" s="80"/>
      <c r="C874" s="82"/>
      <c r="D874" s="82"/>
      <c r="E874" s="342"/>
      <c r="F874" s="83"/>
      <c r="G874" s="83"/>
      <c r="H874" s="83"/>
      <c r="I874" s="83"/>
    </row>
    <row r="875" spans="1:9" s="70" customFormat="1" ht="23.45" customHeight="1" x14ac:dyDescent="0.2">
      <c r="A875" s="80"/>
      <c r="B875" s="80"/>
      <c r="C875" s="82"/>
      <c r="D875" s="82"/>
      <c r="E875" s="342"/>
      <c r="F875" s="83"/>
      <c r="G875" s="83"/>
      <c r="H875" s="83"/>
      <c r="I875" s="83"/>
    </row>
    <row r="876" spans="1:9" s="70" customFormat="1" ht="23.45" customHeight="1" x14ac:dyDescent="0.2">
      <c r="A876" s="80"/>
      <c r="B876" s="80"/>
      <c r="C876" s="82"/>
      <c r="D876" s="82"/>
      <c r="E876" s="342"/>
      <c r="F876" s="83"/>
      <c r="G876" s="83"/>
      <c r="H876" s="83"/>
      <c r="I876" s="83"/>
    </row>
    <row r="877" spans="1:9" s="70" customFormat="1" ht="23.45" customHeight="1" x14ac:dyDescent="0.2">
      <c r="A877" s="80"/>
      <c r="B877" s="80"/>
      <c r="C877" s="82"/>
      <c r="D877" s="82"/>
      <c r="E877" s="342"/>
      <c r="F877" s="83"/>
      <c r="G877" s="83"/>
      <c r="H877" s="83"/>
      <c r="I877" s="83"/>
    </row>
    <row r="878" spans="1:9" s="70" customFormat="1" ht="23.45" customHeight="1" x14ac:dyDescent="0.2">
      <c r="A878" s="80"/>
      <c r="B878" s="80"/>
      <c r="C878" s="82"/>
      <c r="D878" s="82"/>
      <c r="E878" s="342"/>
      <c r="F878" s="83"/>
      <c r="G878" s="83"/>
      <c r="H878" s="83"/>
      <c r="I878" s="83"/>
    </row>
    <row r="879" spans="1:9" s="70" customFormat="1" ht="23.45" customHeight="1" x14ac:dyDescent="0.2">
      <c r="A879" s="80"/>
      <c r="B879" s="80"/>
      <c r="C879" s="82"/>
      <c r="D879" s="82"/>
      <c r="E879" s="342"/>
      <c r="F879" s="83"/>
      <c r="G879" s="83"/>
      <c r="H879" s="83"/>
      <c r="I879" s="83"/>
    </row>
    <row r="880" spans="1:9" s="70" customFormat="1" ht="23.45" customHeight="1" x14ac:dyDescent="0.2">
      <c r="A880" s="80"/>
      <c r="B880" s="80"/>
      <c r="C880" s="82"/>
      <c r="D880" s="82"/>
      <c r="E880" s="342"/>
      <c r="F880" s="83"/>
      <c r="G880" s="83"/>
      <c r="H880" s="83"/>
      <c r="I880" s="83"/>
    </row>
    <row r="881" spans="1:9" s="70" customFormat="1" ht="23.45" customHeight="1" x14ac:dyDescent="0.2">
      <c r="A881" s="80"/>
      <c r="B881" s="80"/>
      <c r="C881" s="82"/>
      <c r="D881" s="82"/>
      <c r="E881" s="342"/>
      <c r="F881" s="83"/>
      <c r="G881" s="83"/>
      <c r="H881" s="83"/>
      <c r="I881" s="83"/>
    </row>
    <row r="882" spans="1:9" s="70" customFormat="1" ht="23.45" customHeight="1" x14ac:dyDescent="0.2">
      <c r="A882" s="80"/>
      <c r="B882" s="80"/>
      <c r="C882" s="82"/>
      <c r="D882" s="82"/>
      <c r="E882" s="342"/>
      <c r="F882" s="83"/>
      <c r="G882" s="83"/>
      <c r="H882" s="83"/>
      <c r="I882" s="83"/>
    </row>
    <row r="883" spans="1:9" s="70" customFormat="1" ht="23.45" customHeight="1" x14ac:dyDescent="0.2">
      <c r="A883" s="80"/>
      <c r="B883" s="80"/>
      <c r="C883" s="82"/>
      <c r="D883" s="82"/>
      <c r="E883" s="342"/>
      <c r="F883" s="83"/>
      <c r="G883" s="83"/>
      <c r="H883" s="83"/>
      <c r="I883" s="83"/>
    </row>
    <row r="884" spans="1:9" s="70" customFormat="1" ht="23.45" customHeight="1" x14ac:dyDescent="0.2">
      <c r="A884" s="80"/>
      <c r="B884" s="80"/>
      <c r="C884" s="82"/>
      <c r="D884" s="82"/>
      <c r="E884" s="342"/>
      <c r="F884" s="83"/>
      <c r="G884" s="83"/>
      <c r="H884" s="83"/>
      <c r="I884" s="83"/>
    </row>
    <row r="885" spans="1:9" s="70" customFormat="1" ht="23.45" customHeight="1" x14ac:dyDescent="0.2">
      <c r="A885" s="80"/>
      <c r="B885" s="80"/>
      <c r="C885" s="82"/>
      <c r="D885" s="82"/>
      <c r="E885" s="342"/>
      <c r="F885" s="83"/>
      <c r="G885" s="83"/>
      <c r="H885" s="83"/>
      <c r="I885" s="83"/>
    </row>
    <row r="886" spans="1:9" s="70" customFormat="1" ht="23.45" customHeight="1" x14ac:dyDescent="0.2">
      <c r="A886" s="80"/>
      <c r="B886" s="80"/>
      <c r="C886" s="82"/>
      <c r="D886" s="82"/>
      <c r="E886" s="342"/>
      <c r="F886" s="83"/>
      <c r="G886" s="83"/>
      <c r="H886" s="83"/>
      <c r="I886" s="83"/>
    </row>
    <row r="887" spans="1:9" s="70" customFormat="1" ht="23.45" customHeight="1" x14ac:dyDescent="0.2">
      <c r="A887" s="80"/>
      <c r="B887" s="80"/>
      <c r="C887" s="82"/>
      <c r="D887" s="82"/>
      <c r="E887" s="342"/>
      <c r="F887" s="83"/>
      <c r="G887" s="83"/>
      <c r="H887" s="83"/>
      <c r="I887" s="83"/>
    </row>
    <row r="888" spans="1:9" s="70" customFormat="1" ht="23.45" customHeight="1" x14ac:dyDescent="0.2">
      <c r="A888" s="80"/>
      <c r="B888" s="80"/>
      <c r="C888" s="82"/>
      <c r="D888" s="82"/>
      <c r="E888" s="342"/>
      <c r="F888" s="83"/>
      <c r="G888" s="83"/>
      <c r="H888" s="83"/>
      <c r="I888" s="83"/>
    </row>
    <row r="889" spans="1:9" s="70" customFormat="1" ht="23.45" customHeight="1" x14ac:dyDescent="0.2">
      <c r="A889" s="80"/>
      <c r="B889" s="80"/>
      <c r="C889" s="82"/>
      <c r="D889" s="82"/>
      <c r="E889" s="342"/>
      <c r="F889" s="83"/>
      <c r="G889" s="83"/>
      <c r="H889" s="83"/>
      <c r="I889" s="83"/>
    </row>
    <row r="890" spans="1:9" s="70" customFormat="1" ht="23.45" customHeight="1" x14ac:dyDescent="0.2">
      <c r="A890" s="80"/>
      <c r="B890" s="80"/>
      <c r="C890" s="82"/>
      <c r="D890" s="82"/>
      <c r="E890" s="342"/>
      <c r="F890" s="83"/>
      <c r="G890" s="83"/>
      <c r="H890" s="83"/>
      <c r="I890" s="83"/>
    </row>
    <row r="891" spans="1:9" s="70" customFormat="1" ht="23.45" customHeight="1" x14ac:dyDescent="0.2">
      <c r="A891" s="80"/>
      <c r="B891" s="80"/>
      <c r="C891" s="82"/>
      <c r="D891" s="82"/>
      <c r="E891" s="342"/>
      <c r="F891" s="83"/>
      <c r="G891" s="83"/>
      <c r="H891" s="83"/>
      <c r="I891" s="83"/>
    </row>
    <row r="892" spans="1:9" s="70" customFormat="1" ht="23.45" customHeight="1" x14ac:dyDescent="0.2">
      <c r="A892" s="80"/>
      <c r="B892" s="80"/>
      <c r="C892" s="82"/>
      <c r="D892" s="82"/>
      <c r="E892" s="342"/>
      <c r="F892" s="83"/>
      <c r="G892" s="83"/>
      <c r="H892" s="83"/>
      <c r="I892" s="83"/>
    </row>
    <row r="893" spans="1:9" s="70" customFormat="1" ht="23.45" customHeight="1" x14ac:dyDescent="0.2">
      <c r="A893" s="80"/>
      <c r="B893" s="80"/>
      <c r="C893" s="82"/>
      <c r="D893" s="82"/>
      <c r="E893" s="342"/>
      <c r="F893" s="83"/>
      <c r="G893" s="83"/>
      <c r="H893" s="83"/>
      <c r="I893" s="83"/>
    </row>
    <row r="894" spans="1:9" s="70" customFormat="1" ht="23.45" customHeight="1" x14ac:dyDescent="0.2">
      <c r="A894" s="80"/>
      <c r="B894" s="80"/>
      <c r="C894" s="82"/>
      <c r="D894" s="82"/>
      <c r="E894" s="342"/>
      <c r="F894" s="83"/>
      <c r="G894" s="83"/>
      <c r="H894" s="83"/>
      <c r="I894" s="83"/>
    </row>
    <row r="895" spans="1:9" s="70" customFormat="1" ht="23.45" customHeight="1" x14ac:dyDescent="0.2">
      <c r="A895" s="80"/>
      <c r="B895" s="80"/>
      <c r="C895" s="82"/>
      <c r="D895" s="82"/>
      <c r="E895" s="342"/>
      <c r="F895" s="83"/>
      <c r="G895" s="83"/>
      <c r="H895" s="83"/>
      <c r="I895" s="83"/>
    </row>
    <row r="896" spans="1:9" s="70" customFormat="1" ht="23.45" customHeight="1" x14ac:dyDescent="0.2">
      <c r="A896" s="80"/>
      <c r="B896" s="80"/>
      <c r="C896" s="82"/>
      <c r="D896" s="82"/>
      <c r="E896" s="342"/>
      <c r="F896" s="83"/>
      <c r="G896" s="83"/>
      <c r="H896" s="83"/>
      <c r="I896" s="83"/>
    </row>
    <row r="897" spans="1:9" s="70" customFormat="1" ht="23.45" customHeight="1" x14ac:dyDescent="0.2">
      <c r="A897" s="80"/>
      <c r="B897" s="80"/>
      <c r="C897" s="82"/>
      <c r="D897" s="82"/>
      <c r="E897" s="342"/>
      <c r="F897" s="83"/>
      <c r="G897" s="83"/>
      <c r="H897" s="83"/>
      <c r="I897" s="83"/>
    </row>
    <row r="898" spans="1:9" s="70" customFormat="1" ht="23.45" customHeight="1" x14ac:dyDescent="0.2">
      <c r="A898" s="80"/>
      <c r="B898" s="80"/>
      <c r="C898" s="82"/>
      <c r="D898" s="82"/>
      <c r="E898" s="342"/>
      <c r="F898" s="83"/>
      <c r="G898" s="83"/>
      <c r="H898" s="83"/>
      <c r="I898" s="83"/>
    </row>
    <row r="899" spans="1:9" s="70" customFormat="1" ht="23.45" customHeight="1" x14ac:dyDescent="0.2">
      <c r="A899" s="80"/>
      <c r="B899" s="80"/>
      <c r="C899" s="82"/>
      <c r="D899" s="82"/>
      <c r="E899" s="342"/>
      <c r="F899" s="83"/>
      <c r="G899" s="83"/>
      <c r="H899" s="83"/>
      <c r="I899" s="83"/>
    </row>
    <row r="900" spans="1:9" s="70" customFormat="1" ht="23.45" customHeight="1" x14ac:dyDescent="0.2">
      <c r="A900" s="80"/>
      <c r="B900" s="80"/>
      <c r="C900" s="82"/>
      <c r="D900" s="82"/>
      <c r="E900" s="342"/>
      <c r="F900" s="83"/>
      <c r="G900" s="83"/>
      <c r="H900" s="83"/>
      <c r="I900" s="83"/>
    </row>
    <row r="901" spans="1:9" s="70" customFormat="1" ht="23.45" customHeight="1" x14ac:dyDescent="0.2">
      <c r="A901" s="80"/>
      <c r="B901" s="80"/>
      <c r="C901" s="82"/>
      <c r="D901" s="82"/>
      <c r="E901" s="342"/>
      <c r="F901" s="83"/>
      <c r="G901" s="83"/>
      <c r="H901" s="83"/>
      <c r="I901" s="83"/>
    </row>
    <row r="902" spans="1:9" s="70" customFormat="1" ht="23.45" customHeight="1" x14ac:dyDescent="0.2">
      <c r="A902" s="80"/>
      <c r="B902" s="80"/>
      <c r="C902" s="82"/>
      <c r="D902" s="82"/>
      <c r="E902" s="342"/>
      <c r="F902" s="83"/>
      <c r="G902" s="83"/>
      <c r="H902" s="83"/>
      <c r="I902" s="83"/>
    </row>
    <row r="903" spans="1:9" s="70" customFormat="1" ht="23.45" customHeight="1" x14ac:dyDescent="0.2">
      <c r="A903" s="80"/>
      <c r="B903" s="80"/>
      <c r="C903" s="82"/>
      <c r="D903" s="82"/>
      <c r="E903" s="342"/>
      <c r="F903" s="83"/>
      <c r="G903" s="83"/>
      <c r="H903" s="83"/>
      <c r="I903" s="83"/>
    </row>
    <row r="904" spans="1:9" s="70" customFormat="1" ht="23.45" customHeight="1" x14ac:dyDescent="0.2">
      <c r="A904" s="80"/>
      <c r="B904" s="80"/>
      <c r="C904" s="82"/>
      <c r="D904" s="82"/>
      <c r="E904" s="342"/>
      <c r="F904" s="83"/>
      <c r="G904" s="83"/>
      <c r="H904" s="83"/>
      <c r="I904" s="83"/>
    </row>
    <row r="905" spans="1:9" s="70" customFormat="1" ht="23.45" customHeight="1" x14ac:dyDescent="0.2">
      <c r="A905" s="80"/>
      <c r="B905" s="80"/>
      <c r="C905" s="82"/>
      <c r="D905" s="82"/>
      <c r="E905" s="342"/>
      <c r="F905" s="83"/>
      <c r="G905" s="83"/>
      <c r="H905" s="83"/>
      <c r="I905" s="83"/>
    </row>
    <row r="906" spans="1:9" s="70" customFormat="1" ht="23.45" customHeight="1" x14ac:dyDescent="0.2">
      <c r="A906" s="80"/>
      <c r="B906" s="80"/>
      <c r="C906" s="82"/>
      <c r="D906" s="82"/>
      <c r="E906" s="342"/>
      <c r="F906" s="83"/>
      <c r="G906" s="83"/>
      <c r="H906" s="83"/>
      <c r="I906" s="83"/>
    </row>
    <row r="907" spans="1:9" s="70" customFormat="1" ht="23.45" customHeight="1" x14ac:dyDescent="0.2">
      <c r="A907" s="80"/>
      <c r="B907" s="80"/>
      <c r="C907" s="82"/>
      <c r="D907" s="82"/>
      <c r="E907" s="342"/>
      <c r="F907" s="83"/>
      <c r="G907" s="83"/>
      <c r="H907" s="83"/>
      <c r="I907" s="83"/>
    </row>
    <row r="908" spans="1:9" s="70" customFormat="1" ht="23.45" customHeight="1" x14ac:dyDescent="0.2">
      <c r="A908" s="80"/>
      <c r="B908" s="80"/>
      <c r="C908" s="82"/>
      <c r="D908" s="82"/>
      <c r="E908" s="342"/>
      <c r="F908" s="83"/>
      <c r="G908" s="83"/>
      <c r="H908" s="83"/>
      <c r="I908" s="83"/>
    </row>
    <row r="909" spans="1:9" s="70" customFormat="1" ht="23.45" customHeight="1" x14ac:dyDescent="0.2">
      <c r="A909" s="80"/>
      <c r="B909" s="80"/>
      <c r="C909" s="82"/>
      <c r="D909" s="82"/>
      <c r="E909" s="342"/>
      <c r="F909" s="83"/>
      <c r="G909" s="83"/>
      <c r="H909" s="83"/>
      <c r="I909" s="83"/>
    </row>
    <row r="910" spans="1:9" s="70" customFormat="1" ht="23.45" customHeight="1" x14ac:dyDescent="0.2">
      <c r="A910" s="80"/>
      <c r="B910" s="80"/>
      <c r="C910" s="82"/>
      <c r="D910" s="82"/>
      <c r="E910" s="342"/>
      <c r="F910" s="83"/>
      <c r="G910" s="83"/>
      <c r="H910" s="83"/>
      <c r="I910" s="83"/>
    </row>
    <row r="911" spans="1:9" s="70" customFormat="1" ht="23.45" customHeight="1" x14ac:dyDescent="0.2">
      <c r="A911" s="80"/>
      <c r="B911" s="80"/>
      <c r="C911" s="82"/>
      <c r="D911" s="82"/>
      <c r="E911" s="342"/>
      <c r="F911" s="83"/>
      <c r="G911" s="83"/>
      <c r="H911" s="83"/>
      <c r="I911" s="83"/>
    </row>
    <row r="912" spans="1:9" s="70" customFormat="1" ht="23.45" customHeight="1" x14ac:dyDescent="0.2">
      <c r="A912" s="80"/>
      <c r="B912" s="80"/>
      <c r="C912" s="82"/>
      <c r="D912" s="82"/>
      <c r="E912" s="342"/>
      <c r="F912" s="83"/>
      <c r="G912" s="83"/>
      <c r="H912" s="83"/>
      <c r="I912" s="83"/>
    </row>
    <row r="913" spans="1:9" s="70" customFormat="1" ht="23.45" customHeight="1" x14ac:dyDescent="0.2">
      <c r="A913" s="80"/>
      <c r="B913" s="80"/>
      <c r="C913" s="82"/>
      <c r="D913" s="82"/>
      <c r="E913" s="342"/>
      <c r="F913" s="83"/>
      <c r="G913" s="83"/>
      <c r="H913" s="83"/>
      <c r="I913" s="83"/>
    </row>
    <row r="914" spans="1:9" s="70" customFormat="1" ht="23.45" customHeight="1" x14ac:dyDescent="0.2">
      <c r="A914" s="80"/>
      <c r="B914" s="80"/>
      <c r="C914" s="82"/>
      <c r="D914" s="82"/>
      <c r="E914" s="342"/>
      <c r="F914" s="83"/>
      <c r="G914" s="83"/>
      <c r="H914" s="83"/>
      <c r="I914" s="83"/>
    </row>
    <row r="915" spans="1:9" s="70" customFormat="1" ht="23.45" customHeight="1" x14ac:dyDescent="0.2">
      <c r="A915" s="80"/>
      <c r="B915" s="80"/>
      <c r="C915" s="82"/>
      <c r="D915" s="82"/>
      <c r="E915" s="342"/>
      <c r="F915" s="83"/>
      <c r="G915" s="83"/>
      <c r="H915" s="83"/>
      <c r="I915" s="83"/>
    </row>
    <row r="916" spans="1:9" s="70" customFormat="1" ht="23.45" customHeight="1" x14ac:dyDescent="0.2">
      <c r="A916" s="80"/>
      <c r="B916" s="80"/>
      <c r="C916" s="82"/>
      <c r="D916" s="82"/>
      <c r="E916" s="342"/>
      <c r="F916" s="83"/>
      <c r="G916" s="83"/>
      <c r="H916" s="83"/>
      <c r="I916" s="83"/>
    </row>
    <row r="917" spans="1:9" s="70" customFormat="1" ht="23.45" customHeight="1" x14ac:dyDescent="0.2">
      <c r="A917" s="80"/>
      <c r="B917" s="80"/>
      <c r="C917" s="82"/>
      <c r="D917" s="82"/>
      <c r="E917" s="342"/>
      <c r="F917" s="83"/>
      <c r="G917" s="83"/>
      <c r="H917" s="83"/>
      <c r="I917" s="83"/>
    </row>
    <row r="918" spans="1:9" s="70" customFormat="1" ht="23.45" customHeight="1" x14ac:dyDescent="0.2">
      <c r="A918" s="80"/>
      <c r="B918" s="80"/>
      <c r="C918" s="82"/>
      <c r="D918" s="82"/>
      <c r="E918" s="342"/>
      <c r="F918" s="83"/>
      <c r="G918" s="83"/>
      <c r="H918" s="83"/>
      <c r="I918" s="83"/>
    </row>
    <row r="919" spans="1:9" s="70" customFormat="1" ht="23.45" customHeight="1" x14ac:dyDescent="0.2">
      <c r="A919" s="80"/>
      <c r="B919" s="80"/>
      <c r="C919" s="82"/>
      <c r="D919" s="82"/>
      <c r="E919" s="342"/>
      <c r="F919" s="83"/>
      <c r="G919" s="83"/>
      <c r="H919" s="83"/>
      <c r="I919" s="83"/>
    </row>
    <row r="920" spans="1:9" s="70" customFormat="1" ht="23.45" customHeight="1" x14ac:dyDescent="0.2">
      <c r="A920" s="80"/>
      <c r="B920" s="80"/>
      <c r="C920" s="82"/>
      <c r="D920" s="82"/>
      <c r="E920" s="342"/>
      <c r="F920" s="83"/>
      <c r="G920" s="83"/>
      <c r="H920" s="83"/>
      <c r="I920" s="83"/>
    </row>
    <row r="921" spans="1:9" s="70" customFormat="1" ht="23.45" customHeight="1" x14ac:dyDescent="0.2">
      <c r="A921" s="80"/>
      <c r="B921" s="80"/>
      <c r="C921" s="82"/>
      <c r="D921" s="82"/>
      <c r="E921" s="342"/>
      <c r="F921" s="83"/>
      <c r="G921" s="83"/>
      <c r="H921" s="83"/>
      <c r="I921" s="83"/>
    </row>
    <row r="922" spans="1:9" s="70" customFormat="1" ht="23.45" customHeight="1" x14ac:dyDescent="0.2">
      <c r="A922" s="80"/>
      <c r="B922" s="80"/>
      <c r="C922" s="82"/>
      <c r="D922" s="82"/>
      <c r="E922" s="342"/>
      <c r="F922" s="83"/>
      <c r="G922" s="83"/>
      <c r="H922" s="83"/>
      <c r="I922" s="83"/>
    </row>
    <row r="923" spans="1:9" s="70" customFormat="1" ht="23.45" customHeight="1" x14ac:dyDescent="0.2">
      <c r="A923" s="80"/>
      <c r="B923" s="80"/>
      <c r="C923" s="82"/>
      <c r="D923" s="82"/>
      <c r="E923" s="342"/>
      <c r="F923" s="83"/>
      <c r="G923" s="83"/>
      <c r="H923" s="83"/>
      <c r="I923" s="83"/>
    </row>
    <row r="924" spans="1:9" s="70" customFormat="1" ht="23.45" customHeight="1" x14ac:dyDescent="0.2">
      <c r="A924" s="80"/>
      <c r="B924" s="80"/>
      <c r="C924" s="82"/>
      <c r="D924" s="82"/>
      <c r="E924" s="342"/>
      <c r="F924" s="83"/>
      <c r="G924" s="83"/>
      <c r="H924" s="83"/>
      <c r="I924" s="83"/>
    </row>
    <row r="925" spans="1:9" s="70" customFormat="1" ht="23.45" customHeight="1" x14ac:dyDescent="0.2">
      <c r="A925" s="80"/>
      <c r="B925" s="80"/>
      <c r="C925" s="82"/>
      <c r="D925" s="82"/>
      <c r="E925" s="342"/>
      <c r="F925" s="83"/>
      <c r="G925" s="83"/>
      <c r="H925" s="83"/>
      <c r="I925" s="83"/>
    </row>
    <row r="926" spans="1:9" s="70" customFormat="1" ht="23.45" customHeight="1" x14ac:dyDescent="0.2">
      <c r="A926" s="80"/>
      <c r="B926" s="80"/>
      <c r="C926" s="82"/>
      <c r="D926" s="82"/>
      <c r="E926" s="342"/>
      <c r="F926" s="83"/>
      <c r="G926" s="83"/>
      <c r="H926" s="83"/>
      <c r="I926" s="83"/>
    </row>
    <row r="927" spans="1:9" s="70" customFormat="1" ht="23.45" customHeight="1" x14ac:dyDescent="0.2">
      <c r="A927" s="80"/>
      <c r="B927" s="80"/>
      <c r="C927" s="82"/>
      <c r="D927" s="82"/>
      <c r="E927" s="342"/>
      <c r="F927" s="83"/>
      <c r="G927" s="83"/>
      <c r="H927" s="83"/>
      <c r="I927" s="83"/>
    </row>
    <row r="928" spans="1:9" s="70" customFormat="1" ht="23.45" customHeight="1" x14ac:dyDescent="0.2">
      <c r="A928" s="80"/>
      <c r="B928" s="80"/>
      <c r="C928" s="82"/>
      <c r="D928" s="82"/>
      <c r="E928" s="342"/>
      <c r="F928" s="83"/>
      <c r="G928" s="83"/>
      <c r="H928" s="83"/>
      <c r="I928" s="83"/>
    </row>
    <row r="929" spans="1:9" s="70" customFormat="1" ht="23.45" customHeight="1" x14ac:dyDescent="0.2">
      <c r="A929" s="80"/>
      <c r="B929" s="80"/>
      <c r="C929" s="82"/>
      <c r="D929" s="82"/>
      <c r="E929" s="342"/>
      <c r="F929" s="83"/>
      <c r="G929" s="83"/>
      <c r="H929" s="83"/>
      <c r="I929" s="83"/>
    </row>
    <row r="930" spans="1:9" s="70" customFormat="1" ht="23.45" customHeight="1" x14ac:dyDescent="0.2">
      <c r="A930" s="80"/>
      <c r="B930" s="80"/>
      <c r="C930" s="82"/>
      <c r="D930" s="82"/>
      <c r="E930" s="342"/>
      <c r="F930" s="83"/>
      <c r="G930" s="83"/>
      <c r="H930" s="83"/>
      <c r="I930" s="83"/>
    </row>
    <row r="931" spans="1:9" s="70" customFormat="1" ht="23.45" customHeight="1" x14ac:dyDescent="0.2">
      <c r="A931" s="80"/>
      <c r="B931" s="80"/>
      <c r="C931" s="82"/>
      <c r="D931" s="82"/>
      <c r="E931" s="342"/>
      <c r="F931" s="83"/>
      <c r="G931" s="83"/>
      <c r="H931" s="83"/>
      <c r="I931" s="83"/>
    </row>
    <row r="932" spans="1:9" s="70" customFormat="1" ht="23.45" customHeight="1" x14ac:dyDescent="0.2">
      <c r="A932" s="80"/>
      <c r="B932" s="80"/>
      <c r="C932" s="82"/>
      <c r="D932" s="82"/>
      <c r="E932" s="342"/>
      <c r="F932" s="83"/>
      <c r="G932" s="83"/>
      <c r="H932" s="83"/>
      <c r="I932" s="83"/>
    </row>
    <row r="933" spans="1:9" s="70" customFormat="1" ht="23.45" customHeight="1" x14ac:dyDescent="0.2">
      <c r="A933" s="80"/>
      <c r="B933" s="80"/>
      <c r="C933" s="82"/>
      <c r="D933" s="82"/>
      <c r="E933" s="342"/>
      <c r="F933" s="83"/>
      <c r="G933" s="83"/>
      <c r="H933" s="83"/>
      <c r="I933" s="83"/>
    </row>
    <row r="934" spans="1:9" s="70" customFormat="1" ht="23.45" customHeight="1" x14ac:dyDescent="0.2">
      <c r="A934" s="80"/>
      <c r="B934" s="80"/>
      <c r="C934" s="82"/>
      <c r="D934" s="82"/>
      <c r="E934" s="342"/>
      <c r="F934" s="83"/>
      <c r="G934" s="83"/>
      <c r="H934" s="83"/>
      <c r="I934" s="83"/>
    </row>
    <row r="935" spans="1:9" s="70" customFormat="1" ht="23.45" customHeight="1" x14ac:dyDescent="0.2">
      <c r="A935" s="80"/>
      <c r="B935" s="80"/>
      <c r="C935" s="82"/>
      <c r="D935" s="82"/>
      <c r="E935" s="342"/>
      <c r="F935" s="83"/>
      <c r="G935" s="83"/>
      <c r="H935" s="83"/>
      <c r="I935" s="83"/>
    </row>
    <row r="936" spans="1:9" s="70" customFormat="1" ht="23.45" customHeight="1" x14ac:dyDescent="0.2">
      <c r="A936" s="80"/>
      <c r="B936" s="80"/>
      <c r="C936" s="82"/>
      <c r="D936" s="82"/>
      <c r="E936" s="342"/>
      <c r="F936" s="83"/>
      <c r="G936" s="83"/>
      <c r="H936" s="83"/>
      <c r="I936" s="83"/>
    </row>
    <row r="937" spans="1:9" s="70" customFormat="1" ht="23.45" customHeight="1" x14ac:dyDescent="0.2">
      <c r="A937" s="80"/>
      <c r="B937" s="80"/>
      <c r="C937" s="82"/>
      <c r="D937" s="82"/>
      <c r="E937" s="342"/>
      <c r="F937" s="83"/>
      <c r="G937" s="83"/>
      <c r="H937" s="83"/>
      <c r="I937" s="83"/>
    </row>
    <row r="938" spans="1:9" s="70" customFormat="1" ht="23.45" customHeight="1" x14ac:dyDescent="0.2">
      <c r="A938" s="80"/>
      <c r="B938" s="80"/>
      <c r="C938" s="82"/>
      <c r="D938" s="82"/>
      <c r="E938" s="342"/>
      <c r="F938" s="83"/>
      <c r="G938" s="83"/>
      <c r="H938" s="83"/>
      <c r="I938" s="83"/>
    </row>
    <row r="939" spans="1:9" s="70" customFormat="1" ht="23.45" customHeight="1" x14ac:dyDescent="0.2">
      <c r="A939" s="80"/>
      <c r="B939" s="80"/>
      <c r="C939" s="82"/>
      <c r="D939" s="82"/>
      <c r="E939" s="342"/>
      <c r="F939" s="83"/>
      <c r="G939" s="83"/>
      <c r="H939" s="83"/>
      <c r="I939" s="83"/>
    </row>
    <row r="940" spans="1:9" s="70" customFormat="1" ht="23.45" customHeight="1" x14ac:dyDescent="0.2">
      <c r="A940" s="80"/>
      <c r="B940" s="80"/>
      <c r="C940" s="82"/>
      <c r="D940" s="82"/>
      <c r="E940" s="342"/>
      <c r="F940" s="83"/>
      <c r="G940" s="83"/>
      <c r="H940" s="83"/>
      <c r="I940" s="83"/>
    </row>
    <row r="941" spans="1:9" s="70" customFormat="1" ht="23.45" customHeight="1" x14ac:dyDescent="0.2">
      <c r="A941" s="80"/>
      <c r="B941" s="80"/>
      <c r="C941" s="82"/>
      <c r="D941" s="82"/>
      <c r="E941" s="342"/>
      <c r="F941" s="83"/>
      <c r="G941" s="83"/>
      <c r="H941" s="83"/>
      <c r="I941" s="83"/>
    </row>
    <row r="942" spans="1:9" s="70" customFormat="1" ht="23.45" customHeight="1" x14ac:dyDescent="0.2">
      <c r="A942" s="80"/>
      <c r="B942" s="80"/>
      <c r="C942" s="82"/>
      <c r="D942" s="82"/>
      <c r="E942" s="342"/>
      <c r="F942" s="83"/>
      <c r="G942" s="83"/>
      <c r="H942" s="83"/>
      <c r="I942" s="83"/>
    </row>
    <row r="943" spans="1:9" s="70" customFormat="1" ht="23.45" customHeight="1" x14ac:dyDescent="0.2">
      <c r="A943" s="80"/>
      <c r="B943" s="80"/>
      <c r="C943" s="82"/>
      <c r="D943" s="82"/>
      <c r="E943" s="342"/>
      <c r="F943" s="83"/>
      <c r="G943" s="83"/>
      <c r="H943" s="83"/>
      <c r="I943" s="83"/>
    </row>
    <row r="944" spans="1:9" s="70" customFormat="1" ht="23.45" customHeight="1" x14ac:dyDescent="0.2">
      <c r="A944" s="80"/>
      <c r="B944" s="80"/>
      <c r="C944" s="82"/>
      <c r="D944" s="82"/>
      <c r="E944" s="342"/>
      <c r="F944" s="83"/>
      <c r="G944" s="83"/>
      <c r="H944" s="83"/>
      <c r="I944" s="83"/>
    </row>
    <row r="945" spans="1:9" s="70" customFormat="1" ht="23.45" customHeight="1" x14ac:dyDescent="0.2">
      <c r="A945" s="80"/>
      <c r="B945" s="80"/>
      <c r="C945" s="82"/>
      <c r="D945" s="82"/>
      <c r="E945" s="342"/>
      <c r="F945" s="83"/>
      <c r="G945" s="83"/>
      <c r="H945" s="83"/>
      <c r="I945" s="83"/>
    </row>
    <row r="946" spans="1:9" s="70" customFormat="1" ht="23.45" customHeight="1" x14ac:dyDescent="0.2">
      <c r="A946" s="80"/>
      <c r="B946" s="80"/>
      <c r="C946" s="82"/>
      <c r="D946" s="82"/>
      <c r="E946" s="342"/>
      <c r="F946" s="83"/>
      <c r="G946" s="83"/>
      <c r="H946" s="83"/>
      <c r="I946" s="83"/>
    </row>
    <row r="947" spans="1:9" s="70" customFormat="1" ht="23.45" customHeight="1" x14ac:dyDescent="0.2">
      <c r="A947" s="80"/>
      <c r="B947" s="80"/>
      <c r="C947" s="82"/>
      <c r="D947" s="82"/>
      <c r="E947" s="342"/>
      <c r="F947" s="83"/>
      <c r="G947" s="83"/>
      <c r="H947" s="83"/>
      <c r="I947" s="83"/>
    </row>
    <row r="948" spans="1:9" s="70" customFormat="1" ht="23.45" customHeight="1" x14ac:dyDescent="0.2">
      <c r="A948" s="80"/>
      <c r="B948" s="80"/>
      <c r="C948" s="82"/>
      <c r="D948" s="82"/>
      <c r="E948" s="342"/>
      <c r="F948" s="83"/>
      <c r="G948" s="83"/>
      <c r="H948" s="83"/>
      <c r="I948" s="83"/>
    </row>
    <row r="949" spans="1:9" s="70" customFormat="1" ht="23.45" customHeight="1" x14ac:dyDescent="0.2">
      <c r="A949" s="80"/>
      <c r="B949" s="80"/>
      <c r="C949" s="82"/>
      <c r="D949" s="82"/>
      <c r="E949" s="342"/>
      <c r="F949" s="83"/>
      <c r="G949" s="83"/>
      <c r="H949" s="83"/>
      <c r="I949" s="83"/>
    </row>
    <row r="950" spans="1:9" s="70" customFormat="1" ht="23.45" customHeight="1" x14ac:dyDescent="0.2">
      <c r="A950" s="80"/>
      <c r="B950" s="80"/>
      <c r="C950" s="82"/>
      <c r="D950" s="82"/>
      <c r="E950" s="342"/>
      <c r="F950" s="83"/>
      <c r="G950" s="83"/>
      <c r="H950" s="83"/>
      <c r="I950" s="83"/>
    </row>
    <row r="951" spans="1:9" s="70" customFormat="1" ht="23.45" customHeight="1" x14ac:dyDescent="0.2">
      <c r="A951" s="80"/>
      <c r="B951" s="80"/>
      <c r="C951" s="82"/>
      <c r="D951" s="82"/>
      <c r="E951" s="342"/>
      <c r="F951" s="83"/>
      <c r="G951" s="83"/>
      <c r="H951" s="83"/>
      <c r="I951" s="83"/>
    </row>
    <row r="952" spans="1:9" s="70" customFormat="1" ht="23.45" customHeight="1" x14ac:dyDescent="0.2">
      <c r="A952" s="80"/>
      <c r="B952" s="80"/>
      <c r="C952" s="82"/>
      <c r="D952" s="82"/>
      <c r="E952" s="342"/>
      <c r="F952" s="83"/>
      <c r="G952" s="83"/>
      <c r="H952" s="83"/>
      <c r="I952" s="83"/>
    </row>
    <row r="953" spans="1:9" s="70" customFormat="1" ht="23.45" customHeight="1" x14ac:dyDescent="0.2">
      <c r="A953" s="80"/>
      <c r="B953" s="80"/>
      <c r="C953" s="82"/>
      <c r="D953" s="82"/>
      <c r="E953" s="342"/>
      <c r="F953" s="83"/>
      <c r="G953" s="83"/>
      <c r="H953" s="83"/>
      <c r="I953" s="83"/>
    </row>
    <row r="954" spans="1:9" s="70" customFormat="1" ht="23.45" customHeight="1" x14ac:dyDescent="0.2">
      <c r="A954" s="80"/>
      <c r="B954" s="80"/>
      <c r="C954" s="82"/>
      <c r="D954" s="82"/>
      <c r="E954" s="342"/>
      <c r="F954" s="83"/>
      <c r="G954" s="83"/>
      <c r="H954" s="83"/>
      <c r="I954" s="83"/>
    </row>
    <row r="955" spans="1:9" s="70" customFormat="1" ht="23.45" customHeight="1" x14ac:dyDescent="0.2">
      <c r="A955" s="80"/>
      <c r="B955" s="80"/>
      <c r="C955" s="82"/>
      <c r="D955" s="82"/>
      <c r="E955" s="342"/>
      <c r="F955" s="83"/>
      <c r="G955" s="83"/>
      <c r="H955" s="83"/>
      <c r="I955" s="83"/>
    </row>
    <row r="956" spans="1:9" s="70" customFormat="1" ht="23.45" customHeight="1" x14ac:dyDescent="0.2">
      <c r="A956" s="80"/>
      <c r="B956" s="80"/>
      <c r="C956" s="82"/>
      <c r="D956" s="82"/>
      <c r="E956" s="342"/>
      <c r="F956" s="83"/>
      <c r="G956" s="83"/>
      <c r="H956" s="83"/>
      <c r="I956" s="83"/>
    </row>
    <row r="957" spans="1:9" s="70" customFormat="1" ht="23.45" customHeight="1" x14ac:dyDescent="0.2">
      <c r="A957" s="80"/>
      <c r="B957" s="80"/>
      <c r="C957" s="82"/>
      <c r="D957" s="82"/>
      <c r="E957" s="342"/>
      <c r="F957" s="83"/>
      <c r="G957" s="83"/>
      <c r="H957" s="83"/>
      <c r="I957" s="83"/>
    </row>
    <row r="958" spans="1:9" s="70" customFormat="1" ht="23.45" customHeight="1" x14ac:dyDescent="0.2">
      <c r="A958" s="80"/>
      <c r="B958" s="80"/>
      <c r="C958" s="82"/>
      <c r="D958" s="82"/>
      <c r="E958" s="342"/>
      <c r="F958" s="83"/>
      <c r="G958" s="83"/>
      <c r="H958" s="83"/>
      <c r="I958" s="83"/>
    </row>
    <row r="959" spans="1:9" s="70" customFormat="1" ht="23.45" customHeight="1" x14ac:dyDescent="0.2">
      <c r="A959" s="80"/>
      <c r="B959" s="80"/>
      <c r="C959" s="82"/>
      <c r="D959" s="82"/>
      <c r="E959" s="342"/>
      <c r="F959" s="83"/>
      <c r="G959" s="83"/>
      <c r="H959" s="83"/>
      <c r="I959" s="83"/>
    </row>
    <row r="960" spans="1:9" s="70" customFormat="1" ht="23.45" customHeight="1" x14ac:dyDescent="0.2">
      <c r="A960" s="80"/>
      <c r="B960" s="80"/>
      <c r="C960" s="82"/>
      <c r="D960" s="82"/>
      <c r="E960" s="342"/>
      <c r="F960" s="83"/>
      <c r="G960" s="83"/>
      <c r="H960" s="83"/>
      <c r="I960" s="83"/>
    </row>
    <row r="961" spans="1:9" s="70" customFormat="1" ht="23.45" customHeight="1" x14ac:dyDescent="0.2">
      <c r="A961" s="80"/>
      <c r="B961" s="80"/>
      <c r="C961" s="82"/>
      <c r="D961" s="82"/>
      <c r="E961" s="342"/>
      <c r="F961" s="83"/>
      <c r="G961" s="83"/>
      <c r="H961" s="83"/>
      <c r="I961" s="83"/>
    </row>
    <row r="962" spans="1:9" s="70" customFormat="1" ht="23.45" customHeight="1" x14ac:dyDescent="0.2">
      <c r="A962" s="80"/>
      <c r="B962" s="80"/>
      <c r="C962" s="82"/>
      <c r="D962" s="82"/>
      <c r="E962" s="342"/>
      <c r="F962" s="83"/>
      <c r="G962" s="83"/>
      <c r="H962" s="83"/>
      <c r="I962" s="83"/>
    </row>
    <row r="963" spans="1:9" s="70" customFormat="1" ht="23.45" customHeight="1" x14ac:dyDescent="0.2">
      <c r="A963" s="80"/>
      <c r="B963" s="80"/>
      <c r="C963" s="82"/>
      <c r="D963" s="82"/>
      <c r="E963" s="342"/>
      <c r="F963" s="83"/>
      <c r="G963" s="83"/>
      <c r="H963" s="83"/>
      <c r="I963" s="83"/>
    </row>
    <row r="964" spans="1:9" s="70" customFormat="1" ht="23.45" customHeight="1" x14ac:dyDescent="0.2">
      <c r="A964" s="80"/>
      <c r="B964" s="80"/>
      <c r="C964" s="82"/>
      <c r="D964" s="82"/>
      <c r="E964" s="342"/>
      <c r="F964" s="83"/>
      <c r="G964" s="83"/>
      <c r="H964" s="83"/>
      <c r="I964" s="83"/>
    </row>
    <row r="965" spans="1:9" s="70" customFormat="1" ht="23.45" customHeight="1" x14ac:dyDescent="0.2">
      <c r="A965" s="80"/>
      <c r="B965" s="80"/>
      <c r="C965" s="82"/>
      <c r="D965" s="82"/>
      <c r="E965" s="342"/>
      <c r="F965" s="83"/>
      <c r="G965" s="83"/>
      <c r="H965" s="83"/>
      <c r="I965" s="83"/>
    </row>
    <row r="966" spans="1:9" s="70" customFormat="1" ht="23.45" customHeight="1" x14ac:dyDescent="0.2">
      <c r="A966" s="80"/>
      <c r="B966" s="80"/>
      <c r="C966" s="82"/>
      <c r="D966" s="82"/>
      <c r="E966" s="342"/>
      <c r="F966" s="83"/>
      <c r="G966" s="83"/>
      <c r="H966" s="83"/>
      <c r="I966" s="83"/>
    </row>
    <row r="967" spans="1:9" s="70" customFormat="1" ht="23.45" customHeight="1" x14ac:dyDescent="0.2">
      <c r="A967" s="80"/>
      <c r="B967" s="80"/>
      <c r="C967" s="82"/>
      <c r="D967" s="82"/>
      <c r="E967" s="342"/>
      <c r="F967" s="83"/>
      <c r="G967" s="83"/>
      <c r="H967" s="83"/>
      <c r="I967" s="83"/>
    </row>
    <row r="968" spans="1:9" s="70" customFormat="1" ht="23.45" customHeight="1" x14ac:dyDescent="0.2">
      <c r="A968" s="80"/>
      <c r="B968" s="80"/>
      <c r="C968" s="82"/>
      <c r="D968" s="82"/>
      <c r="E968" s="342"/>
      <c r="F968" s="83"/>
      <c r="G968" s="83"/>
      <c r="H968" s="83"/>
      <c r="I968" s="83"/>
    </row>
    <row r="969" spans="1:9" s="70" customFormat="1" ht="23.45" customHeight="1" x14ac:dyDescent="0.2">
      <c r="A969" s="80"/>
      <c r="B969" s="80"/>
      <c r="C969" s="82"/>
      <c r="D969" s="82"/>
      <c r="E969" s="342"/>
      <c r="F969" s="83"/>
      <c r="G969" s="83"/>
      <c r="H969" s="83"/>
      <c r="I969" s="83"/>
    </row>
    <row r="970" spans="1:9" s="70" customFormat="1" ht="23.45" customHeight="1" x14ac:dyDescent="0.2">
      <c r="A970" s="80"/>
      <c r="B970" s="80"/>
      <c r="C970" s="82"/>
      <c r="D970" s="82"/>
      <c r="E970" s="342"/>
      <c r="F970" s="83"/>
      <c r="G970" s="83"/>
      <c r="H970" s="83"/>
      <c r="I970" s="83"/>
    </row>
    <row r="971" spans="1:9" s="70" customFormat="1" ht="23.45" customHeight="1" x14ac:dyDescent="0.2">
      <c r="A971" s="80"/>
      <c r="B971" s="80"/>
      <c r="C971" s="82"/>
      <c r="D971" s="82"/>
      <c r="E971" s="342"/>
      <c r="F971" s="83"/>
      <c r="G971" s="83"/>
      <c r="H971" s="83"/>
      <c r="I971" s="83"/>
    </row>
    <row r="972" spans="1:9" s="70" customFormat="1" ht="23.45" customHeight="1" x14ac:dyDescent="0.2">
      <c r="A972" s="80"/>
      <c r="B972" s="80"/>
      <c r="C972" s="82"/>
      <c r="D972" s="82"/>
      <c r="E972" s="342"/>
      <c r="F972" s="83"/>
      <c r="G972" s="83"/>
      <c r="H972" s="83"/>
      <c r="I972" s="83"/>
    </row>
    <row r="973" spans="1:9" s="70" customFormat="1" ht="23.45" customHeight="1" x14ac:dyDescent="0.2">
      <c r="A973" s="80"/>
      <c r="B973" s="80"/>
      <c r="C973" s="82"/>
      <c r="D973" s="82"/>
      <c r="E973" s="342"/>
      <c r="F973" s="83"/>
      <c r="G973" s="83"/>
      <c r="H973" s="83"/>
      <c r="I973" s="83"/>
    </row>
    <row r="974" spans="1:9" s="70" customFormat="1" ht="23.45" customHeight="1" x14ac:dyDescent="0.2">
      <c r="A974" s="80"/>
      <c r="B974" s="80"/>
      <c r="C974" s="82"/>
      <c r="D974" s="82"/>
      <c r="E974" s="342"/>
      <c r="F974" s="83"/>
      <c r="G974" s="83"/>
      <c r="H974" s="83"/>
      <c r="I974" s="83"/>
    </row>
    <row r="975" spans="1:9" s="70" customFormat="1" ht="23.45" customHeight="1" x14ac:dyDescent="0.2">
      <c r="A975" s="80"/>
      <c r="B975" s="80"/>
      <c r="C975" s="82"/>
      <c r="D975" s="82"/>
      <c r="E975" s="342"/>
      <c r="F975" s="83"/>
      <c r="G975" s="83"/>
      <c r="H975" s="83"/>
      <c r="I975" s="83"/>
    </row>
    <row r="976" spans="1:9" s="70" customFormat="1" ht="23.45" customHeight="1" x14ac:dyDescent="0.2">
      <c r="A976" s="80"/>
      <c r="B976" s="80"/>
      <c r="C976" s="82"/>
      <c r="D976" s="82"/>
      <c r="E976" s="342"/>
      <c r="F976" s="83"/>
      <c r="G976" s="83"/>
      <c r="H976" s="83"/>
      <c r="I976" s="83"/>
    </row>
    <row r="977" spans="1:9" s="70" customFormat="1" ht="23.45" customHeight="1" x14ac:dyDescent="0.2">
      <c r="A977" s="80"/>
      <c r="B977" s="80"/>
      <c r="C977" s="82"/>
      <c r="D977" s="82"/>
      <c r="E977" s="342"/>
      <c r="F977" s="83"/>
      <c r="G977" s="83"/>
      <c r="H977" s="83"/>
      <c r="I977" s="83"/>
    </row>
    <row r="978" spans="1:9" s="70" customFormat="1" ht="23.45" customHeight="1" x14ac:dyDescent="0.2">
      <c r="A978" s="80"/>
      <c r="B978" s="80"/>
      <c r="C978" s="82"/>
      <c r="D978" s="82"/>
      <c r="E978" s="342"/>
      <c r="F978" s="83"/>
      <c r="G978" s="83"/>
      <c r="H978" s="83"/>
      <c r="I978" s="83"/>
    </row>
    <row r="979" spans="1:9" s="70" customFormat="1" ht="23.45" customHeight="1" x14ac:dyDescent="0.2">
      <c r="A979" s="80"/>
      <c r="B979" s="80"/>
      <c r="C979" s="82"/>
      <c r="D979" s="82"/>
      <c r="E979" s="342"/>
      <c r="F979" s="83"/>
      <c r="G979" s="83"/>
      <c r="H979" s="83"/>
      <c r="I979" s="83"/>
    </row>
    <row r="980" spans="1:9" s="70" customFormat="1" ht="23.45" customHeight="1" x14ac:dyDescent="0.2">
      <c r="A980" s="80"/>
      <c r="B980" s="80"/>
      <c r="C980" s="82"/>
      <c r="D980" s="82"/>
      <c r="E980" s="342"/>
      <c r="F980" s="83"/>
      <c r="G980" s="83"/>
      <c r="H980" s="83"/>
      <c r="I980" s="83"/>
    </row>
    <row r="981" spans="1:9" s="70" customFormat="1" ht="23.45" customHeight="1" x14ac:dyDescent="0.2">
      <c r="A981" s="80"/>
      <c r="B981" s="80"/>
      <c r="C981" s="82"/>
      <c r="D981" s="82"/>
      <c r="E981" s="342"/>
      <c r="F981" s="83"/>
      <c r="G981" s="83"/>
      <c r="H981" s="83"/>
      <c r="I981" s="83"/>
    </row>
    <row r="982" spans="1:9" s="70" customFormat="1" ht="23.45" customHeight="1" x14ac:dyDescent="0.2">
      <c r="A982" s="80"/>
      <c r="B982" s="80"/>
      <c r="C982" s="82"/>
      <c r="D982" s="82"/>
      <c r="E982" s="342"/>
      <c r="F982" s="83"/>
      <c r="G982" s="83"/>
      <c r="H982" s="83"/>
      <c r="I982" s="83"/>
    </row>
    <row r="983" spans="1:9" s="70" customFormat="1" ht="23.45" customHeight="1" x14ac:dyDescent="0.2">
      <c r="A983" s="80"/>
      <c r="B983" s="80"/>
      <c r="C983" s="82"/>
      <c r="D983" s="82"/>
      <c r="E983" s="342"/>
      <c r="F983" s="83"/>
      <c r="G983" s="83"/>
      <c r="H983" s="83"/>
      <c r="I983" s="83"/>
    </row>
    <row r="984" spans="1:9" s="70" customFormat="1" ht="23.45" customHeight="1" x14ac:dyDescent="0.2">
      <c r="A984" s="80"/>
      <c r="B984" s="80"/>
      <c r="C984" s="82"/>
      <c r="D984" s="82"/>
      <c r="E984" s="342"/>
      <c r="F984" s="83"/>
      <c r="G984" s="83"/>
      <c r="H984" s="83"/>
      <c r="I984" s="83"/>
    </row>
    <row r="985" spans="1:9" s="70" customFormat="1" ht="23.45" customHeight="1" x14ac:dyDescent="0.2">
      <c r="A985" s="80"/>
      <c r="B985" s="80"/>
      <c r="C985" s="82"/>
      <c r="D985" s="82"/>
      <c r="E985" s="342"/>
      <c r="F985" s="83"/>
      <c r="G985" s="83"/>
      <c r="H985" s="83"/>
      <c r="I985" s="83"/>
    </row>
    <row r="986" spans="1:9" s="70" customFormat="1" ht="23.45" customHeight="1" x14ac:dyDescent="0.2">
      <c r="A986" s="80"/>
      <c r="B986" s="80"/>
      <c r="C986" s="82"/>
      <c r="D986" s="82"/>
      <c r="E986" s="342"/>
      <c r="F986" s="83"/>
      <c r="G986" s="83"/>
      <c r="H986" s="83"/>
      <c r="I986" s="83"/>
    </row>
    <row r="987" spans="1:9" s="70" customFormat="1" ht="23.45" customHeight="1" x14ac:dyDescent="0.2">
      <c r="A987" s="80"/>
      <c r="B987" s="80"/>
      <c r="C987" s="82"/>
      <c r="D987" s="82"/>
      <c r="E987" s="342"/>
      <c r="F987" s="83"/>
      <c r="G987" s="83"/>
      <c r="H987" s="83"/>
      <c r="I987" s="83"/>
    </row>
    <row r="988" spans="1:9" s="70" customFormat="1" ht="23.45" customHeight="1" x14ac:dyDescent="0.2">
      <c r="A988" s="80"/>
      <c r="B988" s="80"/>
      <c r="C988" s="82"/>
      <c r="D988" s="82"/>
      <c r="E988" s="342"/>
      <c r="F988" s="83"/>
      <c r="G988" s="83"/>
      <c r="H988" s="83"/>
      <c r="I988" s="83"/>
    </row>
    <row r="989" spans="1:9" s="70" customFormat="1" ht="23.45" customHeight="1" x14ac:dyDescent="0.2">
      <c r="A989" s="80"/>
      <c r="B989" s="80"/>
      <c r="C989" s="82"/>
      <c r="D989" s="82"/>
      <c r="E989" s="342"/>
      <c r="F989" s="83"/>
      <c r="G989" s="83"/>
      <c r="H989" s="83"/>
      <c r="I989" s="83"/>
    </row>
    <row r="990" spans="1:9" s="70" customFormat="1" ht="23.45" customHeight="1" x14ac:dyDescent="0.2">
      <c r="A990" s="80"/>
      <c r="B990" s="80"/>
      <c r="C990" s="82"/>
      <c r="D990" s="82"/>
      <c r="E990" s="342"/>
      <c r="F990" s="83"/>
      <c r="G990" s="83"/>
      <c r="H990" s="83"/>
      <c r="I990" s="83"/>
    </row>
    <row r="991" spans="1:9" s="70" customFormat="1" ht="23.45" customHeight="1" x14ac:dyDescent="0.2">
      <c r="A991" s="80"/>
      <c r="B991" s="80"/>
      <c r="C991" s="82"/>
      <c r="D991" s="82"/>
      <c r="E991" s="342"/>
      <c r="F991" s="83"/>
      <c r="G991" s="83"/>
      <c r="H991" s="83"/>
      <c r="I991" s="83"/>
    </row>
    <row r="992" spans="1:9" s="70" customFormat="1" ht="23.45" customHeight="1" x14ac:dyDescent="0.2">
      <c r="A992" s="80"/>
      <c r="B992" s="80"/>
      <c r="C992" s="82"/>
      <c r="D992" s="82"/>
      <c r="E992" s="342"/>
      <c r="F992" s="83"/>
      <c r="G992" s="83"/>
      <c r="H992" s="83"/>
      <c r="I992" s="83"/>
    </row>
    <row r="993" spans="1:9" s="70" customFormat="1" ht="23.45" customHeight="1" x14ac:dyDescent="0.2">
      <c r="A993" s="80"/>
      <c r="B993" s="80"/>
      <c r="C993" s="82"/>
      <c r="D993" s="82"/>
      <c r="E993" s="342"/>
      <c r="F993" s="83"/>
      <c r="G993" s="83"/>
      <c r="H993" s="83"/>
      <c r="I993" s="83"/>
    </row>
    <row r="994" spans="1:9" s="70" customFormat="1" ht="23.45" customHeight="1" x14ac:dyDescent="0.2">
      <c r="A994" s="80"/>
      <c r="B994" s="80"/>
      <c r="C994" s="82"/>
      <c r="D994" s="82"/>
      <c r="E994" s="342"/>
      <c r="F994" s="83"/>
      <c r="G994" s="83"/>
      <c r="H994" s="83"/>
      <c r="I994" s="83"/>
    </row>
    <row r="995" spans="1:9" s="70" customFormat="1" ht="23.45" customHeight="1" x14ac:dyDescent="0.2">
      <c r="A995" s="80"/>
      <c r="B995" s="80"/>
      <c r="C995" s="82"/>
      <c r="D995" s="82"/>
      <c r="E995" s="342"/>
      <c r="F995" s="83"/>
      <c r="G995" s="83"/>
      <c r="H995" s="83"/>
      <c r="I995" s="83"/>
    </row>
    <row r="996" spans="1:9" s="70" customFormat="1" ht="23.45" customHeight="1" x14ac:dyDescent="0.2">
      <c r="A996" s="80"/>
      <c r="B996" s="80"/>
      <c r="C996" s="82"/>
      <c r="D996" s="82"/>
      <c r="E996" s="342"/>
      <c r="F996" s="83"/>
      <c r="G996" s="83"/>
      <c r="H996" s="83"/>
      <c r="I996" s="83"/>
    </row>
    <row r="997" spans="1:9" s="70" customFormat="1" ht="23.45" customHeight="1" x14ac:dyDescent="0.2">
      <c r="A997" s="80"/>
      <c r="B997" s="80"/>
      <c r="C997" s="82"/>
      <c r="D997" s="82"/>
      <c r="E997" s="342"/>
      <c r="F997" s="83"/>
      <c r="G997" s="83"/>
      <c r="H997" s="83"/>
      <c r="I997" s="83"/>
    </row>
    <row r="998" spans="1:9" s="70" customFormat="1" ht="23.45" customHeight="1" x14ac:dyDescent="0.2">
      <c r="A998" s="80"/>
      <c r="B998" s="80"/>
      <c r="C998" s="82"/>
      <c r="D998" s="82"/>
      <c r="E998" s="342"/>
      <c r="F998" s="83"/>
      <c r="G998" s="83"/>
      <c r="H998" s="83"/>
      <c r="I998" s="83"/>
    </row>
    <row r="999" spans="1:9" s="70" customFormat="1" ht="23.45" customHeight="1" x14ac:dyDescent="0.2">
      <c r="A999" s="80"/>
      <c r="B999" s="80"/>
      <c r="C999" s="82"/>
      <c r="D999" s="82"/>
      <c r="E999" s="342"/>
      <c r="F999" s="83"/>
      <c r="G999" s="83"/>
      <c r="H999" s="83"/>
      <c r="I999" s="83"/>
    </row>
    <row r="1000" spans="1:9" s="70" customFormat="1" ht="23.45" customHeight="1" x14ac:dyDescent="0.2">
      <c r="A1000" s="80"/>
      <c r="B1000" s="80"/>
      <c r="C1000" s="82"/>
      <c r="D1000" s="82"/>
      <c r="E1000" s="342"/>
      <c r="F1000" s="83"/>
      <c r="G1000" s="83"/>
      <c r="H1000" s="83"/>
      <c r="I1000" s="83"/>
    </row>
    <row r="1001" spans="1:9" s="70" customFormat="1" ht="23.45" customHeight="1" x14ac:dyDescent="0.2">
      <c r="A1001" s="80"/>
      <c r="B1001" s="80"/>
      <c r="C1001" s="82"/>
      <c r="D1001" s="82"/>
      <c r="E1001" s="342"/>
      <c r="F1001" s="83"/>
      <c r="G1001" s="83"/>
      <c r="H1001" s="83"/>
      <c r="I1001" s="83"/>
    </row>
    <row r="1002" spans="1:9" s="70" customFormat="1" ht="23.45" customHeight="1" x14ac:dyDescent="0.2">
      <c r="A1002" s="80"/>
      <c r="B1002" s="80"/>
      <c r="C1002" s="82"/>
      <c r="D1002" s="82"/>
      <c r="E1002" s="342"/>
      <c r="F1002" s="83"/>
      <c r="G1002" s="83"/>
      <c r="H1002" s="83"/>
      <c r="I1002" s="83"/>
    </row>
    <row r="1003" spans="1:9" s="70" customFormat="1" ht="23.45" customHeight="1" x14ac:dyDescent="0.2">
      <c r="A1003" s="80"/>
      <c r="B1003" s="80"/>
      <c r="C1003" s="82"/>
      <c r="D1003" s="82"/>
      <c r="E1003" s="342"/>
      <c r="F1003" s="83"/>
      <c r="G1003" s="83"/>
      <c r="H1003" s="83"/>
      <c r="I1003" s="83"/>
    </row>
    <row r="1004" spans="1:9" s="70" customFormat="1" ht="23.45" customHeight="1" x14ac:dyDescent="0.2">
      <c r="A1004" s="80"/>
      <c r="B1004" s="80"/>
      <c r="C1004" s="82"/>
      <c r="D1004" s="82"/>
      <c r="E1004" s="342"/>
      <c r="F1004" s="83"/>
      <c r="G1004" s="83"/>
      <c r="H1004" s="83"/>
      <c r="I1004" s="83"/>
    </row>
    <row r="1005" spans="1:9" s="70" customFormat="1" ht="23.45" customHeight="1" x14ac:dyDescent="0.2">
      <c r="A1005" s="80"/>
      <c r="B1005" s="80"/>
      <c r="C1005" s="82"/>
      <c r="D1005" s="82"/>
      <c r="E1005" s="342"/>
      <c r="F1005" s="83"/>
      <c r="G1005" s="83"/>
      <c r="H1005" s="83"/>
      <c r="I1005" s="83"/>
    </row>
    <row r="1006" spans="1:9" s="70" customFormat="1" ht="23.45" customHeight="1" x14ac:dyDescent="0.2">
      <c r="A1006" s="80"/>
      <c r="B1006" s="80"/>
      <c r="C1006" s="82"/>
      <c r="D1006" s="82"/>
      <c r="E1006" s="342"/>
      <c r="F1006" s="83"/>
      <c r="G1006" s="83"/>
      <c r="H1006" s="83"/>
      <c r="I1006" s="83"/>
    </row>
    <row r="1007" spans="1:9" s="70" customFormat="1" ht="23.45" customHeight="1" x14ac:dyDescent="0.2">
      <c r="A1007" s="80"/>
      <c r="B1007" s="80"/>
      <c r="C1007" s="82"/>
      <c r="D1007" s="82"/>
      <c r="E1007" s="342"/>
      <c r="F1007" s="83"/>
      <c r="G1007" s="83"/>
      <c r="H1007" s="83"/>
      <c r="I1007" s="83"/>
    </row>
    <row r="1008" spans="1:9" s="70" customFormat="1" ht="23.45" customHeight="1" x14ac:dyDescent="0.2">
      <c r="A1008" s="80"/>
      <c r="B1008" s="80"/>
      <c r="C1008" s="82"/>
      <c r="D1008" s="82"/>
      <c r="E1008" s="342"/>
      <c r="F1008" s="83"/>
      <c r="G1008" s="83"/>
      <c r="H1008" s="83"/>
      <c r="I1008" s="83"/>
    </row>
    <row r="1009" spans="1:9" s="70" customFormat="1" ht="23.45" customHeight="1" x14ac:dyDescent="0.2">
      <c r="A1009" s="80"/>
      <c r="B1009" s="80"/>
      <c r="C1009" s="82"/>
      <c r="D1009" s="82"/>
      <c r="E1009" s="342"/>
      <c r="F1009" s="83"/>
      <c r="G1009" s="83"/>
      <c r="H1009" s="83"/>
      <c r="I1009" s="83"/>
    </row>
    <row r="1010" spans="1:9" s="70" customFormat="1" ht="23.45" customHeight="1" x14ac:dyDescent="0.2">
      <c r="A1010" s="80"/>
      <c r="B1010" s="80"/>
      <c r="C1010" s="82"/>
      <c r="D1010" s="82"/>
      <c r="E1010" s="342"/>
      <c r="F1010" s="83"/>
      <c r="G1010" s="83"/>
      <c r="H1010" s="83"/>
      <c r="I1010" s="83"/>
    </row>
    <row r="1011" spans="1:9" s="70" customFormat="1" ht="23.45" customHeight="1" x14ac:dyDescent="0.2">
      <c r="A1011" s="80"/>
      <c r="B1011" s="80"/>
      <c r="C1011" s="82"/>
      <c r="D1011" s="82"/>
      <c r="E1011" s="342"/>
      <c r="F1011" s="83"/>
      <c r="G1011" s="83"/>
      <c r="H1011" s="83"/>
      <c r="I1011" s="83"/>
    </row>
    <row r="1012" spans="1:9" s="70" customFormat="1" ht="23.45" customHeight="1" x14ac:dyDescent="0.2">
      <c r="A1012" s="80"/>
      <c r="B1012" s="80"/>
      <c r="C1012" s="82"/>
      <c r="D1012" s="82"/>
      <c r="E1012" s="342"/>
      <c r="F1012" s="83"/>
      <c r="G1012" s="83"/>
      <c r="H1012" s="83"/>
      <c r="I1012" s="83"/>
    </row>
    <row r="1013" spans="1:9" s="70" customFormat="1" ht="23.45" customHeight="1" x14ac:dyDescent="0.2">
      <c r="A1013" s="80"/>
      <c r="B1013" s="80"/>
      <c r="C1013" s="82"/>
      <c r="D1013" s="82"/>
      <c r="E1013" s="342"/>
      <c r="F1013" s="83"/>
      <c r="G1013" s="83"/>
      <c r="H1013" s="83"/>
      <c r="I1013" s="83"/>
    </row>
    <row r="1014" spans="1:9" s="70" customFormat="1" ht="23.45" customHeight="1" x14ac:dyDescent="0.2">
      <c r="A1014" s="80"/>
      <c r="B1014" s="80"/>
      <c r="C1014" s="82"/>
      <c r="D1014" s="82"/>
      <c r="E1014" s="342"/>
      <c r="F1014" s="83"/>
      <c r="G1014" s="83"/>
      <c r="H1014" s="83"/>
      <c r="I1014" s="83"/>
    </row>
    <row r="1015" spans="1:9" s="70" customFormat="1" ht="23.45" customHeight="1" x14ac:dyDescent="0.2">
      <c r="A1015" s="80"/>
      <c r="B1015" s="80"/>
      <c r="C1015" s="82"/>
      <c r="D1015" s="82"/>
      <c r="E1015" s="342"/>
      <c r="F1015" s="83"/>
      <c r="G1015" s="83"/>
      <c r="H1015" s="83"/>
      <c r="I1015" s="83"/>
    </row>
    <row r="1016" spans="1:9" s="70" customFormat="1" ht="23.45" customHeight="1" x14ac:dyDescent="0.2">
      <c r="A1016" s="80"/>
      <c r="B1016" s="80"/>
      <c r="C1016" s="82"/>
      <c r="D1016" s="82"/>
      <c r="E1016" s="342"/>
      <c r="F1016" s="83"/>
      <c r="G1016" s="83"/>
      <c r="H1016" s="83"/>
      <c r="I1016" s="83"/>
    </row>
    <row r="1017" spans="1:9" s="70" customFormat="1" ht="23.45" customHeight="1" x14ac:dyDescent="0.2">
      <c r="A1017" s="80"/>
      <c r="B1017" s="80"/>
      <c r="C1017" s="82"/>
      <c r="D1017" s="82"/>
      <c r="E1017" s="342"/>
      <c r="F1017" s="83"/>
      <c r="G1017" s="83"/>
      <c r="H1017" s="83"/>
      <c r="I1017" s="83"/>
    </row>
    <row r="1018" spans="1:9" s="70" customFormat="1" ht="23.45" customHeight="1" x14ac:dyDescent="0.2">
      <c r="A1018" s="80"/>
      <c r="B1018" s="80"/>
      <c r="C1018" s="82"/>
      <c r="D1018" s="82"/>
      <c r="E1018" s="342"/>
      <c r="F1018" s="83"/>
      <c r="G1018" s="83"/>
      <c r="H1018" s="83"/>
      <c r="I1018" s="83"/>
    </row>
    <row r="1019" spans="1:9" s="70" customFormat="1" ht="23.45" customHeight="1" x14ac:dyDescent="0.2">
      <c r="A1019" s="80"/>
      <c r="B1019" s="80"/>
      <c r="C1019" s="82"/>
      <c r="D1019" s="82"/>
      <c r="E1019" s="342"/>
      <c r="F1019" s="83"/>
      <c r="G1019" s="83"/>
      <c r="H1019" s="83"/>
      <c r="I1019" s="83"/>
    </row>
    <row r="1020" spans="1:9" s="70" customFormat="1" ht="23.45" customHeight="1" x14ac:dyDescent="0.2">
      <c r="A1020" s="80"/>
      <c r="B1020" s="80"/>
      <c r="C1020" s="82"/>
      <c r="D1020" s="82"/>
      <c r="E1020" s="342"/>
      <c r="F1020" s="83"/>
      <c r="G1020" s="83"/>
      <c r="H1020" s="83"/>
      <c r="I1020" s="83"/>
    </row>
    <row r="1021" spans="1:9" s="70" customFormat="1" ht="23.45" customHeight="1" x14ac:dyDescent="0.2">
      <c r="A1021" s="80"/>
      <c r="B1021" s="80"/>
      <c r="C1021" s="82"/>
      <c r="D1021" s="82"/>
      <c r="E1021" s="342"/>
      <c r="F1021" s="83"/>
      <c r="G1021" s="83"/>
      <c r="H1021" s="83"/>
      <c r="I1021" s="83"/>
    </row>
    <row r="1022" spans="1:9" s="70" customFormat="1" ht="23.45" customHeight="1" x14ac:dyDescent="0.2">
      <c r="A1022" s="80"/>
      <c r="B1022" s="80"/>
      <c r="C1022" s="82"/>
      <c r="D1022" s="82"/>
      <c r="E1022" s="342"/>
      <c r="F1022" s="83"/>
      <c r="G1022" s="83"/>
      <c r="H1022" s="83"/>
      <c r="I1022" s="83"/>
    </row>
    <row r="1023" spans="1:9" s="70" customFormat="1" ht="23.45" customHeight="1" x14ac:dyDescent="0.2">
      <c r="A1023" s="80"/>
      <c r="B1023" s="80"/>
      <c r="C1023" s="82"/>
      <c r="D1023" s="82"/>
      <c r="E1023" s="342"/>
      <c r="F1023" s="83"/>
      <c r="G1023" s="83"/>
      <c r="H1023" s="83"/>
      <c r="I1023" s="83"/>
    </row>
    <row r="1024" spans="1:9" s="70" customFormat="1" ht="23.45" customHeight="1" x14ac:dyDescent="0.2">
      <c r="A1024" s="80"/>
      <c r="B1024" s="80"/>
      <c r="C1024" s="82"/>
      <c r="D1024" s="82"/>
      <c r="E1024" s="342"/>
      <c r="F1024" s="83"/>
      <c r="G1024" s="83"/>
      <c r="H1024" s="83"/>
      <c r="I1024" s="83"/>
    </row>
    <row r="1025" spans="1:9" s="70" customFormat="1" ht="23.45" customHeight="1" x14ac:dyDescent="0.2">
      <c r="A1025" s="80"/>
      <c r="B1025" s="80"/>
      <c r="C1025" s="82"/>
      <c r="D1025" s="82"/>
      <c r="E1025" s="342"/>
      <c r="F1025" s="83"/>
      <c r="G1025" s="83"/>
      <c r="H1025" s="83"/>
      <c r="I1025" s="83"/>
    </row>
    <row r="1026" spans="1:9" s="70" customFormat="1" ht="23.45" customHeight="1" x14ac:dyDescent="0.2">
      <c r="A1026" s="80"/>
      <c r="B1026" s="80"/>
      <c r="C1026" s="82"/>
      <c r="D1026" s="82"/>
      <c r="E1026" s="342"/>
      <c r="F1026" s="83"/>
      <c r="G1026" s="83"/>
      <c r="H1026" s="83"/>
      <c r="I1026" s="83"/>
    </row>
    <row r="1027" spans="1:9" s="70" customFormat="1" ht="23.45" customHeight="1" x14ac:dyDescent="0.2">
      <c r="A1027" s="80"/>
      <c r="B1027" s="80"/>
      <c r="C1027" s="82"/>
      <c r="D1027" s="82"/>
      <c r="E1027" s="342"/>
      <c r="F1027" s="83"/>
      <c r="G1027" s="83"/>
      <c r="H1027" s="83"/>
      <c r="I1027" s="83"/>
    </row>
    <row r="1028" spans="1:9" s="70" customFormat="1" ht="23.45" customHeight="1" x14ac:dyDescent="0.2">
      <c r="A1028" s="80"/>
      <c r="B1028" s="80"/>
      <c r="C1028" s="82"/>
      <c r="D1028" s="82"/>
      <c r="E1028" s="342"/>
      <c r="F1028" s="83"/>
      <c r="G1028" s="83"/>
      <c r="H1028" s="83"/>
      <c r="I1028" s="83"/>
    </row>
    <row r="1029" spans="1:9" s="70" customFormat="1" ht="23.45" customHeight="1" x14ac:dyDescent="0.2">
      <c r="A1029" s="80"/>
      <c r="B1029" s="80"/>
      <c r="C1029" s="82"/>
      <c r="D1029" s="82"/>
      <c r="E1029" s="342"/>
      <c r="F1029" s="83"/>
      <c r="G1029" s="83"/>
      <c r="H1029" s="83"/>
      <c r="I1029" s="83"/>
    </row>
    <row r="1030" spans="1:9" s="70" customFormat="1" ht="23.45" customHeight="1" x14ac:dyDescent="0.2">
      <c r="A1030" s="80"/>
      <c r="B1030" s="80"/>
      <c r="C1030" s="82"/>
      <c r="D1030" s="82"/>
      <c r="E1030" s="342"/>
      <c r="F1030" s="83"/>
      <c r="G1030" s="83"/>
      <c r="H1030" s="83"/>
      <c r="I1030" s="83"/>
    </row>
    <row r="1031" spans="1:9" s="70" customFormat="1" ht="23.45" customHeight="1" x14ac:dyDescent="0.2">
      <c r="A1031" s="80"/>
      <c r="B1031" s="80"/>
      <c r="C1031" s="82"/>
      <c r="D1031" s="82"/>
      <c r="E1031" s="342"/>
      <c r="F1031" s="83"/>
      <c r="G1031" s="83"/>
      <c r="H1031" s="83"/>
      <c r="I1031" s="83"/>
    </row>
    <row r="1032" spans="1:9" s="70" customFormat="1" ht="23.45" customHeight="1" x14ac:dyDescent="0.2">
      <c r="A1032" s="80"/>
      <c r="B1032" s="80"/>
      <c r="C1032" s="82"/>
      <c r="D1032" s="82"/>
      <c r="E1032" s="342"/>
      <c r="F1032" s="83"/>
      <c r="G1032" s="83"/>
      <c r="H1032" s="83"/>
      <c r="I1032" s="83"/>
    </row>
    <row r="1033" spans="1:9" s="70" customFormat="1" ht="23.45" customHeight="1" x14ac:dyDescent="0.2">
      <c r="A1033" s="80"/>
      <c r="B1033" s="80"/>
      <c r="C1033" s="82"/>
      <c r="D1033" s="82"/>
      <c r="E1033" s="342"/>
      <c r="F1033" s="83"/>
      <c r="G1033" s="83"/>
      <c r="H1033" s="83"/>
      <c r="I1033" s="83"/>
    </row>
    <row r="1034" spans="1:9" s="70" customFormat="1" ht="23.45" customHeight="1" x14ac:dyDescent="0.2">
      <c r="A1034" s="80"/>
      <c r="B1034" s="80"/>
      <c r="C1034" s="82"/>
      <c r="D1034" s="82"/>
      <c r="E1034" s="342"/>
      <c r="F1034" s="83"/>
      <c r="G1034" s="83"/>
      <c r="H1034" s="83"/>
      <c r="I1034" s="83"/>
    </row>
    <row r="1035" spans="1:9" s="70" customFormat="1" ht="23.45" customHeight="1" x14ac:dyDescent="0.2">
      <c r="A1035" s="80"/>
      <c r="B1035" s="80"/>
      <c r="C1035" s="82"/>
      <c r="D1035" s="82"/>
      <c r="E1035" s="342"/>
      <c r="F1035" s="83"/>
      <c r="G1035" s="83"/>
      <c r="H1035" s="83"/>
      <c r="I1035" s="83"/>
    </row>
    <row r="1036" spans="1:9" s="70" customFormat="1" ht="23.45" customHeight="1" x14ac:dyDescent="0.2">
      <c r="A1036" s="80"/>
      <c r="B1036" s="80"/>
      <c r="C1036" s="82"/>
      <c r="D1036" s="82"/>
      <c r="E1036" s="342"/>
      <c r="F1036" s="83"/>
      <c r="G1036" s="83"/>
      <c r="H1036" s="83"/>
      <c r="I1036" s="83"/>
    </row>
    <row r="1037" spans="1:9" s="70" customFormat="1" ht="23.45" customHeight="1" x14ac:dyDescent="0.2">
      <c r="A1037" s="80"/>
      <c r="B1037" s="80"/>
      <c r="C1037" s="82"/>
      <c r="D1037" s="82"/>
      <c r="E1037" s="342"/>
      <c r="F1037" s="83"/>
      <c r="G1037" s="83"/>
      <c r="H1037" s="83"/>
      <c r="I1037" s="83"/>
    </row>
    <row r="1038" spans="1:9" s="70" customFormat="1" ht="23.45" customHeight="1" x14ac:dyDescent="0.2">
      <c r="A1038" s="80"/>
      <c r="B1038" s="80"/>
      <c r="C1038" s="82"/>
      <c r="D1038" s="82"/>
      <c r="E1038" s="342"/>
      <c r="F1038" s="83"/>
      <c r="G1038" s="83"/>
      <c r="H1038" s="83"/>
      <c r="I1038" s="83"/>
    </row>
    <row r="1039" spans="1:9" s="70" customFormat="1" ht="23.45" customHeight="1" x14ac:dyDescent="0.2">
      <c r="A1039" s="80"/>
      <c r="B1039" s="80"/>
      <c r="C1039" s="82"/>
      <c r="D1039" s="82"/>
      <c r="E1039" s="342"/>
      <c r="F1039" s="83"/>
      <c r="G1039" s="83"/>
      <c r="H1039" s="83"/>
      <c r="I1039" s="83"/>
    </row>
    <row r="1040" spans="1:9" s="70" customFormat="1" ht="23.45" customHeight="1" x14ac:dyDescent="0.2">
      <c r="A1040" s="80"/>
      <c r="B1040" s="80"/>
      <c r="C1040" s="82"/>
      <c r="D1040" s="82"/>
      <c r="E1040" s="342"/>
      <c r="F1040" s="83"/>
      <c r="G1040" s="83"/>
      <c r="H1040" s="83"/>
      <c r="I1040" s="83"/>
    </row>
    <row r="1041" spans="1:9" s="70" customFormat="1" ht="23.45" customHeight="1" x14ac:dyDescent="0.2">
      <c r="A1041" s="80"/>
      <c r="B1041" s="80"/>
      <c r="C1041" s="82"/>
      <c r="D1041" s="82"/>
      <c r="E1041" s="342"/>
      <c r="F1041" s="83"/>
      <c r="G1041" s="83"/>
      <c r="H1041" s="83"/>
      <c r="I1041" s="83"/>
    </row>
    <row r="1042" spans="1:9" s="70" customFormat="1" ht="23.45" customHeight="1" x14ac:dyDescent="0.2">
      <c r="A1042" s="80"/>
      <c r="B1042" s="80"/>
      <c r="C1042" s="82"/>
      <c r="D1042" s="82"/>
      <c r="E1042" s="342"/>
      <c r="F1042" s="83"/>
      <c r="G1042" s="83"/>
      <c r="H1042" s="83"/>
      <c r="I1042" s="83"/>
    </row>
    <row r="1043" spans="1:9" s="70" customFormat="1" ht="23.45" customHeight="1" x14ac:dyDescent="0.2">
      <c r="A1043" s="80"/>
      <c r="B1043" s="80"/>
      <c r="C1043" s="82"/>
      <c r="D1043" s="82"/>
      <c r="E1043" s="342"/>
      <c r="F1043" s="83"/>
      <c r="G1043" s="83"/>
      <c r="H1043" s="83"/>
      <c r="I1043" s="83"/>
    </row>
    <row r="1044" spans="1:9" s="70" customFormat="1" ht="23.45" customHeight="1" x14ac:dyDescent="0.2">
      <c r="A1044" s="80"/>
      <c r="B1044" s="80"/>
      <c r="C1044" s="82"/>
      <c r="D1044" s="82"/>
      <c r="E1044" s="342"/>
      <c r="F1044" s="83"/>
      <c r="G1044" s="83"/>
      <c r="H1044" s="83"/>
      <c r="I1044" s="83"/>
    </row>
    <row r="1045" spans="1:9" s="70" customFormat="1" ht="23.45" customHeight="1" x14ac:dyDescent="0.2">
      <c r="A1045" s="80"/>
      <c r="B1045" s="80"/>
      <c r="C1045" s="82"/>
      <c r="D1045" s="82"/>
      <c r="E1045" s="342"/>
      <c r="F1045" s="83"/>
      <c r="G1045" s="83"/>
      <c r="H1045" s="83"/>
      <c r="I1045" s="83"/>
    </row>
    <row r="1046" spans="1:9" s="70" customFormat="1" ht="23.45" customHeight="1" x14ac:dyDescent="0.2">
      <c r="A1046" s="80"/>
      <c r="B1046" s="80"/>
      <c r="C1046" s="82"/>
      <c r="D1046" s="82"/>
      <c r="E1046" s="342"/>
      <c r="F1046" s="83"/>
      <c r="G1046" s="83"/>
      <c r="H1046" s="83"/>
      <c r="I1046" s="83"/>
    </row>
    <row r="1047" spans="1:9" s="70" customFormat="1" ht="23.45" customHeight="1" x14ac:dyDescent="0.2">
      <c r="A1047" s="80"/>
      <c r="B1047" s="80"/>
      <c r="C1047" s="82"/>
      <c r="D1047" s="82"/>
      <c r="E1047" s="342"/>
      <c r="F1047" s="83"/>
      <c r="G1047" s="83"/>
      <c r="H1047" s="83"/>
      <c r="I1047" s="83"/>
    </row>
    <row r="1048" spans="1:9" s="70" customFormat="1" ht="23.45" customHeight="1" x14ac:dyDescent="0.2">
      <c r="A1048" s="80"/>
      <c r="B1048" s="80"/>
      <c r="C1048" s="82"/>
      <c r="D1048" s="82"/>
      <c r="E1048" s="342"/>
      <c r="F1048" s="83"/>
      <c r="G1048" s="83"/>
      <c r="H1048" s="83"/>
      <c r="I1048" s="83"/>
    </row>
    <row r="1049" spans="1:9" s="70" customFormat="1" ht="23.45" customHeight="1" x14ac:dyDescent="0.2">
      <c r="A1049" s="80"/>
      <c r="B1049" s="80"/>
      <c r="C1049" s="82"/>
      <c r="D1049" s="82"/>
      <c r="E1049" s="342"/>
      <c r="F1049" s="83"/>
      <c r="G1049" s="83"/>
      <c r="H1049" s="83"/>
      <c r="I1049" s="83"/>
    </row>
    <row r="1050" spans="1:9" s="70" customFormat="1" ht="23.45" customHeight="1" x14ac:dyDescent="0.2">
      <c r="A1050" s="80"/>
      <c r="B1050" s="80"/>
      <c r="C1050" s="82"/>
      <c r="D1050" s="82"/>
      <c r="E1050" s="342"/>
      <c r="F1050" s="83"/>
      <c r="G1050" s="83"/>
      <c r="H1050" s="83"/>
      <c r="I1050" s="83"/>
    </row>
    <row r="1051" spans="1:9" s="70" customFormat="1" ht="23.45" customHeight="1" x14ac:dyDescent="0.2">
      <c r="A1051" s="80"/>
      <c r="B1051" s="80"/>
      <c r="C1051" s="82"/>
      <c r="D1051" s="82"/>
      <c r="E1051" s="342"/>
      <c r="F1051" s="83"/>
      <c r="G1051" s="83"/>
      <c r="H1051" s="83"/>
      <c r="I1051" s="83"/>
    </row>
    <row r="1052" spans="1:9" s="70" customFormat="1" ht="23.45" customHeight="1" x14ac:dyDescent="0.2">
      <c r="A1052" s="80"/>
      <c r="B1052" s="80"/>
      <c r="C1052" s="82"/>
      <c r="D1052" s="82"/>
      <c r="E1052" s="342"/>
      <c r="F1052" s="83"/>
      <c r="G1052" s="83"/>
      <c r="H1052" s="83"/>
      <c r="I1052" s="83"/>
    </row>
    <row r="1053" spans="1:9" s="70" customFormat="1" ht="23.45" customHeight="1" x14ac:dyDescent="0.2">
      <c r="A1053" s="80"/>
      <c r="B1053" s="80"/>
      <c r="C1053" s="82"/>
      <c r="D1053" s="82"/>
      <c r="E1053" s="342"/>
      <c r="F1053" s="83"/>
      <c r="G1053" s="83"/>
      <c r="H1053" s="83"/>
      <c r="I1053" s="83"/>
    </row>
    <row r="1054" spans="1:9" s="70" customFormat="1" ht="23.45" customHeight="1" x14ac:dyDescent="0.2">
      <c r="A1054" s="80"/>
      <c r="B1054" s="80"/>
      <c r="C1054" s="82"/>
      <c r="D1054" s="82"/>
      <c r="E1054" s="342"/>
      <c r="F1054" s="83"/>
      <c r="G1054" s="83"/>
      <c r="H1054" s="83"/>
      <c r="I1054" s="83"/>
    </row>
    <row r="1055" spans="1:9" s="70" customFormat="1" ht="23.45" customHeight="1" x14ac:dyDescent="0.2">
      <c r="A1055" s="80"/>
      <c r="B1055" s="80"/>
      <c r="C1055" s="82"/>
      <c r="D1055" s="82"/>
      <c r="E1055" s="342"/>
      <c r="F1055" s="83"/>
      <c r="G1055" s="83"/>
      <c r="H1055" s="83"/>
      <c r="I1055" s="83"/>
    </row>
    <row r="1056" spans="1:9" s="70" customFormat="1" ht="23.45" customHeight="1" x14ac:dyDescent="0.2">
      <c r="A1056" s="80"/>
      <c r="B1056" s="80"/>
      <c r="C1056" s="82"/>
      <c r="D1056" s="82"/>
      <c r="E1056" s="342"/>
      <c r="F1056" s="83"/>
      <c r="G1056" s="83"/>
      <c r="H1056" s="83"/>
      <c r="I1056" s="83"/>
    </row>
    <row r="1057" spans="1:9" s="70" customFormat="1" ht="23.45" customHeight="1" x14ac:dyDescent="0.2">
      <c r="A1057" s="80"/>
      <c r="B1057" s="80"/>
      <c r="C1057" s="82"/>
      <c r="D1057" s="82"/>
      <c r="E1057" s="342"/>
      <c r="F1057" s="83"/>
      <c r="G1057" s="83"/>
      <c r="H1057" s="83"/>
      <c r="I1057" s="83"/>
    </row>
    <row r="1058" spans="1:9" s="70" customFormat="1" ht="23.45" customHeight="1" x14ac:dyDescent="0.2">
      <c r="A1058" s="80"/>
      <c r="B1058" s="80"/>
      <c r="C1058" s="82"/>
      <c r="D1058" s="82"/>
      <c r="E1058" s="342"/>
      <c r="F1058" s="83"/>
      <c r="G1058" s="83"/>
      <c r="H1058" s="83"/>
      <c r="I1058" s="83"/>
    </row>
    <row r="1059" spans="1:9" s="70" customFormat="1" ht="23.45" customHeight="1" x14ac:dyDescent="0.2">
      <c r="A1059" s="80"/>
      <c r="B1059" s="80"/>
      <c r="C1059" s="82"/>
      <c r="D1059" s="82"/>
      <c r="E1059" s="342"/>
      <c r="F1059" s="83"/>
      <c r="G1059" s="83"/>
      <c r="H1059" s="83"/>
      <c r="I1059" s="83"/>
    </row>
    <row r="1060" spans="1:9" s="70" customFormat="1" ht="23.45" customHeight="1" x14ac:dyDescent="0.2">
      <c r="A1060" s="80"/>
      <c r="B1060" s="80"/>
      <c r="C1060" s="82"/>
      <c r="D1060" s="82"/>
      <c r="E1060" s="342"/>
      <c r="F1060" s="83"/>
      <c r="G1060" s="83"/>
      <c r="H1060" s="83"/>
      <c r="I1060" s="83"/>
    </row>
    <row r="1061" spans="1:9" s="70" customFormat="1" ht="23.45" customHeight="1" x14ac:dyDescent="0.2">
      <c r="A1061" s="80"/>
      <c r="B1061" s="80"/>
      <c r="C1061" s="82"/>
      <c r="D1061" s="82"/>
      <c r="E1061" s="342"/>
      <c r="F1061" s="83"/>
      <c r="G1061" s="83"/>
      <c r="H1061" s="83"/>
      <c r="I1061" s="83"/>
    </row>
    <row r="1062" spans="1:9" s="70" customFormat="1" ht="23.45" customHeight="1" x14ac:dyDescent="0.2">
      <c r="A1062" s="80"/>
      <c r="B1062" s="80"/>
      <c r="C1062" s="82"/>
      <c r="D1062" s="82"/>
      <c r="E1062" s="342"/>
      <c r="F1062" s="83"/>
      <c r="G1062" s="83"/>
      <c r="H1062" s="83"/>
      <c r="I1062" s="83"/>
    </row>
    <row r="1063" spans="1:9" s="70" customFormat="1" ht="23.45" customHeight="1" x14ac:dyDescent="0.2">
      <c r="A1063" s="80"/>
      <c r="B1063" s="80"/>
      <c r="C1063" s="82"/>
      <c r="D1063" s="82"/>
      <c r="E1063" s="342"/>
      <c r="F1063" s="83"/>
      <c r="G1063" s="83"/>
      <c r="H1063" s="83"/>
      <c r="I1063" s="83"/>
    </row>
    <row r="1064" spans="1:9" s="70" customFormat="1" ht="23.45" customHeight="1" x14ac:dyDescent="0.2">
      <c r="A1064" s="80"/>
      <c r="B1064" s="80"/>
      <c r="C1064" s="82"/>
      <c r="D1064" s="82"/>
      <c r="E1064" s="342"/>
      <c r="F1064" s="83"/>
      <c r="G1064" s="83"/>
      <c r="H1064" s="83"/>
      <c r="I1064" s="83"/>
    </row>
    <row r="1065" spans="1:9" s="70" customFormat="1" ht="23.45" customHeight="1" x14ac:dyDescent="0.2">
      <c r="A1065" s="80"/>
      <c r="B1065" s="80"/>
      <c r="C1065" s="82"/>
      <c r="D1065" s="82"/>
      <c r="E1065" s="342"/>
      <c r="F1065" s="83"/>
      <c r="G1065" s="83"/>
      <c r="H1065" s="83"/>
      <c r="I1065" s="83"/>
    </row>
    <row r="1066" spans="1:9" s="70" customFormat="1" ht="23.45" customHeight="1" x14ac:dyDescent="0.2">
      <c r="A1066" s="80"/>
      <c r="B1066" s="80"/>
      <c r="C1066" s="82"/>
      <c r="D1066" s="82"/>
      <c r="E1066" s="342"/>
      <c r="F1066" s="83"/>
      <c r="G1066" s="83"/>
      <c r="H1066" s="83"/>
      <c r="I1066" s="83"/>
    </row>
    <row r="1067" spans="1:9" s="70" customFormat="1" ht="23.45" customHeight="1" x14ac:dyDescent="0.2">
      <c r="A1067" s="80"/>
      <c r="B1067" s="80"/>
      <c r="C1067" s="82"/>
      <c r="D1067" s="82"/>
      <c r="E1067" s="342"/>
      <c r="F1067" s="83"/>
      <c r="G1067" s="83"/>
      <c r="H1067" s="83"/>
      <c r="I1067" s="83"/>
    </row>
    <row r="1068" spans="1:9" s="70" customFormat="1" ht="23.45" customHeight="1" x14ac:dyDescent="0.2">
      <c r="A1068" s="80"/>
      <c r="B1068" s="80"/>
      <c r="C1068" s="82"/>
      <c r="D1068" s="82"/>
      <c r="E1068" s="342"/>
      <c r="F1068" s="83"/>
      <c r="G1068" s="83"/>
      <c r="H1068" s="83"/>
      <c r="I1068" s="83"/>
    </row>
    <row r="1069" spans="1:9" s="70" customFormat="1" ht="23.45" customHeight="1" x14ac:dyDescent="0.2">
      <c r="A1069" s="80"/>
      <c r="B1069" s="80"/>
      <c r="C1069" s="82"/>
      <c r="D1069" s="82"/>
      <c r="E1069" s="342"/>
      <c r="F1069" s="83"/>
      <c r="G1069" s="83"/>
      <c r="H1069" s="83"/>
      <c r="I1069" s="83"/>
    </row>
    <row r="1070" spans="1:9" s="70" customFormat="1" ht="23.45" customHeight="1" x14ac:dyDescent="0.2">
      <c r="A1070" s="80"/>
      <c r="B1070" s="80"/>
      <c r="C1070" s="82"/>
      <c r="D1070" s="82"/>
      <c r="E1070" s="342"/>
      <c r="F1070" s="83"/>
      <c r="G1070" s="83"/>
      <c r="H1070" s="83"/>
      <c r="I1070" s="83"/>
    </row>
    <row r="1071" spans="1:9" s="70" customFormat="1" ht="23.45" customHeight="1" x14ac:dyDescent="0.2">
      <c r="A1071" s="80"/>
      <c r="B1071" s="80"/>
      <c r="C1071" s="82"/>
      <c r="D1071" s="82"/>
      <c r="E1071" s="342"/>
      <c r="F1071" s="83"/>
      <c r="G1071" s="83"/>
      <c r="H1071" s="83"/>
      <c r="I1071" s="83"/>
    </row>
    <row r="1072" spans="1:9" s="70" customFormat="1" ht="23.45" customHeight="1" x14ac:dyDescent="0.2">
      <c r="A1072" s="80"/>
      <c r="B1072" s="80"/>
      <c r="C1072" s="82"/>
      <c r="D1072" s="82"/>
      <c r="E1072" s="342"/>
      <c r="F1072" s="83"/>
      <c r="G1072" s="83"/>
      <c r="H1072" s="83"/>
      <c r="I1072" s="83"/>
    </row>
    <row r="1073" spans="1:9" s="70" customFormat="1" ht="23.45" customHeight="1" x14ac:dyDescent="0.2">
      <c r="A1073" s="80"/>
      <c r="B1073" s="80"/>
      <c r="C1073" s="82"/>
      <c r="D1073" s="82"/>
      <c r="E1073" s="342"/>
      <c r="F1073" s="83"/>
      <c r="G1073" s="83"/>
      <c r="H1073" s="83"/>
      <c r="I1073" s="83"/>
    </row>
    <row r="1074" spans="1:9" s="70" customFormat="1" ht="23.45" customHeight="1" x14ac:dyDescent="0.2">
      <c r="A1074" s="80"/>
      <c r="B1074" s="80"/>
      <c r="C1074" s="82"/>
      <c r="D1074" s="82"/>
      <c r="E1074" s="342"/>
      <c r="F1074" s="83"/>
      <c r="G1074" s="83"/>
      <c r="H1074" s="83"/>
      <c r="I1074" s="83"/>
    </row>
    <row r="1075" spans="1:9" s="70" customFormat="1" ht="23.45" customHeight="1" x14ac:dyDescent="0.2">
      <c r="A1075" s="80"/>
      <c r="B1075" s="80"/>
      <c r="C1075" s="82"/>
      <c r="D1075" s="82"/>
      <c r="E1075" s="342"/>
      <c r="F1075" s="83"/>
      <c r="G1075" s="83"/>
      <c r="H1075" s="83"/>
      <c r="I1075" s="83"/>
    </row>
    <row r="1076" spans="1:9" s="70" customFormat="1" ht="23.45" customHeight="1" x14ac:dyDescent="0.2">
      <c r="A1076" s="80"/>
      <c r="B1076" s="80"/>
      <c r="C1076" s="82"/>
      <c r="D1076" s="82"/>
      <c r="E1076" s="342"/>
      <c r="F1076" s="83"/>
      <c r="G1076" s="83"/>
      <c r="H1076" s="83"/>
      <c r="I1076" s="83"/>
    </row>
    <row r="1077" spans="1:9" s="70" customFormat="1" ht="23.45" customHeight="1" x14ac:dyDescent="0.2">
      <c r="A1077" s="80"/>
      <c r="B1077" s="80"/>
      <c r="C1077" s="82"/>
      <c r="D1077" s="82"/>
      <c r="E1077" s="342"/>
      <c r="F1077" s="83"/>
      <c r="G1077" s="83"/>
      <c r="H1077" s="83"/>
      <c r="I1077" s="83"/>
    </row>
    <row r="1078" spans="1:9" s="70" customFormat="1" ht="23.45" customHeight="1" x14ac:dyDescent="0.2">
      <c r="A1078" s="80"/>
      <c r="B1078" s="80"/>
      <c r="C1078" s="82"/>
      <c r="D1078" s="82"/>
      <c r="E1078" s="342"/>
      <c r="F1078" s="83"/>
      <c r="G1078" s="83"/>
      <c r="H1078" s="83"/>
      <c r="I1078" s="83"/>
    </row>
    <row r="1079" spans="1:9" s="70" customFormat="1" ht="23.45" customHeight="1" x14ac:dyDescent="0.2">
      <c r="A1079" s="80"/>
      <c r="B1079" s="80"/>
      <c r="C1079" s="82"/>
      <c r="D1079" s="82"/>
      <c r="E1079" s="342"/>
      <c r="F1079" s="83"/>
      <c r="G1079" s="83"/>
      <c r="H1079" s="83"/>
      <c r="I1079" s="83"/>
    </row>
    <row r="1080" spans="1:9" s="70" customFormat="1" ht="23.45" customHeight="1" x14ac:dyDescent="0.2">
      <c r="A1080" s="80"/>
      <c r="B1080" s="80"/>
      <c r="C1080" s="82"/>
      <c r="D1080" s="82"/>
      <c r="E1080" s="342"/>
      <c r="F1080" s="83"/>
      <c r="G1080" s="83"/>
      <c r="H1080" s="83"/>
      <c r="I1080" s="83"/>
    </row>
    <row r="1081" spans="1:9" s="70" customFormat="1" ht="23.45" customHeight="1" x14ac:dyDescent="0.2">
      <c r="A1081" s="80"/>
      <c r="B1081" s="80"/>
      <c r="C1081" s="82"/>
      <c r="D1081" s="82"/>
      <c r="E1081" s="342"/>
      <c r="F1081" s="83"/>
      <c r="G1081" s="83"/>
      <c r="H1081" s="83"/>
      <c r="I1081" s="83"/>
    </row>
    <row r="1082" spans="1:9" s="70" customFormat="1" ht="23.45" customHeight="1" x14ac:dyDescent="0.2">
      <c r="A1082" s="80"/>
      <c r="B1082" s="80"/>
      <c r="C1082" s="82"/>
      <c r="D1082" s="82"/>
      <c r="E1082" s="342"/>
      <c r="F1082" s="83"/>
      <c r="G1082" s="83"/>
      <c r="H1082" s="83"/>
      <c r="I1082" s="83"/>
    </row>
    <row r="1083" spans="1:9" s="70" customFormat="1" ht="23.45" customHeight="1" x14ac:dyDescent="0.2">
      <c r="A1083" s="80"/>
      <c r="B1083" s="80"/>
      <c r="C1083" s="82"/>
      <c r="D1083" s="82"/>
      <c r="E1083" s="342"/>
      <c r="F1083" s="83"/>
      <c r="G1083" s="83"/>
      <c r="H1083" s="83"/>
      <c r="I1083" s="83"/>
    </row>
    <row r="1084" spans="1:9" s="70" customFormat="1" ht="23.45" customHeight="1" x14ac:dyDescent="0.2">
      <c r="A1084" s="80"/>
      <c r="B1084" s="80"/>
      <c r="C1084" s="82"/>
      <c r="D1084" s="82"/>
      <c r="E1084" s="342"/>
      <c r="F1084" s="83"/>
      <c r="G1084" s="83"/>
      <c r="H1084" s="83"/>
      <c r="I1084" s="83"/>
    </row>
    <row r="1085" spans="1:9" s="70" customFormat="1" ht="23.45" customHeight="1" x14ac:dyDescent="0.2">
      <c r="A1085" s="80"/>
      <c r="B1085" s="80"/>
      <c r="C1085" s="82"/>
      <c r="D1085" s="82"/>
      <c r="E1085" s="342"/>
      <c r="F1085" s="83"/>
      <c r="G1085" s="83"/>
      <c r="H1085" s="83"/>
      <c r="I1085" s="83"/>
    </row>
    <row r="1086" spans="1:9" s="70" customFormat="1" ht="23.45" customHeight="1" x14ac:dyDescent="0.2">
      <c r="A1086" s="80"/>
      <c r="B1086" s="80"/>
      <c r="C1086" s="82"/>
      <c r="D1086" s="82"/>
      <c r="E1086" s="342"/>
      <c r="F1086" s="83"/>
      <c r="G1086" s="83"/>
      <c r="H1086" s="83"/>
      <c r="I1086" s="83"/>
    </row>
    <row r="1087" spans="1:9" s="70" customFormat="1" ht="23.45" customHeight="1" x14ac:dyDescent="0.2">
      <c r="A1087" s="80"/>
      <c r="B1087" s="80"/>
      <c r="C1087" s="82"/>
      <c r="D1087" s="82"/>
      <c r="E1087" s="342"/>
      <c r="F1087" s="83"/>
      <c r="G1087" s="83"/>
      <c r="H1087" s="83"/>
      <c r="I1087" s="83"/>
    </row>
    <row r="1088" spans="1:9" s="70" customFormat="1" ht="23.45" customHeight="1" x14ac:dyDescent="0.2">
      <c r="A1088" s="80"/>
      <c r="B1088" s="80"/>
      <c r="C1088" s="82"/>
      <c r="D1088" s="82"/>
      <c r="E1088" s="342"/>
      <c r="F1088" s="83"/>
      <c r="G1088" s="83"/>
      <c r="H1088" s="83"/>
      <c r="I1088" s="83"/>
    </row>
    <row r="1089" spans="1:9" s="70" customFormat="1" ht="23.45" customHeight="1" x14ac:dyDescent="0.2">
      <c r="A1089" s="80"/>
      <c r="B1089" s="80"/>
      <c r="C1089" s="82"/>
      <c r="D1089" s="82"/>
      <c r="E1089" s="342"/>
      <c r="F1089" s="83"/>
      <c r="G1089" s="83"/>
      <c r="H1089" s="83"/>
      <c r="I1089" s="83"/>
    </row>
    <row r="1090" spans="1:9" s="70" customFormat="1" ht="23.45" customHeight="1" x14ac:dyDescent="0.2">
      <c r="A1090" s="80"/>
      <c r="B1090" s="80"/>
      <c r="C1090" s="82"/>
      <c r="D1090" s="82"/>
      <c r="E1090" s="342"/>
      <c r="F1090" s="83"/>
      <c r="G1090" s="83"/>
      <c r="H1090" s="83"/>
      <c r="I1090" s="83"/>
    </row>
    <row r="1091" spans="1:9" s="70" customFormat="1" ht="23.45" customHeight="1" x14ac:dyDescent="0.2">
      <c r="A1091" s="80"/>
      <c r="B1091" s="80"/>
      <c r="C1091" s="82"/>
      <c r="D1091" s="82"/>
      <c r="E1091" s="342"/>
      <c r="F1091" s="83"/>
      <c r="G1091" s="83"/>
      <c r="H1091" s="83"/>
      <c r="I1091" s="83"/>
    </row>
    <row r="1092" spans="1:9" s="70" customFormat="1" ht="23.45" customHeight="1" x14ac:dyDescent="0.2">
      <c r="A1092" s="80"/>
      <c r="B1092" s="80"/>
      <c r="C1092" s="82"/>
      <c r="D1092" s="82"/>
      <c r="E1092" s="342"/>
      <c r="F1092" s="83"/>
      <c r="G1092" s="83"/>
      <c r="H1092" s="83"/>
      <c r="I1092" s="83"/>
    </row>
    <row r="1093" spans="1:9" s="70" customFormat="1" ht="23.45" customHeight="1" x14ac:dyDescent="0.2">
      <c r="A1093" s="80"/>
      <c r="B1093" s="80"/>
      <c r="C1093" s="82"/>
      <c r="D1093" s="82"/>
      <c r="E1093" s="342"/>
      <c r="F1093" s="83"/>
      <c r="G1093" s="83"/>
      <c r="H1093" s="83"/>
      <c r="I1093" s="83"/>
    </row>
    <row r="1094" spans="1:9" s="70" customFormat="1" ht="23.45" customHeight="1" x14ac:dyDescent="0.2">
      <c r="A1094" s="80"/>
      <c r="B1094" s="80"/>
      <c r="C1094" s="82"/>
      <c r="D1094" s="82"/>
      <c r="E1094" s="342"/>
      <c r="F1094" s="83"/>
      <c r="G1094" s="83"/>
      <c r="H1094" s="83"/>
      <c r="I1094" s="83"/>
    </row>
    <row r="1095" spans="1:9" s="70" customFormat="1" ht="23.45" customHeight="1" x14ac:dyDescent="0.2">
      <c r="A1095" s="80"/>
      <c r="B1095" s="80"/>
      <c r="C1095" s="82"/>
      <c r="D1095" s="82"/>
      <c r="E1095" s="342"/>
      <c r="F1095" s="83"/>
      <c r="G1095" s="83"/>
      <c r="H1095" s="83"/>
      <c r="I1095" s="83"/>
    </row>
    <row r="1096" spans="1:9" s="70" customFormat="1" ht="23.45" customHeight="1" x14ac:dyDescent="0.2">
      <c r="A1096" s="80"/>
      <c r="B1096" s="80"/>
      <c r="C1096" s="82"/>
      <c r="D1096" s="82"/>
      <c r="E1096" s="342"/>
      <c r="F1096" s="83"/>
      <c r="G1096" s="83"/>
      <c r="H1096" s="83"/>
      <c r="I1096" s="83"/>
    </row>
    <row r="1097" spans="1:9" s="70" customFormat="1" ht="23.45" customHeight="1" x14ac:dyDescent="0.2">
      <c r="A1097" s="80"/>
      <c r="B1097" s="80"/>
      <c r="C1097" s="82"/>
      <c r="D1097" s="82"/>
      <c r="E1097" s="342"/>
      <c r="F1097" s="83"/>
      <c r="G1097" s="83"/>
      <c r="H1097" s="83"/>
      <c r="I1097" s="83"/>
    </row>
    <row r="1098" spans="1:9" s="70" customFormat="1" ht="23.45" customHeight="1" x14ac:dyDescent="0.2">
      <c r="A1098" s="80"/>
      <c r="B1098" s="80"/>
      <c r="C1098" s="82"/>
      <c r="D1098" s="82"/>
      <c r="E1098" s="342"/>
      <c r="F1098" s="83"/>
      <c r="G1098" s="83"/>
      <c r="H1098" s="83"/>
      <c r="I1098" s="83"/>
    </row>
    <row r="1099" spans="1:9" s="70" customFormat="1" ht="23.45" customHeight="1" x14ac:dyDescent="0.2">
      <c r="A1099" s="80"/>
      <c r="B1099" s="80"/>
      <c r="C1099" s="82"/>
      <c r="D1099" s="82"/>
      <c r="E1099" s="342"/>
      <c r="F1099" s="83"/>
      <c r="G1099" s="83"/>
      <c r="H1099" s="83"/>
      <c r="I1099" s="83"/>
    </row>
    <row r="1100" spans="1:9" s="70" customFormat="1" ht="23.45" customHeight="1" x14ac:dyDescent="0.2">
      <c r="A1100" s="80"/>
      <c r="B1100" s="80"/>
      <c r="C1100" s="82"/>
      <c r="D1100" s="82"/>
      <c r="E1100" s="342"/>
      <c r="F1100" s="83"/>
      <c r="G1100" s="83"/>
      <c r="H1100" s="83"/>
      <c r="I1100" s="83"/>
    </row>
    <row r="1101" spans="1:9" s="70" customFormat="1" ht="23.45" customHeight="1" x14ac:dyDescent="0.2">
      <c r="A1101" s="80"/>
      <c r="B1101" s="80"/>
      <c r="C1101" s="82"/>
      <c r="D1101" s="82"/>
      <c r="E1101" s="342"/>
      <c r="F1101" s="83"/>
      <c r="G1101" s="83"/>
      <c r="H1101" s="83"/>
      <c r="I1101" s="83"/>
    </row>
    <row r="1102" spans="1:9" s="70" customFormat="1" ht="23.45" customHeight="1" x14ac:dyDescent="0.2">
      <c r="A1102" s="80"/>
      <c r="B1102" s="80"/>
      <c r="C1102" s="82"/>
      <c r="D1102" s="82"/>
      <c r="E1102" s="342"/>
      <c r="F1102" s="83"/>
      <c r="G1102" s="83"/>
      <c r="H1102" s="83"/>
      <c r="I1102" s="83"/>
    </row>
    <row r="1103" spans="1:9" s="70" customFormat="1" ht="23.45" customHeight="1" x14ac:dyDescent="0.2">
      <c r="A1103" s="80"/>
      <c r="B1103" s="80"/>
      <c r="C1103" s="82"/>
      <c r="D1103" s="82"/>
      <c r="E1103" s="342"/>
      <c r="F1103" s="83"/>
      <c r="G1103" s="83"/>
      <c r="H1103" s="83"/>
      <c r="I1103" s="83"/>
    </row>
    <row r="1104" spans="1:9" s="70" customFormat="1" ht="23.45" customHeight="1" x14ac:dyDescent="0.2">
      <c r="A1104" s="80"/>
      <c r="B1104" s="80"/>
      <c r="C1104" s="82"/>
      <c r="D1104" s="82"/>
      <c r="E1104" s="342"/>
      <c r="F1104" s="83"/>
      <c r="G1104" s="83"/>
      <c r="H1104" s="83"/>
      <c r="I1104" s="83"/>
    </row>
    <row r="1105" spans="1:9" s="70" customFormat="1" ht="23.45" customHeight="1" x14ac:dyDescent="0.2">
      <c r="A1105" s="80"/>
      <c r="B1105" s="80"/>
      <c r="C1105" s="82"/>
      <c r="D1105" s="82"/>
      <c r="E1105" s="342"/>
      <c r="F1105" s="83"/>
      <c r="G1105" s="83"/>
      <c r="H1105" s="83"/>
      <c r="I1105" s="83"/>
    </row>
    <row r="1106" spans="1:9" s="70" customFormat="1" ht="23.45" customHeight="1" x14ac:dyDescent="0.2">
      <c r="A1106" s="80"/>
      <c r="B1106" s="80"/>
      <c r="C1106" s="82"/>
      <c r="D1106" s="82"/>
      <c r="E1106" s="342"/>
      <c r="F1106" s="83"/>
      <c r="G1106" s="83"/>
      <c r="H1106" s="83"/>
      <c r="I1106" s="83"/>
    </row>
    <row r="1107" spans="1:9" s="70" customFormat="1" ht="23.45" customHeight="1" x14ac:dyDescent="0.2">
      <c r="A1107" s="80"/>
      <c r="B1107" s="80"/>
      <c r="C1107" s="82"/>
      <c r="D1107" s="82"/>
      <c r="E1107" s="342"/>
      <c r="F1107" s="83"/>
      <c r="G1107" s="83"/>
      <c r="H1107" s="83"/>
      <c r="I1107" s="83"/>
    </row>
    <row r="1108" spans="1:9" s="70" customFormat="1" ht="23.45" customHeight="1" x14ac:dyDescent="0.2">
      <c r="A1108" s="80"/>
      <c r="B1108" s="80"/>
      <c r="C1108" s="82"/>
      <c r="D1108" s="82"/>
      <c r="E1108" s="342"/>
      <c r="F1108" s="83"/>
      <c r="G1108" s="83"/>
      <c r="H1108" s="83"/>
      <c r="I1108" s="83"/>
    </row>
    <row r="1109" spans="1:9" s="70" customFormat="1" ht="23.45" customHeight="1" x14ac:dyDescent="0.2">
      <c r="A1109" s="80"/>
      <c r="B1109" s="80"/>
      <c r="C1109" s="82"/>
      <c r="D1109" s="82"/>
      <c r="E1109" s="342"/>
      <c r="F1109" s="83"/>
      <c r="G1109" s="83"/>
      <c r="H1109" s="83"/>
      <c r="I1109" s="83"/>
    </row>
    <row r="1110" spans="1:9" s="70" customFormat="1" ht="23.45" customHeight="1" x14ac:dyDescent="0.2">
      <c r="A1110" s="80"/>
      <c r="B1110" s="80"/>
      <c r="C1110" s="82"/>
      <c r="D1110" s="82"/>
      <c r="E1110" s="342"/>
      <c r="F1110" s="83"/>
      <c r="G1110" s="83"/>
      <c r="H1110" s="83"/>
      <c r="I1110" s="83"/>
    </row>
    <row r="1111" spans="1:9" s="70" customFormat="1" ht="23.45" customHeight="1" x14ac:dyDescent="0.2">
      <c r="A1111" s="80"/>
      <c r="B1111" s="80"/>
      <c r="C1111" s="82"/>
      <c r="D1111" s="82"/>
      <c r="E1111" s="342"/>
      <c r="F1111" s="83"/>
      <c r="G1111" s="83"/>
      <c r="H1111" s="83"/>
      <c r="I1111" s="83"/>
    </row>
    <row r="1112" spans="1:9" s="70" customFormat="1" ht="23.45" customHeight="1" x14ac:dyDescent="0.2">
      <c r="A1112" s="80"/>
      <c r="B1112" s="80"/>
      <c r="C1112" s="82"/>
      <c r="D1112" s="82"/>
      <c r="E1112" s="342"/>
      <c r="F1112" s="83"/>
      <c r="G1112" s="83"/>
      <c r="H1112" s="83"/>
      <c r="I1112" s="83"/>
    </row>
    <row r="1113" spans="1:9" s="70" customFormat="1" ht="23.45" customHeight="1" x14ac:dyDescent="0.2">
      <c r="A1113" s="80"/>
      <c r="B1113" s="80"/>
      <c r="C1113" s="82"/>
      <c r="D1113" s="82"/>
      <c r="E1113" s="342"/>
      <c r="F1113" s="83"/>
      <c r="G1113" s="83"/>
      <c r="H1113" s="83"/>
      <c r="I1113" s="83"/>
    </row>
    <row r="1114" spans="1:9" s="70" customFormat="1" ht="23.45" customHeight="1" x14ac:dyDescent="0.2">
      <c r="A1114" s="80"/>
      <c r="B1114" s="80"/>
      <c r="C1114" s="82"/>
      <c r="D1114" s="82"/>
      <c r="E1114" s="342"/>
      <c r="F1114" s="83"/>
      <c r="G1114" s="83"/>
      <c r="H1114" s="83"/>
      <c r="I1114" s="83"/>
    </row>
    <row r="1115" spans="1:9" s="70" customFormat="1" ht="23.45" customHeight="1" x14ac:dyDescent="0.2">
      <c r="A1115" s="80"/>
      <c r="B1115" s="80"/>
      <c r="C1115" s="82"/>
      <c r="D1115" s="82"/>
      <c r="E1115" s="342"/>
      <c r="F1115" s="83"/>
      <c r="G1115" s="83"/>
      <c r="H1115" s="83"/>
      <c r="I1115" s="83"/>
    </row>
    <row r="1116" spans="1:9" s="70" customFormat="1" ht="23.45" customHeight="1" x14ac:dyDescent="0.2">
      <c r="A1116" s="80"/>
      <c r="B1116" s="80"/>
      <c r="C1116" s="82"/>
      <c r="D1116" s="82"/>
      <c r="E1116" s="342"/>
      <c r="F1116" s="83"/>
      <c r="G1116" s="83"/>
      <c r="H1116" s="83"/>
      <c r="I1116" s="83"/>
    </row>
    <row r="1117" spans="1:9" s="70" customFormat="1" ht="23.45" customHeight="1" x14ac:dyDescent="0.2">
      <c r="A1117" s="80"/>
      <c r="B1117" s="80"/>
      <c r="C1117" s="82"/>
      <c r="D1117" s="82"/>
      <c r="E1117" s="342"/>
      <c r="F1117" s="83"/>
      <c r="G1117" s="83"/>
      <c r="H1117" s="83"/>
      <c r="I1117" s="83"/>
    </row>
    <row r="1118" spans="1:9" s="70" customFormat="1" ht="23.45" customHeight="1" x14ac:dyDescent="0.2">
      <c r="A1118" s="80"/>
      <c r="B1118" s="80"/>
      <c r="C1118" s="82"/>
      <c r="D1118" s="82"/>
      <c r="E1118" s="342"/>
      <c r="F1118" s="83"/>
      <c r="G1118" s="83"/>
      <c r="H1118" s="83"/>
      <c r="I1118" s="83"/>
    </row>
    <row r="1119" spans="1:9" s="70" customFormat="1" ht="23.45" customHeight="1" x14ac:dyDescent="0.2">
      <c r="A1119" s="80"/>
      <c r="B1119" s="80"/>
      <c r="C1119" s="82"/>
      <c r="D1119" s="82"/>
      <c r="E1119" s="342"/>
      <c r="F1119" s="83"/>
      <c r="G1119" s="83"/>
      <c r="H1119" s="83"/>
      <c r="I1119" s="83"/>
    </row>
    <row r="1120" spans="1:9" s="70" customFormat="1" ht="23.45" customHeight="1" x14ac:dyDescent="0.2">
      <c r="A1120" s="80"/>
      <c r="B1120" s="80"/>
      <c r="C1120" s="82"/>
      <c r="D1120" s="82"/>
      <c r="E1120" s="342"/>
      <c r="F1120" s="83"/>
      <c r="G1120" s="83"/>
      <c r="H1120" s="83"/>
      <c r="I1120" s="83"/>
    </row>
    <row r="1121" spans="1:9" s="70" customFormat="1" ht="23.45" customHeight="1" x14ac:dyDescent="0.2">
      <c r="A1121" s="80"/>
      <c r="B1121" s="80"/>
      <c r="C1121" s="82"/>
      <c r="D1121" s="82"/>
      <c r="E1121" s="342"/>
      <c r="F1121" s="83"/>
      <c r="G1121" s="83"/>
      <c r="H1121" s="83"/>
      <c r="I1121" s="83"/>
    </row>
    <row r="1122" spans="1:9" s="70" customFormat="1" ht="23.45" customHeight="1" x14ac:dyDescent="0.2">
      <c r="A1122" s="80"/>
      <c r="B1122" s="80"/>
      <c r="C1122" s="82"/>
      <c r="D1122" s="82"/>
      <c r="E1122" s="342"/>
      <c r="F1122" s="83"/>
      <c r="G1122" s="83"/>
      <c r="H1122" s="83"/>
      <c r="I1122" s="83"/>
    </row>
    <row r="1123" spans="1:9" s="70" customFormat="1" ht="23.45" customHeight="1" x14ac:dyDescent="0.2">
      <c r="A1123" s="80"/>
      <c r="B1123" s="80"/>
      <c r="C1123" s="82"/>
      <c r="D1123" s="82"/>
      <c r="E1123" s="342"/>
      <c r="F1123" s="83"/>
      <c r="G1123" s="83"/>
      <c r="H1123" s="83"/>
      <c r="I1123" s="83"/>
    </row>
    <row r="1124" spans="1:9" s="70" customFormat="1" ht="23.45" customHeight="1" x14ac:dyDescent="0.2">
      <c r="A1124" s="80"/>
      <c r="B1124" s="80"/>
      <c r="C1124" s="82"/>
      <c r="D1124" s="82"/>
      <c r="E1124" s="342"/>
      <c r="F1124" s="83"/>
      <c r="G1124" s="83"/>
      <c r="H1124" s="83"/>
      <c r="I1124" s="83"/>
    </row>
    <row r="1125" spans="1:9" s="70" customFormat="1" ht="23.45" customHeight="1" x14ac:dyDescent="0.2">
      <c r="A1125" s="80"/>
      <c r="B1125" s="80"/>
      <c r="C1125" s="82"/>
      <c r="D1125" s="82"/>
      <c r="E1125" s="342"/>
      <c r="F1125" s="83"/>
      <c r="G1125" s="83"/>
      <c r="H1125" s="83"/>
      <c r="I1125" s="83"/>
    </row>
    <row r="1126" spans="1:9" s="70" customFormat="1" ht="23.45" customHeight="1" x14ac:dyDescent="0.2">
      <c r="A1126" s="80"/>
      <c r="B1126" s="80"/>
      <c r="C1126" s="82"/>
      <c r="D1126" s="82"/>
      <c r="E1126" s="342"/>
      <c r="F1126" s="83"/>
      <c r="G1126" s="83"/>
      <c r="H1126" s="83"/>
      <c r="I1126" s="83"/>
    </row>
    <row r="1127" spans="1:9" s="70" customFormat="1" ht="23.45" customHeight="1" x14ac:dyDescent="0.2">
      <c r="A1127" s="80"/>
      <c r="B1127" s="80"/>
      <c r="C1127" s="82"/>
      <c r="D1127" s="82"/>
      <c r="E1127" s="342"/>
      <c r="F1127" s="83"/>
      <c r="G1127" s="83"/>
      <c r="H1127" s="83"/>
      <c r="I1127" s="83"/>
    </row>
    <row r="1128" spans="1:9" s="70" customFormat="1" ht="23.45" customHeight="1" x14ac:dyDescent="0.2">
      <c r="A1128" s="80"/>
      <c r="B1128" s="80"/>
      <c r="C1128" s="82"/>
      <c r="D1128" s="82"/>
      <c r="E1128" s="342"/>
      <c r="F1128" s="83"/>
      <c r="G1128" s="83"/>
      <c r="H1128" s="83"/>
      <c r="I1128" s="83"/>
    </row>
    <row r="1129" spans="1:9" s="70" customFormat="1" ht="23.45" customHeight="1" x14ac:dyDescent="0.2">
      <c r="A1129" s="80"/>
      <c r="B1129" s="80"/>
      <c r="C1129" s="82"/>
      <c r="D1129" s="82"/>
      <c r="E1129" s="342"/>
      <c r="F1129" s="83"/>
      <c r="G1129" s="83"/>
      <c r="H1129" s="83"/>
      <c r="I1129" s="83"/>
    </row>
    <row r="1130" spans="1:9" s="70" customFormat="1" ht="23.45" customHeight="1" x14ac:dyDescent="0.2">
      <c r="A1130" s="80"/>
      <c r="B1130" s="80"/>
      <c r="C1130" s="82"/>
      <c r="D1130" s="82"/>
      <c r="E1130" s="342"/>
      <c r="F1130" s="83"/>
      <c r="G1130" s="83"/>
      <c r="H1130" s="83"/>
      <c r="I1130" s="83"/>
    </row>
    <row r="1131" spans="1:9" s="70" customFormat="1" ht="23.45" customHeight="1" x14ac:dyDescent="0.2">
      <c r="A1131" s="80"/>
      <c r="B1131" s="80"/>
      <c r="C1131" s="82"/>
      <c r="D1131" s="82"/>
      <c r="E1131" s="342"/>
      <c r="F1131" s="83"/>
      <c r="G1131" s="83"/>
      <c r="H1131" s="83"/>
      <c r="I1131" s="83"/>
    </row>
    <row r="1132" spans="1:9" s="70" customFormat="1" ht="23.45" customHeight="1" x14ac:dyDescent="0.2">
      <c r="A1132" s="80"/>
      <c r="B1132" s="80"/>
      <c r="C1132" s="82"/>
      <c r="D1132" s="82"/>
      <c r="E1132" s="342"/>
      <c r="F1132" s="83"/>
      <c r="G1132" s="83"/>
      <c r="H1132" s="83"/>
      <c r="I1132" s="83"/>
    </row>
    <row r="1133" spans="1:9" s="70" customFormat="1" ht="23.45" customHeight="1" x14ac:dyDescent="0.2">
      <c r="A1133" s="80"/>
      <c r="B1133" s="80"/>
      <c r="C1133" s="82"/>
      <c r="D1133" s="82"/>
      <c r="E1133" s="342"/>
      <c r="F1133" s="83"/>
      <c r="G1133" s="83"/>
      <c r="H1133" s="83"/>
      <c r="I1133" s="83"/>
    </row>
    <row r="1134" spans="1:9" s="70" customFormat="1" ht="23.45" customHeight="1" x14ac:dyDescent="0.2">
      <c r="A1134" s="80"/>
      <c r="B1134" s="80"/>
      <c r="C1134" s="82"/>
      <c r="D1134" s="82"/>
      <c r="E1134" s="342"/>
      <c r="F1134" s="83"/>
      <c r="G1134" s="83"/>
      <c r="H1134" s="83"/>
      <c r="I1134" s="83"/>
    </row>
    <row r="1135" spans="1:9" s="70" customFormat="1" ht="23.45" customHeight="1" x14ac:dyDescent="0.2">
      <c r="A1135" s="80"/>
      <c r="B1135" s="80"/>
      <c r="C1135" s="82"/>
      <c r="D1135" s="82"/>
      <c r="E1135" s="342"/>
      <c r="F1135" s="83"/>
      <c r="G1135" s="83"/>
      <c r="H1135" s="83"/>
      <c r="I1135" s="83"/>
    </row>
    <row r="1136" spans="1:9" s="70" customFormat="1" ht="23.45" customHeight="1" x14ac:dyDescent="0.2">
      <c r="A1136" s="80"/>
      <c r="B1136" s="80"/>
      <c r="C1136" s="82"/>
      <c r="D1136" s="82"/>
      <c r="E1136" s="342"/>
      <c r="F1136" s="83"/>
      <c r="G1136" s="83"/>
      <c r="H1136" s="83"/>
      <c r="I1136" s="83"/>
    </row>
    <row r="1137" spans="1:9" s="70" customFormat="1" ht="23.45" customHeight="1" x14ac:dyDescent="0.2">
      <c r="A1137" s="80"/>
      <c r="B1137" s="80"/>
      <c r="C1137" s="82"/>
      <c r="D1137" s="82"/>
      <c r="E1137" s="342"/>
      <c r="F1137" s="83"/>
      <c r="G1137" s="83"/>
      <c r="H1137" s="83"/>
      <c r="I1137" s="83"/>
    </row>
    <row r="1138" spans="1:9" s="70" customFormat="1" ht="23.45" customHeight="1" x14ac:dyDescent="0.2">
      <c r="A1138" s="80"/>
      <c r="B1138" s="80"/>
      <c r="C1138" s="82"/>
      <c r="D1138" s="82"/>
      <c r="E1138" s="342"/>
      <c r="F1138" s="83"/>
      <c r="G1138" s="83"/>
      <c r="H1138" s="83"/>
      <c r="I1138" s="83"/>
    </row>
    <row r="1139" spans="1:9" s="70" customFormat="1" ht="23.45" customHeight="1" x14ac:dyDescent="0.2">
      <c r="A1139" s="80"/>
      <c r="B1139" s="80"/>
      <c r="C1139" s="82"/>
      <c r="D1139" s="82"/>
      <c r="E1139" s="342"/>
      <c r="F1139" s="83"/>
      <c r="G1139" s="83"/>
      <c r="H1139" s="83"/>
      <c r="I1139" s="83"/>
    </row>
    <row r="1140" spans="1:9" s="70" customFormat="1" ht="23.45" customHeight="1" x14ac:dyDescent="0.2">
      <c r="A1140" s="80"/>
      <c r="B1140" s="80"/>
      <c r="C1140" s="82"/>
      <c r="D1140" s="82"/>
      <c r="E1140" s="342"/>
      <c r="F1140" s="83"/>
      <c r="G1140" s="83"/>
      <c r="H1140" s="83"/>
      <c r="I1140" s="83"/>
    </row>
    <row r="1141" spans="1:9" s="70" customFormat="1" ht="23.45" customHeight="1" x14ac:dyDescent="0.2">
      <c r="A1141" s="80"/>
      <c r="B1141" s="80"/>
      <c r="C1141" s="82"/>
      <c r="D1141" s="82"/>
      <c r="E1141" s="342"/>
      <c r="F1141" s="83"/>
      <c r="G1141" s="83"/>
      <c r="H1141" s="83"/>
      <c r="I1141" s="83"/>
    </row>
    <row r="1142" spans="1:9" s="70" customFormat="1" ht="23.45" customHeight="1" x14ac:dyDescent="0.2">
      <c r="A1142" s="80"/>
      <c r="B1142" s="80"/>
      <c r="C1142" s="82"/>
      <c r="D1142" s="82"/>
      <c r="E1142" s="342"/>
      <c r="F1142" s="83"/>
      <c r="G1142" s="83"/>
      <c r="H1142" s="83"/>
      <c r="I1142" s="83"/>
    </row>
    <row r="1143" spans="1:9" s="70" customFormat="1" ht="23.45" customHeight="1" x14ac:dyDescent="0.2">
      <c r="A1143" s="80"/>
      <c r="B1143" s="80"/>
      <c r="C1143" s="82"/>
      <c r="D1143" s="82"/>
      <c r="E1143" s="342"/>
      <c r="F1143" s="83"/>
      <c r="G1143" s="83"/>
      <c r="H1143" s="83"/>
      <c r="I1143" s="83"/>
    </row>
    <row r="1144" spans="1:9" s="70" customFormat="1" ht="23.45" customHeight="1" x14ac:dyDescent="0.2">
      <c r="A1144" s="80"/>
      <c r="B1144" s="80"/>
      <c r="C1144" s="82"/>
      <c r="D1144" s="82"/>
      <c r="E1144" s="342"/>
      <c r="F1144" s="83"/>
      <c r="G1144" s="83"/>
      <c r="H1144" s="83"/>
      <c r="I1144" s="83"/>
    </row>
    <row r="1145" spans="1:9" s="70" customFormat="1" ht="23.45" customHeight="1" x14ac:dyDescent="0.2">
      <c r="A1145" s="80"/>
      <c r="B1145" s="80"/>
      <c r="C1145" s="82"/>
      <c r="D1145" s="82"/>
      <c r="E1145" s="342"/>
      <c r="F1145" s="83"/>
      <c r="G1145" s="83"/>
      <c r="H1145" s="83"/>
      <c r="I1145" s="83"/>
    </row>
    <row r="1146" spans="1:9" s="70" customFormat="1" ht="23.45" customHeight="1" x14ac:dyDescent="0.2">
      <c r="A1146" s="80"/>
      <c r="B1146" s="80"/>
      <c r="C1146" s="82"/>
      <c r="D1146" s="82"/>
      <c r="E1146" s="342"/>
      <c r="F1146" s="83"/>
      <c r="G1146" s="83"/>
      <c r="H1146" s="83"/>
      <c r="I1146" s="83"/>
    </row>
    <row r="1147" spans="1:9" s="70" customFormat="1" ht="23.45" customHeight="1" x14ac:dyDescent="0.2">
      <c r="A1147" s="80"/>
      <c r="B1147" s="80"/>
      <c r="C1147" s="82"/>
      <c r="D1147" s="82"/>
      <c r="E1147" s="342"/>
      <c r="F1147" s="83"/>
      <c r="G1147" s="83"/>
      <c r="H1147" s="83"/>
      <c r="I1147" s="83"/>
    </row>
    <row r="1148" spans="1:9" s="70" customFormat="1" ht="23.45" customHeight="1" x14ac:dyDescent="0.2">
      <c r="A1148" s="80"/>
      <c r="B1148" s="80"/>
      <c r="C1148" s="82"/>
      <c r="D1148" s="82"/>
      <c r="E1148" s="342"/>
      <c r="F1148" s="83"/>
      <c r="G1148" s="83"/>
      <c r="H1148" s="83"/>
      <c r="I1148" s="83"/>
    </row>
    <row r="1149" spans="1:9" s="70" customFormat="1" ht="23.45" customHeight="1" x14ac:dyDescent="0.2">
      <c r="A1149" s="80"/>
      <c r="B1149" s="80"/>
      <c r="C1149" s="82"/>
      <c r="D1149" s="82"/>
      <c r="E1149" s="342"/>
      <c r="F1149" s="83"/>
      <c r="G1149" s="83"/>
      <c r="H1149" s="83"/>
      <c r="I1149" s="83"/>
    </row>
    <row r="1150" spans="1:9" s="70" customFormat="1" ht="23.45" customHeight="1" x14ac:dyDescent="0.2">
      <c r="A1150" s="80"/>
      <c r="B1150" s="80"/>
      <c r="C1150" s="82"/>
      <c r="D1150" s="82"/>
      <c r="E1150" s="342"/>
      <c r="F1150" s="83"/>
      <c r="G1150" s="83"/>
      <c r="H1150" s="83"/>
      <c r="I1150" s="83"/>
    </row>
    <row r="1151" spans="1:9" s="70" customFormat="1" ht="23.45" customHeight="1" x14ac:dyDescent="0.2">
      <c r="A1151" s="80"/>
      <c r="B1151" s="80"/>
      <c r="C1151" s="82"/>
      <c r="D1151" s="82"/>
      <c r="E1151" s="342"/>
      <c r="F1151" s="83"/>
      <c r="G1151" s="83"/>
      <c r="H1151" s="83"/>
      <c r="I1151" s="83"/>
    </row>
    <row r="1152" spans="1:9" s="70" customFormat="1" ht="23.45" customHeight="1" x14ac:dyDescent="0.2">
      <c r="A1152" s="80"/>
      <c r="B1152" s="80"/>
      <c r="C1152" s="82"/>
      <c r="D1152" s="82"/>
      <c r="E1152" s="342"/>
      <c r="F1152" s="83"/>
      <c r="G1152" s="83"/>
      <c r="H1152" s="83"/>
      <c r="I1152" s="83"/>
    </row>
    <row r="1153" spans="1:9" s="70" customFormat="1" ht="23.45" customHeight="1" x14ac:dyDescent="0.2">
      <c r="A1153" s="80"/>
      <c r="B1153" s="80"/>
      <c r="C1153" s="82"/>
      <c r="D1153" s="82"/>
      <c r="E1153" s="342"/>
      <c r="F1153" s="83"/>
      <c r="G1153" s="83"/>
      <c r="H1153" s="83"/>
      <c r="I1153" s="83"/>
    </row>
    <row r="1154" spans="1:9" s="70" customFormat="1" ht="23.45" customHeight="1" x14ac:dyDescent="0.2">
      <c r="A1154" s="80"/>
      <c r="B1154" s="80"/>
      <c r="C1154" s="82"/>
      <c r="D1154" s="82"/>
      <c r="E1154" s="342"/>
      <c r="F1154" s="83"/>
      <c r="G1154" s="83"/>
      <c r="H1154" s="83"/>
      <c r="I1154" s="83"/>
    </row>
    <row r="1155" spans="1:9" s="70" customFormat="1" ht="23.45" customHeight="1" x14ac:dyDescent="0.2">
      <c r="A1155" s="80"/>
      <c r="B1155" s="80"/>
      <c r="C1155" s="82"/>
      <c r="D1155" s="82"/>
      <c r="E1155" s="342"/>
      <c r="F1155" s="83"/>
      <c r="G1155" s="83"/>
      <c r="H1155" s="83"/>
      <c r="I1155" s="83"/>
    </row>
    <row r="1156" spans="1:9" s="70" customFormat="1" ht="23.45" customHeight="1" x14ac:dyDescent="0.2">
      <c r="A1156" s="80"/>
      <c r="B1156" s="80"/>
      <c r="C1156" s="82"/>
      <c r="D1156" s="82"/>
      <c r="E1156" s="342"/>
      <c r="F1156" s="83"/>
      <c r="G1156" s="83"/>
      <c r="H1156" s="83"/>
      <c r="I1156" s="83"/>
    </row>
    <row r="1157" spans="1:9" s="70" customFormat="1" ht="23.45" customHeight="1" x14ac:dyDescent="0.2">
      <c r="A1157" s="80"/>
      <c r="B1157" s="80"/>
      <c r="C1157" s="82"/>
      <c r="D1157" s="82"/>
      <c r="E1157" s="342"/>
      <c r="F1157" s="83"/>
      <c r="G1157" s="83"/>
      <c r="H1157" s="83"/>
      <c r="I1157" s="83"/>
    </row>
    <row r="1158" spans="1:9" s="70" customFormat="1" ht="23.45" customHeight="1" x14ac:dyDescent="0.2">
      <c r="A1158" s="80"/>
      <c r="B1158" s="80"/>
      <c r="C1158" s="82"/>
      <c r="D1158" s="82"/>
      <c r="E1158" s="342"/>
      <c r="F1158" s="83"/>
      <c r="G1158" s="83"/>
      <c r="H1158" s="83"/>
      <c r="I1158" s="83"/>
    </row>
    <row r="1159" spans="1:9" s="70" customFormat="1" ht="23.45" customHeight="1" x14ac:dyDescent="0.2">
      <c r="A1159" s="80"/>
      <c r="B1159" s="80"/>
      <c r="C1159" s="82"/>
      <c r="D1159" s="82"/>
      <c r="E1159" s="342"/>
      <c r="F1159" s="83"/>
      <c r="G1159" s="83"/>
      <c r="H1159" s="83"/>
      <c r="I1159" s="83"/>
    </row>
    <row r="1160" spans="1:9" s="70" customFormat="1" ht="23.45" customHeight="1" x14ac:dyDescent="0.2">
      <c r="A1160" s="80"/>
      <c r="B1160" s="80"/>
      <c r="C1160" s="82"/>
      <c r="D1160" s="82"/>
      <c r="E1160" s="342"/>
      <c r="F1160" s="83"/>
      <c r="G1160" s="83"/>
      <c r="H1160" s="83"/>
      <c r="I1160" s="83"/>
    </row>
    <row r="1161" spans="1:9" s="70" customFormat="1" ht="23.45" customHeight="1" x14ac:dyDescent="0.2">
      <c r="A1161" s="80"/>
      <c r="B1161" s="80"/>
      <c r="C1161" s="82"/>
      <c r="D1161" s="82"/>
      <c r="E1161" s="342"/>
      <c r="F1161" s="83"/>
      <c r="G1161" s="83"/>
      <c r="H1161" s="83"/>
      <c r="I1161" s="83"/>
    </row>
    <row r="1162" spans="1:9" s="70" customFormat="1" ht="23.45" customHeight="1" x14ac:dyDescent="0.2">
      <c r="A1162" s="80"/>
      <c r="B1162" s="80"/>
      <c r="C1162" s="82"/>
      <c r="D1162" s="82"/>
      <c r="E1162" s="342"/>
      <c r="F1162" s="83"/>
      <c r="G1162" s="83"/>
      <c r="H1162" s="83"/>
      <c r="I1162" s="83"/>
    </row>
    <row r="1163" spans="1:9" s="70" customFormat="1" ht="23.45" customHeight="1" x14ac:dyDescent="0.2">
      <c r="A1163" s="80"/>
      <c r="B1163" s="80"/>
      <c r="C1163" s="82"/>
      <c r="D1163" s="82"/>
      <c r="E1163" s="342"/>
      <c r="F1163" s="83"/>
      <c r="G1163" s="83"/>
      <c r="H1163" s="83"/>
      <c r="I1163" s="83"/>
    </row>
    <row r="1164" spans="1:9" s="70" customFormat="1" ht="23.45" customHeight="1" x14ac:dyDescent="0.2">
      <c r="A1164" s="80"/>
      <c r="B1164" s="80"/>
      <c r="C1164" s="82"/>
      <c r="D1164" s="82"/>
      <c r="E1164" s="342"/>
      <c r="F1164" s="83"/>
      <c r="G1164" s="83"/>
      <c r="H1164" s="83"/>
      <c r="I1164" s="83"/>
    </row>
    <row r="1165" spans="1:9" s="70" customFormat="1" ht="23.45" customHeight="1" x14ac:dyDescent="0.2">
      <c r="A1165" s="80"/>
      <c r="B1165" s="80"/>
      <c r="C1165" s="82"/>
      <c r="D1165" s="82"/>
      <c r="E1165" s="342"/>
      <c r="F1165" s="83"/>
      <c r="G1165" s="83"/>
      <c r="H1165" s="83"/>
      <c r="I1165" s="83"/>
    </row>
    <row r="1166" spans="1:9" s="70" customFormat="1" ht="23.45" customHeight="1" x14ac:dyDescent="0.2">
      <c r="A1166" s="80"/>
      <c r="B1166" s="80"/>
      <c r="C1166" s="82"/>
      <c r="D1166" s="82"/>
      <c r="E1166" s="342"/>
      <c r="F1166" s="83"/>
      <c r="G1166" s="83"/>
      <c r="H1166" s="83"/>
      <c r="I1166" s="83"/>
    </row>
    <row r="1167" spans="1:9" s="70" customFormat="1" ht="23.45" customHeight="1" x14ac:dyDescent="0.2">
      <c r="A1167" s="80"/>
      <c r="B1167" s="80"/>
      <c r="C1167" s="82"/>
      <c r="D1167" s="82"/>
      <c r="E1167" s="342"/>
      <c r="F1167" s="83"/>
      <c r="G1167" s="83"/>
      <c r="H1167" s="83"/>
      <c r="I1167" s="83"/>
    </row>
    <row r="1168" spans="1:9" s="70" customFormat="1" ht="23.45" customHeight="1" x14ac:dyDescent="0.2">
      <c r="A1168" s="80"/>
      <c r="B1168" s="80"/>
      <c r="C1168" s="82"/>
      <c r="D1168" s="82"/>
      <c r="E1168" s="342"/>
      <c r="F1168" s="83"/>
      <c r="G1168" s="83"/>
      <c r="H1168" s="83"/>
      <c r="I1168" s="83"/>
    </row>
    <row r="1169" spans="1:9" s="70" customFormat="1" ht="23.45" customHeight="1" x14ac:dyDescent="0.2">
      <c r="A1169" s="80"/>
      <c r="B1169" s="80"/>
      <c r="C1169" s="82"/>
      <c r="D1169" s="82"/>
      <c r="E1169" s="342"/>
      <c r="F1169" s="83"/>
      <c r="G1169" s="83"/>
      <c r="H1169" s="83"/>
      <c r="I1169" s="83"/>
    </row>
    <row r="1170" spans="1:9" s="70" customFormat="1" ht="23.45" customHeight="1" x14ac:dyDescent="0.2">
      <c r="A1170" s="80"/>
      <c r="B1170" s="80"/>
      <c r="C1170" s="82"/>
      <c r="D1170" s="82"/>
      <c r="E1170" s="342"/>
      <c r="F1170" s="83"/>
      <c r="G1170" s="83"/>
      <c r="H1170" s="83"/>
      <c r="I1170" s="83"/>
    </row>
    <row r="1171" spans="1:9" s="70" customFormat="1" ht="23.45" customHeight="1" x14ac:dyDescent="0.2">
      <c r="A1171" s="80"/>
      <c r="B1171" s="80"/>
      <c r="C1171" s="82"/>
      <c r="D1171" s="82"/>
      <c r="E1171" s="342"/>
      <c r="F1171" s="83"/>
      <c r="G1171" s="83"/>
      <c r="H1171" s="83"/>
      <c r="I1171" s="83"/>
    </row>
    <row r="1172" spans="1:9" s="70" customFormat="1" ht="23.45" customHeight="1" x14ac:dyDescent="0.2">
      <c r="A1172" s="80"/>
      <c r="B1172" s="80"/>
      <c r="C1172" s="82"/>
      <c r="D1172" s="82"/>
      <c r="E1172" s="342"/>
      <c r="F1172" s="83"/>
      <c r="G1172" s="83"/>
      <c r="H1172" s="83"/>
      <c r="I1172" s="83"/>
    </row>
    <row r="1173" spans="1:9" s="70" customFormat="1" ht="23.45" customHeight="1" x14ac:dyDescent="0.2">
      <c r="A1173" s="80"/>
      <c r="B1173" s="80"/>
      <c r="C1173" s="82"/>
      <c r="D1173" s="82"/>
      <c r="E1173" s="342"/>
      <c r="F1173" s="83"/>
      <c r="G1173" s="83"/>
      <c r="H1173" s="83"/>
      <c r="I1173" s="83"/>
    </row>
    <row r="1174" spans="1:9" s="70" customFormat="1" ht="23.45" customHeight="1" x14ac:dyDescent="0.2">
      <c r="A1174" s="80"/>
      <c r="B1174" s="80"/>
      <c r="C1174" s="82"/>
      <c r="D1174" s="82"/>
      <c r="E1174" s="342"/>
      <c r="F1174" s="83"/>
      <c r="G1174" s="83"/>
      <c r="H1174" s="83"/>
      <c r="I1174" s="83"/>
    </row>
    <row r="1175" spans="1:9" s="70" customFormat="1" ht="23.45" customHeight="1" x14ac:dyDescent="0.2">
      <c r="A1175" s="80"/>
      <c r="B1175" s="80"/>
      <c r="C1175" s="82"/>
      <c r="D1175" s="82"/>
      <c r="E1175" s="342"/>
      <c r="F1175" s="83"/>
      <c r="G1175" s="83"/>
      <c r="H1175" s="83"/>
      <c r="I1175" s="83"/>
    </row>
    <row r="1176" spans="1:9" s="70" customFormat="1" ht="23.45" customHeight="1" x14ac:dyDescent="0.2">
      <c r="A1176" s="80"/>
      <c r="B1176" s="80"/>
      <c r="C1176" s="82"/>
      <c r="D1176" s="82"/>
      <c r="E1176" s="342"/>
      <c r="F1176" s="83"/>
      <c r="G1176" s="83"/>
      <c r="H1176" s="83"/>
      <c r="I1176" s="83"/>
    </row>
    <row r="1177" spans="1:9" s="70" customFormat="1" ht="23.45" customHeight="1" x14ac:dyDescent="0.2">
      <c r="A1177" s="80"/>
      <c r="B1177" s="80"/>
      <c r="C1177" s="82"/>
      <c r="D1177" s="82"/>
      <c r="E1177" s="342"/>
      <c r="F1177" s="83"/>
      <c r="G1177" s="83"/>
      <c r="H1177" s="83"/>
      <c r="I1177" s="83"/>
    </row>
    <row r="1178" spans="1:9" s="70" customFormat="1" ht="23.45" customHeight="1" x14ac:dyDescent="0.2">
      <c r="A1178" s="80"/>
      <c r="B1178" s="80"/>
      <c r="C1178" s="82"/>
      <c r="D1178" s="82"/>
      <c r="E1178" s="342"/>
      <c r="F1178" s="83"/>
      <c r="G1178" s="83"/>
      <c r="H1178" s="83"/>
      <c r="I1178" s="83"/>
    </row>
    <row r="1179" spans="1:9" s="70" customFormat="1" ht="23.45" customHeight="1" x14ac:dyDescent="0.2">
      <c r="A1179" s="80"/>
      <c r="B1179" s="80"/>
      <c r="C1179" s="82"/>
      <c r="D1179" s="82"/>
      <c r="E1179" s="342"/>
      <c r="F1179" s="83"/>
      <c r="G1179" s="83"/>
      <c r="H1179" s="83"/>
      <c r="I1179" s="83"/>
    </row>
    <row r="1180" spans="1:9" s="70" customFormat="1" ht="23.45" customHeight="1" x14ac:dyDescent="0.2">
      <c r="A1180" s="80"/>
      <c r="B1180" s="80"/>
      <c r="C1180" s="82"/>
      <c r="D1180" s="82"/>
      <c r="E1180" s="342"/>
      <c r="F1180" s="83"/>
      <c r="G1180" s="83"/>
      <c r="H1180" s="83"/>
      <c r="I1180" s="83"/>
    </row>
    <row r="1181" spans="1:9" s="70" customFormat="1" ht="23.45" customHeight="1" x14ac:dyDescent="0.2">
      <c r="A1181" s="80"/>
      <c r="B1181" s="80"/>
      <c r="C1181" s="82"/>
      <c r="D1181" s="82"/>
      <c r="E1181" s="342"/>
      <c r="F1181" s="83"/>
      <c r="G1181" s="83"/>
      <c r="H1181" s="83"/>
      <c r="I1181" s="83"/>
    </row>
    <row r="1182" spans="1:9" s="70" customFormat="1" ht="23.45" customHeight="1" x14ac:dyDescent="0.2">
      <c r="A1182" s="80"/>
      <c r="B1182" s="80"/>
      <c r="C1182" s="82"/>
      <c r="D1182" s="82"/>
      <c r="E1182" s="342"/>
      <c r="F1182" s="83"/>
      <c r="G1182" s="83"/>
      <c r="H1182" s="83"/>
      <c r="I1182" s="83"/>
    </row>
    <row r="1183" spans="1:9" s="70" customFormat="1" ht="23.45" customHeight="1" x14ac:dyDescent="0.2">
      <c r="A1183" s="80"/>
      <c r="B1183" s="80"/>
      <c r="C1183" s="82"/>
      <c r="D1183" s="82"/>
      <c r="E1183" s="342"/>
      <c r="F1183" s="83"/>
      <c r="G1183" s="83"/>
      <c r="H1183" s="83"/>
      <c r="I1183" s="83"/>
    </row>
    <row r="1184" spans="1:9" s="70" customFormat="1" ht="23.45" customHeight="1" x14ac:dyDescent="0.2">
      <c r="A1184" s="80"/>
      <c r="B1184" s="80"/>
      <c r="C1184" s="82"/>
      <c r="D1184" s="82"/>
      <c r="E1184" s="342"/>
      <c r="F1184" s="83"/>
      <c r="G1184" s="83"/>
      <c r="H1184" s="83"/>
      <c r="I1184" s="83"/>
    </row>
    <row r="1185" spans="1:9" s="70" customFormat="1" ht="23.45" customHeight="1" x14ac:dyDescent="0.2">
      <c r="A1185" s="80"/>
      <c r="B1185" s="80"/>
      <c r="C1185" s="82"/>
      <c r="D1185" s="82"/>
      <c r="E1185" s="342"/>
      <c r="F1185" s="83"/>
      <c r="G1185" s="83"/>
      <c r="H1185" s="83"/>
      <c r="I1185" s="83"/>
    </row>
    <row r="1186" spans="1:9" s="70" customFormat="1" ht="23.45" customHeight="1" x14ac:dyDescent="0.2">
      <c r="A1186" s="80"/>
      <c r="B1186" s="80"/>
      <c r="C1186" s="82"/>
      <c r="D1186" s="82"/>
      <c r="E1186" s="342"/>
      <c r="F1186" s="83"/>
      <c r="G1186" s="83"/>
      <c r="H1186" s="83"/>
      <c r="I1186" s="83"/>
    </row>
    <row r="1187" spans="1:9" s="70" customFormat="1" ht="23.45" customHeight="1" x14ac:dyDescent="0.2">
      <c r="A1187" s="80"/>
      <c r="B1187" s="80"/>
      <c r="C1187" s="82"/>
      <c r="D1187" s="82"/>
      <c r="E1187" s="342"/>
      <c r="F1187" s="83"/>
      <c r="G1187" s="83"/>
      <c r="H1187" s="83"/>
      <c r="I1187" s="83"/>
    </row>
    <row r="1188" spans="1:9" s="70" customFormat="1" ht="23.45" customHeight="1" x14ac:dyDescent="0.2">
      <c r="A1188" s="80"/>
      <c r="B1188" s="80"/>
      <c r="C1188" s="82"/>
      <c r="D1188" s="82"/>
      <c r="E1188" s="342"/>
      <c r="F1188" s="83"/>
      <c r="G1188" s="83"/>
      <c r="H1188" s="83"/>
      <c r="I1188" s="83"/>
    </row>
    <row r="1189" spans="1:9" s="70" customFormat="1" ht="23.45" customHeight="1" x14ac:dyDescent="0.2">
      <c r="A1189" s="80"/>
      <c r="B1189" s="80"/>
      <c r="C1189" s="82"/>
      <c r="D1189" s="82"/>
      <c r="E1189" s="342"/>
      <c r="F1189" s="83"/>
      <c r="G1189" s="83"/>
      <c r="H1189" s="83"/>
      <c r="I1189" s="83"/>
    </row>
    <row r="1190" spans="1:9" s="70" customFormat="1" ht="23.45" customHeight="1" x14ac:dyDescent="0.2">
      <c r="A1190" s="80"/>
      <c r="B1190" s="80"/>
      <c r="C1190" s="82"/>
      <c r="D1190" s="82"/>
      <c r="E1190" s="342"/>
      <c r="F1190" s="83"/>
      <c r="G1190" s="83"/>
      <c r="H1190" s="83"/>
      <c r="I1190" s="83"/>
    </row>
    <row r="1191" spans="1:9" s="70" customFormat="1" ht="23.45" customHeight="1" x14ac:dyDescent="0.2">
      <c r="A1191" s="80"/>
      <c r="B1191" s="80"/>
      <c r="C1191" s="82"/>
      <c r="D1191" s="82"/>
      <c r="E1191" s="342"/>
      <c r="F1191" s="83"/>
      <c r="G1191" s="83"/>
      <c r="H1191" s="83"/>
      <c r="I1191" s="83"/>
    </row>
    <row r="1192" spans="1:9" s="70" customFormat="1" ht="23.45" customHeight="1" x14ac:dyDescent="0.2">
      <c r="A1192" s="80"/>
      <c r="B1192" s="80"/>
      <c r="C1192" s="82"/>
      <c r="D1192" s="82"/>
      <c r="E1192" s="342"/>
      <c r="F1192" s="83"/>
      <c r="G1192" s="83"/>
      <c r="H1192" s="83"/>
      <c r="I1192" s="83"/>
    </row>
    <row r="1193" spans="1:9" s="70" customFormat="1" ht="23.45" customHeight="1" x14ac:dyDescent="0.2">
      <c r="A1193" s="80"/>
      <c r="B1193" s="80"/>
      <c r="C1193" s="82"/>
      <c r="D1193" s="82"/>
      <c r="E1193" s="342"/>
      <c r="F1193" s="83"/>
      <c r="G1193" s="83"/>
      <c r="H1193" s="83"/>
      <c r="I1193" s="83"/>
    </row>
    <row r="1194" spans="1:9" s="70" customFormat="1" ht="23.45" customHeight="1" x14ac:dyDescent="0.2">
      <c r="A1194" s="80"/>
      <c r="B1194" s="80"/>
      <c r="C1194" s="82"/>
      <c r="D1194" s="82"/>
      <c r="E1194" s="342"/>
      <c r="F1194" s="83"/>
      <c r="G1194" s="83"/>
      <c r="H1194" s="83"/>
      <c r="I1194" s="83"/>
    </row>
    <row r="1195" spans="1:9" s="70" customFormat="1" ht="23.45" customHeight="1" x14ac:dyDescent="0.2">
      <c r="A1195" s="80"/>
      <c r="B1195" s="80"/>
      <c r="C1195" s="82"/>
      <c r="D1195" s="82"/>
      <c r="E1195" s="342"/>
      <c r="F1195" s="83"/>
      <c r="G1195" s="83"/>
      <c r="H1195" s="83"/>
      <c r="I1195" s="83"/>
    </row>
    <row r="1196" spans="1:9" s="70" customFormat="1" ht="23.45" customHeight="1" x14ac:dyDescent="0.2">
      <c r="A1196" s="80"/>
      <c r="B1196" s="80"/>
      <c r="C1196" s="82"/>
      <c r="D1196" s="82"/>
      <c r="E1196" s="342"/>
      <c r="F1196" s="83"/>
      <c r="G1196" s="83"/>
      <c r="H1196" s="83"/>
      <c r="I1196" s="83"/>
    </row>
    <row r="1197" spans="1:9" s="70" customFormat="1" ht="23.45" customHeight="1" x14ac:dyDescent="0.2">
      <c r="A1197" s="80"/>
      <c r="B1197" s="80"/>
      <c r="C1197" s="82"/>
      <c r="D1197" s="82"/>
      <c r="E1197" s="342"/>
      <c r="F1197" s="83"/>
      <c r="G1197" s="83"/>
      <c r="H1197" s="83"/>
      <c r="I1197" s="83"/>
    </row>
    <row r="1198" spans="1:9" s="70" customFormat="1" ht="23.45" customHeight="1" x14ac:dyDescent="0.2">
      <c r="A1198" s="80"/>
      <c r="B1198" s="80"/>
      <c r="C1198" s="82"/>
      <c r="D1198" s="82"/>
      <c r="E1198" s="342"/>
      <c r="F1198" s="83"/>
      <c r="G1198" s="83"/>
      <c r="H1198" s="83"/>
      <c r="I1198" s="83"/>
    </row>
    <row r="1199" spans="1:9" s="70" customFormat="1" ht="23.45" customHeight="1" x14ac:dyDescent="0.2">
      <c r="A1199" s="80"/>
      <c r="B1199" s="80"/>
      <c r="C1199" s="82"/>
      <c r="D1199" s="82"/>
      <c r="E1199" s="342"/>
      <c r="F1199" s="83"/>
      <c r="G1199" s="83"/>
      <c r="H1199" s="83"/>
      <c r="I1199" s="83"/>
    </row>
    <row r="1200" spans="1:9" s="70" customFormat="1" ht="23.45" customHeight="1" x14ac:dyDescent="0.2">
      <c r="A1200" s="80"/>
      <c r="B1200" s="80"/>
      <c r="C1200" s="82"/>
      <c r="D1200" s="82"/>
      <c r="E1200" s="342"/>
      <c r="F1200" s="83"/>
      <c r="G1200" s="83"/>
      <c r="H1200" s="83"/>
      <c r="I1200" s="83"/>
    </row>
    <row r="1201" spans="1:9" s="70" customFormat="1" ht="23.45" customHeight="1" x14ac:dyDescent="0.2">
      <c r="A1201" s="80"/>
      <c r="B1201" s="80"/>
      <c r="C1201" s="82"/>
      <c r="D1201" s="82"/>
      <c r="E1201" s="342"/>
      <c r="F1201" s="83"/>
      <c r="G1201" s="83"/>
      <c r="H1201" s="83"/>
      <c r="I1201" s="83"/>
    </row>
    <row r="1202" spans="1:9" s="70" customFormat="1" ht="23.45" customHeight="1" x14ac:dyDescent="0.2">
      <c r="A1202" s="80"/>
      <c r="B1202" s="80"/>
      <c r="C1202" s="82"/>
      <c r="D1202" s="82"/>
      <c r="E1202" s="342"/>
      <c r="F1202" s="83"/>
      <c r="G1202" s="83"/>
      <c r="H1202" s="83"/>
      <c r="I1202" s="83"/>
    </row>
    <row r="1203" spans="1:9" s="70" customFormat="1" ht="23.45" customHeight="1" x14ac:dyDescent="0.2">
      <c r="A1203" s="80"/>
      <c r="B1203" s="80"/>
      <c r="C1203" s="82"/>
      <c r="D1203" s="82"/>
      <c r="E1203" s="342"/>
      <c r="F1203" s="83"/>
      <c r="G1203" s="83"/>
      <c r="H1203" s="83"/>
      <c r="I1203" s="83"/>
    </row>
    <row r="1204" spans="1:9" s="70" customFormat="1" ht="23.45" customHeight="1" x14ac:dyDescent="0.2">
      <c r="A1204" s="80"/>
      <c r="B1204" s="80"/>
      <c r="C1204" s="82"/>
      <c r="D1204" s="82"/>
      <c r="E1204" s="342"/>
      <c r="F1204" s="83"/>
      <c r="G1204" s="83"/>
      <c r="H1204" s="83"/>
      <c r="I1204" s="83"/>
    </row>
    <row r="1205" spans="1:9" s="70" customFormat="1" ht="23.45" customHeight="1" x14ac:dyDescent="0.2">
      <c r="A1205" s="80"/>
      <c r="B1205" s="80"/>
      <c r="C1205" s="82"/>
      <c r="D1205" s="82"/>
      <c r="E1205" s="342"/>
      <c r="F1205" s="83"/>
      <c r="G1205" s="83"/>
      <c r="H1205" s="83"/>
      <c r="I1205" s="83"/>
    </row>
    <row r="1206" spans="1:9" s="70" customFormat="1" ht="23.45" customHeight="1" x14ac:dyDescent="0.2">
      <c r="A1206" s="80"/>
      <c r="B1206" s="80"/>
      <c r="C1206" s="82"/>
      <c r="D1206" s="82"/>
      <c r="E1206" s="342"/>
      <c r="F1206" s="83"/>
      <c r="G1206" s="83"/>
      <c r="H1206" s="83"/>
      <c r="I1206" s="83"/>
    </row>
    <row r="1207" spans="1:9" s="70" customFormat="1" ht="23.45" customHeight="1" x14ac:dyDescent="0.2">
      <c r="A1207" s="80"/>
      <c r="B1207" s="80"/>
      <c r="C1207" s="82"/>
      <c r="D1207" s="82"/>
      <c r="E1207" s="342"/>
      <c r="F1207" s="83"/>
      <c r="G1207" s="83"/>
      <c r="H1207" s="83"/>
      <c r="I1207" s="83"/>
    </row>
    <row r="1208" spans="1:9" s="70" customFormat="1" ht="23.45" customHeight="1" x14ac:dyDescent="0.2">
      <c r="A1208" s="80"/>
      <c r="B1208" s="80"/>
      <c r="C1208" s="82"/>
      <c r="D1208" s="82"/>
      <c r="E1208" s="342"/>
      <c r="F1208" s="83"/>
      <c r="G1208" s="83"/>
      <c r="H1208" s="83"/>
      <c r="I1208" s="83"/>
    </row>
    <row r="1209" spans="1:9" s="70" customFormat="1" ht="23.45" customHeight="1" x14ac:dyDescent="0.2">
      <c r="A1209" s="80"/>
      <c r="B1209" s="80"/>
      <c r="C1209" s="82"/>
      <c r="D1209" s="82"/>
      <c r="E1209" s="342"/>
      <c r="F1209" s="83"/>
      <c r="G1209" s="83"/>
      <c r="H1209" s="83"/>
      <c r="I1209" s="83"/>
    </row>
    <row r="1210" spans="1:9" s="70" customFormat="1" ht="23.45" customHeight="1" x14ac:dyDescent="0.2">
      <c r="A1210" s="80"/>
      <c r="B1210" s="80"/>
      <c r="C1210" s="82"/>
      <c r="D1210" s="82"/>
      <c r="E1210" s="342"/>
      <c r="F1210" s="83"/>
      <c r="G1210" s="83"/>
      <c r="H1210" s="83"/>
      <c r="I1210" s="83"/>
    </row>
    <row r="1211" spans="1:9" s="70" customFormat="1" ht="23.45" customHeight="1" x14ac:dyDescent="0.2">
      <c r="A1211" s="80"/>
      <c r="B1211" s="80"/>
      <c r="C1211" s="82"/>
      <c r="D1211" s="82"/>
      <c r="E1211" s="342"/>
      <c r="F1211" s="83"/>
      <c r="G1211" s="83"/>
      <c r="H1211" s="83"/>
      <c r="I1211" s="83"/>
    </row>
    <row r="1212" spans="1:9" s="70" customFormat="1" ht="23.45" customHeight="1" x14ac:dyDescent="0.2">
      <c r="A1212" s="80"/>
      <c r="B1212" s="80"/>
      <c r="C1212" s="82"/>
      <c r="D1212" s="82"/>
      <c r="E1212" s="342"/>
      <c r="F1212" s="83"/>
      <c r="G1212" s="83"/>
      <c r="H1212" s="83"/>
      <c r="I1212" s="83"/>
    </row>
    <row r="1213" spans="1:9" s="70" customFormat="1" ht="23.45" customHeight="1" x14ac:dyDescent="0.2">
      <c r="A1213" s="80"/>
      <c r="B1213" s="80"/>
      <c r="C1213" s="82"/>
      <c r="D1213" s="82"/>
      <c r="E1213" s="342"/>
      <c r="F1213" s="83"/>
      <c r="G1213" s="83"/>
      <c r="H1213" s="83"/>
      <c r="I1213" s="83"/>
    </row>
    <row r="1214" spans="1:9" s="70" customFormat="1" ht="23.45" customHeight="1" x14ac:dyDescent="0.2">
      <c r="A1214" s="80"/>
      <c r="B1214" s="80"/>
      <c r="C1214" s="82"/>
      <c r="D1214" s="82"/>
      <c r="E1214" s="342"/>
      <c r="F1214" s="83"/>
      <c r="G1214" s="83"/>
      <c r="H1214" s="83"/>
      <c r="I1214" s="83"/>
    </row>
    <row r="1215" spans="1:9" s="70" customFormat="1" ht="23.45" customHeight="1" x14ac:dyDescent="0.2">
      <c r="A1215" s="80"/>
      <c r="B1215" s="80"/>
      <c r="C1215" s="82"/>
      <c r="D1215" s="82"/>
      <c r="E1215" s="342"/>
      <c r="F1215" s="83"/>
      <c r="G1215" s="83"/>
      <c r="H1215" s="83"/>
      <c r="I1215" s="83"/>
    </row>
    <row r="1216" spans="1:9" s="70" customFormat="1" ht="23.45" customHeight="1" x14ac:dyDescent="0.2">
      <c r="A1216" s="80"/>
      <c r="B1216" s="80"/>
      <c r="C1216" s="82"/>
      <c r="D1216" s="82"/>
      <c r="E1216" s="342"/>
      <c r="F1216" s="83"/>
      <c r="G1216" s="83"/>
      <c r="H1216" s="83"/>
      <c r="I1216" s="83"/>
    </row>
    <row r="1217" spans="1:9" s="70" customFormat="1" ht="23.45" customHeight="1" x14ac:dyDescent="0.2">
      <c r="A1217" s="80"/>
      <c r="B1217" s="80"/>
      <c r="C1217" s="82"/>
      <c r="D1217" s="82"/>
      <c r="E1217" s="342"/>
      <c r="F1217" s="83"/>
      <c r="G1217" s="83"/>
      <c r="H1217" s="83"/>
      <c r="I1217" s="83"/>
    </row>
    <row r="1218" spans="1:9" s="70" customFormat="1" ht="23.45" customHeight="1" x14ac:dyDescent="0.2">
      <c r="A1218" s="80"/>
      <c r="B1218" s="80"/>
      <c r="C1218" s="82"/>
      <c r="D1218" s="82"/>
      <c r="E1218" s="342"/>
      <c r="F1218" s="83"/>
      <c r="G1218" s="83"/>
      <c r="H1218" s="83"/>
      <c r="I1218" s="83"/>
    </row>
    <row r="1219" spans="1:9" s="70" customFormat="1" ht="23.45" customHeight="1" x14ac:dyDescent="0.2">
      <c r="A1219" s="80"/>
      <c r="B1219" s="80"/>
      <c r="C1219" s="82"/>
      <c r="D1219" s="82"/>
      <c r="E1219" s="342"/>
      <c r="F1219" s="83"/>
      <c r="G1219" s="83"/>
      <c r="H1219" s="83"/>
      <c r="I1219" s="83"/>
    </row>
    <row r="1220" spans="1:9" s="70" customFormat="1" ht="23.45" customHeight="1" x14ac:dyDescent="0.2">
      <c r="A1220" s="80"/>
      <c r="B1220" s="80"/>
      <c r="C1220" s="82"/>
      <c r="D1220" s="82"/>
      <c r="E1220" s="342"/>
      <c r="F1220" s="83"/>
      <c r="G1220" s="83"/>
      <c r="H1220" s="83"/>
      <c r="I1220" s="83"/>
    </row>
    <row r="1221" spans="1:9" s="70" customFormat="1" ht="23.45" customHeight="1" x14ac:dyDescent="0.2">
      <c r="A1221" s="80"/>
      <c r="B1221" s="80"/>
      <c r="C1221" s="82"/>
      <c r="D1221" s="82"/>
      <c r="E1221" s="342"/>
      <c r="F1221" s="83"/>
      <c r="G1221" s="83"/>
      <c r="H1221" s="83"/>
      <c r="I1221" s="83"/>
    </row>
    <row r="1222" spans="1:9" s="70" customFormat="1" ht="23.45" customHeight="1" x14ac:dyDescent="0.2">
      <c r="A1222" s="80"/>
      <c r="B1222" s="80"/>
      <c r="C1222" s="82"/>
      <c r="D1222" s="82"/>
      <c r="E1222" s="342"/>
      <c r="F1222" s="83"/>
      <c r="G1222" s="83"/>
      <c r="H1222" s="83"/>
      <c r="I1222" s="83"/>
    </row>
    <row r="1223" spans="1:9" s="70" customFormat="1" ht="23.45" customHeight="1" x14ac:dyDescent="0.2">
      <c r="A1223" s="80"/>
      <c r="B1223" s="80"/>
      <c r="C1223" s="82"/>
      <c r="D1223" s="82"/>
      <c r="E1223" s="342"/>
      <c r="F1223" s="83"/>
      <c r="G1223" s="83"/>
      <c r="H1223" s="83"/>
      <c r="I1223" s="83"/>
    </row>
    <row r="1224" spans="1:9" s="70" customFormat="1" ht="23.45" customHeight="1" x14ac:dyDescent="0.2">
      <c r="A1224" s="80"/>
      <c r="B1224" s="80"/>
      <c r="C1224" s="82"/>
      <c r="D1224" s="82"/>
      <c r="E1224" s="342"/>
      <c r="F1224" s="83"/>
      <c r="G1224" s="83"/>
      <c r="H1224" s="83"/>
      <c r="I1224" s="83"/>
    </row>
    <row r="1225" spans="1:9" s="70" customFormat="1" ht="23.45" customHeight="1" x14ac:dyDescent="0.2">
      <c r="A1225" s="80"/>
      <c r="B1225" s="80"/>
      <c r="C1225" s="82"/>
      <c r="D1225" s="82"/>
      <c r="E1225" s="342"/>
      <c r="F1225" s="83"/>
      <c r="G1225" s="83"/>
      <c r="H1225" s="83"/>
      <c r="I1225" s="83"/>
    </row>
    <row r="1226" spans="1:9" s="70" customFormat="1" ht="23.45" customHeight="1" x14ac:dyDescent="0.2">
      <c r="A1226" s="80"/>
      <c r="B1226" s="80"/>
      <c r="C1226" s="82"/>
      <c r="D1226" s="82"/>
      <c r="E1226" s="342"/>
      <c r="F1226" s="83"/>
      <c r="G1226" s="83"/>
      <c r="H1226" s="83"/>
      <c r="I1226" s="83"/>
    </row>
    <row r="1227" spans="1:9" s="70" customFormat="1" ht="23.45" customHeight="1" x14ac:dyDescent="0.2">
      <c r="A1227" s="80"/>
      <c r="B1227" s="80"/>
      <c r="C1227" s="82"/>
      <c r="D1227" s="82"/>
      <c r="E1227" s="342"/>
      <c r="F1227" s="83"/>
      <c r="G1227" s="83"/>
      <c r="H1227" s="83"/>
      <c r="I1227" s="83"/>
    </row>
    <row r="1228" spans="1:9" s="70" customFormat="1" ht="23.45" customHeight="1" x14ac:dyDescent="0.2">
      <c r="A1228" s="80"/>
      <c r="B1228" s="80"/>
      <c r="C1228" s="82"/>
      <c r="D1228" s="82"/>
      <c r="E1228" s="342"/>
      <c r="F1228" s="83"/>
      <c r="G1228" s="83"/>
      <c r="H1228" s="83"/>
      <c r="I1228" s="83"/>
    </row>
    <row r="1229" spans="1:9" s="70" customFormat="1" ht="23.45" customHeight="1" x14ac:dyDescent="0.2">
      <c r="A1229" s="80"/>
      <c r="B1229" s="80"/>
      <c r="C1229" s="82"/>
      <c r="D1229" s="82"/>
      <c r="E1229" s="342"/>
      <c r="F1229" s="83"/>
      <c r="G1229" s="83"/>
      <c r="H1229" s="83"/>
      <c r="I1229" s="83"/>
    </row>
    <row r="1230" spans="1:9" s="70" customFormat="1" ht="23.45" customHeight="1" x14ac:dyDescent="0.2">
      <c r="A1230" s="80"/>
      <c r="B1230" s="80"/>
      <c r="C1230" s="82"/>
      <c r="D1230" s="82"/>
      <c r="E1230" s="342"/>
      <c r="F1230" s="83"/>
      <c r="G1230" s="83"/>
      <c r="H1230" s="83"/>
      <c r="I1230" s="83"/>
    </row>
    <row r="1231" spans="1:9" s="70" customFormat="1" ht="23.45" customHeight="1" x14ac:dyDescent="0.2">
      <c r="A1231" s="80"/>
      <c r="B1231" s="80"/>
      <c r="C1231" s="82"/>
      <c r="D1231" s="82"/>
      <c r="E1231" s="342"/>
      <c r="F1231" s="83"/>
      <c r="G1231" s="83"/>
      <c r="H1231" s="83"/>
      <c r="I1231" s="83"/>
    </row>
    <row r="1232" spans="1:9" s="70" customFormat="1" ht="23.45" customHeight="1" x14ac:dyDescent="0.2">
      <c r="A1232" s="80"/>
      <c r="B1232" s="80"/>
      <c r="C1232" s="82"/>
      <c r="D1232" s="82"/>
      <c r="E1232" s="342"/>
      <c r="F1232" s="83"/>
      <c r="G1232" s="83"/>
      <c r="H1232" s="83"/>
      <c r="I1232" s="83"/>
    </row>
    <row r="1233" spans="1:9" s="70" customFormat="1" ht="23.45" customHeight="1" x14ac:dyDescent="0.2">
      <c r="A1233" s="80"/>
      <c r="B1233" s="80"/>
      <c r="C1233" s="82"/>
      <c r="D1233" s="82"/>
      <c r="E1233" s="342"/>
      <c r="F1233" s="83"/>
      <c r="G1233" s="83"/>
      <c r="H1233" s="83"/>
      <c r="I1233" s="83"/>
    </row>
    <row r="1234" spans="1:9" s="70" customFormat="1" ht="23.45" customHeight="1" x14ac:dyDescent="0.2">
      <c r="A1234" s="80"/>
      <c r="B1234" s="80"/>
      <c r="C1234" s="82"/>
      <c r="D1234" s="82"/>
      <c r="E1234" s="342"/>
      <c r="F1234" s="83"/>
      <c r="G1234" s="83"/>
      <c r="H1234" s="83"/>
      <c r="I1234" s="83"/>
    </row>
    <row r="1235" spans="1:9" s="70" customFormat="1" ht="23.45" customHeight="1" x14ac:dyDescent="0.2">
      <c r="A1235" s="80"/>
      <c r="B1235" s="80"/>
      <c r="C1235" s="82"/>
      <c r="D1235" s="82"/>
      <c r="E1235" s="342"/>
      <c r="F1235" s="83"/>
      <c r="G1235" s="83"/>
      <c r="H1235" s="83"/>
      <c r="I1235" s="83"/>
    </row>
    <row r="1236" spans="1:9" s="70" customFormat="1" ht="23.45" customHeight="1" x14ac:dyDescent="0.2">
      <c r="A1236" s="80"/>
      <c r="B1236" s="80"/>
      <c r="C1236" s="82"/>
      <c r="D1236" s="82"/>
      <c r="E1236" s="342"/>
      <c r="F1236" s="83"/>
      <c r="G1236" s="83"/>
      <c r="H1236" s="83"/>
      <c r="I1236" s="83"/>
    </row>
    <row r="1237" spans="1:9" s="70" customFormat="1" ht="23.45" customHeight="1" x14ac:dyDescent="0.2">
      <c r="A1237" s="80"/>
      <c r="B1237" s="80"/>
      <c r="C1237" s="82"/>
      <c r="D1237" s="82"/>
      <c r="E1237" s="342"/>
      <c r="F1237" s="83"/>
      <c r="G1237" s="83"/>
      <c r="H1237" s="83"/>
      <c r="I1237" s="83"/>
    </row>
    <row r="1238" spans="1:9" s="70" customFormat="1" ht="23.45" customHeight="1" x14ac:dyDescent="0.2">
      <c r="A1238" s="80"/>
      <c r="B1238" s="80"/>
      <c r="C1238" s="82"/>
      <c r="D1238" s="82"/>
      <c r="E1238" s="342"/>
      <c r="F1238" s="83"/>
      <c r="G1238" s="83"/>
      <c r="H1238" s="83"/>
      <c r="I1238" s="83"/>
    </row>
    <row r="1239" spans="1:9" s="70" customFormat="1" ht="23.45" customHeight="1" x14ac:dyDescent="0.2">
      <c r="A1239" s="80"/>
      <c r="B1239" s="80"/>
      <c r="C1239" s="82"/>
      <c r="D1239" s="82"/>
      <c r="E1239" s="342"/>
      <c r="F1239" s="83"/>
      <c r="G1239" s="83"/>
      <c r="H1239" s="83"/>
      <c r="I1239" s="83"/>
    </row>
    <row r="1240" spans="1:9" s="70" customFormat="1" ht="23.45" customHeight="1" x14ac:dyDescent="0.2">
      <c r="A1240" s="80"/>
      <c r="B1240" s="80"/>
      <c r="C1240" s="82"/>
      <c r="D1240" s="82"/>
      <c r="E1240" s="342"/>
      <c r="F1240" s="83"/>
      <c r="G1240" s="83"/>
      <c r="H1240" s="83"/>
      <c r="I1240" s="83"/>
    </row>
    <row r="1241" spans="1:9" s="70" customFormat="1" ht="23.45" customHeight="1" x14ac:dyDescent="0.2">
      <c r="A1241" s="80"/>
      <c r="B1241" s="80"/>
      <c r="C1241" s="82"/>
      <c r="D1241" s="82"/>
      <c r="E1241" s="342"/>
      <c r="F1241" s="83"/>
      <c r="G1241" s="83"/>
      <c r="H1241" s="83"/>
      <c r="I1241" s="83"/>
    </row>
    <row r="1242" spans="1:9" s="70" customFormat="1" ht="23.45" customHeight="1" x14ac:dyDescent="0.2">
      <c r="A1242" s="80"/>
      <c r="B1242" s="80"/>
      <c r="C1242" s="82"/>
      <c r="D1242" s="82"/>
      <c r="E1242" s="342"/>
      <c r="F1242" s="83"/>
      <c r="G1242" s="83"/>
      <c r="H1242" s="83"/>
      <c r="I1242" s="83"/>
    </row>
    <row r="1243" spans="1:9" s="70" customFormat="1" ht="23.45" customHeight="1" x14ac:dyDescent="0.2">
      <c r="A1243" s="80"/>
      <c r="B1243" s="80"/>
      <c r="C1243" s="82"/>
      <c r="D1243" s="82"/>
      <c r="E1243" s="342"/>
      <c r="F1243" s="83"/>
      <c r="G1243" s="83"/>
      <c r="H1243" s="83"/>
      <c r="I1243" s="83"/>
    </row>
    <row r="1244" spans="1:9" s="70" customFormat="1" ht="23.45" customHeight="1" x14ac:dyDescent="0.2">
      <c r="A1244" s="80"/>
      <c r="B1244" s="80"/>
      <c r="C1244" s="82"/>
      <c r="D1244" s="82"/>
      <c r="E1244" s="342"/>
      <c r="F1244" s="83"/>
      <c r="G1244" s="83"/>
      <c r="H1244" s="83"/>
      <c r="I1244" s="83"/>
    </row>
    <row r="1245" spans="1:9" s="70" customFormat="1" ht="23.45" customHeight="1" x14ac:dyDescent="0.2">
      <c r="A1245" s="80"/>
      <c r="B1245" s="80"/>
      <c r="C1245" s="82"/>
      <c r="D1245" s="82"/>
      <c r="E1245" s="342"/>
      <c r="F1245" s="83"/>
      <c r="G1245" s="83"/>
      <c r="H1245" s="83"/>
      <c r="I1245" s="83"/>
    </row>
    <row r="1246" spans="1:9" s="70" customFormat="1" ht="23.45" customHeight="1" x14ac:dyDescent="0.2">
      <c r="A1246" s="80"/>
      <c r="B1246" s="80"/>
      <c r="C1246" s="82"/>
      <c r="D1246" s="82"/>
      <c r="E1246" s="342"/>
      <c r="F1246" s="83"/>
      <c r="G1246" s="83"/>
      <c r="H1246" s="83"/>
      <c r="I1246" s="83"/>
    </row>
    <row r="1247" spans="1:9" s="70" customFormat="1" ht="23.45" customHeight="1" x14ac:dyDescent="0.2">
      <c r="A1247" s="80"/>
      <c r="B1247" s="80"/>
      <c r="C1247" s="82"/>
      <c r="D1247" s="82"/>
      <c r="E1247" s="342"/>
      <c r="F1247" s="83"/>
      <c r="G1247" s="83"/>
      <c r="H1247" s="83"/>
      <c r="I1247" s="83"/>
    </row>
    <row r="1248" spans="1:9" s="70" customFormat="1" ht="23.45" customHeight="1" x14ac:dyDescent="0.2">
      <c r="A1248" s="80"/>
      <c r="B1248" s="80"/>
      <c r="C1248" s="82"/>
      <c r="D1248" s="82"/>
      <c r="E1248" s="342"/>
      <c r="F1248" s="83"/>
      <c r="G1248" s="83"/>
      <c r="H1248" s="83"/>
      <c r="I1248" s="83"/>
    </row>
    <row r="1249" spans="1:9" s="70" customFormat="1" ht="23.45" customHeight="1" x14ac:dyDescent="0.2">
      <c r="A1249" s="80"/>
      <c r="B1249" s="80"/>
      <c r="C1249" s="82"/>
      <c r="D1249" s="82"/>
      <c r="E1249" s="342"/>
      <c r="F1249" s="83"/>
      <c r="G1249" s="83"/>
      <c r="H1249" s="83"/>
      <c r="I1249" s="83"/>
    </row>
    <row r="1250" spans="1:9" s="70" customFormat="1" ht="23.45" customHeight="1" x14ac:dyDescent="0.2">
      <c r="A1250" s="80"/>
      <c r="B1250" s="80"/>
      <c r="C1250" s="82"/>
      <c r="D1250" s="82"/>
      <c r="E1250" s="342"/>
      <c r="F1250" s="83"/>
      <c r="G1250" s="83"/>
      <c r="H1250" s="83"/>
      <c r="I1250" s="83"/>
    </row>
    <row r="1251" spans="1:9" s="70" customFormat="1" ht="23.45" customHeight="1" x14ac:dyDescent="0.2">
      <c r="A1251" s="80"/>
      <c r="B1251" s="80"/>
      <c r="C1251" s="82"/>
      <c r="D1251" s="82"/>
      <c r="E1251" s="342"/>
      <c r="F1251" s="83"/>
      <c r="G1251" s="83"/>
      <c r="H1251" s="83"/>
      <c r="I1251" s="83"/>
    </row>
    <row r="1252" spans="1:9" s="70" customFormat="1" ht="23.45" customHeight="1" x14ac:dyDescent="0.2">
      <c r="A1252" s="80"/>
      <c r="B1252" s="80"/>
      <c r="C1252" s="82"/>
      <c r="D1252" s="82"/>
      <c r="E1252" s="342"/>
      <c r="F1252" s="83"/>
      <c r="G1252" s="83"/>
      <c r="H1252" s="83"/>
      <c r="I1252" s="83"/>
    </row>
    <row r="1253" spans="1:9" s="70" customFormat="1" ht="23.45" customHeight="1" x14ac:dyDescent="0.2">
      <c r="A1253" s="80"/>
      <c r="B1253" s="80"/>
      <c r="C1253" s="82"/>
      <c r="D1253" s="82"/>
      <c r="E1253" s="342"/>
      <c r="F1253" s="83"/>
      <c r="G1253" s="83"/>
      <c r="H1253" s="83"/>
      <c r="I1253" s="83"/>
    </row>
    <row r="1254" spans="1:9" s="70" customFormat="1" ht="23.45" customHeight="1" x14ac:dyDescent="0.2">
      <c r="A1254" s="80"/>
      <c r="B1254" s="80"/>
      <c r="C1254" s="82"/>
      <c r="D1254" s="82"/>
      <c r="E1254" s="342"/>
      <c r="F1254" s="83"/>
      <c r="G1254" s="83"/>
      <c r="H1254" s="83"/>
      <c r="I1254" s="83"/>
    </row>
    <row r="1255" spans="1:9" s="70" customFormat="1" ht="23.45" customHeight="1" x14ac:dyDescent="0.2">
      <c r="A1255" s="80"/>
      <c r="B1255" s="80"/>
      <c r="C1255" s="82"/>
      <c r="D1255" s="82"/>
      <c r="E1255" s="342"/>
      <c r="F1255" s="83"/>
      <c r="G1255" s="83"/>
      <c r="H1255" s="83"/>
      <c r="I1255" s="83"/>
    </row>
    <row r="1256" spans="1:9" s="70" customFormat="1" ht="23.45" customHeight="1" x14ac:dyDescent="0.2">
      <c r="A1256" s="80"/>
      <c r="B1256" s="80"/>
      <c r="C1256" s="82"/>
      <c r="D1256" s="82"/>
      <c r="E1256" s="342"/>
      <c r="F1256" s="83"/>
      <c r="G1256" s="83"/>
      <c r="H1256" s="83"/>
      <c r="I1256" s="83"/>
    </row>
    <row r="1257" spans="1:9" s="70" customFormat="1" ht="23.45" customHeight="1" x14ac:dyDescent="0.2">
      <c r="A1257" s="80"/>
      <c r="B1257" s="80"/>
      <c r="C1257" s="82"/>
      <c r="D1257" s="82"/>
      <c r="E1257" s="342"/>
      <c r="F1257" s="83"/>
      <c r="G1257" s="83"/>
      <c r="H1257" s="83"/>
      <c r="I1257" s="83"/>
    </row>
    <row r="1258" spans="1:9" s="70" customFormat="1" ht="23.45" customHeight="1" x14ac:dyDescent="0.2">
      <c r="A1258" s="80"/>
      <c r="B1258" s="80"/>
      <c r="C1258" s="82"/>
      <c r="D1258" s="82"/>
      <c r="E1258" s="342"/>
      <c r="F1258" s="83"/>
      <c r="G1258" s="83"/>
      <c r="H1258" s="83"/>
      <c r="I1258" s="83"/>
    </row>
    <row r="1259" spans="1:9" s="70" customFormat="1" ht="23.45" customHeight="1" x14ac:dyDescent="0.2">
      <c r="A1259" s="80"/>
      <c r="B1259" s="80"/>
      <c r="C1259" s="82"/>
      <c r="D1259" s="82"/>
      <c r="E1259" s="342"/>
      <c r="F1259" s="83"/>
      <c r="G1259" s="83"/>
      <c r="H1259" s="83"/>
      <c r="I1259" s="83"/>
    </row>
    <row r="1260" spans="1:9" s="70" customFormat="1" ht="23.45" customHeight="1" x14ac:dyDescent="0.2">
      <c r="A1260" s="80"/>
      <c r="B1260" s="80"/>
      <c r="C1260" s="82"/>
      <c r="D1260" s="82"/>
      <c r="E1260" s="342"/>
      <c r="F1260" s="83"/>
      <c r="G1260" s="83"/>
      <c r="H1260" s="83"/>
      <c r="I1260" s="83"/>
    </row>
    <row r="1261" spans="1:9" s="70" customFormat="1" ht="23.45" customHeight="1" x14ac:dyDescent="0.2">
      <c r="A1261" s="80"/>
      <c r="B1261" s="80"/>
      <c r="C1261" s="82"/>
      <c r="D1261" s="82"/>
      <c r="E1261" s="342"/>
      <c r="F1261" s="83"/>
      <c r="G1261" s="83"/>
      <c r="H1261" s="83"/>
      <c r="I1261" s="83"/>
    </row>
    <row r="1262" spans="1:9" s="70" customFormat="1" ht="23.45" customHeight="1" x14ac:dyDescent="0.2">
      <c r="A1262" s="80"/>
      <c r="B1262" s="80"/>
      <c r="C1262" s="82"/>
      <c r="D1262" s="82"/>
      <c r="E1262" s="342"/>
      <c r="F1262" s="83"/>
      <c r="G1262" s="83"/>
      <c r="H1262" s="83"/>
      <c r="I1262" s="83"/>
    </row>
    <row r="1263" spans="1:9" s="70" customFormat="1" ht="23.45" customHeight="1" x14ac:dyDescent="0.2">
      <c r="A1263" s="80"/>
      <c r="B1263" s="80"/>
      <c r="C1263" s="82"/>
      <c r="D1263" s="82"/>
      <c r="E1263" s="342"/>
      <c r="F1263" s="83"/>
      <c r="G1263" s="83"/>
      <c r="H1263" s="83"/>
      <c r="I1263" s="83"/>
    </row>
    <row r="1264" spans="1:9" s="70" customFormat="1" ht="23.45" customHeight="1" x14ac:dyDescent="0.2">
      <c r="A1264" s="80"/>
      <c r="B1264" s="80"/>
      <c r="C1264" s="82"/>
      <c r="D1264" s="82"/>
      <c r="E1264" s="342"/>
      <c r="F1264" s="83"/>
      <c r="G1264" s="83"/>
      <c r="H1264" s="83"/>
      <c r="I1264" s="83"/>
    </row>
    <row r="1265" spans="1:9" s="70" customFormat="1" ht="23.45" customHeight="1" x14ac:dyDescent="0.2">
      <c r="A1265" s="80"/>
      <c r="B1265" s="80"/>
      <c r="C1265" s="82"/>
      <c r="D1265" s="82"/>
      <c r="E1265" s="342"/>
      <c r="F1265" s="83"/>
      <c r="G1265" s="83"/>
      <c r="H1265" s="83"/>
      <c r="I1265" s="83"/>
    </row>
    <row r="1266" spans="1:9" s="70" customFormat="1" ht="23.45" customHeight="1" x14ac:dyDescent="0.2">
      <c r="A1266" s="80"/>
      <c r="B1266" s="80"/>
      <c r="C1266" s="82"/>
      <c r="D1266" s="82"/>
      <c r="E1266" s="342"/>
      <c r="F1266" s="83"/>
      <c r="G1266" s="83"/>
      <c r="H1266" s="83"/>
      <c r="I1266" s="83"/>
    </row>
    <row r="1267" spans="1:9" s="70" customFormat="1" ht="23.45" customHeight="1" x14ac:dyDescent="0.2">
      <c r="A1267" s="80"/>
      <c r="B1267" s="80"/>
      <c r="C1267" s="82"/>
      <c r="D1267" s="82"/>
      <c r="E1267" s="342"/>
      <c r="F1267" s="83"/>
      <c r="G1267" s="83"/>
      <c r="H1267" s="83"/>
      <c r="I1267" s="83"/>
    </row>
    <row r="1268" spans="1:9" s="70" customFormat="1" ht="23.45" customHeight="1" x14ac:dyDescent="0.2">
      <c r="A1268" s="80"/>
      <c r="B1268" s="80"/>
      <c r="C1268" s="82"/>
      <c r="D1268" s="82"/>
      <c r="E1268" s="342"/>
      <c r="F1268" s="83"/>
      <c r="G1268" s="83"/>
      <c r="H1268" s="83"/>
      <c r="I1268" s="83"/>
    </row>
    <row r="1269" spans="1:9" s="70" customFormat="1" ht="23.45" customHeight="1" x14ac:dyDescent="0.2">
      <c r="A1269" s="80"/>
      <c r="B1269" s="80"/>
      <c r="C1269" s="82"/>
      <c r="D1269" s="82"/>
      <c r="E1269" s="342"/>
      <c r="F1269" s="83"/>
      <c r="G1269" s="83"/>
      <c r="H1269" s="83"/>
      <c r="I1269" s="83"/>
    </row>
    <row r="1270" spans="1:9" s="70" customFormat="1" ht="23.45" customHeight="1" x14ac:dyDescent="0.2">
      <c r="A1270" s="80"/>
      <c r="B1270" s="80"/>
      <c r="C1270" s="82"/>
      <c r="D1270" s="82"/>
      <c r="E1270" s="342"/>
      <c r="F1270" s="83"/>
      <c r="G1270" s="83"/>
      <c r="H1270" s="83"/>
      <c r="I1270" s="83"/>
    </row>
    <row r="1271" spans="1:9" s="70" customFormat="1" ht="23.45" customHeight="1" x14ac:dyDescent="0.2">
      <c r="A1271" s="80"/>
      <c r="B1271" s="80"/>
      <c r="C1271" s="82"/>
      <c r="D1271" s="82"/>
      <c r="E1271" s="342"/>
      <c r="F1271" s="83"/>
      <c r="G1271" s="83"/>
      <c r="H1271" s="83"/>
      <c r="I1271" s="83"/>
    </row>
    <row r="1272" spans="1:9" s="70" customFormat="1" ht="23.45" customHeight="1" x14ac:dyDescent="0.2">
      <c r="A1272" s="80"/>
      <c r="B1272" s="80"/>
      <c r="C1272" s="82"/>
      <c r="D1272" s="82"/>
      <c r="E1272" s="342"/>
      <c r="F1272" s="83"/>
      <c r="G1272" s="83"/>
      <c r="H1272" s="83"/>
      <c r="I1272" s="83"/>
    </row>
    <row r="1273" spans="1:9" s="70" customFormat="1" ht="23.45" customHeight="1" x14ac:dyDescent="0.2">
      <c r="A1273" s="80"/>
      <c r="B1273" s="80"/>
      <c r="C1273" s="82"/>
      <c r="D1273" s="82"/>
      <c r="E1273" s="342"/>
      <c r="F1273" s="83"/>
      <c r="G1273" s="83"/>
      <c r="H1273" s="83"/>
      <c r="I1273" s="83"/>
    </row>
    <row r="1274" spans="1:9" s="70" customFormat="1" ht="23.45" customHeight="1" x14ac:dyDescent="0.2">
      <c r="A1274" s="80"/>
      <c r="B1274" s="80"/>
      <c r="C1274" s="82"/>
      <c r="D1274" s="82"/>
      <c r="E1274" s="342"/>
      <c r="F1274" s="83"/>
      <c r="G1274" s="83"/>
      <c r="H1274" s="83"/>
      <c r="I1274" s="83"/>
    </row>
    <row r="1275" spans="1:9" s="70" customFormat="1" ht="23.45" customHeight="1" x14ac:dyDescent="0.2">
      <c r="A1275" s="80"/>
      <c r="B1275" s="80"/>
      <c r="C1275" s="82"/>
      <c r="D1275" s="82"/>
      <c r="E1275" s="342"/>
      <c r="F1275" s="83"/>
      <c r="G1275" s="83"/>
      <c r="H1275" s="83"/>
      <c r="I1275" s="83"/>
    </row>
    <row r="1276" spans="1:9" s="70" customFormat="1" ht="23.45" customHeight="1" x14ac:dyDescent="0.2">
      <c r="A1276" s="80"/>
      <c r="B1276" s="80"/>
      <c r="C1276" s="82"/>
      <c r="D1276" s="82"/>
      <c r="E1276" s="342"/>
      <c r="F1276" s="83"/>
      <c r="G1276" s="83"/>
      <c r="H1276" s="83"/>
      <c r="I1276" s="83"/>
    </row>
    <row r="1277" spans="1:9" s="70" customFormat="1" ht="23.45" customHeight="1" x14ac:dyDescent="0.2">
      <c r="A1277" s="80"/>
      <c r="B1277" s="80"/>
      <c r="C1277" s="82"/>
      <c r="D1277" s="82"/>
      <c r="E1277" s="342"/>
      <c r="F1277" s="83"/>
      <c r="G1277" s="83"/>
      <c r="H1277" s="83"/>
      <c r="I1277" s="83"/>
    </row>
    <row r="1278" spans="1:9" s="70" customFormat="1" ht="23.45" customHeight="1" x14ac:dyDescent="0.2">
      <c r="A1278" s="80"/>
      <c r="B1278" s="80"/>
      <c r="C1278" s="82"/>
      <c r="D1278" s="82"/>
      <c r="E1278" s="342"/>
      <c r="F1278" s="83"/>
      <c r="G1278" s="83"/>
      <c r="H1278" s="83"/>
      <c r="I1278" s="83"/>
    </row>
    <row r="1279" spans="1:9" s="70" customFormat="1" ht="23.45" customHeight="1" x14ac:dyDescent="0.2">
      <c r="A1279" s="80"/>
      <c r="B1279" s="80"/>
      <c r="C1279" s="82"/>
      <c r="D1279" s="82"/>
      <c r="E1279" s="342"/>
      <c r="F1279" s="83"/>
      <c r="G1279" s="83"/>
      <c r="H1279" s="83"/>
      <c r="I1279" s="83"/>
    </row>
    <row r="1280" spans="1:9" s="70" customFormat="1" ht="23.45" customHeight="1" x14ac:dyDescent="0.2">
      <c r="A1280" s="80"/>
      <c r="B1280" s="80"/>
      <c r="C1280" s="82"/>
      <c r="D1280" s="82"/>
      <c r="E1280" s="342"/>
      <c r="F1280" s="83"/>
      <c r="G1280" s="83"/>
      <c r="H1280" s="83"/>
      <c r="I1280" s="83"/>
    </row>
    <row r="1281" spans="1:9" s="70" customFormat="1" ht="23.45" customHeight="1" x14ac:dyDescent="0.2">
      <c r="A1281" s="80"/>
      <c r="B1281" s="80"/>
      <c r="C1281" s="82"/>
      <c r="D1281" s="82"/>
      <c r="E1281" s="342"/>
      <c r="F1281" s="83"/>
      <c r="G1281" s="83"/>
      <c r="H1281" s="83"/>
      <c r="I1281" s="83"/>
    </row>
    <row r="1282" spans="1:9" s="70" customFormat="1" ht="23.45" customHeight="1" x14ac:dyDescent="0.2">
      <c r="A1282" s="80"/>
      <c r="B1282" s="80"/>
      <c r="C1282" s="82"/>
      <c r="D1282" s="82"/>
      <c r="E1282" s="342"/>
      <c r="F1282" s="83"/>
      <c r="G1282" s="83"/>
      <c r="H1282" s="83"/>
      <c r="I1282" s="83"/>
    </row>
    <row r="1283" spans="1:9" s="70" customFormat="1" ht="23.45" customHeight="1" x14ac:dyDescent="0.2">
      <c r="A1283" s="80"/>
      <c r="B1283" s="80"/>
      <c r="C1283" s="82"/>
      <c r="D1283" s="82"/>
      <c r="E1283" s="342"/>
      <c r="F1283" s="83"/>
      <c r="G1283" s="83"/>
      <c r="H1283" s="83"/>
      <c r="I1283" s="83"/>
    </row>
    <row r="1284" spans="1:9" s="70" customFormat="1" ht="23.45" customHeight="1" x14ac:dyDescent="0.2">
      <c r="A1284" s="80"/>
      <c r="B1284" s="80"/>
      <c r="C1284" s="82"/>
      <c r="D1284" s="82"/>
      <c r="E1284" s="342"/>
      <c r="F1284" s="83"/>
      <c r="G1284" s="83"/>
      <c r="H1284" s="83"/>
      <c r="I1284" s="83"/>
    </row>
    <row r="1285" spans="1:9" s="70" customFormat="1" ht="23.45" customHeight="1" x14ac:dyDescent="0.2">
      <c r="A1285" s="80"/>
      <c r="B1285" s="80"/>
      <c r="C1285" s="82"/>
      <c r="D1285" s="82"/>
      <c r="E1285" s="342"/>
      <c r="F1285" s="83"/>
      <c r="G1285" s="83"/>
      <c r="H1285" s="83"/>
      <c r="I1285" s="83"/>
    </row>
    <row r="1286" spans="1:9" s="70" customFormat="1" ht="23.45" customHeight="1" x14ac:dyDescent="0.2">
      <c r="A1286" s="80"/>
      <c r="B1286" s="80"/>
      <c r="C1286" s="82"/>
      <c r="D1286" s="82"/>
      <c r="E1286" s="342"/>
      <c r="F1286" s="83"/>
      <c r="G1286" s="83"/>
      <c r="H1286" s="83"/>
      <c r="I1286" s="83"/>
    </row>
    <row r="1287" spans="1:9" s="70" customFormat="1" ht="23.45" customHeight="1" x14ac:dyDescent="0.2">
      <c r="A1287" s="80"/>
      <c r="B1287" s="80"/>
      <c r="C1287" s="82"/>
      <c r="D1287" s="82"/>
      <c r="E1287" s="342"/>
      <c r="F1287" s="83"/>
      <c r="G1287" s="83"/>
      <c r="H1287" s="83"/>
      <c r="I1287" s="83"/>
    </row>
    <row r="1288" spans="1:9" s="70" customFormat="1" ht="23.45" customHeight="1" x14ac:dyDescent="0.2">
      <c r="A1288" s="80"/>
      <c r="B1288" s="80"/>
      <c r="C1288" s="82"/>
      <c r="D1288" s="82"/>
      <c r="E1288" s="342"/>
      <c r="F1288" s="83"/>
      <c r="G1288" s="83"/>
      <c r="H1288" s="83"/>
      <c r="I1288" s="83"/>
    </row>
    <row r="1289" spans="1:9" s="70" customFormat="1" ht="23.45" customHeight="1" x14ac:dyDescent="0.2">
      <c r="A1289" s="80"/>
      <c r="B1289" s="80"/>
      <c r="C1289" s="82"/>
      <c r="D1289" s="82"/>
      <c r="E1289" s="342"/>
      <c r="F1289" s="83"/>
      <c r="G1289" s="83"/>
      <c r="H1289" s="83"/>
      <c r="I1289" s="83"/>
    </row>
    <row r="1290" spans="1:9" s="70" customFormat="1" ht="23.45" customHeight="1" x14ac:dyDescent="0.2">
      <c r="A1290" s="80"/>
      <c r="B1290" s="80"/>
      <c r="C1290" s="82"/>
      <c r="D1290" s="82"/>
      <c r="E1290" s="342"/>
      <c r="F1290" s="83"/>
      <c r="G1290" s="83"/>
      <c r="H1290" s="83"/>
      <c r="I1290" s="83"/>
    </row>
    <row r="1291" spans="1:9" s="70" customFormat="1" ht="23.45" customHeight="1" x14ac:dyDescent="0.2">
      <c r="A1291" s="80"/>
      <c r="B1291" s="80"/>
      <c r="C1291" s="82"/>
      <c r="D1291" s="82"/>
      <c r="E1291" s="342"/>
      <c r="F1291" s="83"/>
      <c r="G1291" s="83"/>
      <c r="H1291" s="83"/>
      <c r="I1291" s="83"/>
    </row>
    <row r="1292" spans="1:9" s="70" customFormat="1" ht="23.45" customHeight="1" x14ac:dyDescent="0.2">
      <c r="A1292" s="80"/>
      <c r="B1292" s="80"/>
      <c r="C1292" s="82"/>
      <c r="D1292" s="82"/>
      <c r="E1292" s="342"/>
      <c r="F1292" s="83"/>
      <c r="G1292" s="83"/>
      <c r="H1292" s="83"/>
      <c r="I1292" s="83"/>
    </row>
    <row r="1293" spans="1:9" s="70" customFormat="1" ht="23.45" customHeight="1" x14ac:dyDescent="0.2">
      <c r="A1293" s="80"/>
      <c r="B1293" s="80"/>
      <c r="C1293" s="82"/>
      <c r="D1293" s="82"/>
      <c r="E1293" s="342"/>
      <c r="F1293" s="83"/>
      <c r="G1293" s="83"/>
      <c r="H1293" s="83"/>
      <c r="I1293" s="83"/>
    </row>
    <row r="1294" spans="1:9" s="70" customFormat="1" ht="23.45" customHeight="1" x14ac:dyDescent="0.2">
      <c r="A1294" s="80"/>
      <c r="B1294" s="80"/>
      <c r="C1294" s="82"/>
      <c r="D1294" s="82"/>
      <c r="E1294" s="342"/>
      <c r="F1294" s="83"/>
      <c r="G1294" s="83"/>
      <c r="H1294" s="83"/>
      <c r="I1294" s="83"/>
    </row>
    <row r="1295" spans="1:9" s="70" customFormat="1" ht="23.45" customHeight="1" x14ac:dyDescent="0.2">
      <c r="A1295" s="80"/>
      <c r="B1295" s="80"/>
      <c r="C1295" s="82"/>
      <c r="D1295" s="82"/>
      <c r="E1295" s="342"/>
      <c r="F1295" s="83"/>
      <c r="G1295" s="83"/>
      <c r="H1295" s="83"/>
      <c r="I1295" s="83"/>
    </row>
    <row r="1296" spans="1:9" s="70" customFormat="1" ht="23.45" customHeight="1" x14ac:dyDescent="0.2">
      <c r="A1296" s="80"/>
      <c r="B1296" s="80"/>
      <c r="C1296" s="82"/>
      <c r="D1296" s="82"/>
      <c r="E1296" s="342"/>
      <c r="F1296" s="83"/>
      <c r="G1296" s="83"/>
      <c r="H1296" s="83"/>
      <c r="I1296" s="83"/>
    </row>
    <row r="1297" spans="1:9" s="70" customFormat="1" ht="23.45" customHeight="1" x14ac:dyDescent="0.2">
      <c r="A1297" s="80"/>
      <c r="B1297" s="80"/>
      <c r="C1297" s="82"/>
      <c r="D1297" s="82"/>
      <c r="E1297" s="342"/>
      <c r="F1297" s="83"/>
      <c r="G1297" s="83"/>
      <c r="H1297" s="83"/>
      <c r="I1297" s="83"/>
    </row>
    <row r="1298" spans="1:9" s="70" customFormat="1" ht="23.45" customHeight="1" x14ac:dyDescent="0.2">
      <c r="A1298" s="80"/>
      <c r="B1298" s="80"/>
      <c r="C1298" s="82"/>
      <c r="D1298" s="82"/>
      <c r="E1298" s="342"/>
      <c r="F1298" s="83"/>
      <c r="G1298" s="83"/>
      <c r="H1298" s="83"/>
      <c r="I1298" s="83"/>
    </row>
    <row r="1299" spans="1:9" s="70" customFormat="1" ht="23.45" customHeight="1" x14ac:dyDescent="0.2">
      <c r="A1299" s="80"/>
      <c r="B1299" s="80"/>
      <c r="C1299" s="82"/>
      <c r="D1299" s="82"/>
      <c r="E1299" s="342"/>
      <c r="F1299" s="83"/>
      <c r="G1299" s="83"/>
      <c r="H1299" s="83"/>
      <c r="I1299" s="83"/>
    </row>
    <row r="1300" spans="1:9" s="70" customFormat="1" ht="23.45" customHeight="1" x14ac:dyDescent="0.2">
      <c r="A1300" s="80"/>
      <c r="B1300" s="80"/>
      <c r="C1300" s="82"/>
      <c r="D1300" s="82"/>
      <c r="E1300" s="342"/>
      <c r="F1300" s="83"/>
      <c r="G1300" s="83"/>
      <c r="H1300" s="83"/>
      <c r="I1300" s="83"/>
    </row>
    <row r="1301" spans="1:9" s="70" customFormat="1" ht="23.45" customHeight="1" x14ac:dyDescent="0.2">
      <c r="A1301" s="80"/>
      <c r="B1301" s="80"/>
      <c r="C1301" s="82"/>
      <c r="D1301" s="82"/>
      <c r="E1301" s="342"/>
      <c r="F1301" s="83"/>
      <c r="G1301" s="83"/>
      <c r="H1301" s="83"/>
      <c r="I1301" s="83"/>
    </row>
    <row r="1302" spans="1:9" s="70" customFormat="1" ht="23.45" customHeight="1" x14ac:dyDescent="0.2">
      <c r="A1302" s="80"/>
      <c r="B1302" s="80"/>
      <c r="C1302" s="82"/>
      <c r="D1302" s="82"/>
      <c r="E1302" s="342"/>
      <c r="F1302" s="83"/>
      <c r="G1302" s="83"/>
      <c r="H1302" s="83"/>
      <c r="I1302" s="83"/>
    </row>
    <row r="1303" spans="1:9" s="70" customFormat="1" ht="23.45" customHeight="1" x14ac:dyDescent="0.2">
      <c r="A1303" s="80"/>
      <c r="B1303" s="80"/>
      <c r="C1303" s="82"/>
      <c r="D1303" s="82"/>
      <c r="E1303" s="342"/>
      <c r="F1303" s="83"/>
      <c r="G1303" s="83"/>
      <c r="H1303" s="83"/>
      <c r="I1303" s="83"/>
    </row>
    <row r="1304" spans="1:9" s="70" customFormat="1" ht="23.45" customHeight="1" x14ac:dyDescent="0.2">
      <c r="A1304" s="80"/>
      <c r="B1304" s="80"/>
      <c r="C1304" s="82"/>
      <c r="D1304" s="82"/>
      <c r="E1304" s="342"/>
      <c r="F1304" s="83"/>
      <c r="G1304" s="83"/>
      <c r="H1304" s="83"/>
      <c r="I1304" s="83"/>
    </row>
    <row r="1305" spans="1:9" s="70" customFormat="1" ht="23.45" customHeight="1" x14ac:dyDescent="0.2">
      <c r="A1305" s="80"/>
      <c r="B1305" s="80"/>
      <c r="C1305" s="82"/>
      <c r="D1305" s="82"/>
      <c r="E1305" s="342"/>
      <c r="F1305" s="83"/>
      <c r="G1305" s="83"/>
      <c r="H1305" s="83"/>
      <c r="I1305" s="83"/>
    </row>
    <row r="1306" spans="1:9" s="70" customFormat="1" ht="23.45" customHeight="1" x14ac:dyDescent="0.2">
      <c r="A1306" s="80"/>
      <c r="B1306" s="80"/>
      <c r="C1306" s="82"/>
      <c r="D1306" s="82"/>
      <c r="E1306" s="342"/>
      <c r="F1306" s="83"/>
      <c r="G1306" s="83"/>
      <c r="H1306" s="83"/>
      <c r="I1306" s="83"/>
    </row>
    <row r="1307" spans="1:9" s="70" customFormat="1" ht="23.45" customHeight="1" x14ac:dyDescent="0.2">
      <c r="A1307" s="80"/>
      <c r="B1307" s="80"/>
      <c r="C1307" s="82"/>
      <c r="D1307" s="82"/>
      <c r="E1307" s="342"/>
      <c r="F1307" s="83"/>
      <c r="G1307" s="83"/>
      <c r="H1307" s="83"/>
      <c r="I1307" s="83"/>
    </row>
    <row r="1308" spans="1:9" s="70" customFormat="1" ht="23.45" customHeight="1" x14ac:dyDescent="0.2">
      <c r="A1308" s="80"/>
      <c r="B1308" s="80"/>
      <c r="C1308" s="82"/>
      <c r="D1308" s="82"/>
      <c r="E1308" s="342"/>
      <c r="F1308" s="83"/>
      <c r="G1308" s="83"/>
      <c r="H1308" s="83"/>
      <c r="I1308" s="83"/>
    </row>
    <row r="1309" spans="1:9" s="70" customFormat="1" ht="23.45" customHeight="1" x14ac:dyDescent="0.2">
      <c r="A1309" s="80"/>
      <c r="B1309" s="80"/>
      <c r="C1309" s="82"/>
      <c r="D1309" s="82"/>
      <c r="E1309" s="342"/>
      <c r="F1309" s="83"/>
      <c r="G1309" s="83"/>
      <c r="H1309" s="83"/>
      <c r="I1309" s="83"/>
    </row>
    <row r="1310" spans="1:9" s="70" customFormat="1" ht="23.45" customHeight="1" x14ac:dyDescent="0.2">
      <c r="A1310" s="80"/>
      <c r="B1310" s="80"/>
      <c r="C1310" s="82"/>
      <c r="D1310" s="82"/>
      <c r="E1310" s="342"/>
      <c r="F1310" s="83"/>
      <c r="G1310" s="83"/>
      <c r="H1310" s="83"/>
      <c r="I1310" s="83"/>
    </row>
    <row r="1311" spans="1:9" s="70" customFormat="1" ht="23.45" customHeight="1" x14ac:dyDescent="0.2">
      <c r="A1311" s="80"/>
      <c r="B1311" s="80"/>
      <c r="C1311" s="82"/>
      <c r="D1311" s="82"/>
      <c r="E1311" s="342"/>
      <c r="F1311" s="83"/>
      <c r="G1311" s="83"/>
      <c r="H1311" s="83"/>
      <c r="I1311" s="83"/>
    </row>
    <row r="1312" spans="1:9" s="70" customFormat="1" ht="23.45" customHeight="1" x14ac:dyDescent="0.2">
      <c r="A1312" s="80"/>
      <c r="B1312" s="80"/>
      <c r="C1312" s="82"/>
      <c r="D1312" s="82"/>
      <c r="E1312" s="342"/>
      <c r="F1312" s="83"/>
      <c r="G1312" s="83"/>
      <c r="H1312" s="83"/>
      <c r="I1312" s="83"/>
    </row>
    <row r="1313" spans="1:9" s="70" customFormat="1" ht="23.45" customHeight="1" x14ac:dyDescent="0.2">
      <c r="A1313" s="80"/>
      <c r="B1313" s="80"/>
      <c r="C1313" s="82"/>
      <c r="D1313" s="82"/>
      <c r="E1313" s="342"/>
      <c r="F1313" s="83"/>
      <c r="G1313" s="83"/>
      <c r="H1313" s="83"/>
      <c r="I1313" s="83"/>
    </row>
    <row r="1314" spans="1:9" s="70" customFormat="1" ht="23.45" customHeight="1" x14ac:dyDescent="0.2">
      <c r="A1314" s="80"/>
      <c r="B1314" s="80"/>
      <c r="C1314" s="82"/>
      <c r="D1314" s="82"/>
      <c r="E1314" s="342"/>
      <c r="F1314" s="83"/>
      <c r="G1314" s="83"/>
      <c r="H1314" s="83"/>
      <c r="I1314" s="83"/>
    </row>
    <row r="1315" spans="1:9" s="70" customFormat="1" ht="23.45" customHeight="1" x14ac:dyDescent="0.2">
      <c r="A1315" s="80"/>
      <c r="B1315" s="80"/>
      <c r="C1315" s="82"/>
      <c r="D1315" s="82"/>
      <c r="E1315" s="342"/>
      <c r="F1315" s="83"/>
      <c r="G1315" s="83"/>
      <c r="H1315" s="83"/>
      <c r="I1315" s="83"/>
    </row>
    <row r="1316" spans="1:9" s="70" customFormat="1" ht="23.45" customHeight="1" x14ac:dyDescent="0.2">
      <c r="A1316" s="80"/>
      <c r="B1316" s="80"/>
      <c r="C1316" s="82"/>
      <c r="D1316" s="82"/>
      <c r="E1316" s="342"/>
      <c r="F1316" s="83"/>
      <c r="G1316" s="83"/>
      <c r="H1316" s="83"/>
      <c r="I1316" s="83"/>
    </row>
    <row r="1317" spans="1:9" s="70" customFormat="1" ht="23.45" customHeight="1" x14ac:dyDescent="0.2">
      <c r="A1317" s="80"/>
      <c r="B1317" s="80"/>
      <c r="C1317" s="82"/>
      <c r="D1317" s="82"/>
      <c r="E1317" s="342"/>
      <c r="F1317" s="83"/>
      <c r="G1317" s="83"/>
      <c r="H1317" s="83"/>
      <c r="I1317" s="83"/>
    </row>
    <row r="1318" spans="1:9" s="70" customFormat="1" ht="23.45" customHeight="1" x14ac:dyDescent="0.2">
      <c r="A1318" s="80"/>
      <c r="B1318" s="80"/>
      <c r="C1318" s="82"/>
      <c r="D1318" s="82"/>
      <c r="E1318" s="342"/>
      <c r="F1318" s="83"/>
      <c r="G1318" s="83"/>
      <c r="H1318" s="83"/>
      <c r="I1318" s="83"/>
    </row>
    <row r="1319" spans="1:9" s="70" customFormat="1" ht="23.45" customHeight="1" x14ac:dyDescent="0.2">
      <c r="A1319" s="80"/>
      <c r="B1319" s="80"/>
      <c r="C1319" s="82"/>
      <c r="D1319" s="82"/>
      <c r="E1319" s="342"/>
      <c r="F1319" s="83"/>
      <c r="G1319" s="83"/>
      <c r="H1319" s="83"/>
      <c r="I1319" s="83"/>
    </row>
    <row r="1320" spans="1:9" s="70" customFormat="1" ht="23.45" customHeight="1" x14ac:dyDescent="0.2">
      <c r="A1320" s="80"/>
      <c r="B1320" s="80"/>
      <c r="C1320" s="82"/>
      <c r="D1320" s="82"/>
      <c r="E1320" s="342"/>
      <c r="F1320" s="83"/>
      <c r="G1320" s="83"/>
      <c r="H1320" s="83"/>
      <c r="I1320" s="83"/>
    </row>
    <row r="1321" spans="1:9" s="70" customFormat="1" ht="23.45" customHeight="1" x14ac:dyDescent="0.2">
      <c r="A1321" s="80"/>
      <c r="B1321" s="80"/>
      <c r="C1321" s="82"/>
      <c r="D1321" s="82"/>
      <c r="E1321" s="342"/>
      <c r="F1321" s="83"/>
      <c r="G1321" s="83"/>
      <c r="H1321" s="83"/>
      <c r="I1321" s="83"/>
    </row>
    <row r="1322" spans="1:9" s="70" customFormat="1" ht="23.45" customHeight="1" x14ac:dyDescent="0.2">
      <c r="A1322" s="80"/>
      <c r="B1322" s="80"/>
      <c r="C1322" s="82"/>
      <c r="D1322" s="82"/>
      <c r="E1322" s="342"/>
      <c r="F1322" s="83"/>
      <c r="G1322" s="83"/>
      <c r="H1322" s="83"/>
      <c r="I1322" s="83"/>
    </row>
    <row r="1323" spans="1:9" s="70" customFormat="1" ht="23.45" customHeight="1" x14ac:dyDescent="0.2">
      <c r="A1323" s="80"/>
      <c r="B1323" s="80"/>
      <c r="C1323" s="82"/>
      <c r="D1323" s="82"/>
      <c r="E1323" s="342"/>
      <c r="F1323" s="83"/>
      <c r="G1323" s="83"/>
      <c r="H1323" s="83"/>
      <c r="I1323" s="83"/>
    </row>
    <row r="1324" spans="1:9" s="70" customFormat="1" ht="23.45" customHeight="1" x14ac:dyDescent="0.2">
      <c r="A1324" s="80"/>
      <c r="B1324" s="80"/>
      <c r="C1324" s="82"/>
      <c r="D1324" s="82"/>
      <c r="E1324" s="342"/>
      <c r="F1324" s="83"/>
      <c r="G1324" s="83"/>
      <c r="H1324" s="83"/>
      <c r="I1324" s="83"/>
    </row>
    <row r="1325" spans="1:9" s="70" customFormat="1" ht="23.45" customHeight="1" x14ac:dyDescent="0.2">
      <c r="A1325" s="80"/>
      <c r="B1325" s="80"/>
      <c r="C1325" s="82"/>
      <c r="D1325" s="82"/>
      <c r="E1325" s="342"/>
      <c r="F1325" s="83"/>
      <c r="G1325" s="83"/>
      <c r="H1325" s="83"/>
      <c r="I1325" s="83"/>
    </row>
    <row r="1326" spans="1:9" s="70" customFormat="1" ht="23.45" customHeight="1" x14ac:dyDescent="0.2">
      <c r="A1326" s="80"/>
      <c r="B1326" s="80"/>
      <c r="C1326" s="82"/>
      <c r="D1326" s="82"/>
      <c r="E1326" s="342"/>
      <c r="F1326" s="83"/>
      <c r="G1326" s="83"/>
      <c r="H1326" s="83"/>
      <c r="I1326" s="83"/>
    </row>
    <row r="1327" spans="1:9" s="70" customFormat="1" ht="23.45" customHeight="1" x14ac:dyDescent="0.2">
      <c r="A1327" s="80"/>
      <c r="B1327" s="80"/>
      <c r="C1327" s="82"/>
      <c r="D1327" s="82"/>
      <c r="E1327" s="342"/>
      <c r="F1327" s="83"/>
      <c r="G1327" s="83"/>
      <c r="H1327" s="83"/>
      <c r="I1327" s="83"/>
    </row>
    <row r="1328" spans="1:9" s="70" customFormat="1" ht="23.45" customHeight="1" x14ac:dyDescent="0.2">
      <c r="A1328" s="80"/>
      <c r="B1328" s="80"/>
      <c r="C1328" s="82"/>
      <c r="D1328" s="82"/>
      <c r="E1328" s="342"/>
      <c r="F1328" s="83"/>
      <c r="G1328" s="83"/>
      <c r="H1328" s="83"/>
      <c r="I1328" s="83"/>
    </row>
    <row r="1329" spans="1:9" s="70" customFormat="1" ht="23.45" customHeight="1" x14ac:dyDescent="0.2">
      <c r="A1329" s="80"/>
      <c r="B1329" s="80"/>
      <c r="C1329" s="82"/>
      <c r="D1329" s="82"/>
      <c r="E1329" s="342"/>
      <c r="F1329" s="83"/>
      <c r="G1329" s="83"/>
      <c r="H1329" s="83"/>
      <c r="I1329" s="83"/>
    </row>
    <row r="1330" spans="1:9" s="70" customFormat="1" ht="23.45" customHeight="1" x14ac:dyDescent="0.2">
      <c r="A1330" s="80"/>
      <c r="B1330" s="80"/>
      <c r="C1330" s="82"/>
      <c r="D1330" s="82"/>
      <c r="E1330" s="342"/>
      <c r="F1330" s="83"/>
      <c r="G1330" s="83"/>
      <c r="H1330" s="83"/>
      <c r="I1330" s="83"/>
    </row>
    <row r="1331" spans="1:9" s="70" customFormat="1" ht="23.45" customHeight="1" x14ac:dyDescent="0.2">
      <c r="A1331" s="80"/>
      <c r="B1331" s="80"/>
      <c r="C1331" s="82"/>
      <c r="D1331" s="82"/>
      <c r="E1331" s="342"/>
      <c r="F1331" s="83"/>
      <c r="G1331" s="83"/>
      <c r="H1331" s="83"/>
      <c r="I1331" s="83"/>
    </row>
    <row r="1332" spans="1:9" s="70" customFormat="1" ht="23.45" customHeight="1" x14ac:dyDescent="0.2">
      <c r="A1332" s="80"/>
      <c r="B1332" s="80"/>
      <c r="C1332" s="82"/>
      <c r="D1332" s="82"/>
      <c r="E1332" s="342"/>
      <c r="F1332" s="83"/>
      <c r="G1332" s="83"/>
      <c r="H1332" s="83"/>
      <c r="I1332" s="83"/>
    </row>
    <row r="1333" spans="1:9" s="70" customFormat="1" ht="23.45" customHeight="1" x14ac:dyDescent="0.2">
      <c r="A1333" s="80"/>
      <c r="B1333" s="80"/>
      <c r="C1333" s="82"/>
      <c r="D1333" s="82"/>
      <c r="E1333" s="342"/>
      <c r="F1333" s="83"/>
      <c r="G1333" s="83"/>
      <c r="H1333" s="83"/>
      <c r="I1333" s="83"/>
    </row>
    <row r="1334" spans="1:9" s="70" customFormat="1" ht="23.45" customHeight="1" x14ac:dyDescent="0.2">
      <c r="A1334" s="80"/>
      <c r="B1334" s="80"/>
      <c r="C1334" s="82"/>
      <c r="D1334" s="82"/>
      <c r="E1334" s="342"/>
      <c r="F1334" s="83"/>
      <c r="G1334" s="83"/>
      <c r="H1334" s="83"/>
      <c r="I1334" s="83"/>
    </row>
    <row r="1335" spans="1:9" s="70" customFormat="1" ht="23.45" customHeight="1" x14ac:dyDescent="0.2">
      <c r="A1335" s="80"/>
      <c r="B1335" s="80"/>
      <c r="C1335" s="82"/>
      <c r="D1335" s="82"/>
      <c r="E1335" s="342"/>
      <c r="F1335" s="83"/>
      <c r="G1335" s="83"/>
      <c r="H1335" s="83"/>
      <c r="I1335" s="83"/>
    </row>
    <row r="1336" spans="1:9" s="70" customFormat="1" ht="23.45" customHeight="1" x14ac:dyDescent="0.2">
      <c r="A1336" s="80"/>
      <c r="B1336" s="80"/>
      <c r="C1336" s="82"/>
      <c r="D1336" s="82"/>
      <c r="E1336" s="342"/>
      <c r="F1336" s="83"/>
      <c r="G1336" s="83"/>
      <c r="H1336" s="83"/>
      <c r="I1336" s="83"/>
    </row>
    <row r="1337" spans="1:9" s="70" customFormat="1" ht="23.45" customHeight="1" x14ac:dyDescent="0.2">
      <c r="A1337" s="80"/>
      <c r="B1337" s="80"/>
      <c r="C1337" s="82"/>
      <c r="D1337" s="82"/>
      <c r="E1337" s="342"/>
      <c r="F1337" s="83"/>
      <c r="G1337" s="83"/>
      <c r="H1337" s="83"/>
      <c r="I1337" s="83"/>
    </row>
    <row r="1338" spans="1:9" s="70" customFormat="1" ht="23.45" customHeight="1" x14ac:dyDescent="0.2">
      <c r="A1338" s="80"/>
      <c r="B1338" s="80"/>
      <c r="C1338" s="82"/>
      <c r="D1338" s="82"/>
      <c r="E1338" s="342"/>
      <c r="F1338" s="83"/>
      <c r="G1338" s="83"/>
      <c r="H1338" s="83"/>
      <c r="I1338" s="83"/>
    </row>
    <row r="1339" spans="1:9" s="70" customFormat="1" ht="23.45" customHeight="1" x14ac:dyDescent="0.2">
      <c r="A1339" s="80"/>
      <c r="B1339" s="80"/>
      <c r="C1339" s="82"/>
      <c r="D1339" s="82"/>
      <c r="E1339" s="342"/>
      <c r="F1339" s="83"/>
      <c r="G1339" s="83"/>
      <c r="H1339" s="83"/>
      <c r="I1339" s="83"/>
    </row>
    <row r="1340" spans="1:9" s="70" customFormat="1" ht="23.45" customHeight="1" x14ac:dyDescent="0.2">
      <c r="A1340" s="80"/>
      <c r="B1340" s="80"/>
      <c r="C1340" s="82"/>
      <c r="D1340" s="82"/>
      <c r="E1340" s="342"/>
      <c r="F1340" s="83"/>
      <c r="G1340" s="83"/>
      <c r="H1340" s="83"/>
      <c r="I1340" s="83"/>
    </row>
    <row r="1341" spans="1:9" s="70" customFormat="1" ht="23.45" customHeight="1" x14ac:dyDescent="0.2">
      <c r="A1341" s="80"/>
      <c r="B1341" s="80"/>
      <c r="C1341" s="82"/>
      <c r="D1341" s="82"/>
      <c r="E1341" s="342"/>
      <c r="F1341" s="83"/>
      <c r="G1341" s="83"/>
      <c r="H1341" s="83"/>
      <c r="I1341" s="83"/>
    </row>
    <row r="1342" spans="1:9" s="70" customFormat="1" ht="23.45" customHeight="1" x14ac:dyDescent="0.2">
      <c r="A1342" s="80"/>
      <c r="B1342" s="80"/>
      <c r="C1342" s="82"/>
      <c r="D1342" s="82"/>
      <c r="E1342" s="342"/>
      <c r="F1342" s="83"/>
      <c r="G1342" s="83"/>
      <c r="H1342" s="83"/>
      <c r="I1342" s="83"/>
    </row>
    <row r="1343" spans="1:9" s="70" customFormat="1" ht="23.45" customHeight="1" x14ac:dyDescent="0.2">
      <c r="A1343" s="80"/>
      <c r="B1343" s="80"/>
      <c r="C1343" s="82"/>
      <c r="D1343" s="82"/>
      <c r="E1343" s="342"/>
      <c r="F1343" s="83"/>
      <c r="G1343" s="83"/>
      <c r="H1343" s="83"/>
      <c r="I1343" s="83"/>
    </row>
    <row r="1344" spans="1:9" s="70" customFormat="1" ht="23.45" customHeight="1" x14ac:dyDescent="0.2">
      <c r="A1344" s="80"/>
      <c r="B1344" s="80"/>
      <c r="C1344" s="82"/>
      <c r="D1344" s="82"/>
      <c r="E1344" s="342"/>
      <c r="F1344" s="83"/>
      <c r="G1344" s="83"/>
      <c r="H1344" s="83"/>
      <c r="I1344" s="83"/>
    </row>
    <row r="1345" spans="1:9" s="70" customFormat="1" ht="23.45" customHeight="1" x14ac:dyDescent="0.2">
      <c r="A1345" s="80"/>
      <c r="B1345" s="80"/>
      <c r="C1345" s="82"/>
      <c r="D1345" s="82"/>
      <c r="E1345" s="342"/>
      <c r="F1345" s="83"/>
      <c r="G1345" s="83"/>
      <c r="H1345" s="83"/>
      <c r="I1345" s="83"/>
    </row>
    <row r="1346" spans="1:9" s="70" customFormat="1" ht="23.45" customHeight="1" x14ac:dyDescent="0.2">
      <c r="A1346" s="80"/>
      <c r="B1346" s="80"/>
      <c r="C1346" s="82"/>
      <c r="D1346" s="82"/>
      <c r="E1346" s="342"/>
      <c r="F1346" s="83"/>
      <c r="G1346" s="83"/>
      <c r="H1346" s="83"/>
      <c r="I1346" s="83"/>
    </row>
    <row r="1347" spans="1:9" s="70" customFormat="1" ht="23.45" customHeight="1" x14ac:dyDescent="0.2">
      <c r="A1347" s="80"/>
      <c r="B1347" s="80"/>
      <c r="C1347" s="82"/>
      <c r="D1347" s="82"/>
      <c r="E1347" s="342"/>
      <c r="F1347" s="83"/>
      <c r="G1347" s="83"/>
      <c r="H1347" s="83"/>
      <c r="I1347" s="83"/>
    </row>
    <row r="1348" spans="1:9" s="70" customFormat="1" ht="23.45" customHeight="1" x14ac:dyDescent="0.2">
      <c r="A1348" s="80"/>
      <c r="B1348" s="80"/>
      <c r="C1348" s="82"/>
      <c r="D1348" s="82"/>
      <c r="E1348" s="342"/>
      <c r="F1348" s="83"/>
      <c r="G1348" s="83"/>
      <c r="H1348" s="83"/>
      <c r="I1348" s="83"/>
    </row>
    <row r="1349" spans="1:9" s="70" customFormat="1" ht="23.45" customHeight="1" x14ac:dyDescent="0.2">
      <c r="A1349" s="80"/>
      <c r="B1349" s="80"/>
      <c r="C1349" s="82"/>
      <c r="D1349" s="82"/>
      <c r="E1349" s="342"/>
      <c r="F1349" s="83"/>
      <c r="G1349" s="83"/>
      <c r="H1349" s="83"/>
      <c r="I1349" s="83"/>
    </row>
    <row r="1350" spans="1:9" s="70" customFormat="1" ht="23.45" customHeight="1" x14ac:dyDescent="0.2">
      <c r="A1350" s="80"/>
      <c r="B1350" s="80"/>
      <c r="C1350" s="82"/>
      <c r="D1350" s="82"/>
      <c r="E1350" s="342"/>
      <c r="F1350" s="83"/>
      <c r="G1350" s="83"/>
      <c r="H1350" s="83"/>
      <c r="I1350" s="83"/>
    </row>
    <row r="1351" spans="1:9" s="70" customFormat="1" ht="23.45" customHeight="1" x14ac:dyDescent="0.2">
      <c r="A1351" s="80"/>
      <c r="B1351" s="80"/>
      <c r="C1351" s="82"/>
      <c r="D1351" s="82"/>
      <c r="E1351" s="342"/>
      <c r="F1351" s="83"/>
      <c r="G1351" s="83"/>
      <c r="H1351" s="83"/>
      <c r="I1351" s="83"/>
    </row>
    <row r="1352" spans="1:9" s="70" customFormat="1" ht="23.45" customHeight="1" x14ac:dyDescent="0.2">
      <c r="A1352" s="80"/>
      <c r="B1352" s="80"/>
      <c r="C1352" s="82"/>
      <c r="D1352" s="82"/>
      <c r="E1352" s="342"/>
      <c r="F1352" s="83"/>
      <c r="G1352" s="83"/>
      <c r="H1352" s="83"/>
      <c r="I1352" s="83"/>
    </row>
    <row r="1353" spans="1:9" s="70" customFormat="1" ht="23.45" customHeight="1" x14ac:dyDescent="0.2">
      <c r="A1353" s="80"/>
      <c r="B1353" s="80"/>
      <c r="C1353" s="82"/>
      <c r="D1353" s="82"/>
      <c r="E1353" s="342"/>
      <c r="F1353" s="83"/>
      <c r="G1353" s="83"/>
      <c r="H1353" s="83"/>
      <c r="I1353" s="83"/>
    </row>
    <row r="1354" spans="1:9" s="70" customFormat="1" ht="23.45" customHeight="1" x14ac:dyDescent="0.2">
      <c r="A1354" s="80"/>
      <c r="B1354" s="80"/>
      <c r="C1354" s="82"/>
      <c r="D1354" s="82"/>
      <c r="E1354" s="342"/>
      <c r="F1354" s="83"/>
      <c r="G1354" s="83"/>
      <c r="H1354" s="83"/>
      <c r="I1354" s="83"/>
    </row>
    <row r="1355" spans="1:9" s="70" customFormat="1" ht="23.45" customHeight="1" x14ac:dyDescent="0.2">
      <c r="A1355" s="80"/>
      <c r="B1355" s="80"/>
      <c r="C1355" s="82"/>
      <c r="D1355" s="82"/>
      <c r="E1355" s="342"/>
      <c r="F1355" s="83"/>
      <c r="G1355" s="83"/>
      <c r="H1355" s="83"/>
      <c r="I1355" s="83"/>
    </row>
    <row r="1356" spans="1:9" s="70" customFormat="1" ht="23.45" customHeight="1" x14ac:dyDescent="0.2">
      <c r="A1356" s="80"/>
      <c r="B1356" s="80"/>
      <c r="C1356" s="82"/>
      <c r="D1356" s="82"/>
      <c r="E1356" s="342"/>
      <c r="F1356" s="83"/>
      <c r="G1356" s="83"/>
      <c r="H1356" s="83"/>
      <c r="I1356" s="83"/>
    </row>
    <row r="1357" spans="1:9" s="70" customFormat="1" ht="23.45" customHeight="1" x14ac:dyDescent="0.2">
      <c r="A1357" s="80"/>
      <c r="B1357" s="80"/>
      <c r="C1357" s="82"/>
      <c r="D1357" s="82"/>
      <c r="E1357" s="342"/>
      <c r="F1357" s="83"/>
      <c r="G1357" s="83"/>
      <c r="H1357" s="83"/>
      <c r="I1357" s="83"/>
    </row>
    <row r="1358" spans="1:9" s="70" customFormat="1" ht="23.45" customHeight="1" x14ac:dyDescent="0.2">
      <c r="A1358" s="80"/>
      <c r="B1358" s="80"/>
      <c r="C1358" s="82"/>
      <c r="D1358" s="82"/>
      <c r="E1358" s="342"/>
      <c r="F1358" s="83"/>
      <c r="G1358" s="83"/>
      <c r="H1358" s="83"/>
      <c r="I1358" s="83"/>
    </row>
    <row r="1359" spans="1:9" s="70" customFormat="1" ht="23.45" customHeight="1" x14ac:dyDescent="0.2">
      <c r="A1359" s="80"/>
      <c r="B1359" s="80"/>
      <c r="C1359" s="82"/>
      <c r="D1359" s="82"/>
      <c r="E1359" s="342"/>
      <c r="F1359" s="83"/>
      <c r="G1359" s="83"/>
      <c r="H1359" s="83"/>
      <c r="I1359" s="83"/>
    </row>
    <row r="1360" spans="1:9" s="70" customFormat="1" ht="23.45" customHeight="1" x14ac:dyDescent="0.2">
      <c r="A1360" s="80"/>
      <c r="B1360" s="80"/>
      <c r="C1360" s="82"/>
      <c r="D1360" s="82"/>
      <c r="E1360" s="342"/>
      <c r="F1360" s="83"/>
      <c r="G1360" s="83"/>
      <c r="H1360" s="83"/>
      <c r="I1360" s="83"/>
    </row>
    <row r="1361" spans="1:9" s="70" customFormat="1" ht="23.45" customHeight="1" x14ac:dyDescent="0.2">
      <c r="A1361" s="80"/>
      <c r="B1361" s="80"/>
      <c r="C1361" s="82"/>
      <c r="D1361" s="82"/>
      <c r="E1361" s="342"/>
      <c r="F1361" s="83"/>
      <c r="G1361" s="83"/>
      <c r="H1361" s="83"/>
      <c r="I1361" s="83"/>
    </row>
    <row r="1362" spans="1:9" s="70" customFormat="1" ht="23.45" customHeight="1" x14ac:dyDescent="0.2">
      <c r="A1362" s="80"/>
      <c r="B1362" s="80"/>
      <c r="C1362" s="82"/>
      <c r="D1362" s="82"/>
      <c r="E1362" s="342"/>
      <c r="F1362" s="83"/>
      <c r="G1362" s="83"/>
      <c r="H1362" s="83"/>
      <c r="I1362" s="83"/>
    </row>
    <row r="1363" spans="1:9" s="70" customFormat="1" ht="23.45" customHeight="1" x14ac:dyDescent="0.2">
      <c r="A1363" s="80"/>
      <c r="B1363" s="80"/>
      <c r="C1363" s="82"/>
      <c r="D1363" s="82"/>
      <c r="E1363" s="342"/>
      <c r="F1363" s="83"/>
      <c r="G1363" s="83"/>
      <c r="H1363" s="83"/>
      <c r="I1363" s="83"/>
    </row>
    <row r="1364" spans="1:9" s="70" customFormat="1" ht="23.45" customHeight="1" x14ac:dyDescent="0.2">
      <c r="A1364" s="80"/>
      <c r="B1364" s="80"/>
      <c r="C1364" s="82"/>
      <c r="D1364" s="82"/>
      <c r="E1364" s="342"/>
      <c r="F1364" s="83"/>
      <c r="G1364" s="83"/>
      <c r="H1364" s="83"/>
      <c r="I1364" s="83"/>
    </row>
    <row r="1365" spans="1:9" s="70" customFormat="1" ht="23.45" customHeight="1" x14ac:dyDescent="0.2">
      <c r="A1365" s="80"/>
      <c r="B1365" s="80"/>
      <c r="C1365" s="82"/>
      <c r="D1365" s="82"/>
      <c r="E1365" s="342"/>
      <c r="F1365" s="83"/>
      <c r="G1365" s="83"/>
      <c r="H1365" s="83"/>
      <c r="I1365" s="83"/>
    </row>
    <row r="1366" spans="1:9" s="70" customFormat="1" ht="23.45" customHeight="1" x14ac:dyDescent="0.2">
      <c r="A1366" s="80"/>
      <c r="B1366" s="80"/>
      <c r="C1366" s="82"/>
      <c r="D1366" s="82"/>
      <c r="E1366" s="342"/>
      <c r="F1366" s="83"/>
      <c r="G1366" s="83"/>
      <c r="H1366" s="83"/>
      <c r="I1366" s="83"/>
    </row>
    <row r="1367" spans="1:9" s="70" customFormat="1" ht="23.45" customHeight="1" x14ac:dyDescent="0.2">
      <c r="A1367" s="80"/>
      <c r="B1367" s="80"/>
      <c r="C1367" s="82"/>
      <c r="D1367" s="82"/>
      <c r="E1367" s="342"/>
      <c r="F1367" s="83"/>
      <c r="G1367" s="83"/>
      <c r="H1367" s="83"/>
      <c r="I1367" s="83"/>
    </row>
    <row r="1368" spans="1:9" s="70" customFormat="1" ht="23.45" customHeight="1" x14ac:dyDescent="0.2">
      <c r="A1368" s="80"/>
      <c r="B1368" s="80"/>
      <c r="C1368" s="82"/>
      <c r="D1368" s="82"/>
      <c r="E1368" s="342"/>
      <c r="F1368" s="83"/>
      <c r="G1368" s="83"/>
      <c r="H1368" s="83"/>
      <c r="I1368" s="83"/>
    </row>
    <row r="1369" spans="1:9" s="70" customFormat="1" ht="23.45" customHeight="1" x14ac:dyDescent="0.2">
      <c r="A1369" s="80"/>
      <c r="B1369" s="80"/>
      <c r="C1369" s="82"/>
      <c r="D1369" s="82"/>
      <c r="E1369" s="342"/>
      <c r="F1369" s="83"/>
      <c r="G1369" s="83"/>
      <c r="H1369" s="83"/>
      <c r="I1369" s="83"/>
    </row>
    <row r="1370" spans="1:9" s="70" customFormat="1" ht="23.45" customHeight="1" x14ac:dyDescent="0.2">
      <c r="A1370" s="80"/>
      <c r="B1370" s="80"/>
      <c r="C1370" s="82"/>
      <c r="D1370" s="82"/>
      <c r="E1370" s="342"/>
      <c r="F1370" s="83"/>
      <c r="G1370" s="83"/>
      <c r="H1370" s="83"/>
      <c r="I1370" s="83"/>
    </row>
    <row r="1371" spans="1:9" s="70" customFormat="1" ht="23.45" customHeight="1" x14ac:dyDescent="0.2">
      <c r="A1371" s="80"/>
      <c r="B1371" s="80"/>
      <c r="C1371" s="82"/>
      <c r="D1371" s="82"/>
      <c r="E1371" s="342"/>
      <c r="F1371" s="83"/>
      <c r="G1371" s="83"/>
      <c r="H1371" s="83"/>
      <c r="I1371" s="83"/>
    </row>
    <row r="1372" spans="1:9" s="70" customFormat="1" ht="23.45" customHeight="1" x14ac:dyDescent="0.2">
      <c r="A1372" s="80"/>
      <c r="B1372" s="80"/>
      <c r="C1372" s="82"/>
      <c r="D1372" s="82"/>
      <c r="E1372" s="342"/>
      <c r="F1372" s="83"/>
      <c r="G1372" s="83"/>
      <c r="H1372" s="83"/>
      <c r="I1372" s="83"/>
    </row>
    <row r="1373" spans="1:9" s="70" customFormat="1" ht="23.45" customHeight="1" x14ac:dyDescent="0.2">
      <c r="A1373" s="80"/>
      <c r="B1373" s="80"/>
      <c r="C1373" s="82"/>
      <c r="D1373" s="82"/>
      <c r="E1373" s="342"/>
      <c r="F1373" s="83"/>
      <c r="G1373" s="83"/>
      <c r="H1373" s="83"/>
      <c r="I1373" s="83"/>
    </row>
    <row r="1374" spans="1:9" s="70" customFormat="1" ht="23.45" customHeight="1" x14ac:dyDescent="0.2">
      <c r="A1374" s="80"/>
      <c r="B1374" s="80"/>
      <c r="C1374" s="82"/>
      <c r="D1374" s="82"/>
      <c r="E1374" s="342"/>
      <c r="F1374" s="83"/>
      <c r="G1374" s="83"/>
      <c r="H1374" s="83"/>
      <c r="I1374" s="83"/>
    </row>
    <row r="1375" spans="1:9" s="70" customFormat="1" ht="23.45" customHeight="1" x14ac:dyDescent="0.2">
      <c r="A1375" s="80"/>
      <c r="B1375" s="80"/>
      <c r="C1375" s="82"/>
      <c r="D1375" s="82"/>
      <c r="E1375" s="342"/>
      <c r="F1375" s="83"/>
      <c r="G1375" s="83"/>
      <c r="H1375" s="83"/>
      <c r="I1375" s="83"/>
    </row>
    <row r="1376" spans="1:9" s="70" customFormat="1" ht="23.45" customHeight="1" x14ac:dyDescent="0.2">
      <c r="A1376" s="80"/>
      <c r="B1376" s="80"/>
      <c r="C1376" s="82"/>
      <c r="D1376" s="82"/>
      <c r="E1376" s="342"/>
      <c r="F1376" s="83"/>
      <c r="G1376" s="83"/>
      <c r="H1376" s="83"/>
      <c r="I1376" s="83"/>
    </row>
    <row r="1377" spans="1:9" s="70" customFormat="1" ht="23.45" customHeight="1" x14ac:dyDescent="0.2">
      <c r="A1377" s="80"/>
      <c r="B1377" s="80"/>
      <c r="C1377" s="82"/>
      <c r="D1377" s="82"/>
      <c r="E1377" s="342"/>
      <c r="F1377" s="83"/>
      <c r="G1377" s="83"/>
      <c r="H1377" s="83"/>
      <c r="I1377" s="83"/>
    </row>
    <row r="1378" spans="1:9" s="70" customFormat="1" ht="23.45" customHeight="1" x14ac:dyDescent="0.2">
      <c r="A1378" s="80"/>
      <c r="B1378" s="80"/>
      <c r="C1378" s="82"/>
      <c r="D1378" s="82"/>
      <c r="E1378" s="342"/>
      <c r="F1378" s="83"/>
      <c r="G1378" s="83"/>
      <c r="H1378" s="83"/>
      <c r="I1378" s="83"/>
    </row>
    <row r="1379" spans="1:9" s="70" customFormat="1" ht="23.45" customHeight="1" x14ac:dyDescent="0.2">
      <c r="A1379" s="80"/>
      <c r="B1379" s="80"/>
      <c r="C1379" s="82"/>
      <c r="D1379" s="82"/>
      <c r="E1379" s="342"/>
      <c r="F1379" s="83"/>
      <c r="G1379" s="83"/>
      <c r="H1379" s="83"/>
      <c r="I1379" s="83"/>
    </row>
    <row r="1380" spans="1:9" s="70" customFormat="1" ht="23.45" customHeight="1" x14ac:dyDescent="0.2">
      <c r="A1380" s="80"/>
      <c r="B1380" s="80"/>
      <c r="C1380" s="82"/>
      <c r="D1380" s="82"/>
      <c r="E1380" s="342"/>
      <c r="F1380" s="83"/>
      <c r="G1380" s="83"/>
      <c r="H1380" s="83"/>
      <c r="I1380" s="83"/>
    </row>
    <row r="1381" spans="1:9" s="70" customFormat="1" ht="23.45" customHeight="1" x14ac:dyDescent="0.2">
      <c r="A1381" s="80"/>
      <c r="B1381" s="80"/>
      <c r="C1381" s="82"/>
      <c r="D1381" s="82"/>
      <c r="E1381" s="342"/>
      <c r="F1381" s="83"/>
      <c r="G1381" s="83"/>
      <c r="H1381" s="83"/>
      <c r="I1381" s="83"/>
    </row>
    <row r="1382" spans="1:9" s="70" customFormat="1" ht="23.45" customHeight="1" x14ac:dyDescent="0.2">
      <c r="A1382" s="80"/>
      <c r="B1382" s="80"/>
      <c r="C1382" s="82"/>
      <c r="D1382" s="82"/>
      <c r="E1382" s="342"/>
      <c r="F1382" s="83"/>
      <c r="G1382" s="83"/>
      <c r="H1382" s="83"/>
      <c r="I1382" s="83"/>
    </row>
    <row r="1383" spans="1:9" s="70" customFormat="1" ht="23.45" customHeight="1" x14ac:dyDescent="0.2">
      <c r="A1383" s="80"/>
      <c r="B1383" s="80"/>
      <c r="C1383" s="82"/>
      <c r="D1383" s="82"/>
      <c r="E1383" s="342"/>
      <c r="F1383" s="83"/>
      <c r="G1383" s="83"/>
      <c r="H1383" s="83"/>
      <c r="I1383" s="83"/>
    </row>
    <row r="1384" spans="1:9" s="70" customFormat="1" ht="23.45" customHeight="1" x14ac:dyDescent="0.2">
      <c r="A1384" s="80"/>
      <c r="B1384" s="80"/>
      <c r="C1384" s="82"/>
      <c r="D1384" s="82"/>
      <c r="E1384" s="342"/>
      <c r="F1384" s="83"/>
      <c r="G1384" s="83"/>
      <c r="H1384" s="83"/>
      <c r="I1384" s="83"/>
    </row>
    <row r="1385" spans="1:9" s="70" customFormat="1" ht="23.45" customHeight="1" x14ac:dyDescent="0.2">
      <c r="A1385" s="80"/>
      <c r="B1385" s="80"/>
      <c r="C1385" s="82"/>
      <c r="D1385" s="82"/>
      <c r="E1385" s="342"/>
      <c r="F1385" s="83"/>
      <c r="G1385" s="83"/>
      <c r="H1385" s="83"/>
      <c r="I1385" s="83"/>
    </row>
    <row r="1386" spans="1:9" s="70" customFormat="1" ht="23.45" customHeight="1" x14ac:dyDescent="0.2">
      <c r="A1386" s="80"/>
      <c r="B1386" s="80"/>
      <c r="C1386" s="82"/>
      <c r="D1386" s="82"/>
      <c r="E1386" s="342"/>
      <c r="F1386" s="83"/>
      <c r="G1386" s="83"/>
      <c r="H1386" s="83"/>
      <c r="I1386" s="83"/>
    </row>
    <row r="1387" spans="1:9" s="70" customFormat="1" ht="23.45" customHeight="1" x14ac:dyDescent="0.2">
      <c r="A1387" s="80"/>
      <c r="B1387" s="80"/>
      <c r="C1387" s="82"/>
      <c r="D1387" s="82"/>
      <c r="E1387" s="342"/>
      <c r="F1387" s="83"/>
      <c r="G1387" s="83"/>
      <c r="H1387" s="83"/>
      <c r="I1387" s="83"/>
    </row>
    <row r="1388" spans="1:9" s="70" customFormat="1" ht="23.45" customHeight="1" x14ac:dyDescent="0.2">
      <c r="A1388" s="80"/>
      <c r="B1388" s="80"/>
      <c r="C1388" s="82"/>
      <c r="D1388" s="82"/>
      <c r="E1388" s="342"/>
      <c r="F1388" s="83"/>
      <c r="G1388" s="83"/>
      <c r="H1388" s="83"/>
      <c r="I1388" s="83"/>
    </row>
    <row r="1389" spans="1:9" s="70" customFormat="1" ht="23.45" customHeight="1" x14ac:dyDescent="0.2">
      <c r="A1389" s="80"/>
      <c r="B1389" s="80"/>
      <c r="C1389" s="82"/>
      <c r="D1389" s="82"/>
      <c r="E1389" s="342"/>
      <c r="F1389" s="83"/>
      <c r="G1389" s="83"/>
      <c r="H1389" s="83"/>
      <c r="I1389" s="83"/>
    </row>
    <row r="1390" spans="1:9" s="70" customFormat="1" ht="23.45" customHeight="1" x14ac:dyDescent="0.2">
      <c r="A1390" s="80"/>
      <c r="B1390" s="80"/>
      <c r="C1390" s="82"/>
      <c r="D1390" s="82"/>
      <c r="E1390" s="342"/>
      <c r="F1390" s="83"/>
      <c r="G1390" s="83"/>
      <c r="H1390" s="83"/>
      <c r="I1390" s="83"/>
    </row>
    <row r="1391" spans="1:9" s="70" customFormat="1" ht="23.45" customHeight="1" x14ac:dyDescent="0.2">
      <c r="A1391" s="80"/>
      <c r="B1391" s="80"/>
      <c r="C1391" s="82"/>
      <c r="D1391" s="82"/>
      <c r="E1391" s="342"/>
      <c r="F1391" s="83"/>
      <c r="G1391" s="83"/>
      <c r="H1391" s="83"/>
      <c r="I1391" s="83"/>
    </row>
    <row r="1392" spans="1:9" s="70" customFormat="1" ht="23.45" customHeight="1" x14ac:dyDescent="0.2">
      <c r="A1392" s="80"/>
      <c r="B1392" s="80"/>
      <c r="C1392" s="82"/>
      <c r="D1392" s="82"/>
      <c r="E1392" s="342"/>
      <c r="F1392" s="83"/>
      <c r="G1392" s="83"/>
      <c r="H1392" s="83"/>
      <c r="I1392" s="83"/>
    </row>
    <row r="1393" spans="1:9" s="70" customFormat="1" ht="23.45" customHeight="1" x14ac:dyDescent="0.2">
      <c r="A1393" s="80"/>
      <c r="B1393" s="80"/>
      <c r="C1393" s="82"/>
      <c r="D1393" s="82"/>
      <c r="E1393" s="342"/>
      <c r="F1393" s="83"/>
      <c r="G1393" s="83"/>
      <c r="H1393" s="83"/>
      <c r="I1393" s="83"/>
    </row>
    <row r="1394" spans="1:9" s="70" customFormat="1" ht="23.45" customHeight="1" x14ac:dyDescent="0.2">
      <c r="A1394" s="80"/>
      <c r="B1394" s="80"/>
      <c r="C1394" s="82"/>
      <c r="D1394" s="82"/>
      <c r="E1394" s="342"/>
      <c r="F1394" s="83"/>
      <c r="G1394" s="83"/>
      <c r="H1394" s="83"/>
      <c r="I1394" s="83"/>
    </row>
    <row r="1395" spans="1:9" s="70" customFormat="1" ht="23.45" customHeight="1" x14ac:dyDescent="0.2">
      <c r="A1395" s="80"/>
      <c r="B1395" s="80"/>
      <c r="C1395" s="82"/>
      <c r="D1395" s="82"/>
      <c r="E1395" s="342"/>
      <c r="F1395" s="83"/>
      <c r="G1395" s="83"/>
      <c r="H1395" s="83"/>
      <c r="I1395" s="83"/>
    </row>
    <row r="1396" spans="1:9" s="70" customFormat="1" ht="23.45" customHeight="1" x14ac:dyDescent="0.2">
      <c r="A1396" s="80"/>
      <c r="B1396" s="80"/>
      <c r="C1396" s="82"/>
      <c r="D1396" s="82"/>
      <c r="E1396" s="342"/>
      <c r="F1396" s="83"/>
      <c r="G1396" s="83"/>
      <c r="H1396" s="83"/>
      <c r="I1396" s="83"/>
    </row>
    <row r="1397" spans="1:9" s="70" customFormat="1" ht="23.45" customHeight="1" x14ac:dyDescent="0.2">
      <c r="A1397" s="80"/>
      <c r="B1397" s="80"/>
      <c r="C1397" s="82"/>
      <c r="D1397" s="82"/>
      <c r="E1397" s="342"/>
      <c r="F1397" s="83"/>
      <c r="G1397" s="83"/>
      <c r="H1397" s="83"/>
      <c r="I1397" s="83"/>
    </row>
    <row r="1398" spans="1:9" s="70" customFormat="1" ht="23.45" customHeight="1" x14ac:dyDescent="0.2">
      <c r="A1398" s="80"/>
      <c r="B1398" s="80"/>
      <c r="C1398" s="82"/>
      <c r="D1398" s="82"/>
      <c r="E1398" s="342"/>
      <c r="F1398" s="83"/>
      <c r="G1398" s="83"/>
      <c r="H1398" s="83"/>
      <c r="I1398" s="83"/>
    </row>
    <row r="1399" spans="1:9" s="70" customFormat="1" ht="23.45" customHeight="1" x14ac:dyDescent="0.2">
      <c r="A1399" s="80"/>
      <c r="B1399" s="80"/>
      <c r="C1399" s="82"/>
      <c r="D1399" s="82"/>
      <c r="E1399" s="342"/>
      <c r="F1399" s="83"/>
      <c r="G1399" s="83"/>
      <c r="H1399" s="83"/>
      <c r="I1399" s="83"/>
    </row>
    <row r="1400" spans="1:9" s="70" customFormat="1" ht="23.45" customHeight="1" x14ac:dyDescent="0.2">
      <c r="A1400" s="80"/>
      <c r="B1400" s="80"/>
      <c r="C1400" s="82"/>
      <c r="D1400" s="82"/>
      <c r="E1400" s="342"/>
      <c r="F1400" s="83"/>
      <c r="G1400" s="83"/>
      <c r="H1400" s="83"/>
      <c r="I1400" s="83"/>
    </row>
    <row r="1401" spans="1:9" s="70" customFormat="1" ht="23.45" customHeight="1" x14ac:dyDescent="0.2">
      <c r="A1401" s="80"/>
      <c r="B1401" s="80"/>
      <c r="C1401" s="82"/>
      <c r="D1401" s="82"/>
      <c r="E1401" s="342"/>
      <c r="F1401" s="83"/>
      <c r="G1401" s="83"/>
      <c r="H1401" s="83"/>
      <c r="I1401" s="83"/>
    </row>
    <row r="1402" spans="1:9" s="70" customFormat="1" ht="23.45" customHeight="1" x14ac:dyDescent="0.2">
      <c r="A1402" s="80"/>
      <c r="B1402" s="80"/>
      <c r="C1402" s="82"/>
      <c r="D1402" s="82"/>
      <c r="E1402" s="342"/>
      <c r="F1402" s="83"/>
      <c r="G1402" s="83"/>
      <c r="H1402" s="83"/>
      <c r="I1402" s="83"/>
    </row>
    <row r="1403" spans="1:9" s="70" customFormat="1" ht="23.45" customHeight="1" x14ac:dyDescent="0.2">
      <c r="A1403" s="80"/>
      <c r="B1403" s="80"/>
      <c r="C1403" s="82"/>
      <c r="D1403" s="82"/>
      <c r="E1403" s="342"/>
      <c r="F1403" s="83"/>
      <c r="G1403" s="83"/>
      <c r="H1403" s="83"/>
      <c r="I1403" s="83"/>
    </row>
    <row r="1404" spans="1:9" s="70" customFormat="1" ht="23.45" customHeight="1" x14ac:dyDescent="0.2">
      <c r="A1404" s="80"/>
      <c r="B1404" s="80"/>
      <c r="C1404" s="82"/>
      <c r="D1404" s="82"/>
      <c r="E1404" s="342"/>
      <c r="F1404" s="83"/>
      <c r="G1404" s="83"/>
      <c r="H1404" s="83"/>
      <c r="I1404" s="83"/>
    </row>
    <row r="1405" spans="1:9" s="70" customFormat="1" ht="23.45" customHeight="1" x14ac:dyDescent="0.2">
      <c r="A1405" s="80"/>
      <c r="B1405" s="80"/>
      <c r="C1405" s="82"/>
      <c r="D1405" s="82"/>
      <c r="E1405" s="342"/>
      <c r="F1405" s="83"/>
      <c r="G1405" s="83"/>
      <c r="H1405" s="83"/>
      <c r="I1405" s="83"/>
    </row>
    <row r="1406" spans="1:9" s="70" customFormat="1" ht="23.45" customHeight="1" x14ac:dyDescent="0.2">
      <c r="A1406" s="80"/>
      <c r="B1406" s="80"/>
      <c r="C1406" s="82"/>
      <c r="D1406" s="82"/>
      <c r="E1406" s="342"/>
      <c r="F1406" s="83"/>
      <c r="G1406" s="83"/>
      <c r="H1406" s="83"/>
      <c r="I1406" s="83"/>
    </row>
    <row r="1407" spans="1:9" s="70" customFormat="1" ht="23.45" customHeight="1" x14ac:dyDescent="0.2">
      <c r="A1407" s="80"/>
      <c r="B1407" s="80"/>
      <c r="C1407" s="82"/>
      <c r="D1407" s="82"/>
      <c r="E1407" s="342"/>
      <c r="F1407" s="83"/>
      <c r="G1407" s="83"/>
      <c r="H1407" s="83"/>
      <c r="I1407" s="83"/>
    </row>
    <row r="1408" spans="1:9" s="70" customFormat="1" ht="23.45" customHeight="1" x14ac:dyDescent="0.2">
      <c r="A1408" s="80"/>
      <c r="B1408" s="80"/>
      <c r="C1408" s="82"/>
      <c r="D1408" s="82"/>
      <c r="E1408" s="342"/>
      <c r="F1408" s="83"/>
      <c r="G1408" s="83"/>
      <c r="H1408" s="83"/>
      <c r="I1408" s="83"/>
    </row>
    <row r="1409" spans="1:9" s="70" customFormat="1" ht="23.45" customHeight="1" x14ac:dyDescent="0.2">
      <c r="A1409" s="80"/>
      <c r="B1409" s="80"/>
      <c r="C1409" s="82"/>
      <c r="D1409" s="82"/>
      <c r="E1409" s="342"/>
      <c r="F1409" s="83"/>
      <c r="G1409" s="83"/>
      <c r="H1409" s="83"/>
      <c r="I1409" s="83"/>
    </row>
    <row r="1410" spans="1:9" s="70" customFormat="1" ht="23.45" customHeight="1" x14ac:dyDescent="0.2">
      <c r="A1410" s="80"/>
      <c r="B1410" s="80"/>
      <c r="C1410" s="82"/>
      <c r="D1410" s="82"/>
      <c r="E1410" s="342"/>
      <c r="F1410" s="83"/>
      <c r="G1410" s="83"/>
      <c r="H1410" s="83"/>
      <c r="I1410" s="83"/>
    </row>
    <row r="1411" spans="1:9" s="70" customFormat="1" ht="23.45" customHeight="1" x14ac:dyDescent="0.2">
      <c r="A1411" s="80"/>
      <c r="B1411" s="80"/>
      <c r="C1411" s="82"/>
      <c r="D1411" s="82"/>
      <c r="E1411" s="342"/>
      <c r="F1411" s="83"/>
      <c r="G1411" s="83"/>
      <c r="H1411" s="83"/>
      <c r="I1411" s="83"/>
    </row>
  </sheetData>
  <mergeCells count="4">
    <mergeCell ref="A2:I2"/>
    <mergeCell ref="A3:E3"/>
    <mergeCell ref="F3:G3"/>
    <mergeCell ref="H3:I3"/>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8"/>
  <sheetViews>
    <sheetView zoomScaleNormal="100" workbookViewId="0">
      <selection activeCell="K3" sqref="K3"/>
    </sheetView>
  </sheetViews>
  <sheetFormatPr defaultRowHeight="15" x14ac:dyDescent="0.25"/>
  <cols>
    <col min="2" max="2" width="78.85546875" customWidth="1"/>
    <col min="5" max="5" width="11.85546875" customWidth="1"/>
    <col min="6" max="6" width="22.7109375" customWidth="1"/>
  </cols>
  <sheetData>
    <row r="1" spans="1:7" ht="30" x14ac:dyDescent="0.25">
      <c r="A1" s="403" t="s">
        <v>34</v>
      </c>
      <c r="B1" s="403" t="s">
        <v>35</v>
      </c>
      <c r="C1" s="403" t="s">
        <v>36</v>
      </c>
      <c r="D1" s="403" t="s">
        <v>507</v>
      </c>
      <c r="E1" s="403" t="s">
        <v>508</v>
      </c>
      <c r="F1" s="403" t="s">
        <v>509</v>
      </c>
      <c r="G1" s="404" t="s">
        <v>510</v>
      </c>
    </row>
    <row r="2" spans="1:7" x14ac:dyDescent="0.25">
      <c r="B2" t="s">
        <v>543</v>
      </c>
    </row>
    <row r="3" spans="1:7" ht="285" customHeight="1" x14ac:dyDescent="0.25">
      <c r="A3" s="405" t="s">
        <v>545</v>
      </c>
      <c r="B3" s="102" t="s">
        <v>4676</v>
      </c>
      <c r="C3" s="406" t="s">
        <v>213</v>
      </c>
      <c r="D3" s="103">
        <v>1</v>
      </c>
      <c r="E3" s="407"/>
      <c r="F3" s="104">
        <f t="shared" ref="F3:F27" si="0">ROUND(E3*D3,2)</f>
        <v>0</v>
      </c>
      <c r="G3" s="100" t="s">
        <v>514</v>
      </c>
    </row>
    <row r="4" spans="1:7" ht="54.75" customHeight="1" x14ac:dyDescent="0.25">
      <c r="A4" s="106" t="s">
        <v>546</v>
      </c>
      <c r="B4" s="111" t="s">
        <v>547</v>
      </c>
      <c r="C4" s="108" t="s">
        <v>132</v>
      </c>
      <c r="D4" s="103">
        <v>1</v>
      </c>
      <c r="E4" s="407"/>
      <c r="F4" s="104">
        <f t="shared" si="0"/>
        <v>0</v>
      </c>
      <c r="G4" s="100" t="s">
        <v>514</v>
      </c>
    </row>
    <row r="5" spans="1:7" x14ac:dyDescent="0.25">
      <c r="A5" s="106" t="s">
        <v>548</v>
      </c>
      <c r="B5" s="111" t="s">
        <v>4677</v>
      </c>
      <c r="C5" s="108" t="s">
        <v>213</v>
      </c>
      <c r="D5" s="103">
        <v>1</v>
      </c>
      <c r="E5" s="407"/>
      <c r="F5" s="104">
        <f t="shared" si="0"/>
        <v>0</v>
      </c>
      <c r="G5" s="100" t="s">
        <v>514</v>
      </c>
    </row>
    <row r="6" spans="1:7" ht="38.25" x14ac:dyDescent="0.25">
      <c r="A6" s="106" t="s">
        <v>549</v>
      </c>
      <c r="B6" s="111" t="s">
        <v>4678</v>
      </c>
      <c r="C6" s="108" t="s">
        <v>213</v>
      </c>
      <c r="D6" s="103">
        <v>2</v>
      </c>
      <c r="E6" s="407"/>
      <c r="F6" s="104">
        <f t="shared" si="0"/>
        <v>0</v>
      </c>
      <c r="G6" s="100" t="s">
        <v>514</v>
      </c>
    </row>
    <row r="7" spans="1:7" ht="38.25" x14ac:dyDescent="0.25">
      <c r="A7" s="106" t="s">
        <v>550</v>
      </c>
      <c r="B7" s="111" t="s">
        <v>4679</v>
      </c>
      <c r="C7" s="108" t="s">
        <v>213</v>
      </c>
      <c r="D7" s="103">
        <v>2</v>
      </c>
      <c r="E7" s="407"/>
      <c r="F7" s="104">
        <f t="shared" si="0"/>
        <v>0</v>
      </c>
      <c r="G7" s="100" t="s">
        <v>514</v>
      </c>
    </row>
    <row r="8" spans="1:7" ht="55.5" customHeight="1" x14ac:dyDescent="0.25">
      <c r="A8" s="106" t="s">
        <v>551</v>
      </c>
      <c r="B8" s="111" t="s">
        <v>4680</v>
      </c>
      <c r="C8" s="108" t="s">
        <v>213</v>
      </c>
      <c r="D8" s="103">
        <v>2</v>
      </c>
      <c r="E8" s="407"/>
      <c r="F8" s="104">
        <f t="shared" si="0"/>
        <v>0</v>
      </c>
      <c r="G8" s="100" t="s">
        <v>514</v>
      </c>
    </row>
    <row r="9" spans="1:7" ht="51.75" customHeight="1" x14ac:dyDescent="0.25">
      <c r="A9" s="106" t="s">
        <v>552</v>
      </c>
      <c r="B9" s="111" t="s">
        <v>4681</v>
      </c>
      <c r="C9" s="108" t="s">
        <v>213</v>
      </c>
      <c r="D9" s="103">
        <v>2</v>
      </c>
      <c r="E9" s="407"/>
      <c r="F9" s="104">
        <f t="shared" si="0"/>
        <v>0</v>
      </c>
      <c r="G9" s="100" t="s">
        <v>514</v>
      </c>
    </row>
    <row r="10" spans="1:7" ht="28.5" customHeight="1" x14ac:dyDescent="0.25">
      <c r="A10" s="106" t="s">
        <v>553</v>
      </c>
      <c r="B10" s="408" t="s">
        <v>554</v>
      </c>
      <c r="C10" s="108" t="s">
        <v>213</v>
      </c>
      <c r="D10" s="103">
        <v>1</v>
      </c>
      <c r="E10" s="407"/>
      <c r="F10" s="104">
        <f t="shared" si="0"/>
        <v>0</v>
      </c>
      <c r="G10" s="100" t="s">
        <v>514</v>
      </c>
    </row>
    <row r="11" spans="1:7" ht="19.5" customHeight="1" x14ac:dyDescent="0.25">
      <c r="A11" s="106" t="s">
        <v>555</v>
      </c>
      <c r="B11" s="408" t="s">
        <v>556</v>
      </c>
      <c r="C11" s="108" t="s">
        <v>213</v>
      </c>
      <c r="D11" s="103">
        <v>1</v>
      </c>
      <c r="E11" s="407"/>
      <c r="F11" s="104">
        <f t="shared" si="0"/>
        <v>0</v>
      </c>
      <c r="G11" s="100" t="s">
        <v>514</v>
      </c>
    </row>
    <row r="12" spans="1:7" ht="25.5" x14ac:dyDescent="0.25">
      <c r="A12" s="106" t="s">
        <v>557</v>
      </c>
      <c r="B12" s="408" t="s">
        <v>4682</v>
      </c>
      <c r="C12" s="108" t="s">
        <v>213</v>
      </c>
      <c r="D12" s="103">
        <v>1</v>
      </c>
      <c r="E12" s="407"/>
      <c r="F12" s="104">
        <f t="shared" si="0"/>
        <v>0</v>
      </c>
      <c r="G12" s="100" t="s">
        <v>514</v>
      </c>
    </row>
    <row r="13" spans="1:7" ht="25.5" x14ac:dyDescent="0.25">
      <c r="A13" s="106" t="s">
        <v>558</v>
      </c>
      <c r="B13" s="408" t="s">
        <v>4683</v>
      </c>
      <c r="C13" s="108" t="s">
        <v>213</v>
      </c>
      <c r="D13" s="103">
        <v>12</v>
      </c>
      <c r="E13" s="407"/>
      <c r="F13" s="104">
        <f t="shared" si="0"/>
        <v>0</v>
      </c>
      <c r="G13" s="100" t="s">
        <v>514</v>
      </c>
    </row>
    <row r="14" spans="1:7" ht="38.25" x14ac:dyDescent="0.25">
      <c r="A14" s="106" t="s">
        <v>559</v>
      </c>
      <c r="B14" s="409" t="s">
        <v>560</v>
      </c>
      <c r="C14" s="100" t="s">
        <v>213</v>
      </c>
      <c r="D14" s="103">
        <v>3</v>
      </c>
      <c r="E14" s="407"/>
      <c r="F14" s="104">
        <f t="shared" si="0"/>
        <v>0</v>
      </c>
      <c r="G14" s="100" t="s">
        <v>514</v>
      </c>
    </row>
    <row r="15" spans="1:7" x14ac:dyDescent="0.25">
      <c r="A15" s="106" t="s">
        <v>561</v>
      </c>
      <c r="B15" s="410" t="s">
        <v>562</v>
      </c>
      <c r="C15" s="100" t="s">
        <v>213</v>
      </c>
      <c r="D15" s="103">
        <v>2</v>
      </c>
      <c r="E15" s="407"/>
      <c r="F15" s="104">
        <f t="shared" si="0"/>
        <v>0</v>
      </c>
      <c r="G15" s="100" t="s">
        <v>514</v>
      </c>
    </row>
    <row r="16" spans="1:7" x14ac:dyDescent="0.25">
      <c r="A16" s="106" t="s">
        <v>4684</v>
      </c>
      <c r="B16" s="410" t="s">
        <v>4685</v>
      </c>
      <c r="C16" s="100" t="s">
        <v>213</v>
      </c>
      <c r="D16" s="103">
        <v>1</v>
      </c>
      <c r="E16" s="407"/>
      <c r="F16" s="104">
        <f t="shared" si="0"/>
        <v>0</v>
      </c>
      <c r="G16" s="100" t="s">
        <v>514</v>
      </c>
    </row>
    <row r="17" spans="1:7" x14ac:dyDescent="0.25">
      <c r="A17" s="106" t="s">
        <v>4686</v>
      </c>
      <c r="B17" s="410" t="s">
        <v>4687</v>
      </c>
      <c r="C17" s="100"/>
      <c r="D17" s="103"/>
      <c r="E17" s="104"/>
      <c r="F17" s="104"/>
      <c r="G17" s="100"/>
    </row>
    <row r="18" spans="1:7" x14ac:dyDescent="0.25">
      <c r="A18" s="106" t="s">
        <v>4688</v>
      </c>
      <c r="B18" s="110" t="s">
        <v>4689</v>
      </c>
      <c r="C18" s="100" t="s">
        <v>213</v>
      </c>
      <c r="D18" s="103">
        <v>2</v>
      </c>
      <c r="E18" s="104"/>
      <c r="F18" s="104">
        <f t="shared" ref="F18:F23" si="1">ROUND(E18*D18,2)</f>
        <v>0</v>
      </c>
      <c r="G18" s="100" t="s">
        <v>514</v>
      </c>
    </row>
    <row r="19" spans="1:7" x14ac:dyDescent="0.25">
      <c r="A19" s="106" t="s">
        <v>4690</v>
      </c>
      <c r="B19" s="110" t="s">
        <v>4691</v>
      </c>
      <c r="C19" s="100" t="s">
        <v>213</v>
      </c>
      <c r="D19" s="103">
        <v>1</v>
      </c>
      <c r="E19" s="104"/>
      <c r="F19" s="104">
        <f t="shared" si="1"/>
        <v>0</v>
      </c>
      <c r="G19" s="100" t="s">
        <v>514</v>
      </c>
    </row>
    <row r="20" spans="1:7" x14ac:dyDescent="0.25">
      <c r="A20" s="106" t="s">
        <v>4692</v>
      </c>
      <c r="B20" s="110" t="s">
        <v>4693</v>
      </c>
      <c r="C20" s="100" t="s">
        <v>213</v>
      </c>
      <c r="D20" s="103">
        <v>1</v>
      </c>
      <c r="E20" s="104"/>
      <c r="F20" s="104">
        <f t="shared" si="1"/>
        <v>0</v>
      </c>
      <c r="G20" s="100" t="s">
        <v>514</v>
      </c>
    </row>
    <row r="21" spans="1:7" ht="30" x14ac:dyDescent="0.25">
      <c r="A21" s="106" t="s">
        <v>4694</v>
      </c>
      <c r="B21" s="110" t="s">
        <v>563</v>
      </c>
      <c r="C21" s="100" t="s">
        <v>66</v>
      </c>
      <c r="D21" s="103">
        <v>130</v>
      </c>
      <c r="E21" s="104"/>
      <c r="F21" s="104">
        <f t="shared" si="1"/>
        <v>0</v>
      </c>
      <c r="G21" s="100" t="s">
        <v>514</v>
      </c>
    </row>
    <row r="22" spans="1:7" ht="30" x14ac:dyDescent="0.25">
      <c r="A22" s="106" t="s">
        <v>4694</v>
      </c>
      <c r="B22" s="110" t="s">
        <v>564</v>
      </c>
      <c r="C22" s="100" t="s">
        <v>66</v>
      </c>
      <c r="D22" s="103">
        <v>52</v>
      </c>
      <c r="E22" s="104"/>
      <c r="F22" s="104">
        <f t="shared" si="1"/>
        <v>0</v>
      </c>
      <c r="G22" s="100" t="s">
        <v>514</v>
      </c>
    </row>
    <row r="23" spans="1:7" ht="45" x14ac:dyDescent="0.25">
      <c r="A23" s="106" t="s">
        <v>546</v>
      </c>
      <c r="B23" s="410" t="s">
        <v>565</v>
      </c>
      <c r="C23" s="100" t="s">
        <v>66</v>
      </c>
      <c r="D23" s="103">
        <v>12</v>
      </c>
      <c r="E23" s="104"/>
      <c r="F23" s="104">
        <f t="shared" si="1"/>
        <v>0</v>
      </c>
      <c r="G23" s="100" t="s">
        <v>514</v>
      </c>
    </row>
    <row r="24" spans="1:7" ht="60" x14ac:dyDescent="0.25">
      <c r="A24" s="101" t="s">
        <v>546</v>
      </c>
      <c r="B24" s="110" t="s">
        <v>4695</v>
      </c>
      <c r="C24" s="100" t="s">
        <v>66</v>
      </c>
      <c r="D24" s="103">
        <v>133</v>
      </c>
      <c r="E24" s="104"/>
      <c r="F24" s="104">
        <f t="shared" si="0"/>
        <v>0</v>
      </c>
      <c r="G24" s="100" t="s">
        <v>514</v>
      </c>
    </row>
    <row r="25" spans="1:7" ht="45" x14ac:dyDescent="0.25">
      <c r="A25" s="101" t="s">
        <v>546</v>
      </c>
      <c r="B25" s="411" t="s">
        <v>4696</v>
      </c>
      <c r="C25" s="100" t="s">
        <v>66</v>
      </c>
      <c r="D25" s="103">
        <v>20</v>
      </c>
      <c r="E25" s="104"/>
      <c r="F25" s="104">
        <f t="shared" si="0"/>
        <v>0</v>
      </c>
      <c r="G25" s="100" t="s">
        <v>514</v>
      </c>
    </row>
    <row r="26" spans="1:7" x14ac:dyDescent="0.25">
      <c r="A26" s="101" t="s">
        <v>546</v>
      </c>
      <c r="B26" s="110" t="s">
        <v>518</v>
      </c>
      <c r="C26" s="100" t="s">
        <v>196</v>
      </c>
      <c r="D26" s="103">
        <v>50</v>
      </c>
      <c r="E26" s="104"/>
      <c r="F26" s="104">
        <f t="shared" si="0"/>
        <v>0</v>
      </c>
      <c r="G26" s="100" t="s">
        <v>514</v>
      </c>
    </row>
    <row r="27" spans="1:7" x14ac:dyDescent="0.25">
      <c r="A27" s="101" t="s">
        <v>546</v>
      </c>
      <c r="B27" s="110" t="s">
        <v>519</v>
      </c>
      <c r="C27" s="100" t="s">
        <v>214</v>
      </c>
      <c r="D27" s="103">
        <v>10</v>
      </c>
      <c r="E27" s="104"/>
      <c r="F27" s="104">
        <f t="shared" si="0"/>
        <v>0</v>
      </c>
      <c r="G27" s="105"/>
    </row>
    <row r="28" spans="1:7" x14ac:dyDescent="0.25">
      <c r="A28" s="96"/>
      <c r="B28" s="97" t="s">
        <v>520</v>
      </c>
      <c r="C28" s="69"/>
      <c r="D28" s="98"/>
      <c r="E28" s="99"/>
      <c r="F28" s="99">
        <f>SUM(F3:F27)</f>
        <v>0</v>
      </c>
    </row>
    <row r="29" spans="1:7" x14ac:dyDescent="0.25">
      <c r="A29" s="96"/>
      <c r="B29" s="97"/>
      <c r="C29" s="69"/>
      <c r="D29" s="98"/>
      <c r="E29" s="99"/>
      <c r="F29" s="99"/>
    </row>
    <row r="30" spans="1:7" x14ac:dyDescent="0.25">
      <c r="B30" s="412" t="s">
        <v>4697</v>
      </c>
    </row>
    <row r="31" spans="1:7" ht="25.5" x14ac:dyDescent="0.25">
      <c r="A31" s="106" t="s">
        <v>566</v>
      </c>
      <c r="B31" s="111" t="s">
        <v>4698</v>
      </c>
      <c r="C31" s="108" t="s">
        <v>213</v>
      </c>
      <c r="D31" s="103">
        <v>3</v>
      </c>
      <c r="E31" s="104"/>
      <c r="F31" s="104">
        <f t="shared" ref="F31:F51" si="2">ROUND(E31*D31,2)</f>
        <v>0</v>
      </c>
      <c r="G31" s="100" t="s">
        <v>514</v>
      </c>
    </row>
    <row r="32" spans="1:7" ht="25.5" x14ac:dyDescent="0.25">
      <c r="A32" s="106" t="s">
        <v>568</v>
      </c>
      <c r="B32" s="111" t="s">
        <v>569</v>
      </c>
      <c r="C32" s="108" t="s">
        <v>213</v>
      </c>
      <c r="D32" s="103">
        <v>1</v>
      </c>
      <c r="E32" s="104"/>
      <c r="F32" s="104">
        <f t="shared" si="2"/>
        <v>0</v>
      </c>
      <c r="G32" s="100" t="s">
        <v>514</v>
      </c>
    </row>
    <row r="33" spans="1:7" ht="38.25" x14ac:dyDescent="0.25">
      <c r="A33" s="101" t="s">
        <v>570</v>
      </c>
      <c r="B33" s="102" t="s">
        <v>567</v>
      </c>
      <c r="C33" s="406" t="s">
        <v>213</v>
      </c>
      <c r="D33" s="103">
        <v>3</v>
      </c>
      <c r="E33" s="104"/>
      <c r="F33" s="104">
        <f t="shared" si="2"/>
        <v>0</v>
      </c>
      <c r="G33" s="100" t="s">
        <v>514</v>
      </c>
    </row>
    <row r="34" spans="1:7" ht="38.25" x14ac:dyDescent="0.25">
      <c r="A34" s="101" t="s">
        <v>571</v>
      </c>
      <c r="B34" s="102" t="s">
        <v>4699</v>
      </c>
      <c r="C34" s="406" t="s">
        <v>213</v>
      </c>
      <c r="D34" s="103">
        <v>2</v>
      </c>
      <c r="E34" s="104"/>
      <c r="F34" s="104">
        <f t="shared" si="2"/>
        <v>0</v>
      </c>
      <c r="G34" s="100" t="s">
        <v>514</v>
      </c>
    </row>
    <row r="35" spans="1:7" ht="25.5" x14ac:dyDescent="0.25">
      <c r="A35" s="106" t="s">
        <v>572</v>
      </c>
      <c r="B35" s="111" t="s">
        <v>4700</v>
      </c>
      <c r="C35" s="108" t="s">
        <v>213</v>
      </c>
      <c r="D35" s="103">
        <v>3</v>
      </c>
      <c r="E35" s="104"/>
      <c r="F35" s="104">
        <f t="shared" si="2"/>
        <v>0</v>
      </c>
      <c r="G35" s="100" t="s">
        <v>514</v>
      </c>
    </row>
    <row r="36" spans="1:7" ht="38.25" x14ac:dyDescent="0.25">
      <c r="A36" s="101" t="s">
        <v>573</v>
      </c>
      <c r="B36" s="102" t="s">
        <v>4701</v>
      </c>
      <c r="C36" s="108" t="s">
        <v>213</v>
      </c>
      <c r="D36" s="103">
        <v>1</v>
      </c>
      <c r="E36" s="104"/>
      <c r="F36" s="104">
        <f t="shared" si="2"/>
        <v>0</v>
      </c>
      <c r="G36" s="100" t="s">
        <v>514</v>
      </c>
    </row>
    <row r="37" spans="1:7" ht="30" x14ac:dyDescent="0.25">
      <c r="A37" s="106" t="s">
        <v>574</v>
      </c>
      <c r="B37" s="410" t="s">
        <v>4702</v>
      </c>
      <c r="C37" s="108" t="s">
        <v>213</v>
      </c>
      <c r="D37" s="103">
        <v>1</v>
      </c>
      <c r="E37" s="104"/>
      <c r="F37" s="104">
        <f t="shared" si="2"/>
        <v>0</v>
      </c>
      <c r="G37" s="100" t="s">
        <v>514</v>
      </c>
    </row>
    <row r="38" spans="1:7" x14ac:dyDescent="0.25">
      <c r="A38" s="106" t="s">
        <v>575</v>
      </c>
      <c r="B38" s="413" t="s">
        <v>4703</v>
      </c>
      <c r="C38" s="108" t="s">
        <v>213</v>
      </c>
      <c r="D38" s="103">
        <v>1</v>
      </c>
      <c r="E38" s="104"/>
      <c r="F38" s="104">
        <f t="shared" si="2"/>
        <v>0</v>
      </c>
      <c r="G38" s="100" t="s">
        <v>514</v>
      </c>
    </row>
    <row r="39" spans="1:7" ht="25.5" x14ac:dyDescent="0.25">
      <c r="A39" s="106" t="s">
        <v>4704</v>
      </c>
      <c r="B39" s="102" t="s">
        <v>4705</v>
      </c>
      <c r="C39" s="108" t="s">
        <v>213</v>
      </c>
      <c r="D39" s="103">
        <v>1</v>
      </c>
      <c r="E39" s="104"/>
      <c r="F39" s="104">
        <f t="shared" si="2"/>
        <v>0</v>
      </c>
      <c r="G39" s="100" t="s">
        <v>514</v>
      </c>
    </row>
    <row r="40" spans="1:7" ht="45" x14ac:dyDescent="0.25">
      <c r="A40" s="106" t="s">
        <v>4706</v>
      </c>
      <c r="B40" s="410" t="s">
        <v>4707</v>
      </c>
      <c r="C40" s="108" t="s">
        <v>213</v>
      </c>
      <c r="D40" s="103">
        <v>2</v>
      </c>
      <c r="E40" s="104"/>
      <c r="F40" s="104">
        <f t="shared" si="2"/>
        <v>0</v>
      </c>
      <c r="G40" s="100" t="s">
        <v>514</v>
      </c>
    </row>
    <row r="41" spans="1:7" x14ac:dyDescent="0.25">
      <c r="A41" s="101" t="s">
        <v>4708</v>
      </c>
      <c r="B41" s="408" t="s">
        <v>4709</v>
      </c>
      <c r="C41" s="406" t="s">
        <v>213</v>
      </c>
      <c r="D41" s="103">
        <v>1</v>
      </c>
      <c r="E41" s="407"/>
      <c r="F41" s="104">
        <f t="shared" si="2"/>
        <v>0</v>
      </c>
      <c r="G41" s="100" t="s">
        <v>514</v>
      </c>
    </row>
    <row r="42" spans="1:7" x14ac:dyDescent="0.25">
      <c r="A42" s="101" t="s">
        <v>4710</v>
      </c>
      <c r="B42" s="408" t="s">
        <v>577</v>
      </c>
      <c r="C42" s="406" t="s">
        <v>527</v>
      </c>
      <c r="D42" s="103">
        <v>1</v>
      </c>
      <c r="E42" s="407"/>
      <c r="F42" s="104">
        <f t="shared" si="2"/>
        <v>0</v>
      </c>
      <c r="G42" s="100" t="s">
        <v>514</v>
      </c>
    </row>
    <row r="43" spans="1:7" x14ac:dyDescent="0.25">
      <c r="A43" s="101" t="s">
        <v>4711</v>
      </c>
      <c r="B43" s="111" t="s">
        <v>526</v>
      </c>
      <c r="C43" s="406" t="s">
        <v>213</v>
      </c>
      <c r="D43" s="103">
        <v>6</v>
      </c>
      <c r="E43" s="407"/>
      <c r="F43" s="104">
        <f t="shared" si="2"/>
        <v>0</v>
      </c>
      <c r="G43" s="100" t="s">
        <v>514</v>
      </c>
    </row>
    <row r="44" spans="1:7" x14ac:dyDescent="0.25">
      <c r="A44" s="106" t="s">
        <v>4712</v>
      </c>
      <c r="B44" s="111" t="s">
        <v>4713</v>
      </c>
      <c r="C44" s="108" t="s">
        <v>213</v>
      </c>
      <c r="D44" s="103">
        <v>1</v>
      </c>
      <c r="E44" s="104"/>
      <c r="F44" s="104">
        <f t="shared" si="2"/>
        <v>0</v>
      </c>
      <c r="G44" s="100" t="s">
        <v>514</v>
      </c>
    </row>
    <row r="45" spans="1:7" x14ac:dyDescent="0.25">
      <c r="A45" s="106" t="s">
        <v>4714</v>
      </c>
      <c r="B45" s="111" t="s">
        <v>576</v>
      </c>
      <c r="C45" s="108" t="s">
        <v>213</v>
      </c>
      <c r="D45" s="103">
        <v>1</v>
      </c>
      <c r="E45" s="104"/>
      <c r="F45" s="104">
        <f t="shared" si="2"/>
        <v>0</v>
      </c>
      <c r="G45" s="100" t="s">
        <v>514</v>
      </c>
    </row>
    <row r="46" spans="1:7" x14ac:dyDescent="0.25">
      <c r="A46" s="101" t="s">
        <v>4715</v>
      </c>
      <c r="B46" s="409" t="s">
        <v>4716</v>
      </c>
      <c r="C46" s="406" t="s">
        <v>213</v>
      </c>
      <c r="D46" s="103">
        <v>1</v>
      </c>
      <c r="E46" s="407"/>
      <c r="F46" s="104">
        <f t="shared" si="2"/>
        <v>0</v>
      </c>
      <c r="G46" s="100" t="s">
        <v>514</v>
      </c>
    </row>
    <row r="47" spans="1:7" x14ac:dyDescent="0.25">
      <c r="A47" s="101" t="s">
        <v>4717</v>
      </c>
      <c r="B47" s="409" t="s">
        <v>4718</v>
      </c>
      <c r="C47" s="406" t="s">
        <v>213</v>
      </c>
      <c r="D47" s="103">
        <v>1</v>
      </c>
      <c r="E47" s="407"/>
      <c r="F47" s="104">
        <f t="shared" si="2"/>
        <v>0</v>
      </c>
      <c r="G47" s="100" t="s">
        <v>514</v>
      </c>
    </row>
    <row r="48" spans="1:7" x14ac:dyDescent="0.25">
      <c r="A48" s="101" t="s">
        <v>4719</v>
      </c>
      <c r="B48" s="102" t="s">
        <v>4720</v>
      </c>
      <c r="C48" s="406" t="s">
        <v>213</v>
      </c>
      <c r="D48" s="103">
        <v>1</v>
      </c>
      <c r="E48" s="407"/>
      <c r="F48" s="104">
        <f t="shared" si="2"/>
        <v>0</v>
      </c>
      <c r="G48" s="100" t="s">
        <v>514</v>
      </c>
    </row>
    <row r="49" spans="1:7" x14ac:dyDescent="0.25">
      <c r="A49" s="101" t="s">
        <v>4721</v>
      </c>
      <c r="B49" s="102" t="s">
        <v>4722</v>
      </c>
      <c r="C49" s="406" t="s">
        <v>213</v>
      </c>
      <c r="D49" s="103">
        <v>1</v>
      </c>
      <c r="E49" s="407"/>
      <c r="F49" s="104">
        <f t="shared" si="2"/>
        <v>0</v>
      </c>
      <c r="G49" s="100" t="s">
        <v>514</v>
      </c>
    </row>
    <row r="50" spans="1:7" x14ac:dyDescent="0.25">
      <c r="A50" s="106" t="s">
        <v>4723</v>
      </c>
      <c r="B50" s="414" t="s">
        <v>4724</v>
      </c>
      <c r="C50" s="100" t="s">
        <v>213</v>
      </c>
      <c r="D50" s="103">
        <v>1</v>
      </c>
      <c r="E50" s="407"/>
      <c r="F50" s="104">
        <f t="shared" si="2"/>
        <v>0</v>
      </c>
      <c r="G50" s="100" t="s">
        <v>514</v>
      </c>
    </row>
    <row r="51" spans="1:7" x14ac:dyDescent="0.25">
      <c r="A51" s="106" t="s">
        <v>4725</v>
      </c>
      <c r="B51" s="414" t="s">
        <v>4726</v>
      </c>
      <c r="C51" s="100" t="s">
        <v>213</v>
      </c>
      <c r="D51" s="103">
        <v>1</v>
      </c>
      <c r="E51" s="407"/>
      <c r="F51" s="104">
        <f t="shared" si="2"/>
        <v>0</v>
      </c>
      <c r="G51" s="100" t="s">
        <v>514</v>
      </c>
    </row>
    <row r="52" spans="1:7" x14ac:dyDescent="0.25">
      <c r="A52" s="106" t="s">
        <v>4727</v>
      </c>
      <c r="B52" s="414" t="s">
        <v>4728</v>
      </c>
      <c r="C52" s="100"/>
      <c r="D52" s="103"/>
      <c r="E52" s="407"/>
      <c r="F52" s="104"/>
      <c r="G52" s="100"/>
    </row>
    <row r="53" spans="1:7" x14ac:dyDescent="0.25">
      <c r="A53" s="109" t="s">
        <v>4729</v>
      </c>
      <c r="B53" s="110" t="s">
        <v>4730</v>
      </c>
      <c r="C53" s="100" t="s">
        <v>66</v>
      </c>
      <c r="D53" s="103">
        <v>33</v>
      </c>
      <c r="E53" s="104"/>
      <c r="F53" s="104">
        <f t="shared" ref="F53:F56" si="3">ROUND(E53*D53,2)</f>
        <v>0</v>
      </c>
      <c r="G53" s="100" t="s">
        <v>514</v>
      </c>
    </row>
    <row r="54" spans="1:7" x14ac:dyDescent="0.25">
      <c r="A54" s="109" t="s">
        <v>4729</v>
      </c>
      <c r="B54" s="110" t="s">
        <v>4731</v>
      </c>
      <c r="C54" s="100" t="s">
        <v>66</v>
      </c>
      <c r="D54" s="103">
        <v>9</v>
      </c>
      <c r="E54" s="104"/>
      <c r="F54" s="104">
        <f t="shared" si="3"/>
        <v>0</v>
      </c>
      <c r="G54" s="100" t="s">
        <v>514</v>
      </c>
    </row>
    <row r="55" spans="1:7" ht="60" x14ac:dyDescent="0.25">
      <c r="A55" s="101" t="s">
        <v>4732</v>
      </c>
      <c r="B55" s="110" t="s">
        <v>4695</v>
      </c>
      <c r="C55" s="100" t="s">
        <v>66</v>
      </c>
      <c r="D55" s="103">
        <v>6</v>
      </c>
      <c r="E55" s="104"/>
      <c r="F55" s="104">
        <f t="shared" si="3"/>
        <v>0</v>
      </c>
      <c r="G55" s="100" t="s">
        <v>514</v>
      </c>
    </row>
    <row r="56" spans="1:7" x14ac:dyDescent="0.25">
      <c r="A56" s="101" t="s">
        <v>4732</v>
      </c>
      <c r="B56" s="110" t="s">
        <v>518</v>
      </c>
      <c r="C56" s="100" t="s">
        <v>196</v>
      </c>
      <c r="D56" s="103">
        <v>20</v>
      </c>
      <c r="E56" s="104"/>
      <c r="F56" s="104">
        <f t="shared" si="3"/>
        <v>0</v>
      </c>
      <c r="G56" s="100" t="s">
        <v>514</v>
      </c>
    </row>
    <row r="57" spans="1:7" x14ac:dyDescent="0.25">
      <c r="A57" s="96"/>
      <c r="B57" s="97" t="s">
        <v>520</v>
      </c>
      <c r="C57" s="69"/>
      <c r="D57" s="98"/>
      <c r="E57" s="99"/>
      <c r="F57" s="99">
        <f>SUM(F33:F56)</f>
        <v>0</v>
      </c>
    </row>
    <row r="58" spans="1:7" x14ac:dyDescent="0.25">
      <c r="A58" s="96"/>
      <c r="B58" s="97"/>
      <c r="C58" s="69"/>
      <c r="D58" s="98"/>
      <c r="E58" s="99"/>
      <c r="F58" s="99"/>
    </row>
  </sheetData>
  <protectedRanges>
    <protectedRange sqref="E44:E45 E55:E1048576 E1:E40" name="Oblast1"/>
    <protectedRange sqref="E53:E54" name="Oblast1_2"/>
    <protectedRange sqref="E41:E42" name="Oblast1_1"/>
    <protectedRange sqref="E43" name="Oblast1_3"/>
    <protectedRange sqref="E46" name="Oblast1_3_1"/>
    <protectedRange sqref="E47" name="Oblast1_3_2"/>
    <protectedRange sqref="E48:E49" name="Oblast1_4"/>
    <protectedRange sqref="E50:E52" name="Oblast1_2_1"/>
  </protectedRanges>
  <pageMargins left="0.7" right="0.7" top="0.78749999999999998" bottom="0.78749999999999998" header="0.51180555555555496" footer="0.51180555555555496"/>
  <pageSetup paperSize="9"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41"/>
  <sheetViews>
    <sheetView zoomScaleNormal="100" workbookViewId="0">
      <selection activeCell="K3" sqref="K3"/>
    </sheetView>
  </sheetViews>
  <sheetFormatPr defaultRowHeight="15" x14ac:dyDescent="0.25"/>
  <cols>
    <col min="2" max="2" width="78.85546875" customWidth="1"/>
    <col min="5" max="5" width="11.85546875" customWidth="1"/>
    <col min="6" max="6" width="22.7109375" customWidth="1"/>
  </cols>
  <sheetData>
    <row r="1" spans="1:7" ht="30" x14ac:dyDescent="0.25">
      <c r="A1" s="415" t="s">
        <v>34</v>
      </c>
      <c r="B1" s="415" t="s">
        <v>35</v>
      </c>
      <c r="C1" s="415" t="s">
        <v>36</v>
      </c>
      <c r="D1" s="415" t="s">
        <v>507</v>
      </c>
      <c r="E1" s="415" t="s">
        <v>508</v>
      </c>
      <c r="F1" s="415" t="s">
        <v>509</v>
      </c>
      <c r="G1" s="416" t="s">
        <v>510</v>
      </c>
    </row>
    <row r="2" spans="1:7" x14ac:dyDescent="0.25">
      <c r="B2" s="412" t="s">
        <v>511</v>
      </c>
    </row>
    <row r="3" spans="1:7" ht="312" customHeight="1" x14ac:dyDescent="0.25">
      <c r="A3" s="101" t="s">
        <v>513</v>
      </c>
      <c r="B3" s="417" t="s">
        <v>4733</v>
      </c>
      <c r="C3" s="406" t="s">
        <v>213</v>
      </c>
      <c r="D3" s="103">
        <v>2</v>
      </c>
      <c r="E3" s="104"/>
      <c r="F3" s="104">
        <f t="shared" ref="F3:F16" si="0">ROUND(E3*D3,2)</f>
        <v>0</v>
      </c>
      <c r="G3" s="100" t="s">
        <v>514</v>
      </c>
    </row>
    <row r="4" spans="1:7" ht="309.75" customHeight="1" x14ac:dyDescent="0.25">
      <c r="A4" s="101" t="s">
        <v>515</v>
      </c>
      <c r="B4" s="417" t="s">
        <v>4734</v>
      </c>
      <c r="C4" s="406" t="s">
        <v>213</v>
      </c>
      <c r="D4" s="103">
        <v>3</v>
      </c>
      <c r="E4" s="104"/>
      <c r="F4" s="104">
        <f t="shared" si="0"/>
        <v>0</v>
      </c>
      <c r="G4" s="100" t="s">
        <v>514</v>
      </c>
    </row>
    <row r="5" spans="1:7" ht="19.5" customHeight="1" x14ac:dyDescent="0.25">
      <c r="A5" s="101" t="s">
        <v>4735</v>
      </c>
      <c r="B5" s="417" t="s">
        <v>4736</v>
      </c>
      <c r="C5" s="406" t="s">
        <v>213</v>
      </c>
      <c r="D5" s="103">
        <v>5</v>
      </c>
      <c r="E5" s="104"/>
      <c r="F5" s="104">
        <f t="shared" si="0"/>
        <v>0</v>
      </c>
      <c r="G5" s="100" t="s">
        <v>514</v>
      </c>
    </row>
    <row r="6" spans="1:7" ht="15" customHeight="1" x14ac:dyDescent="0.25">
      <c r="A6" s="106" t="s">
        <v>516</v>
      </c>
      <c r="B6" s="107" t="s">
        <v>4737</v>
      </c>
      <c r="C6" s="108" t="s">
        <v>213</v>
      </c>
      <c r="D6" s="103">
        <v>10</v>
      </c>
      <c r="E6" s="104"/>
      <c r="F6" s="104">
        <f t="shared" si="0"/>
        <v>0</v>
      </c>
      <c r="G6" s="100" t="s">
        <v>514</v>
      </c>
    </row>
    <row r="7" spans="1:7" ht="15" customHeight="1" x14ac:dyDescent="0.25">
      <c r="A7" s="106" t="s">
        <v>4738</v>
      </c>
      <c r="B7" s="107" t="s">
        <v>4739</v>
      </c>
      <c r="C7" s="108" t="s">
        <v>213</v>
      </c>
      <c r="D7" s="103">
        <v>5</v>
      </c>
      <c r="E7" s="104"/>
      <c r="F7" s="104">
        <f t="shared" si="0"/>
        <v>0</v>
      </c>
      <c r="G7" s="100" t="s">
        <v>514</v>
      </c>
    </row>
    <row r="8" spans="1:7" x14ac:dyDescent="0.25">
      <c r="A8" s="106" t="s">
        <v>4740</v>
      </c>
      <c r="B8" s="107" t="s">
        <v>4741</v>
      </c>
      <c r="C8" s="108" t="s">
        <v>213</v>
      </c>
      <c r="D8" s="103">
        <v>5</v>
      </c>
      <c r="E8" s="104"/>
      <c r="F8" s="104">
        <f t="shared" si="0"/>
        <v>0</v>
      </c>
      <c r="G8" s="100" t="s">
        <v>514</v>
      </c>
    </row>
    <row r="9" spans="1:7" ht="18" customHeight="1" x14ac:dyDescent="0.25">
      <c r="A9" s="109" t="s">
        <v>4742</v>
      </c>
      <c r="B9" s="110" t="s">
        <v>4743</v>
      </c>
      <c r="C9" s="100" t="s">
        <v>213</v>
      </c>
      <c r="D9" s="103">
        <v>5</v>
      </c>
      <c r="E9" s="104"/>
      <c r="F9" s="104">
        <f t="shared" si="0"/>
        <v>0</v>
      </c>
      <c r="G9" s="100" t="s">
        <v>514</v>
      </c>
    </row>
    <row r="10" spans="1:7" x14ac:dyDescent="0.25">
      <c r="A10" s="109" t="s">
        <v>4744</v>
      </c>
      <c r="B10" s="110" t="s">
        <v>4745</v>
      </c>
      <c r="C10" s="100" t="s">
        <v>213</v>
      </c>
      <c r="D10" s="103">
        <v>4</v>
      </c>
      <c r="E10" s="104"/>
      <c r="F10" s="104">
        <f t="shared" si="0"/>
        <v>0</v>
      </c>
      <c r="G10" s="100" t="s">
        <v>514</v>
      </c>
    </row>
    <row r="11" spans="1:7" x14ac:dyDescent="0.25">
      <c r="A11" s="109" t="s">
        <v>4746</v>
      </c>
      <c r="B11" s="110" t="s">
        <v>4747</v>
      </c>
      <c r="C11" s="100" t="s">
        <v>213</v>
      </c>
      <c r="D11" s="103">
        <v>9</v>
      </c>
      <c r="E11" s="104"/>
      <c r="F11" s="104">
        <f t="shared" si="0"/>
        <v>0</v>
      </c>
      <c r="G11" s="100" t="s">
        <v>514</v>
      </c>
    </row>
    <row r="12" spans="1:7" x14ac:dyDescent="0.25">
      <c r="A12" s="109" t="s">
        <v>4748</v>
      </c>
      <c r="B12" s="110" t="s">
        <v>4749</v>
      </c>
      <c r="C12" s="100" t="s">
        <v>213</v>
      </c>
      <c r="D12" s="103">
        <v>7</v>
      </c>
      <c r="E12" s="104"/>
      <c r="F12" s="104">
        <f t="shared" si="0"/>
        <v>0</v>
      </c>
      <c r="G12" s="100" t="s">
        <v>514</v>
      </c>
    </row>
    <row r="13" spans="1:7" x14ac:dyDescent="0.25">
      <c r="A13" s="109" t="s">
        <v>4750</v>
      </c>
      <c r="B13" s="110" t="s">
        <v>4751</v>
      </c>
      <c r="C13" s="100" t="s">
        <v>213</v>
      </c>
      <c r="D13" s="103">
        <v>13</v>
      </c>
      <c r="E13" s="104"/>
      <c r="F13" s="104">
        <f t="shared" si="0"/>
        <v>0</v>
      </c>
      <c r="G13" s="100" t="s">
        <v>514</v>
      </c>
    </row>
    <row r="14" spans="1:7" ht="45" x14ac:dyDescent="0.25">
      <c r="A14" s="101" t="s">
        <v>517</v>
      </c>
      <c r="B14" s="110" t="s">
        <v>4752</v>
      </c>
      <c r="C14" s="100" t="s">
        <v>66</v>
      </c>
      <c r="D14" s="103">
        <v>52</v>
      </c>
      <c r="E14" s="104"/>
      <c r="F14" s="104">
        <f t="shared" si="0"/>
        <v>0</v>
      </c>
      <c r="G14" s="100" t="s">
        <v>514</v>
      </c>
    </row>
    <row r="15" spans="1:7" x14ac:dyDescent="0.25">
      <c r="A15" s="101" t="s">
        <v>517</v>
      </c>
      <c r="B15" s="110" t="s">
        <v>518</v>
      </c>
      <c r="C15" s="100" t="s">
        <v>196</v>
      </c>
      <c r="D15" s="103">
        <v>10</v>
      </c>
      <c r="E15" s="104"/>
      <c r="F15" s="104">
        <f t="shared" si="0"/>
        <v>0</v>
      </c>
      <c r="G15" s="100" t="s">
        <v>514</v>
      </c>
    </row>
    <row r="16" spans="1:7" x14ac:dyDescent="0.25">
      <c r="A16" s="101" t="s">
        <v>517</v>
      </c>
      <c r="B16" s="110" t="s">
        <v>519</v>
      </c>
      <c r="C16" s="100" t="s">
        <v>214</v>
      </c>
      <c r="D16" s="103">
        <v>10</v>
      </c>
      <c r="E16" s="104"/>
      <c r="F16" s="104">
        <f t="shared" si="0"/>
        <v>0</v>
      </c>
      <c r="G16" s="105"/>
    </row>
    <row r="17" spans="1:7" x14ac:dyDescent="0.25">
      <c r="A17" s="96"/>
      <c r="B17" s="97" t="s">
        <v>520</v>
      </c>
      <c r="C17" s="69"/>
      <c r="D17" s="98"/>
      <c r="E17" s="99"/>
      <c r="F17" s="99">
        <f>SUM(F3:F16)</f>
        <v>0</v>
      </c>
    </row>
    <row r="18" spans="1:7" x14ac:dyDescent="0.25">
      <c r="A18" s="96"/>
      <c r="B18" s="97"/>
      <c r="C18" s="69"/>
      <c r="D18" s="98"/>
      <c r="E18" s="99"/>
      <c r="F18" s="99"/>
    </row>
    <row r="19" spans="1:7" x14ac:dyDescent="0.25">
      <c r="B19" s="412" t="s">
        <v>4753</v>
      </c>
    </row>
    <row r="20" spans="1:7" ht="25.5" x14ac:dyDescent="0.25">
      <c r="A20" s="101" t="s">
        <v>521</v>
      </c>
      <c r="B20" s="111" t="s">
        <v>4698</v>
      </c>
      <c r="C20" s="108" t="s">
        <v>213</v>
      </c>
      <c r="D20" s="103">
        <v>2</v>
      </c>
      <c r="E20" s="104"/>
      <c r="F20" s="104">
        <f t="shared" ref="F20:F24" si="1">ROUND(E20*D20,2)</f>
        <v>0</v>
      </c>
      <c r="G20" s="100" t="s">
        <v>514</v>
      </c>
    </row>
    <row r="21" spans="1:7" ht="38.25" x14ac:dyDescent="0.25">
      <c r="A21" s="101" t="s">
        <v>522</v>
      </c>
      <c r="B21" s="102" t="s">
        <v>567</v>
      </c>
      <c r="C21" s="406" t="s">
        <v>213</v>
      </c>
      <c r="D21" s="103">
        <v>2</v>
      </c>
      <c r="E21" s="104"/>
      <c r="F21" s="104">
        <f t="shared" si="1"/>
        <v>0</v>
      </c>
      <c r="G21" s="100" t="s">
        <v>514</v>
      </c>
    </row>
    <row r="22" spans="1:7" ht="25.5" x14ac:dyDescent="0.25">
      <c r="A22" s="101" t="s">
        <v>523</v>
      </c>
      <c r="B22" s="111" t="s">
        <v>4700</v>
      </c>
      <c r="C22" s="108" t="s">
        <v>213</v>
      </c>
      <c r="D22" s="103">
        <v>1</v>
      </c>
      <c r="E22" s="104"/>
      <c r="F22" s="104">
        <f t="shared" si="1"/>
        <v>0</v>
      </c>
      <c r="G22" s="100" t="s">
        <v>514</v>
      </c>
    </row>
    <row r="23" spans="1:7" x14ac:dyDescent="0.25">
      <c r="A23" s="101" t="s">
        <v>524</v>
      </c>
      <c r="B23" s="408" t="s">
        <v>4709</v>
      </c>
      <c r="C23" s="406" t="s">
        <v>213</v>
      </c>
      <c r="D23" s="103">
        <v>1</v>
      </c>
      <c r="E23" s="407"/>
      <c r="F23" s="104">
        <f t="shared" si="1"/>
        <v>0</v>
      </c>
      <c r="G23" s="100" t="s">
        <v>514</v>
      </c>
    </row>
    <row r="24" spans="1:7" x14ac:dyDescent="0.25">
      <c r="A24" s="101" t="s">
        <v>525</v>
      </c>
      <c r="B24" s="111" t="s">
        <v>526</v>
      </c>
      <c r="C24" s="406" t="s">
        <v>213</v>
      </c>
      <c r="D24" s="103">
        <v>6</v>
      </c>
      <c r="E24" s="407"/>
      <c r="F24" s="104">
        <f t="shared" si="1"/>
        <v>0</v>
      </c>
      <c r="G24" s="100" t="s">
        <v>514</v>
      </c>
    </row>
    <row r="25" spans="1:7" x14ac:dyDescent="0.25">
      <c r="A25" s="109" t="s">
        <v>4754</v>
      </c>
      <c r="B25" s="414" t="s">
        <v>4728</v>
      </c>
      <c r="C25" s="100"/>
      <c r="D25" s="103"/>
      <c r="E25" s="407"/>
      <c r="F25" s="104"/>
      <c r="G25" s="100"/>
    </row>
    <row r="26" spans="1:7" x14ac:dyDescent="0.25">
      <c r="A26" s="109" t="s">
        <v>4755</v>
      </c>
      <c r="B26" s="110" t="s">
        <v>4730</v>
      </c>
      <c r="C26" s="100" t="s">
        <v>66</v>
      </c>
      <c r="D26" s="103">
        <v>8</v>
      </c>
      <c r="E26" s="104"/>
      <c r="F26" s="104">
        <f t="shared" ref="F26:F28" si="2">ROUND(E26*D26,2)</f>
        <v>0</v>
      </c>
      <c r="G26" s="100" t="s">
        <v>514</v>
      </c>
    </row>
    <row r="27" spans="1:7" x14ac:dyDescent="0.25">
      <c r="A27" s="109" t="s">
        <v>4755</v>
      </c>
      <c r="B27" s="110" t="s">
        <v>4731</v>
      </c>
      <c r="C27" s="100" t="s">
        <v>66</v>
      </c>
      <c r="D27" s="103">
        <v>3</v>
      </c>
      <c r="E27" s="104"/>
      <c r="F27" s="104">
        <f t="shared" si="2"/>
        <v>0</v>
      </c>
      <c r="G27" s="100" t="s">
        <v>514</v>
      </c>
    </row>
    <row r="28" spans="1:7" x14ac:dyDescent="0.25">
      <c r="A28" s="101" t="s">
        <v>528</v>
      </c>
      <c r="B28" s="110" t="s">
        <v>518</v>
      </c>
      <c r="C28" s="100" t="s">
        <v>196</v>
      </c>
      <c r="D28" s="103">
        <v>5</v>
      </c>
      <c r="E28" s="104"/>
      <c r="F28" s="104">
        <f t="shared" si="2"/>
        <v>0</v>
      </c>
      <c r="G28" s="100" t="s">
        <v>514</v>
      </c>
    </row>
    <row r="29" spans="1:7" x14ac:dyDescent="0.25">
      <c r="A29" s="96"/>
      <c r="B29" s="97" t="s">
        <v>520</v>
      </c>
      <c r="C29" s="69"/>
      <c r="D29" s="98"/>
      <c r="E29" s="99"/>
      <c r="F29" s="99">
        <f>SUM(F21:F28)</f>
        <v>0</v>
      </c>
    </row>
    <row r="30" spans="1:7" x14ac:dyDescent="0.25">
      <c r="A30" s="96"/>
      <c r="B30" s="97"/>
      <c r="C30" s="69"/>
      <c r="D30" s="98"/>
      <c r="E30" s="99"/>
      <c r="F30" s="99"/>
    </row>
    <row r="31" spans="1:7" x14ac:dyDescent="0.25">
      <c r="B31" t="s">
        <v>529</v>
      </c>
    </row>
    <row r="32" spans="1:7" x14ac:dyDescent="0.25">
      <c r="B32" s="97" t="s">
        <v>530</v>
      </c>
    </row>
    <row r="33" spans="1:7" ht="25.5" x14ac:dyDescent="0.25">
      <c r="A33" s="101" t="s">
        <v>531</v>
      </c>
      <c r="B33" s="102" t="s">
        <v>532</v>
      </c>
      <c r="C33" s="406" t="s">
        <v>213</v>
      </c>
      <c r="D33" s="103">
        <v>1</v>
      </c>
      <c r="E33" s="104"/>
      <c r="F33" s="104">
        <f t="shared" ref="F33:F39" si="3">ROUND(E33*D33,2)</f>
        <v>0</v>
      </c>
      <c r="G33" s="100" t="s">
        <v>514</v>
      </c>
    </row>
    <row r="34" spans="1:7" x14ac:dyDescent="0.25">
      <c r="A34" s="106" t="s">
        <v>533</v>
      </c>
      <c r="B34" s="111" t="s">
        <v>534</v>
      </c>
      <c r="C34" s="108" t="s">
        <v>213</v>
      </c>
      <c r="D34" s="103">
        <v>2</v>
      </c>
      <c r="E34" s="104"/>
      <c r="F34" s="104">
        <f t="shared" si="3"/>
        <v>0</v>
      </c>
      <c r="G34" s="100" t="s">
        <v>514</v>
      </c>
    </row>
    <row r="35" spans="1:7" x14ac:dyDescent="0.25">
      <c r="A35" s="106" t="s">
        <v>535</v>
      </c>
      <c r="B35" s="107" t="s">
        <v>536</v>
      </c>
      <c r="C35" s="108" t="s">
        <v>213</v>
      </c>
      <c r="D35" s="103">
        <v>1</v>
      </c>
      <c r="E35" s="104"/>
      <c r="F35" s="104">
        <f t="shared" si="3"/>
        <v>0</v>
      </c>
      <c r="G35" s="100" t="s">
        <v>514</v>
      </c>
    </row>
    <row r="36" spans="1:7" x14ac:dyDescent="0.25">
      <c r="A36" s="106" t="s">
        <v>537</v>
      </c>
      <c r="B36" s="111" t="s">
        <v>538</v>
      </c>
      <c r="C36" s="108" t="s">
        <v>527</v>
      </c>
      <c r="D36" s="103">
        <v>17</v>
      </c>
      <c r="E36" s="104"/>
      <c r="F36" s="104">
        <f t="shared" si="3"/>
        <v>0</v>
      </c>
      <c r="G36" s="100" t="s">
        <v>514</v>
      </c>
    </row>
    <row r="37" spans="1:7" x14ac:dyDescent="0.25">
      <c r="A37" s="106" t="s">
        <v>537</v>
      </c>
      <c r="B37" s="111" t="s">
        <v>539</v>
      </c>
      <c r="C37" s="108" t="s">
        <v>213</v>
      </c>
      <c r="D37" s="103">
        <v>1</v>
      </c>
      <c r="E37" s="104"/>
      <c r="F37" s="104">
        <f t="shared" si="3"/>
        <v>0</v>
      </c>
      <c r="G37" s="100" t="s">
        <v>514</v>
      </c>
    </row>
    <row r="38" spans="1:7" x14ac:dyDescent="0.25">
      <c r="A38" s="106" t="s">
        <v>537</v>
      </c>
      <c r="B38" s="107" t="s">
        <v>540</v>
      </c>
      <c r="C38" s="108" t="s">
        <v>541</v>
      </c>
      <c r="D38" s="103">
        <v>10</v>
      </c>
      <c r="E38" s="104"/>
      <c r="F38" s="104">
        <f t="shared" si="3"/>
        <v>0</v>
      </c>
      <c r="G38" s="100" t="s">
        <v>514</v>
      </c>
    </row>
    <row r="39" spans="1:7" x14ac:dyDescent="0.25">
      <c r="A39" s="101" t="s">
        <v>537</v>
      </c>
      <c r="B39" s="111" t="s">
        <v>542</v>
      </c>
      <c r="C39" s="108" t="s">
        <v>214</v>
      </c>
      <c r="D39" s="103">
        <v>5</v>
      </c>
      <c r="E39" s="104"/>
      <c r="F39" s="104">
        <f t="shared" si="3"/>
        <v>0</v>
      </c>
      <c r="G39" s="100" t="s">
        <v>514</v>
      </c>
    </row>
    <row r="40" spans="1:7" x14ac:dyDescent="0.25">
      <c r="A40" s="96"/>
      <c r="B40" s="97" t="s">
        <v>520</v>
      </c>
      <c r="C40" s="69"/>
      <c r="D40" s="98"/>
      <c r="E40" s="99"/>
      <c r="F40" s="99">
        <f>SUM(F33:F39)</f>
        <v>0</v>
      </c>
    </row>
    <row r="41" spans="1:7" x14ac:dyDescent="0.25">
      <c r="A41" s="96"/>
      <c r="B41" s="97"/>
      <c r="C41" s="69"/>
      <c r="D41" s="98"/>
      <c r="E41" s="99"/>
      <c r="F41" s="99"/>
    </row>
  </sheetData>
  <protectedRanges>
    <protectedRange sqref="E28:E1048576 E1:E22" name="Oblast1"/>
    <protectedRange sqref="E26:E27" name="Oblast1_2"/>
    <protectedRange sqref="E23" name="Oblast1_1"/>
    <protectedRange sqref="E24" name="Oblast1_3"/>
    <protectedRange sqref="E25" name="Oblast1_2_1"/>
  </protectedRanges>
  <pageMargins left="0.7" right="0.7" top="0.78749999999999998" bottom="0.78749999999999998" header="0.51180555555555496" footer="0.51180555555555496"/>
  <pageSetup paperSize="9"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BM904"/>
  <sheetViews>
    <sheetView topLeftCell="C62" zoomScaleNormal="100" workbookViewId="0">
      <selection activeCell="X6" sqref="X6"/>
    </sheetView>
  </sheetViews>
  <sheetFormatPr defaultRowHeight="15" x14ac:dyDescent="0.25"/>
  <cols>
    <col min="1" max="1" width="7.140625" customWidth="1"/>
    <col min="2" max="2" width="1" customWidth="1"/>
    <col min="3" max="3" width="3.5703125" customWidth="1"/>
    <col min="4" max="4" width="3.7109375" customWidth="1"/>
    <col min="5" max="5" width="14.7109375" customWidth="1"/>
    <col min="6" max="6" width="86.42578125" customWidth="1"/>
    <col min="7" max="7" width="6.42578125" customWidth="1"/>
    <col min="8" max="8" width="12" customWidth="1"/>
    <col min="9" max="9" width="13.5703125" customWidth="1"/>
    <col min="10" max="11" width="19.140625" customWidth="1"/>
    <col min="12" max="12" width="8" customWidth="1"/>
    <col min="13" max="13" width="9.28515625" hidden="1" customWidth="1"/>
    <col min="15" max="20" width="12.1406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s>
  <sheetData>
    <row r="2" spans="2:46" ht="36.950000000000003" customHeight="1" x14ac:dyDescent="0.25">
      <c r="L2" s="475"/>
      <c r="M2" s="475"/>
      <c r="N2" s="475"/>
      <c r="O2" s="475"/>
      <c r="P2" s="475"/>
      <c r="Q2" s="475"/>
      <c r="R2" s="475"/>
      <c r="S2" s="475"/>
      <c r="T2" s="475"/>
      <c r="U2" s="475"/>
      <c r="V2" s="475"/>
      <c r="AT2" s="112" t="s">
        <v>4758</v>
      </c>
    </row>
    <row r="3" spans="2:46" ht="6.95" customHeight="1" x14ac:dyDescent="0.25">
      <c r="B3" s="113"/>
      <c r="C3" s="114"/>
      <c r="D3" s="114"/>
      <c r="E3" s="114"/>
      <c r="F3" s="114"/>
      <c r="G3" s="114"/>
      <c r="H3" s="114"/>
      <c r="I3" s="114"/>
      <c r="J3" s="114"/>
      <c r="K3" s="114"/>
      <c r="L3" s="115"/>
      <c r="AT3" s="112" t="s">
        <v>240</v>
      </c>
    </row>
    <row r="4" spans="2:46" ht="24.95" customHeight="1" x14ac:dyDescent="0.25">
      <c r="B4" s="115"/>
      <c r="D4" s="116" t="s">
        <v>785</v>
      </c>
      <c r="L4" s="115"/>
      <c r="M4" s="117" t="s">
        <v>786</v>
      </c>
      <c r="AT4" s="112" t="s">
        <v>787</v>
      </c>
    </row>
    <row r="5" spans="2:46" ht="6.95" customHeight="1" x14ac:dyDescent="0.25">
      <c r="B5" s="115"/>
      <c r="L5" s="115"/>
    </row>
    <row r="6" spans="2:46" ht="12" customHeight="1" x14ac:dyDescent="0.25">
      <c r="B6" s="115"/>
      <c r="D6" s="118" t="s">
        <v>788</v>
      </c>
      <c r="L6" s="115"/>
    </row>
    <row r="7" spans="2:46" ht="26.25" customHeight="1" x14ac:dyDescent="0.25">
      <c r="B7" s="115"/>
      <c r="E7" s="478" t="str">
        <f>'[2]Rekapitulace stavby'!K6</f>
        <v>PŘÍSTAVBA K ZŠ KOSTELNÍ NÁM.,MORAVSKÁ TŘEBOVÁ_ZMĚNA STAVBY č.2 - 07/2025 - PD PRO VÝBĚR ZHOTOVITELE</v>
      </c>
      <c r="F7" s="479"/>
      <c r="G7" s="479"/>
      <c r="H7" s="479"/>
      <c r="L7" s="115"/>
    </row>
    <row r="8" spans="2:46" s="119" customFormat="1" ht="12" customHeight="1" x14ac:dyDescent="0.25">
      <c r="B8" s="120"/>
      <c r="D8" s="118" t="s">
        <v>789</v>
      </c>
      <c r="L8" s="120"/>
    </row>
    <row r="9" spans="2:46" s="119" customFormat="1" ht="16.5" customHeight="1" x14ac:dyDescent="0.25">
      <c r="B9" s="120"/>
      <c r="E9" s="476" t="s">
        <v>4759</v>
      </c>
      <c r="F9" s="477"/>
      <c r="G9" s="477"/>
      <c r="H9" s="477"/>
      <c r="L9" s="120"/>
    </row>
    <row r="10" spans="2:46" s="119" customFormat="1" x14ac:dyDescent="0.25">
      <c r="B10" s="120"/>
      <c r="L10" s="120"/>
    </row>
    <row r="11" spans="2:46" s="119" customFormat="1" ht="12" customHeight="1" x14ac:dyDescent="0.25">
      <c r="B11" s="120"/>
      <c r="D11" s="118" t="s">
        <v>791</v>
      </c>
      <c r="F11" s="121" t="s">
        <v>792</v>
      </c>
      <c r="I11" s="118" t="s">
        <v>793</v>
      </c>
      <c r="J11" s="121" t="s">
        <v>792</v>
      </c>
      <c r="L11" s="120"/>
    </row>
    <row r="12" spans="2:46" s="119" customFormat="1" ht="12" customHeight="1" x14ac:dyDescent="0.25">
      <c r="B12" s="120"/>
      <c r="D12" s="118" t="s">
        <v>794</v>
      </c>
      <c r="F12" s="121" t="s">
        <v>4760</v>
      </c>
      <c r="I12" s="118" t="s">
        <v>795</v>
      </c>
      <c r="J12" s="122" t="str">
        <f>'[2]Rekapitulace stavby'!AN8</f>
        <v>19. 11. 2025</v>
      </c>
      <c r="L12" s="120"/>
    </row>
    <row r="13" spans="2:46" s="119" customFormat="1" ht="10.9" customHeight="1" x14ac:dyDescent="0.25">
      <c r="B13" s="120"/>
      <c r="L13" s="120"/>
    </row>
    <row r="14" spans="2:46" s="119" customFormat="1" ht="12" customHeight="1" x14ac:dyDescent="0.25">
      <c r="B14" s="120"/>
      <c r="D14" s="118" t="s">
        <v>796</v>
      </c>
      <c r="I14" s="118" t="s">
        <v>797</v>
      </c>
      <c r="J14" s="121" t="str">
        <f>IF('[2]Rekapitulace stavby'!AN10="","",'[2]Rekapitulace stavby'!AN10)</f>
        <v/>
      </c>
      <c r="L14" s="120"/>
    </row>
    <row r="15" spans="2:46" s="119" customFormat="1" ht="18" customHeight="1" x14ac:dyDescent="0.25">
      <c r="B15" s="120"/>
      <c r="E15" s="121" t="str">
        <f>IF('[2]Rekapitulace stavby'!E11="","",'[2]Rekapitulace stavby'!E11)</f>
        <v xml:space="preserve"> </v>
      </c>
      <c r="I15" s="118" t="s">
        <v>799</v>
      </c>
      <c r="J15" s="121" t="str">
        <f>IF('[2]Rekapitulace stavby'!AN11="","",'[2]Rekapitulace stavby'!AN11)</f>
        <v/>
      </c>
      <c r="L15" s="120"/>
    </row>
    <row r="16" spans="2:46" s="119" customFormat="1" ht="6.95" customHeight="1" x14ac:dyDescent="0.25">
      <c r="B16" s="120"/>
      <c r="L16" s="120"/>
    </row>
    <row r="17" spans="2:12" s="119" customFormat="1" ht="12" customHeight="1" x14ac:dyDescent="0.25">
      <c r="B17" s="120"/>
      <c r="D17" s="118" t="s">
        <v>800</v>
      </c>
      <c r="I17" s="118" t="s">
        <v>797</v>
      </c>
      <c r="J17" s="121" t="str">
        <f>'[2]Rekapitulace stavby'!AN13</f>
        <v/>
      </c>
      <c r="L17" s="120"/>
    </row>
    <row r="18" spans="2:12" s="119" customFormat="1" ht="18" customHeight="1" x14ac:dyDescent="0.25">
      <c r="B18" s="120"/>
      <c r="E18" s="480" t="str">
        <f>'[2]Rekapitulace stavby'!E14</f>
        <v xml:space="preserve"> </v>
      </c>
      <c r="F18" s="480"/>
      <c r="G18" s="480"/>
      <c r="H18" s="480"/>
      <c r="I18" s="118" t="s">
        <v>799</v>
      </c>
      <c r="J18" s="121" t="str">
        <f>'[2]Rekapitulace stavby'!AN14</f>
        <v/>
      </c>
      <c r="L18" s="120"/>
    </row>
    <row r="19" spans="2:12" s="119" customFormat="1" ht="6.95" customHeight="1" x14ac:dyDescent="0.25">
      <c r="B19" s="120"/>
      <c r="L19" s="120"/>
    </row>
    <row r="20" spans="2:12" s="119" customFormat="1" ht="12" customHeight="1" x14ac:dyDescent="0.25">
      <c r="B20" s="120"/>
      <c r="D20" s="118" t="s">
        <v>801</v>
      </c>
      <c r="I20" s="118" t="s">
        <v>797</v>
      </c>
      <c r="J20" s="121" t="s">
        <v>792</v>
      </c>
      <c r="L20" s="120"/>
    </row>
    <row r="21" spans="2:12" s="119" customFormat="1" ht="18" customHeight="1" x14ac:dyDescent="0.25">
      <c r="B21" s="120"/>
      <c r="E21" s="121" t="s">
        <v>4761</v>
      </c>
      <c r="I21" s="118" t="s">
        <v>799</v>
      </c>
      <c r="J21" s="121" t="s">
        <v>792</v>
      </c>
      <c r="L21" s="120"/>
    </row>
    <row r="22" spans="2:12" s="119" customFormat="1" ht="6.95" customHeight="1" x14ac:dyDescent="0.25">
      <c r="B22" s="120"/>
      <c r="L22" s="120"/>
    </row>
    <row r="23" spans="2:12" s="119" customFormat="1" ht="12" customHeight="1" x14ac:dyDescent="0.25">
      <c r="B23" s="120"/>
      <c r="D23" s="118" t="s">
        <v>803</v>
      </c>
      <c r="I23" s="118" t="s">
        <v>797</v>
      </c>
      <c r="J23" s="121" t="s">
        <v>792</v>
      </c>
      <c r="L23" s="120"/>
    </row>
    <row r="24" spans="2:12" s="119" customFormat="1" ht="18" customHeight="1" x14ac:dyDescent="0.25">
      <c r="B24" s="120"/>
      <c r="E24" s="121" t="s">
        <v>4761</v>
      </c>
      <c r="I24" s="118" t="s">
        <v>799</v>
      </c>
      <c r="J24" s="121" t="s">
        <v>792</v>
      </c>
      <c r="L24" s="120"/>
    </row>
    <row r="25" spans="2:12" s="119" customFormat="1" ht="6.95" customHeight="1" x14ac:dyDescent="0.25">
      <c r="B25" s="120"/>
      <c r="L25" s="120"/>
    </row>
    <row r="26" spans="2:12" s="119" customFormat="1" ht="12" customHeight="1" x14ac:dyDescent="0.25">
      <c r="B26" s="120"/>
      <c r="D26" s="118" t="s">
        <v>804</v>
      </c>
      <c r="L26" s="120"/>
    </row>
    <row r="27" spans="2:12" s="123" customFormat="1" ht="16.5" customHeight="1" x14ac:dyDescent="0.25">
      <c r="B27" s="124"/>
      <c r="E27" s="481" t="s">
        <v>792</v>
      </c>
      <c r="F27" s="481"/>
      <c r="G27" s="481"/>
      <c r="H27" s="481"/>
      <c r="L27" s="124"/>
    </row>
    <row r="28" spans="2:12" s="119" customFormat="1" ht="6.95" customHeight="1" x14ac:dyDescent="0.25">
      <c r="B28" s="120"/>
      <c r="L28" s="120"/>
    </row>
    <row r="29" spans="2:12" s="119" customFormat="1" ht="6.95" customHeight="1" x14ac:dyDescent="0.25">
      <c r="B29" s="120"/>
      <c r="D29" s="126"/>
      <c r="E29" s="126"/>
      <c r="F29" s="126"/>
      <c r="G29" s="126"/>
      <c r="H29" s="126"/>
      <c r="I29" s="126"/>
      <c r="J29" s="126"/>
      <c r="K29" s="126"/>
      <c r="L29" s="120"/>
    </row>
    <row r="30" spans="2:12" s="119" customFormat="1" ht="25.35" customHeight="1" x14ac:dyDescent="0.25">
      <c r="B30" s="120"/>
      <c r="D30" s="127" t="s">
        <v>805</v>
      </c>
      <c r="J30" s="128">
        <f>ROUND(J95, 2)</f>
        <v>0</v>
      </c>
      <c r="L30" s="120"/>
    </row>
    <row r="31" spans="2:12" s="119" customFormat="1" ht="6.95" customHeight="1" x14ac:dyDescent="0.25">
      <c r="B31" s="120"/>
      <c r="D31" s="126"/>
      <c r="E31" s="126"/>
      <c r="F31" s="126"/>
      <c r="G31" s="126"/>
      <c r="H31" s="126"/>
      <c r="I31" s="126"/>
      <c r="J31" s="126"/>
      <c r="K31" s="126"/>
      <c r="L31" s="120"/>
    </row>
    <row r="32" spans="2:12" s="119" customFormat="1" ht="14.45" customHeight="1" x14ac:dyDescent="0.25">
      <c r="B32" s="120"/>
      <c r="F32" s="129" t="s">
        <v>806</v>
      </c>
      <c r="I32" s="129" t="s">
        <v>807</v>
      </c>
      <c r="J32" s="129" t="s">
        <v>808</v>
      </c>
      <c r="L32" s="120"/>
    </row>
    <row r="33" spans="2:12" s="119" customFormat="1" ht="14.45" customHeight="1" x14ac:dyDescent="0.25">
      <c r="B33" s="120"/>
      <c r="D33" s="130" t="s">
        <v>45</v>
      </c>
      <c r="E33" s="118" t="s">
        <v>809</v>
      </c>
      <c r="F33" s="131">
        <f>ROUND((SUM(BE95:BE903)),  2)</f>
        <v>0</v>
      </c>
      <c r="I33" s="132">
        <v>0.21</v>
      </c>
      <c r="J33" s="131">
        <f>ROUND(((SUM(BE95:BE903))*I33),  2)</f>
        <v>0</v>
      </c>
      <c r="L33" s="120"/>
    </row>
    <row r="34" spans="2:12" s="119" customFormat="1" ht="14.45" customHeight="1" x14ac:dyDescent="0.25">
      <c r="B34" s="120"/>
      <c r="E34" s="118" t="s">
        <v>810</v>
      </c>
      <c r="F34" s="131">
        <f>ROUND((SUM(BF95:BF903)),  2)</f>
        <v>0</v>
      </c>
      <c r="I34" s="132">
        <v>0.12</v>
      </c>
      <c r="J34" s="131">
        <f>ROUND(((SUM(BF95:BF903))*I34),  2)</f>
        <v>0</v>
      </c>
      <c r="L34" s="120"/>
    </row>
    <row r="35" spans="2:12" s="119" customFormat="1" ht="14.45" hidden="1" customHeight="1" x14ac:dyDescent="0.25">
      <c r="B35" s="120"/>
      <c r="E35" s="118" t="s">
        <v>811</v>
      </c>
      <c r="F35" s="131">
        <f>ROUND((SUM(BG95:BG903)),  2)</f>
        <v>0</v>
      </c>
      <c r="I35" s="132">
        <v>0.21</v>
      </c>
      <c r="J35" s="131">
        <f>0</f>
        <v>0</v>
      </c>
      <c r="L35" s="120"/>
    </row>
    <row r="36" spans="2:12" s="119" customFormat="1" ht="14.45" hidden="1" customHeight="1" x14ac:dyDescent="0.25">
      <c r="B36" s="120"/>
      <c r="E36" s="118" t="s">
        <v>812</v>
      </c>
      <c r="F36" s="131">
        <f>ROUND((SUM(BH95:BH903)),  2)</f>
        <v>0</v>
      </c>
      <c r="I36" s="132">
        <v>0.12</v>
      </c>
      <c r="J36" s="131">
        <f>0</f>
        <v>0</v>
      </c>
      <c r="L36" s="120"/>
    </row>
    <row r="37" spans="2:12" s="119" customFormat="1" ht="14.45" hidden="1" customHeight="1" x14ac:dyDescent="0.25">
      <c r="B37" s="120"/>
      <c r="E37" s="118" t="s">
        <v>813</v>
      </c>
      <c r="F37" s="131">
        <f>ROUND((SUM(BI95:BI903)),  2)</f>
        <v>0</v>
      </c>
      <c r="I37" s="132">
        <v>0</v>
      </c>
      <c r="J37" s="131">
        <f>0</f>
        <v>0</v>
      </c>
      <c r="L37" s="120"/>
    </row>
    <row r="38" spans="2:12" s="119" customFormat="1" ht="6.95" customHeight="1" x14ac:dyDescent="0.25">
      <c r="B38" s="120"/>
      <c r="L38" s="120"/>
    </row>
    <row r="39" spans="2:12" s="119" customFormat="1" ht="25.35" customHeight="1" x14ac:dyDescent="0.25">
      <c r="B39" s="120"/>
      <c r="C39" s="133"/>
      <c r="D39" s="134" t="s">
        <v>46</v>
      </c>
      <c r="E39" s="135"/>
      <c r="F39" s="135"/>
      <c r="G39" s="136" t="s">
        <v>814</v>
      </c>
      <c r="H39" s="137" t="s">
        <v>815</v>
      </c>
      <c r="I39" s="135"/>
      <c r="J39" s="138">
        <f>SUM(J30:J37)</f>
        <v>0</v>
      </c>
      <c r="K39" s="139"/>
      <c r="L39" s="120"/>
    </row>
    <row r="40" spans="2:12" s="119" customFormat="1" ht="14.45" customHeight="1" x14ac:dyDescent="0.25">
      <c r="B40" s="140"/>
      <c r="C40" s="141"/>
      <c r="D40" s="141"/>
      <c r="E40" s="141"/>
      <c r="F40" s="141"/>
      <c r="G40" s="141"/>
      <c r="H40" s="141"/>
      <c r="I40" s="141"/>
      <c r="J40" s="141"/>
      <c r="K40" s="141"/>
      <c r="L40" s="120"/>
    </row>
    <row r="44" spans="2:12" s="119" customFormat="1" ht="6.95" customHeight="1" x14ac:dyDescent="0.25">
      <c r="B44" s="142"/>
      <c r="C44" s="143"/>
      <c r="D44" s="143"/>
      <c r="E44" s="143"/>
      <c r="F44" s="143"/>
      <c r="G44" s="143"/>
      <c r="H44" s="143"/>
      <c r="I44" s="143"/>
      <c r="J44" s="143"/>
      <c r="K44" s="143"/>
      <c r="L44" s="120"/>
    </row>
    <row r="45" spans="2:12" s="119" customFormat="1" ht="24.95" customHeight="1" x14ac:dyDescent="0.25">
      <c r="B45" s="120"/>
      <c r="C45" s="116" t="s">
        <v>816</v>
      </c>
      <c r="L45" s="120"/>
    </row>
    <row r="46" spans="2:12" s="119" customFormat="1" ht="6.95" customHeight="1" x14ac:dyDescent="0.25">
      <c r="B46" s="120"/>
      <c r="L46" s="120"/>
    </row>
    <row r="47" spans="2:12" s="119" customFormat="1" ht="12" customHeight="1" x14ac:dyDescent="0.25">
      <c r="B47" s="120"/>
      <c r="C47" s="118" t="s">
        <v>788</v>
      </c>
      <c r="L47" s="120"/>
    </row>
    <row r="48" spans="2:12" s="119" customFormat="1" ht="26.25" customHeight="1" x14ac:dyDescent="0.25">
      <c r="B48" s="120"/>
      <c r="E48" s="478" t="str">
        <f>E7</f>
        <v>PŘÍSTAVBA K ZŠ KOSTELNÍ NÁM.,MORAVSKÁ TŘEBOVÁ_ZMĚNA STAVBY č.2 - 07/2025 - PD PRO VÝBĚR ZHOTOVITELE</v>
      </c>
      <c r="F48" s="479"/>
      <c r="G48" s="479"/>
      <c r="H48" s="479"/>
      <c r="L48" s="120"/>
    </row>
    <row r="49" spans="2:47" s="119" customFormat="1" ht="12" customHeight="1" x14ac:dyDescent="0.25">
      <c r="B49" s="120"/>
      <c r="C49" s="118" t="s">
        <v>789</v>
      </c>
      <c r="L49" s="120"/>
    </row>
    <row r="50" spans="2:47" s="119" customFormat="1" ht="16.5" customHeight="1" x14ac:dyDescent="0.25">
      <c r="B50" s="120"/>
      <c r="E50" s="476" t="str">
        <f>E9</f>
        <v>D.1.4.5_ZTI - ZTI_SPODNÍ STAVBA + 1.PP</v>
      </c>
      <c r="F50" s="477"/>
      <c r="G50" s="477"/>
      <c r="H50" s="477"/>
      <c r="L50" s="120"/>
    </row>
    <row r="51" spans="2:47" s="119" customFormat="1" ht="6.95" customHeight="1" x14ac:dyDescent="0.25">
      <c r="B51" s="120"/>
      <c r="L51" s="120"/>
    </row>
    <row r="52" spans="2:47" s="119" customFormat="1" ht="12" customHeight="1" x14ac:dyDescent="0.25">
      <c r="B52" s="120"/>
      <c r="C52" s="118" t="s">
        <v>794</v>
      </c>
      <c r="F52" s="121" t="str">
        <f>F12</f>
        <v>Moravská Třebová</v>
      </c>
      <c r="I52" s="118" t="s">
        <v>795</v>
      </c>
      <c r="J52" s="122" t="str">
        <f>IF(J12="","",J12)</f>
        <v>19. 11. 2025</v>
      </c>
      <c r="L52" s="120"/>
    </row>
    <row r="53" spans="2:47" s="119" customFormat="1" ht="6.95" customHeight="1" x14ac:dyDescent="0.25">
      <c r="B53" s="120"/>
      <c r="L53" s="120"/>
    </row>
    <row r="54" spans="2:47" s="119" customFormat="1" ht="15.2" customHeight="1" x14ac:dyDescent="0.25">
      <c r="B54" s="120"/>
      <c r="C54" s="118" t="s">
        <v>796</v>
      </c>
      <c r="F54" s="121" t="str">
        <f>E15</f>
        <v xml:space="preserve"> </v>
      </c>
      <c r="I54" s="118" t="s">
        <v>801</v>
      </c>
      <c r="J54" s="125" t="str">
        <f>E21</f>
        <v>Ing. Horyna</v>
      </c>
      <c r="L54" s="120"/>
    </row>
    <row r="55" spans="2:47" s="119" customFormat="1" ht="15.2" customHeight="1" x14ac:dyDescent="0.25">
      <c r="B55" s="120"/>
      <c r="C55" s="118" t="s">
        <v>800</v>
      </c>
      <c r="F55" s="121" t="str">
        <f>IF(E18="","",E18)</f>
        <v xml:space="preserve"> </v>
      </c>
      <c r="I55" s="118" t="s">
        <v>803</v>
      </c>
      <c r="J55" s="125" t="str">
        <f>E24</f>
        <v>Ing. Horyna</v>
      </c>
      <c r="L55" s="120"/>
    </row>
    <row r="56" spans="2:47" s="119" customFormat="1" ht="10.35" customHeight="1" x14ac:dyDescent="0.25">
      <c r="B56" s="120"/>
      <c r="L56" s="120"/>
    </row>
    <row r="57" spans="2:47" s="119" customFormat="1" ht="29.25" customHeight="1" x14ac:dyDescent="0.25">
      <c r="B57" s="120"/>
      <c r="C57" s="144" t="s">
        <v>817</v>
      </c>
      <c r="D57" s="133"/>
      <c r="E57" s="133"/>
      <c r="F57" s="133"/>
      <c r="G57" s="133"/>
      <c r="H57" s="133"/>
      <c r="I57" s="133"/>
      <c r="J57" s="145" t="s">
        <v>509</v>
      </c>
      <c r="K57" s="133"/>
      <c r="L57" s="120"/>
    </row>
    <row r="58" spans="2:47" s="119" customFormat="1" ht="10.35" customHeight="1" x14ac:dyDescent="0.25">
      <c r="B58" s="120"/>
      <c r="L58" s="120"/>
    </row>
    <row r="59" spans="2:47" s="119" customFormat="1" ht="22.9" customHeight="1" x14ac:dyDescent="0.25">
      <c r="B59" s="120"/>
      <c r="C59" s="146" t="s">
        <v>818</v>
      </c>
      <c r="J59" s="128">
        <f>J95</f>
        <v>0</v>
      </c>
      <c r="L59" s="120"/>
      <c r="AU59" s="112" t="s">
        <v>819</v>
      </c>
    </row>
    <row r="60" spans="2:47" s="147" customFormat="1" ht="24.95" customHeight="1" x14ac:dyDescent="0.25">
      <c r="B60" s="148"/>
      <c r="D60" s="149" t="s">
        <v>820</v>
      </c>
      <c r="E60" s="150"/>
      <c r="F60" s="150"/>
      <c r="G60" s="150"/>
      <c r="H60" s="150"/>
      <c r="I60" s="150"/>
      <c r="J60" s="151">
        <f>J96</f>
        <v>0</v>
      </c>
      <c r="L60" s="148"/>
    </row>
    <row r="61" spans="2:47" s="152" customFormat="1" ht="19.899999999999999" customHeight="1" x14ac:dyDescent="0.25">
      <c r="B61" s="153"/>
      <c r="D61" s="154" t="s">
        <v>821</v>
      </c>
      <c r="E61" s="155"/>
      <c r="F61" s="155"/>
      <c r="G61" s="155"/>
      <c r="H61" s="155"/>
      <c r="I61" s="155"/>
      <c r="J61" s="156">
        <f>J97</f>
        <v>0</v>
      </c>
      <c r="L61" s="153"/>
    </row>
    <row r="62" spans="2:47" s="152" customFormat="1" ht="19.899999999999999" customHeight="1" x14ac:dyDescent="0.25">
      <c r="B62" s="153"/>
      <c r="D62" s="154" t="s">
        <v>824</v>
      </c>
      <c r="E62" s="155"/>
      <c r="F62" s="155"/>
      <c r="G62" s="155"/>
      <c r="H62" s="155"/>
      <c r="I62" s="155"/>
      <c r="J62" s="156">
        <f>J263</f>
        <v>0</v>
      </c>
      <c r="L62" s="153"/>
    </row>
    <row r="63" spans="2:47" s="152" customFormat="1" ht="19.899999999999999" customHeight="1" x14ac:dyDescent="0.25">
      <c r="B63" s="153"/>
      <c r="D63" s="154" t="s">
        <v>825</v>
      </c>
      <c r="E63" s="155"/>
      <c r="F63" s="155"/>
      <c r="G63" s="155"/>
      <c r="H63" s="155"/>
      <c r="I63" s="155"/>
      <c r="J63" s="156">
        <f>J276</f>
        <v>0</v>
      </c>
      <c r="L63" s="153"/>
    </row>
    <row r="64" spans="2:47" s="152" customFormat="1" ht="19.899999999999999" customHeight="1" x14ac:dyDescent="0.25">
      <c r="B64" s="153"/>
      <c r="D64" s="154" t="s">
        <v>826</v>
      </c>
      <c r="E64" s="155"/>
      <c r="F64" s="155"/>
      <c r="G64" s="155"/>
      <c r="H64" s="155"/>
      <c r="I64" s="155"/>
      <c r="J64" s="156">
        <f>J286</f>
        <v>0</v>
      </c>
      <c r="L64" s="153"/>
    </row>
    <row r="65" spans="2:12" s="152" customFormat="1" ht="19.899999999999999" customHeight="1" x14ac:dyDescent="0.25">
      <c r="B65" s="153"/>
      <c r="D65" s="154" t="s">
        <v>4762</v>
      </c>
      <c r="E65" s="155"/>
      <c r="F65" s="155"/>
      <c r="G65" s="155"/>
      <c r="H65" s="155"/>
      <c r="I65" s="155"/>
      <c r="J65" s="156">
        <f>J295</f>
        <v>0</v>
      </c>
      <c r="L65" s="153"/>
    </row>
    <row r="66" spans="2:12" s="152" customFormat="1" ht="19.899999999999999" customHeight="1" x14ac:dyDescent="0.25">
      <c r="B66" s="153"/>
      <c r="D66" s="154" t="s">
        <v>827</v>
      </c>
      <c r="E66" s="155"/>
      <c r="F66" s="155"/>
      <c r="G66" s="155"/>
      <c r="H66" s="155"/>
      <c r="I66" s="155"/>
      <c r="J66" s="156">
        <f>J463</f>
        <v>0</v>
      </c>
      <c r="L66" s="153"/>
    </row>
    <row r="67" spans="2:12" s="152" customFormat="1" ht="19.899999999999999" customHeight="1" x14ac:dyDescent="0.25">
      <c r="B67" s="153"/>
      <c r="D67" s="154" t="s">
        <v>828</v>
      </c>
      <c r="E67" s="155"/>
      <c r="F67" s="155"/>
      <c r="G67" s="155"/>
      <c r="H67" s="155"/>
      <c r="I67" s="155"/>
      <c r="J67" s="156">
        <f>J500</f>
        <v>0</v>
      </c>
      <c r="L67" s="153"/>
    </row>
    <row r="68" spans="2:12" s="152" customFormat="1" ht="19.899999999999999" customHeight="1" x14ac:dyDescent="0.25">
      <c r="B68" s="153"/>
      <c r="D68" s="154" t="s">
        <v>829</v>
      </c>
      <c r="E68" s="155"/>
      <c r="F68" s="155"/>
      <c r="G68" s="155"/>
      <c r="H68" s="155"/>
      <c r="I68" s="155"/>
      <c r="J68" s="156">
        <f>J520</f>
        <v>0</v>
      </c>
      <c r="L68" s="153"/>
    </row>
    <row r="69" spans="2:12" s="147" customFormat="1" ht="24.95" customHeight="1" x14ac:dyDescent="0.25">
      <c r="B69" s="148"/>
      <c r="D69" s="149" t="s">
        <v>830</v>
      </c>
      <c r="E69" s="150"/>
      <c r="F69" s="150"/>
      <c r="G69" s="150"/>
      <c r="H69" s="150"/>
      <c r="I69" s="150"/>
      <c r="J69" s="151">
        <f>J524</f>
        <v>0</v>
      </c>
      <c r="L69" s="148"/>
    </row>
    <row r="70" spans="2:12" s="152" customFormat="1" ht="19.899999999999999" customHeight="1" x14ac:dyDescent="0.25">
      <c r="B70" s="153"/>
      <c r="D70" s="154" t="s">
        <v>2915</v>
      </c>
      <c r="E70" s="155"/>
      <c r="F70" s="155"/>
      <c r="G70" s="155"/>
      <c r="H70" s="155"/>
      <c r="I70" s="155"/>
      <c r="J70" s="156">
        <f>J525</f>
        <v>0</v>
      </c>
      <c r="L70" s="153"/>
    </row>
    <row r="71" spans="2:12" s="152" customFormat="1" ht="19.899999999999999" customHeight="1" x14ac:dyDescent="0.25">
      <c r="B71" s="153"/>
      <c r="D71" s="154" t="s">
        <v>4763</v>
      </c>
      <c r="E71" s="155"/>
      <c r="F71" s="155"/>
      <c r="G71" s="155"/>
      <c r="H71" s="155"/>
      <c r="I71" s="155"/>
      <c r="J71" s="156">
        <f>J648</f>
        <v>0</v>
      </c>
      <c r="L71" s="153"/>
    </row>
    <row r="72" spans="2:12" s="152" customFormat="1" ht="19.899999999999999" customHeight="1" x14ac:dyDescent="0.25">
      <c r="B72" s="153"/>
      <c r="D72" s="154" t="s">
        <v>4764</v>
      </c>
      <c r="E72" s="155"/>
      <c r="F72" s="155"/>
      <c r="G72" s="155"/>
      <c r="H72" s="155"/>
      <c r="I72" s="155"/>
      <c r="J72" s="156">
        <f>J775</f>
        <v>0</v>
      </c>
      <c r="L72" s="153"/>
    </row>
    <row r="73" spans="2:12" s="152" customFormat="1" ht="19.899999999999999" customHeight="1" x14ac:dyDescent="0.25">
      <c r="B73" s="153"/>
      <c r="D73" s="154" t="s">
        <v>4765</v>
      </c>
      <c r="E73" s="155"/>
      <c r="F73" s="155"/>
      <c r="G73" s="155"/>
      <c r="H73" s="155"/>
      <c r="I73" s="155"/>
      <c r="J73" s="156">
        <f>J855</f>
        <v>0</v>
      </c>
      <c r="L73" s="153"/>
    </row>
    <row r="74" spans="2:12" s="152" customFormat="1" ht="19.899999999999999" customHeight="1" x14ac:dyDescent="0.25">
      <c r="B74" s="153"/>
      <c r="D74" s="154" t="s">
        <v>4766</v>
      </c>
      <c r="E74" s="155"/>
      <c r="F74" s="155"/>
      <c r="G74" s="155"/>
      <c r="H74" s="155"/>
      <c r="I74" s="155"/>
      <c r="J74" s="156">
        <f>J879</f>
        <v>0</v>
      </c>
      <c r="L74" s="153"/>
    </row>
    <row r="75" spans="2:12" s="152" customFormat="1" ht="19.899999999999999" customHeight="1" x14ac:dyDescent="0.25">
      <c r="B75" s="153"/>
      <c r="D75" s="154" t="s">
        <v>4767</v>
      </c>
      <c r="E75" s="155"/>
      <c r="F75" s="155"/>
      <c r="G75" s="155"/>
      <c r="H75" s="155"/>
      <c r="I75" s="155"/>
      <c r="J75" s="156">
        <f>J891</f>
        <v>0</v>
      </c>
      <c r="L75" s="153"/>
    </row>
    <row r="76" spans="2:12" s="119" customFormat="1" ht="21.75" customHeight="1" x14ac:dyDescent="0.25">
      <c r="B76" s="120"/>
      <c r="L76" s="120"/>
    </row>
    <row r="77" spans="2:12" s="119" customFormat="1" ht="6.95" customHeight="1" x14ac:dyDescent="0.25">
      <c r="B77" s="140"/>
      <c r="C77" s="141"/>
      <c r="D77" s="141"/>
      <c r="E77" s="141"/>
      <c r="F77" s="141"/>
      <c r="G77" s="141"/>
      <c r="H77" s="141"/>
      <c r="I77" s="141"/>
      <c r="J77" s="141"/>
      <c r="K77" s="141"/>
      <c r="L77" s="120"/>
    </row>
    <row r="81" spans="2:63" s="119" customFormat="1" ht="6.95" customHeight="1" x14ac:dyDescent="0.25">
      <c r="B81" s="142"/>
      <c r="C81" s="143"/>
      <c r="D81" s="143"/>
      <c r="E81" s="143"/>
      <c r="F81" s="143"/>
      <c r="G81" s="143"/>
      <c r="H81" s="143"/>
      <c r="I81" s="143"/>
      <c r="J81" s="143"/>
      <c r="K81" s="143"/>
      <c r="L81" s="120"/>
    </row>
    <row r="82" spans="2:63" s="119" customFormat="1" ht="24.95" customHeight="1" x14ac:dyDescent="0.25">
      <c r="B82" s="120"/>
      <c r="C82" s="116" t="s">
        <v>845</v>
      </c>
      <c r="L82" s="120"/>
    </row>
    <row r="83" spans="2:63" s="119" customFormat="1" ht="6.95" customHeight="1" x14ac:dyDescent="0.25">
      <c r="B83" s="120"/>
      <c r="L83" s="120"/>
    </row>
    <row r="84" spans="2:63" s="119" customFormat="1" ht="12" customHeight="1" x14ac:dyDescent="0.25">
      <c r="B84" s="120"/>
      <c r="C84" s="118" t="s">
        <v>788</v>
      </c>
      <c r="L84" s="120"/>
    </row>
    <row r="85" spans="2:63" s="119" customFormat="1" ht="26.25" customHeight="1" x14ac:dyDescent="0.25">
      <c r="B85" s="120"/>
      <c r="E85" s="478" t="str">
        <f>E7</f>
        <v>PŘÍSTAVBA K ZŠ KOSTELNÍ NÁM.,MORAVSKÁ TŘEBOVÁ_ZMĚNA STAVBY č.2 - 07/2025 - PD PRO VÝBĚR ZHOTOVITELE</v>
      </c>
      <c r="F85" s="479"/>
      <c r="G85" s="479"/>
      <c r="H85" s="479"/>
      <c r="L85" s="120"/>
    </row>
    <row r="86" spans="2:63" s="119" customFormat="1" ht="12" customHeight="1" x14ac:dyDescent="0.25">
      <c r="B86" s="120"/>
      <c r="C86" s="118" t="s">
        <v>789</v>
      </c>
      <c r="L86" s="120"/>
    </row>
    <row r="87" spans="2:63" s="119" customFormat="1" ht="16.5" customHeight="1" x14ac:dyDescent="0.25">
      <c r="B87" s="120"/>
      <c r="E87" s="476" t="str">
        <f>E9</f>
        <v>D.1.4.5_ZTI - ZTI_SPODNÍ STAVBA + 1.PP</v>
      </c>
      <c r="F87" s="477"/>
      <c r="G87" s="477"/>
      <c r="H87" s="477"/>
      <c r="L87" s="120"/>
    </row>
    <row r="88" spans="2:63" s="119" customFormat="1" ht="6.95" customHeight="1" x14ac:dyDescent="0.25">
      <c r="B88" s="120"/>
      <c r="L88" s="120"/>
    </row>
    <row r="89" spans="2:63" s="119" customFormat="1" ht="12" customHeight="1" x14ac:dyDescent="0.25">
      <c r="B89" s="120"/>
      <c r="C89" s="118" t="s">
        <v>794</v>
      </c>
      <c r="F89" s="121" t="str">
        <f>F12</f>
        <v>Moravská Třebová</v>
      </c>
      <c r="I89" s="118" t="s">
        <v>795</v>
      </c>
      <c r="J89" s="122" t="str">
        <f>IF(J12="","",J12)</f>
        <v>19. 11. 2025</v>
      </c>
      <c r="L89" s="120"/>
    </row>
    <row r="90" spans="2:63" s="119" customFormat="1" ht="6.95" customHeight="1" x14ac:dyDescent="0.25">
      <c r="B90" s="120"/>
      <c r="L90" s="120"/>
    </row>
    <row r="91" spans="2:63" s="119" customFormat="1" ht="15.2" customHeight="1" x14ac:dyDescent="0.25">
      <c r="B91" s="120"/>
      <c r="C91" s="118" t="s">
        <v>796</v>
      </c>
      <c r="F91" s="121" t="str">
        <f>E15</f>
        <v xml:space="preserve"> </v>
      </c>
      <c r="I91" s="118" t="s">
        <v>801</v>
      </c>
      <c r="J91" s="125" t="str">
        <f>E21</f>
        <v>Ing. Horyna</v>
      </c>
      <c r="L91" s="120"/>
    </row>
    <row r="92" spans="2:63" s="119" customFormat="1" ht="15.2" customHeight="1" x14ac:dyDescent="0.25">
      <c r="B92" s="120"/>
      <c r="C92" s="118" t="s">
        <v>800</v>
      </c>
      <c r="F92" s="121" t="str">
        <f>IF(E18="","",E18)</f>
        <v xml:space="preserve"> </v>
      </c>
      <c r="I92" s="118" t="s">
        <v>803</v>
      </c>
      <c r="J92" s="125" t="str">
        <f>E24</f>
        <v>Ing. Horyna</v>
      </c>
      <c r="L92" s="120"/>
    </row>
    <row r="93" spans="2:63" s="119" customFormat="1" ht="10.35" customHeight="1" x14ac:dyDescent="0.25">
      <c r="B93" s="120"/>
      <c r="L93" s="120"/>
    </row>
    <row r="94" spans="2:63" s="157" customFormat="1" ht="29.25" customHeight="1" x14ac:dyDescent="0.25">
      <c r="B94" s="158"/>
      <c r="C94" s="159" t="s">
        <v>846</v>
      </c>
      <c r="D94" s="160" t="s">
        <v>33</v>
      </c>
      <c r="E94" s="160" t="s">
        <v>34</v>
      </c>
      <c r="F94" s="160" t="s">
        <v>35</v>
      </c>
      <c r="G94" s="160" t="s">
        <v>36</v>
      </c>
      <c r="H94" s="160" t="s">
        <v>507</v>
      </c>
      <c r="I94" s="160" t="s">
        <v>508</v>
      </c>
      <c r="J94" s="160" t="s">
        <v>509</v>
      </c>
      <c r="K94" s="161" t="s">
        <v>510</v>
      </c>
      <c r="L94" s="158"/>
      <c r="M94" s="162" t="s">
        <v>792</v>
      </c>
      <c r="N94" s="163" t="s">
        <v>45</v>
      </c>
      <c r="O94" s="163" t="s">
        <v>847</v>
      </c>
      <c r="P94" s="163" t="s">
        <v>848</v>
      </c>
      <c r="Q94" s="163" t="s">
        <v>849</v>
      </c>
      <c r="R94" s="163" t="s">
        <v>850</v>
      </c>
      <c r="S94" s="163" t="s">
        <v>851</v>
      </c>
      <c r="T94" s="164" t="s">
        <v>852</v>
      </c>
    </row>
    <row r="95" spans="2:63" s="119" customFormat="1" ht="22.9" customHeight="1" x14ac:dyDescent="0.25">
      <c r="B95" s="120"/>
      <c r="C95" s="165" t="s">
        <v>853</v>
      </c>
      <c r="J95" s="166">
        <f>BK95</f>
        <v>0</v>
      </c>
      <c r="L95" s="120"/>
      <c r="M95" s="167"/>
      <c r="N95" s="126"/>
      <c r="O95" s="126"/>
      <c r="P95" s="168">
        <f>P96+P524</f>
        <v>3259.4879399999991</v>
      </c>
      <c r="Q95" s="126"/>
      <c r="R95" s="168">
        <f>R96+R524</f>
        <v>881.74799500000017</v>
      </c>
      <c r="S95" s="126"/>
      <c r="T95" s="169">
        <f>T96+T524</f>
        <v>34.759650000000001</v>
      </c>
      <c r="AT95" s="112" t="s">
        <v>854</v>
      </c>
      <c r="AU95" s="112" t="s">
        <v>819</v>
      </c>
      <c r="BK95" s="170">
        <f>BK96+BK524</f>
        <v>0</v>
      </c>
    </row>
    <row r="96" spans="2:63" s="171" customFormat="1" ht="25.9" customHeight="1" x14ac:dyDescent="0.2">
      <c r="B96" s="172"/>
      <c r="D96" s="173" t="s">
        <v>854</v>
      </c>
      <c r="E96" s="174" t="s">
        <v>855</v>
      </c>
      <c r="F96" s="174" t="s">
        <v>856</v>
      </c>
      <c r="J96" s="175">
        <f>BK96</f>
        <v>0</v>
      </c>
      <c r="L96" s="172"/>
      <c r="M96" s="176"/>
      <c r="P96" s="177">
        <f>P97+P263+P276+P286+P295+P463+P500+P520</f>
        <v>2099.3349399999997</v>
      </c>
      <c r="R96" s="177">
        <f>R97+R263+R276+R286+R295+R463+R500+R520</f>
        <v>878.83968500000015</v>
      </c>
      <c r="T96" s="178">
        <f>T97+T263+T276+T286+T295+T463+T500+T520</f>
        <v>34.759650000000001</v>
      </c>
      <c r="AR96" s="173" t="s">
        <v>544</v>
      </c>
      <c r="AT96" s="179" t="s">
        <v>854</v>
      </c>
      <c r="AU96" s="179" t="s">
        <v>857</v>
      </c>
      <c r="AY96" s="173" t="s">
        <v>858</v>
      </c>
      <c r="BK96" s="180">
        <f>BK97+BK263+BK276+BK286+BK295+BK463+BK500+BK520</f>
        <v>0</v>
      </c>
    </row>
    <row r="97" spans="2:65" s="171" customFormat="1" ht="22.9" customHeight="1" x14ac:dyDescent="0.2">
      <c r="B97" s="172"/>
      <c r="D97" s="173" t="s">
        <v>854</v>
      </c>
      <c r="E97" s="181" t="s">
        <v>544</v>
      </c>
      <c r="F97" s="181" t="s">
        <v>859</v>
      </c>
      <c r="J97" s="182">
        <f>BK97</f>
        <v>0</v>
      </c>
      <c r="L97" s="172"/>
      <c r="M97" s="176"/>
      <c r="P97" s="177">
        <f>SUM(P98:P262)</f>
        <v>1099.90488</v>
      </c>
      <c r="R97" s="177">
        <f>SUM(R98:R262)</f>
        <v>779.52384000000006</v>
      </c>
      <c r="T97" s="178">
        <f>SUM(T98:T262)</f>
        <v>27.808</v>
      </c>
      <c r="AR97" s="173" t="s">
        <v>544</v>
      </c>
      <c r="AT97" s="179" t="s">
        <v>854</v>
      </c>
      <c r="AU97" s="179" t="s">
        <v>544</v>
      </c>
      <c r="AY97" s="173" t="s">
        <v>858</v>
      </c>
      <c r="BK97" s="180">
        <f>SUM(BK98:BK262)</f>
        <v>0</v>
      </c>
    </row>
    <row r="98" spans="2:65" s="119" customFormat="1" ht="16.5" customHeight="1" x14ac:dyDescent="0.25">
      <c r="B98" s="120"/>
      <c r="C98" s="418" t="s">
        <v>544</v>
      </c>
      <c r="D98" s="418" t="s">
        <v>512</v>
      </c>
      <c r="E98" s="419" t="s">
        <v>4768</v>
      </c>
      <c r="F98" s="420" t="s">
        <v>4769</v>
      </c>
      <c r="G98" s="421" t="s">
        <v>66</v>
      </c>
      <c r="H98" s="422">
        <v>88</v>
      </c>
      <c r="I98" s="423"/>
      <c r="J98" s="423">
        <f>ROUND(I98*H98,2)</f>
        <v>0</v>
      </c>
      <c r="K98" s="420" t="s">
        <v>862</v>
      </c>
      <c r="L98" s="120"/>
      <c r="M98" s="190" t="s">
        <v>792</v>
      </c>
      <c r="N98" s="191" t="s">
        <v>809</v>
      </c>
      <c r="O98" s="192">
        <v>0.22</v>
      </c>
      <c r="P98" s="192">
        <f>O98*H98</f>
        <v>19.36</v>
      </c>
      <c r="Q98" s="192">
        <v>0</v>
      </c>
      <c r="R98" s="192">
        <f>Q98*H98</f>
        <v>0</v>
      </c>
      <c r="S98" s="192">
        <v>0.316</v>
      </c>
      <c r="T98" s="193">
        <f>S98*H98</f>
        <v>27.808</v>
      </c>
      <c r="AR98" s="194" t="s">
        <v>863</v>
      </c>
      <c r="AT98" s="194" t="s">
        <v>512</v>
      </c>
      <c r="AU98" s="194" t="s">
        <v>240</v>
      </c>
      <c r="AY98" s="112" t="s">
        <v>858</v>
      </c>
      <c r="BE98" s="195">
        <f>IF(N98="základní",J98,0)</f>
        <v>0</v>
      </c>
      <c r="BF98" s="195">
        <f>IF(N98="snížená",J98,0)</f>
        <v>0</v>
      </c>
      <c r="BG98" s="195">
        <f>IF(N98="zákl. přenesená",J98,0)</f>
        <v>0</v>
      </c>
      <c r="BH98" s="195">
        <f>IF(N98="sníž. přenesená",J98,0)</f>
        <v>0</v>
      </c>
      <c r="BI98" s="195">
        <f>IF(N98="nulová",J98,0)</f>
        <v>0</v>
      </c>
      <c r="BJ98" s="112" t="s">
        <v>544</v>
      </c>
      <c r="BK98" s="195">
        <f>ROUND(I98*H98,2)</f>
        <v>0</v>
      </c>
      <c r="BL98" s="112" t="s">
        <v>863</v>
      </c>
      <c r="BM98" s="194" t="s">
        <v>4770</v>
      </c>
    </row>
    <row r="99" spans="2:65" s="119" customFormat="1" ht="19.5" x14ac:dyDescent="0.25">
      <c r="B99" s="120"/>
      <c r="D99" s="196" t="s">
        <v>865</v>
      </c>
      <c r="F99" s="197" t="s">
        <v>4771</v>
      </c>
      <c r="L99" s="120"/>
      <c r="M99" s="198"/>
      <c r="T99" s="199"/>
      <c r="AT99" s="112" t="s">
        <v>865</v>
      </c>
      <c r="AU99" s="112" t="s">
        <v>240</v>
      </c>
    </row>
    <row r="100" spans="2:65" s="119" customFormat="1" x14ac:dyDescent="0.25">
      <c r="B100" s="120"/>
      <c r="D100" s="200" t="s">
        <v>867</v>
      </c>
      <c r="F100" s="424" t="s">
        <v>4772</v>
      </c>
      <c r="L100" s="120"/>
      <c r="M100" s="198"/>
      <c r="T100" s="199"/>
      <c r="AT100" s="112" t="s">
        <v>867</v>
      </c>
      <c r="AU100" s="112" t="s">
        <v>240</v>
      </c>
    </row>
    <row r="101" spans="2:65" s="202" customFormat="1" ht="11.25" x14ac:dyDescent="0.25">
      <c r="B101" s="203"/>
      <c r="D101" s="196" t="s">
        <v>869</v>
      </c>
      <c r="E101" s="204" t="s">
        <v>792</v>
      </c>
      <c r="F101" s="205" t="s">
        <v>4773</v>
      </c>
      <c r="H101" s="206">
        <v>48</v>
      </c>
      <c r="L101" s="203"/>
      <c r="M101" s="207"/>
      <c r="T101" s="208"/>
      <c r="AT101" s="204" t="s">
        <v>869</v>
      </c>
      <c r="AU101" s="204" t="s">
        <v>240</v>
      </c>
      <c r="AV101" s="202" t="s">
        <v>240</v>
      </c>
      <c r="AW101" s="202" t="s">
        <v>871</v>
      </c>
      <c r="AX101" s="202" t="s">
        <v>857</v>
      </c>
      <c r="AY101" s="204" t="s">
        <v>858</v>
      </c>
    </row>
    <row r="102" spans="2:65" s="202" customFormat="1" ht="11.25" x14ac:dyDescent="0.25">
      <c r="B102" s="203"/>
      <c r="D102" s="196" t="s">
        <v>869</v>
      </c>
      <c r="E102" s="204" t="s">
        <v>792</v>
      </c>
      <c r="F102" s="205" t="s">
        <v>4774</v>
      </c>
      <c r="H102" s="206">
        <v>16</v>
      </c>
      <c r="L102" s="203"/>
      <c r="M102" s="207"/>
      <c r="T102" s="208"/>
      <c r="AT102" s="204" t="s">
        <v>869</v>
      </c>
      <c r="AU102" s="204" t="s">
        <v>240</v>
      </c>
      <c r="AV102" s="202" t="s">
        <v>240</v>
      </c>
      <c r="AW102" s="202" t="s">
        <v>871</v>
      </c>
      <c r="AX102" s="202" t="s">
        <v>857</v>
      </c>
      <c r="AY102" s="204" t="s">
        <v>858</v>
      </c>
    </row>
    <row r="103" spans="2:65" s="202" customFormat="1" ht="11.25" x14ac:dyDescent="0.25">
      <c r="B103" s="203"/>
      <c r="D103" s="196" t="s">
        <v>869</v>
      </c>
      <c r="E103" s="204" t="s">
        <v>792</v>
      </c>
      <c r="F103" s="205" t="s">
        <v>4775</v>
      </c>
      <c r="H103" s="206">
        <v>12</v>
      </c>
      <c r="L103" s="203"/>
      <c r="M103" s="207"/>
      <c r="T103" s="208"/>
      <c r="AT103" s="204" t="s">
        <v>869</v>
      </c>
      <c r="AU103" s="204" t="s">
        <v>240</v>
      </c>
      <c r="AV103" s="202" t="s">
        <v>240</v>
      </c>
      <c r="AW103" s="202" t="s">
        <v>871</v>
      </c>
      <c r="AX103" s="202" t="s">
        <v>857</v>
      </c>
      <c r="AY103" s="204" t="s">
        <v>858</v>
      </c>
    </row>
    <row r="104" spans="2:65" s="202" customFormat="1" ht="11.25" x14ac:dyDescent="0.25">
      <c r="B104" s="203"/>
      <c r="D104" s="196" t="s">
        <v>869</v>
      </c>
      <c r="E104" s="204" t="s">
        <v>792</v>
      </c>
      <c r="F104" s="205" t="s">
        <v>4775</v>
      </c>
      <c r="H104" s="206">
        <v>12</v>
      </c>
      <c r="L104" s="203"/>
      <c r="M104" s="207"/>
      <c r="T104" s="208"/>
      <c r="AT104" s="204" t="s">
        <v>869</v>
      </c>
      <c r="AU104" s="204" t="s">
        <v>240</v>
      </c>
      <c r="AV104" s="202" t="s">
        <v>240</v>
      </c>
      <c r="AW104" s="202" t="s">
        <v>871</v>
      </c>
      <c r="AX104" s="202" t="s">
        <v>857</v>
      </c>
      <c r="AY104" s="204" t="s">
        <v>858</v>
      </c>
    </row>
    <row r="105" spans="2:65" s="425" customFormat="1" ht="11.25" x14ac:dyDescent="0.25">
      <c r="B105" s="426"/>
      <c r="D105" s="196" t="s">
        <v>869</v>
      </c>
      <c r="E105" s="427" t="s">
        <v>792</v>
      </c>
      <c r="F105" s="428" t="s">
        <v>4776</v>
      </c>
      <c r="H105" s="429">
        <v>88</v>
      </c>
      <c r="L105" s="426"/>
      <c r="M105" s="430"/>
      <c r="T105" s="431"/>
      <c r="AT105" s="427" t="s">
        <v>869</v>
      </c>
      <c r="AU105" s="427" t="s">
        <v>240</v>
      </c>
      <c r="AV105" s="425" t="s">
        <v>863</v>
      </c>
      <c r="AW105" s="425" t="s">
        <v>871</v>
      </c>
      <c r="AX105" s="425" t="s">
        <v>544</v>
      </c>
      <c r="AY105" s="427" t="s">
        <v>858</v>
      </c>
    </row>
    <row r="106" spans="2:65" s="119" customFormat="1" ht="24.2" customHeight="1" x14ac:dyDescent="0.25">
      <c r="B106" s="120"/>
      <c r="C106" s="418" t="s">
        <v>240</v>
      </c>
      <c r="D106" s="418" t="s">
        <v>512</v>
      </c>
      <c r="E106" s="419" t="s">
        <v>4777</v>
      </c>
      <c r="F106" s="420" t="s">
        <v>4778</v>
      </c>
      <c r="G106" s="421" t="s">
        <v>51</v>
      </c>
      <c r="H106" s="422">
        <v>64</v>
      </c>
      <c r="I106" s="423"/>
      <c r="J106" s="423">
        <f>ROUND(I106*H106,2)</f>
        <v>0</v>
      </c>
      <c r="K106" s="420" t="s">
        <v>862</v>
      </c>
      <c r="L106" s="120"/>
      <c r="M106" s="190" t="s">
        <v>792</v>
      </c>
      <c r="N106" s="191" t="s">
        <v>809</v>
      </c>
      <c r="O106" s="192">
        <v>1.831</v>
      </c>
      <c r="P106" s="192">
        <f>O106*H106</f>
        <v>117.184</v>
      </c>
      <c r="Q106" s="192">
        <v>0</v>
      </c>
      <c r="R106" s="192">
        <f>Q106*H106</f>
        <v>0</v>
      </c>
      <c r="S106" s="192">
        <v>0</v>
      </c>
      <c r="T106" s="193">
        <f>S106*H106</f>
        <v>0</v>
      </c>
      <c r="AR106" s="194" t="s">
        <v>863</v>
      </c>
      <c r="AT106" s="194" t="s">
        <v>512</v>
      </c>
      <c r="AU106" s="194" t="s">
        <v>240</v>
      </c>
      <c r="AY106" s="112" t="s">
        <v>858</v>
      </c>
      <c r="BE106" s="195">
        <f>IF(N106="základní",J106,0)</f>
        <v>0</v>
      </c>
      <c r="BF106" s="195">
        <f>IF(N106="snížená",J106,0)</f>
        <v>0</v>
      </c>
      <c r="BG106" s="195">
        <f>IF(N106="zákl. přenesená",J106,0)</f>
        <v>0</v>
      </c>
      <c r="BH106" s="195">
        <f>IF(N106="sníž. přenesená",J106,0)</f>
        <v>0</v>
      </c>
      <c r="BI106" s="195">
        <f>IF(N106="nulová",J106,0)</f>
        <v>0</v>
      </c>
      <c r="BJ106" s="112" t="s">
        <v>544</v>
      </c>
      <c r="BK106" s="195">
        <f>ROUND(I106*H106,2)</f>
        <v>0</v>
      </c>
      <c r="BL106" s="112" t="s">
        <v>863</v>
      </c>
      <c r="BM106" s="194" t="s">
        <v>4779</v>
      </c>
    </row>
    <row r="107" spans="2:65" s="119" customFormat="1" ht="19.5" x14ac:dyDescent="0.25">
      <c r="B107" s="120"/>
      <c r="D107" s="196" t="s">
        <v>865</v>
      </c>
      <c r="F107" s="197" t="s">
        <v>4780</v>
      </c>
      <c r="L107" s="120"/>
      <c r="M107" s="198"/>
      <c r="T107" s="199"/>
      <c r="AT107" s="112" t="s">
        <v>865</v>
      </c>
      <c r="AU107" s="112" t="s">
        <v>240</v>
      </c>
    </row>
    <row r="108" spans="2:65" s="119" customFormat="1" x14ac:dyDescent="0.25">
      <c r="B108" s="120"/>
      <c r="D108" s="200" t="s">
        <v>867</v>
      </c>
      <c r="F108" s="424" t="s">
        <v>4781</v>
      </c>
      <c r="L108" s="120"/>
      <c r="M108" s="198"/>
      <c r="T108" s="199"/>
      <c r="AT108" s="112" t="s">
        <v>867</v>
      </c>
      <c r="AU108" s="112" t="s">
        <v>240</v>
      </c>
    </row>
    <row r="109" spans="2:65" s="209" customFormat="1" ht="11.25" x14ac:dyDescent="0.25">
      <c r="B109" s="210"/>
      <c r="D109" s="196" t="s">
        <v>869</v>
      </c>
      <c r="E109" s="211" t="s">
        <v>792</v>
      </c>
      <c r="F109" s="212" t="s">
        <v>4782</v>
      </c>
      <c r="H109" s="211" t="s">
        <v>792</v>
      </c>
      <c r="L109" s="210"/>
      <c r="M109" s="213"/>
      <c r="T109" s="214"/>
      <c r="AT109" s="211" t="s">
        <v>869</v>
      </c>
      <c r="AU109" s="211" t="s">
        <v>240</v>
      </c>
      <c r="AV109" s="209" t="s">
        <v>544</v>
      </c>
      <c r="AW109" s="209" t="s">
        <v>871</v>
      </c>
      <c r="AX109" s="209" t="s">
        <v>857</v>
      </c>
      <c r="AY109" s="211" t="s">
        <v>858</v>
      </c>
    </row>
    <row r="110" spans="2:65" s="202" customFormat="1" ht="11.25" x14ac:dyDescent="0.25">
      <c r="B110" s="203"/>
      <c r="D110" s="196" t="s">
        <v>869</v>
      </c>
      <c r="E110" s="204" t="s">
        <v>792</v>
      </c>
      <c r="F110" s="205" t="s">
        <v>4783</v>
      </c>
      <c r="H110" s="206">
        <v>64</v>
      </c>
      <c r="L110" s="203"/>
      <c r="M110" s="207"/>
      <c r="T110" s="208"/>
      <c r="AT110" s="204" t="s">
        <v>869</v>
      </c>
      <c r="AU110" s="204" t="s">
        <v>240</v>
      </c>
      <c r="AV110" s="202" t="s">
        <v>240</v>
      </c>
      <c r="AW110" s="202" t="s">
        <v>871</v>
      </c>
      <c r="AX110" s="202" t="s">
        <v>544</v>
      </c>
      <c r="AY110" s="204" t="s">
        <v>858</v>
      </c>
    </row>
    <row r="111" spans="2:65" s="119" customFormat="1" ht="21.75" customHeight="1" x14ac:dyDescent="0.25">
      <c r="B111" s="120"/>
      <c r="C111" s="418" t="s">
        <v>724</v>
      </c>
      <c r="D111" s="418" t="s">
        <v>512</v>
      </c>
      <c r="E111" s="419" t="s">
        <v>4784</v>
      </c>
      <c r="F111" s="420" t="s">
        <v>4785</v>
      </c>
      <c r="G111" s="421" t="s">
        <v>51</v>
      </c>
      <c r="H111" s="422">
        <v>226.48</v>
      </c>
      <c r="I111" s="423"/>
      <c r="J111" s="423">
        <f>ROUND(I111*H111,2)</f>
        <v>0</v>
      </c>
      <c r="K111" s="420" t="s">
        <v>862</v>
      </c>
      <c r="L111" s="120"/>
      <c r="M111" s="190" t="s">
        <v>792</v>
      </c>
      <c r="N111" s="191" t="s">
        <v>809</v>
      </c>
      <c r="O111" s="192">
        <v>0.441</v>
      </c>
      <c r="P111" s="192">
        <f>O111*H111</f>
        <v>99.877679999999998</v>
      </c>
      <c r="Q111" s="192">
        <v>0</v>
      </c>
      <c r="R111" s="192">
        <f>Q111*H111</f>
        <v>0</v>
      </c>
      <c r="S111" s="192">
        <v>0</v>
      </c>
      <c r="T111" s="193">
        <f>S111*H111</f>
        <v>0</v>
      </c>
      <c r="AR111" s="194" t="s">
        <v>863</v>
      </c>
      <c r="AT111" s="194" t="s">
        <v>512</v>
      </c>
      <c r="AU111" s="194" t="s">
        <v>240</v>
      </c>
      <c r="AY111" s="112" t="s">
        <v>858</v>
      </c>
      <c r="BE111" s="195">
        <f>IF(N111="základní",J111,0)</f>
        <v>0</v>
      </c>
      <c r="BF111" s="195">
        <f>IF(N111="snížená",J111,0)</f>
        <v>0</v>
      </c>
      <c r="BG111" s="195">
        <f>IF(N111="zákl. přenesená",J111,0)</f>
        <v>0</v>
      </c>
      <c r="BH111" s="195">
        <f>IF(N111="sníž. přenesená",J111,0)</f>
        <v>0</v>
      </c>
      <c r="BI111" s="195">
        <f>IF(N111="nulová",J111,0)</f>
        <v>0</v>
      </c>
      <c r="BJ111" s="112" t="s">
        <v>544</v>
      </c>
      <c r="BK111" s="195">
        <f>ROUND(I111*H111,2)</f>
        <v>0</v>
      </c>
      <c r="BL111" s="112" t="s">
        <v>863</v>
      </c>
      <c r="BM111" s="194" t="s">
        <v>4786</v>
      </c>
    </row>
    <row r="112" spans="2:65" s="119" customFormat="1" ht="19.5" x14ac:dyDescent="0.25">
      <c r="B112" s="120"/>
      <c r="D112" s="196" t="s">
        <v>865</v>
      </c>
      <c r="F112" s="197" t="s">
        <v>4787</v>
      </c>
      <c r="L112" s="120"/>
      <c r="M112" s="198"/>
      <c r="T112" s="199"/>
      <c r="AT112" s="112" t="s">
        <v>865</v>
      </c>
      <c r="AU112" s="112" t="s">
        <v>240</v>
      </c>
    </row>
    <row r="113" spans="2:51" s="119" customFormat="1" x14ac:dyDescent="0.25">
      <c r="B113" s="120"/>
      <c r="D113" s="200" t="s">
        <v>867</v>
      </c>
      <c r="F113" s="424" t="s">
        <v>4788</v>
      </c>
      <c r="L113" s="120"/>
      <c r="M113" s="198"/>
      <c r="T113" s="199"/>
      <c r="AT113" s="112" t="s">
        <v>867</v>
      </c>
      <c r="AU113" s="112" t="s">
        <v>240</v>
      </c>
    </row>
    <row r="114" spans="2:51" s="209" customFormat="1" ht="11.25" x14ac:dyDescent="0.25">
      <c r="B114" s="210"/>
      <c r="D114" s="196" t="s">
        <v>869</v>
      </c>
      <c r="E114" s="211" t="s">
        <v>792</v>
      </c>
      <c r="F114" s="212" t="s">
        <v>4789</v>
      </c>
      <c r="H114" s="211" t="s">
        <v>792</v>
      </c>
      <c r="L114" s="210"/>
      <c r="M114" s="213"/>
      <c r="T114" s="214"/>
      <c r="AT114" s="211" t="s">
        <v>869</v>
      </c>
      <c r="AU114" s="211" t="s">
        <v>240</v>
      </c>
      <c r="AV114" s="209" t="s">
        <v>544</v>
      </c>
      <c r="AW114" s="209" t="s">
        <v>871</v>
      </c>
      <c r="AX114" s="209" t="s">
        <v>857</v>
      </c>
      <c r="AY114" s="211" t="s">
        <v>858</v>
      </c>
    </row>
    <row r="115" spans="2:51" s="209" customFormat="1" ht="11.25" x14ac:dyDescent="0.25">
      <c r="B115" s="210"/>
      <c r="D115" s="196" t="s">
        <v>869</v>
      </c>
      <c r="E115" s="211" t="s">
        <v>792</v>
      </c>
      <c r="F115" s="212" t="s">
        <v>4790</v>
      </c>
      <c r="H115" s="211" t="s">
        <v>792</v>
      </c>
      <c r="L115" s="210"/>
      <c r="M115" s="213"/>
      <c r="T115" s="214"/>
      <c r="AT115" s="211" t="s">
        <v>869</v>
      </c>
      <c r="AU115" s="211" t="s">
        <v>240</v>
      </c>
      <c r="AV115" s="209" t="s">
        <v>544</v>
      </c>
      <c r="AW115" s="209" t="s">
        <v>871</v>
      </c>
      <c r="AX115" s="209" t="s">
        <v>857</v>
      </c>
      <c r="AY115" s="211" t="s">
        <v>858</v>
      </c>
    </row>
    <row r="116" spans="2:51" s="202" customFormat="1" ht="11.25" x14ac:dyDescent="0.25">
      <c r="B116" s="203"/>
      <c r="D116" s="196" t="s">
        <v>869</v>
      </c>
      <c r="E116" s="204" t="s">
        <v>792</v>
      </c>
      <c r="F116" s="205" t="s">
        <v>4791</v>
      </c>
      <c r="H116" s="206">
        <v>42</v>
      </c>
      <c r="L116" s="203"/>
      <c r="M116" s="207"/>
      <c r="T116" s="208"/>
      <c r="AT116" s="204" t="s">
        <v>869</v>
      </c>
      <c r="AU116" s="204" t="s">
        <v>240</v>
      </c>
      <c r="AV116" s="202" t="s">
        <v>240</v>
      </c>
      <c r="AW116" s="202" t="s">
        <v>871</v>
      </c>
      <c r="AX116" s="202" t="s">
        <v>857</v>
      </c>
      <c r="AY116" s="204" t="s">
        <v>858</v>
      </c>
    </row>
    <row r="117" spans="2:51" s="209" customFormat="1" ht="11.25" x14ac:dyDescent="0.25">
      <c r="B117" s="210"/>
      <c r="D117" s="196" t="s">
        <v>869</v>
      </c>
      <c r="E117" s="211" t="s">
        <v>792</v>
      </c>
      <c r="F117" s="212" t="s">
        <v>4792</v>
      </c>
      <c r="H117" s="211" t="s">
        <v>792</v>
      </c>
      <c r="L117" s="210"/>
      <c r="M117" s="213"/>
      <c r="T117" s="214"/>
      <c r="AT117" s="211" t="s">
        <v>869</v>
      </c>
      <c r="AU117" s="211" t="s">
        <v>240</v>
      </c>
      <c r="AV117" s="209" t="s">
        <v>544</v>
      </c>
      <c r="AW117" s="209" t="s">
        <v>871</v>
      </c>
      <c r="AX117" s="209" t="s">
        <v>857</v>
      </c>
      <c r="AY117" s="211" t="s">
        <v>858</v>
      </c>
    </row>
    <row r="118" spans="2:51" s="202" customFormat="1" ht="11.25" x14ac:dyDescent="0.25">
      <c r="B118" s="203"/>
      <c r="D118" s="196" t="s">
        <v>869</v>
      </c>
      <c r="E118" s="204" t="s">
        <v>792</v>
      </c>
      <c r="F118" s="205" t="s">
        <v>4793</v>
      </c>
      <c r="H118" s="206">
        <v>4.16</v>
      </c>
      <c r="L118" s="203"/>
      <c r="M118" s="207"/>
      <c r="T118" s="208"/>
      <c r="AT118" s="204" t="s">
        <v>869</v>
      </c>
      <c r="AU118" s="204" t="s">
        <v>240</v>
      </c>
      <c r="AV118" s="202" t="s">
        <v>240</v>
      </c>
      <c r="AW118" s="202" t="s">
        <v>871</v>
      </c>
      <c r="AX118" s="202" t="s">
        <v>857</v>
      </c>
      <c r="AY118" s="204" t="s">
        <v>858</v>
      </c>
    </row>
    <row r="119" spans="2:51" s="209" customFormat="1" ht="11.25" x14ac:dyDescent="0.25">
      <c r="B119" s="210"/>
      <c r="D119" s="196" t="s">
        <v>869</v>
      </c>
      <c r="E119" s="211" t="s">
        <v>792</v>
      </c>
      <c r="F119" s="212" t="s">
        <v>4794</v>
      </c>
      <c r="H119" s="211" t="s">
        <v>792</v>
      </c>
      <c r="L119" s="210"/>
      <c r="M119" s="213"/>
      <c r="T119" s="214"/>
      <c r="AT119" s="211" t="s">
        <v>869</v>
      </c>
      <c r="AU119" s="211" t="s">
        <v>240</v>
      </c>
      <c r="AV119" s="209" t="s">
        <v>544</v>
      </c>
      <c r="AW119" s="209" t="s">
        <v>871</v>
      </c>
      <c r="AX119" s="209" t="s">
        <v>857</v>
      </c>
      <c r="AY119" s="211" t="s">
        <v>858</v>
      </c>
    </row>
    <row r="120" spans="2:51" s="202" customFormat="1" ht="11.25" x14ac:dyDescent="0.25">
      <c r="B120" s="203"/>
      <c r="D120" s="196" t="s">
        <v>869</v>
      </c>
      <c r="E120" s="204" t="s">
        <v>792</v>
      </c>
      <c r="F120" s="205" t="s">
        <v>4795</v>
      </c>
      <c r="H120" s="206">
        <v>3.2</v>
      </c>
      <c r="L120" s="203"/>
      <c r="M120" s="207"/>
      <c r="T120" s="208"/>
      <c r="AT120" s="204" t="s">
        <v>869</v>
      </c>
      <c r="AU120" s="204" t="s">
        <v>240</v>
      </c>
      <c r="AV120" s="202" t="s">
        <v>240</v>
      </c>
      <c r="AW120" s="202" t="s">
        <v>871</v>
      </c>
      <c r="AX120" s="202" t="s">
        <v>857</v>
      </c>
      <c r="AY120" s="204" t="s">
        <v>858</v>
      </c>
    </row>
    <row r="121" spans="2:51" s="209" customFormat="1" ht="11.25" x14ac:dyDescent="0.25">
      <c r="B121" s="210"/>
      <c r="D121" s="196" t="s">
        <v>869</v>
      </c>
      <c r="E121" s="211" t="s">
        <v>792</v>
      </c>
      <c r="F121" s="212" t="s">
        <v>4796</v>
      </c>
      <c r="H121" s="211" t="s">
        <v>792</v>
      </c>
      <c r="L121" s="210"/>
      <c r="M121" s="213"/>
      <c r="T121" s="214"/>
      <c r="AT121" s="211" t="s">
        <v>869</v>
      </c>
      <c r="AU121" s="211" t="s">
        <v>240</v>
      </c>
      <c r="AV121" s="209" t="s">
        <v>544</v>
      </c>
      <c r="AW121" s="209" t="s">
        <v>871</v>
      </c>
      <c r="AX121" s="209" t="s">
        <v>857</v>
      </c>
      <c r="AY121" s="211" t="s">
        <v>858</v>
      </c>
    </row>
    <row r="122" spans="2:51" s="202" customFormat="1" ht="11.25" x14ac:dyDescent="0.25">
      <c r="B122" s="203"/>
      <c r="D122" s="196" t="s">
        <v>869</v>
      </c>
      <c r="E122" s="204" t="s">
        <v>792</v>
      </c>
      <c r="F122" s="205" t="s">
        <v>4797</v>
      </c>
      <c r="H122" s="206">
        <v>0.8</v>
      </c>
      <c r="L122" s="203"/>
      <c r="M122" s="207"/>
      <c r="T122" s="208"/>
      <c r="AT122" s="204" t="s">
        <v>869</v>
      </c>
      <c r="AU122" s="204" t="s">
        <v>240</v>
      </c>
      <c r="AV122" s="202" t="s">
        <v>240</v>
      </c>
      <c r="AW122" s="202" t="s">
        <v>871</v>
      </c>
      <c r="AX122" s="202" t="s">
        <v>857</v>
      </c>
      <c r="AY122" s="204" t="s">
        <v>858</v>
      </c>
    </row>
    <row r="123" spans="2:51" s="209" customFormat="1" ht="11.25" x14ac:dyDescent="0.25">
      <c r="B123" s="210"/>
      <c r="D123" s="196" t="s">
        <v>869</v>
      </c>
      <c r="E123" s="211" t="s">
        <v>792</v>
      </c>
      <c r="F123" s="212" t="s">
        <v>4798</v>
      </c>
      <c r="H123" s="211" t="s">
        <v>792</v>
      </c>
      <c r="L123" s="210"/>
      <c r="M123" s="213"/>
      <c r="T123" s="214"/>
      <c r="AT123" s="211" t="s">
        <v>869</v>
      </c>
      <c r="AU123" s="211" t="s">
        <v>240</v>
      </c>
      <c r="AV123" s="209" t="s">
        <v>544</v>
      </c>
      <c r="AW123" s="209" t="s">
        <v>871</v>
      </c>
      <c r="AX123" s="209" t="s">
        <v>857</v>
      </c>
      <c r="AY123" s="211" t="s">
        <v>858</v>
      </c>
    </row>
    <row r="124" spans="2:51" s="202" customFormat="1" ht="11.25" x14ac:dyDescent="0.25">
      <c r="B124" s="203"/>
      <c r="D124" s="196" t="s">
        <v>869</v>
      </c>
      <c r="E124" s="204" t="s">
        <v>792</v>
      </c>
      <c r="F124" s="205" t="s">
        <v>4799</v>
      </c>
      <c r="H124" s="206">
        <v>4</v>
      </c>
      <c r="L124" s="203"/>
      <c r="M124" s="207"/>
      <c r="T124" s="208"/>
      <c r="AT124" s="204" t="s">
        <v>869</v>
      </c>
      <c r="AU124" s="204" t="s">
        <v>240</v>
      </c>
      <c r="AV124" s="202" t="s">
        <v>240</v>
      </c>
      <c r="AW124" s="202" t="s">
        <v>871</v>
      </c>
      <c r="AX124" s="202" t="s">
        <v>857</v>
      </c>
      <c r="AY124" s="204" t="s">
        <v>858</v>
      </c>
    </row>
    <row r="125" spans="2:51" s="209" customFormat="1" ht="11.25" x14ac:dyDescent="0.25">
      <c r="B125" s="210"/>
      <c r="D125" s="196" t="s">
        <v>869</v>
      </c>
      <c r="E125" s="211" t="s">
        <v>792</v>
      </c>
      <c r="F125" s="212" t="s">
        <v>4800</v>
      </c>
      <c r="H125" s="211" t="s">
        <v>792</v>
      </c>
      <c r="L125" s="210"/>
      <c r="M125" s="213"/>
      <c r="T125" s="214"/>
      <c r="AT125" s="211" t="s">
        <v>869</v>
      </c>
      <c r="AU125" s="211" t="s">
        <v>240</v>
      </c>
      <c r="AV125" s="209" t="s">
        <v>544</v>
      </c>
      <c r="AW125" s="209" t="s">
        <v>871</v>
      </c>
      <c r="AX125" s="209" t="s">
        <v>857</v>
      </c>
      <c r="AY125" s="211" t="s">
        <v>858</v>
      </c>
    </row>
    <row r="126" spans="2:51" s="202" customFormat="1" ht="11.25" x14ac:dyDescent="0.25">
      <c r="B126" s="203"/>
      <c r="D126" s="196" t="s">
        <v>869</v>
      </c>
      <c r="E126" s="204" t="s">
        <v>792</v>
      </c>
      <c r="F126" s="205" t="s">
        <v>4801</v>
      </c>
      <c r="H126" s="206">
        <v>0.8</v>
      </c>
      <c r="L126" s="203"/>
      <c r="M126" s="207"/>
      <c r="T126" s="208"/>
      <c r="AT126" s="204" t="s">
        <v>869</v>
      </c>
      <c r="AU126" s="204" t="s">
        <v>240</v>
      </c>
      <c r="AV126" s="202" t="s">
        <v>240</v>
      </c>
      <c r="AW126" s="202" t="s">
        <v>871</v>
      </c>
      <c r="AX126" s="202" t="s">
        <v>857</v>
      </c>
      <c r="AY126" s="204" t="s">
        <v>858</v>
      </c>
    </row>
    <row r="127" spans="2:51" s="209" customFormat="1" ht="11.25" x14ac:dyDescent="0.25">
      <c r="B127" s="210"/>
      <c r="D127" s="196" t="s">
        <v>869</v>
      </c>
      <c r="E127" s="211" t="s">
        <v>792</v>
      </c>
      <c r="F127" s="212" t="s">
        <v>4802</v>
      </c>
      <c r="H127" s="211" t="s">
        <v>792</v>
      </c>
      <c r="L127" s="210"/>
      <c r="M127" s="213"/>
      <c r="T127" s="214"/>
      <c r="AT127" s="211" t="s">
        <v>869</v>
      </c>
      <c r="AU127" s="211" t="s">
        <v>240</v>
      </c>
      <c r="AV127" s="209" t="s">
        <v>544</v>
      </c>
      <c r="AW127" s="209" t="s">
        <v>871</v>
      </c>
      <c r="AX127" s="209" t="s">
        <v>857</v>
      </c>
      <c r="AY127" s="211" t="s">
        <v>858</v>
      </c>
    </row>
    <row r="128" spans="2:51" s="202" customFormat="1" ht="11.25" x14ac:dyDescent="0.25">
      <c r="B128" s="203"/>
      <c r="D128" s="196" t="s">
        <v>869</v>
      </c>
      <c r="E128" s="204" t="s">
        <v>792</v>
      </c>
      <c r="F128" s="205" t="s">
        <v>4799</v>
      </c>
      <c r="H128" s="206">
        <v>4</v>
      </c>
      <c r="L128" s="203"/>
      <c r="M128" s="207"/>
      <c r="T128" s="208"/>
      <c r="AT128" s="204" t="s">
        <v>869</v>
      </c>
      <c r="AU128" s="204" t="s">
        <v>240</v>
      </c>
      <c r="AV128" s="202" t="s">
        <v>240</v>
      </c>
      <c r="AW128" s="202" t="s">
        <v>871</v>
      </c>
      <c r="AX128" s="202" t="s">
        <v>857</v>
      </c>
      <c r="AY128" s="204" t="s">
        <v>858</v>
      </c>
    </row>
    <row r="129" spans="2:51" s="209" customFormat="1" ht="11.25" x14ac:dyDescent="0.25">
      <c r="B129" s="210"/>
      <c r="D129" s="196" t="s">
        <v>869</v>
      </c>
      <c r="E129" s="211" t="s">
        <v>792</v>
      </c>
      <c r="F129" s="212" t="s">
        <v>4803</v>
      </c>
      <c r="H129" s="211" t="s">
        <v>792</v>
      </c>
      <c r="L129" s="210"/>
      <c r="M129" s="213"/>
      <c r="T129" s="214"/>
      <c r="AT129" s="211" t="s">
        <v>869</v>
      </c>
      <c r="AU129" s="211" t="s">
        <v>240</v>
      </c>
      <c r="AV129" s="209" t="s">
        <v>544</v>
      </c>
      <c r="AW129" s="209" t="s">
        <v>871</v>
      </c>
      <c r="AX129" s="209" t="s">
        <v>857</v>
      </c>
      <c r="AY129" s="211" t="s">
        <v>858</v>
      </c>
    </row>
    <row r="130" spans="2:51" s="202" customFormat="1" ht="11.25" x14ac:dyDescent="0.25">
      <c r="B130" s="203"/>
      <c r="D130" s="196" t="s">
        <v>869</v>
      </c>
      <c r="E130" s="204" t="s">
        <v>792</v>
      </c>
      <c r="F130" s="205" t="s">
        <v>4804</v>
      </c>
      <c r="H130" s="206">
        <v>1.6</v>
      </c>
      <c r="L130" s="203"/>
      <c r="M130" s="207"/>
      <c r="T130" s="208"/>
      <c r="AT130" s="204" t="s">
        <v>869</v>
      </c>
      <c r="AU130" s="204" t="s">
        <v>240</v>
      </c>
      <c r="AV130" s="202" t="s">
        <v>240</v>
      </c>
      <c r="AW130" s="202" t="s">
        <v>871</v>
      </c>
      <c r="AX130" s="202" t="s">
        <v>857</v>
      </c>
      <c r="AY130" s="204" t="s">
        <v>858</v>
      </c>
    </row>
    <row r="131" spans="2:51" s="209" customFormat="1" ht="11.25" x14ac:dyDescent="0.25">
      <c r="B131" s="210"/>
      <c r="D131" s="196" t="s">
        <v>869</v>
      </c>
      <c r="E131" s="211" t="s">
        <v>792</v>
      </c>
      <c r="F131" s="212" t="s">
        <v>4805</v>
      </c>
      <c r="H131" s="211" t="s">
        <v>792</v>
      </c>
      <c r="L131" s="210"/>
      <c r="M131" s="213"/>
      <c r="T131" s="214"/>
      <c r="AT131" s="211" t="s">
        <v>869</v>
      </c>
      <c r="AU131" s="211" t="s">
        <v>240</v>
      </c>
      <c r="AV131" s="209" t="s">
        <v>544</v>
      </c>
      <c r="AW131" s="209" t="s">
        <v>871</v>
      </c>
      <c r="AX131" s="209" t="s">
        <v>857</v>
      </c>
      <c r="AY131" s="211" t="s">
        <v>858</v>
      </c>
    </row>
    <row r="132" spans="2:51" s="202" customFormat="1" ht="11.25" x14ac:dyDescent="0.25">
      <c r="B132" s="203"/>
      <c r="D132" s="196" t="s">
        <v>869</v>
      </c>
      <c r="E132" s="204" t="s">
        <v>792</v>
      </c>
      <c r="F132" s="205" t="s">
        <v>4797</v>
      </c>
      <c r="H132" s="206">
        <v>0.8</v>
      </c>
      <c r="L132" s="203"/>
      <c r="M132" s="207"/>
      <c r="T132" s="208"/>
      <c r="AT132" s="204" t="s">
        <v>869</v>
      </c>
      <c r="AU132" s="204" t="s">
        <v>240</v>
      </c>
      <c r="AV132" s="202" t="s">
        <v>240</v>
      </c>
      <c r="AW132" s="202" t="s">
        <v>871</v>
      </c>
      <c r="AX132" s="202" t="s">
        <v>857</v>
      </c>
      <c r="AY132" s="204" t="s">
        <v>858</v>
      </c>
    </row>
    <row r="133" spans="2:51" s="209" customFormat="1" ht="11.25" x14ac:dyDescent="0.25">
      <c r="B133" s="210"/>
      <c r="D133" s="196" t="s">
        <v>869</v>
      </c>
      <c r="E133" s="211" t="s">
        <v>792</v>
      </c>
      <c r="F133" s="212" t="s">
        <v>4806</v>
      </c>
      <c r="H133" s="211" t="s">
        <v>792</v>
      </c>
      <c r="L133" s="210"/>
      <c r="M133" s="213"/>
      <c r="T133" s="214"/>
      <c r="AT133" s="211" t="s">
        <v>869</v>
      </c>
      <c r="AU133" s="211" t="s">
        <v>240</v>
      </c>
      <c r="AV133" s="209" t="s">
        <v>544</v>
      </c>
      <c r="AW133" s="209" t="s">
        <v>871</v>
      </c>
      <c r="AX133" s="209" t="s">
        <v>857</v>
      </c>
      <c r="AY133" s="211" t="s">
        <v>858</v>
      </c>
    </row>
    <row r="134" spans="2:51" s="202" customFormat="1" ht="11.25" x14ac:dyDescent="0.25">
      <c r="B134" s="203"/>
      <c r="D134" s="196" t="s">
        <v>869</v>
      </c>
      <c r="E134" s="204" t="s">
        <v>792</v>
      </c>
      <c r="F134" s="205" t="s">
        <v>4804</v>
      </c>
      <c r="H134" s="206">
        <v>1.6</v>
      </c>
      <c r="L134" s="203"/>
      <c r="M134" s="207"/>
      <c r="T134" s="208"/>
      <c r="AT134" s="204" t="s">
        <v>869</v>
      </c>
      <c r="AU134" s="204" t="s">
        <v>240</v>
      </c>
      <c r="AV134" s="202" t="s">
        <v>240</v>
      </c>
      <c r="AW134" s="202" t="s">
        <v>871</v>
      </c>
      <c r="AX134" s="202" t="s">
        <v>857</v>
      </c>
      <c r="AY134" s="204" t="s">
        <v>858</v>
      </c>
    </row>
    <row r="135" spans="2:51" s="209" customFormat="1" ht="11.25" x14ac:dyDescent="0.25">
      <c r="B135" s="210"/>
      <c r="D135" s="196" t="s">
        <v>869</v>
      </c>
      <c r="E135" s="211" t="s">
        <v>792</v>
      </c>
      <c r="F135" s="212" t="s">
        <v>4807</v>
      </c>
      <c r="H135" s="211" t="s">
        <v>792</v>
      </c>
      <c r="L135" s="210"/>
      <c r="M135" s="213"/>
      <c r="T135" s="214"/>
      <c r="AT135" s="211" t="s">
        <v>869</v>
      </c>
      <c r="AU135" s="211" t="s">
        <v>240</v>
      </c>
      <c r="AV135" s="209" t="s">
        <v>544</v>
      </c>
      <c r="AW135" s="209" t="s">
        <v>871</v>
      </c>
      <c r="AX135" s="209" t="s">
        <v>857</v>
      </c>
      <c r="AY135" s="211" t="s">
        <v>858</v>
      </c>
    </row>
    <row r="136" spans="2:51" s="202" customFormat="1" ht="11.25" x14ac:dyDescent="0.25">
      <c r="B136" s="203"/>
      <c r="D136" s="196" t="s">
        <v>869</v>
      </c>
      <c r="E136" s="204" t="s">
        <v>792</v>
      </c>
      <c r="F136" s="205" t="s">
        <v>4799</v>
      </c>
      <c r="H136" s="206">
        <v>4</v>
      </c>
      <c r="L136" s="203"/>
      <c r="M136" s="207"/>
      <c r="T136" s="208"/>
      <c r="AT136" s="204" t="s">
        <v>869</v>
      </c>
      <c r="AU136" s="204" t="s">
        <v>240</v>
      </c>
      <c r="AV136" s="202" t="s">
        <v>240</v>
      </c>
      <c r="AW136" s="202" t="s">
        <v>871</v>
      </c>
      <c r="AX136" s="202" t="s">
        <v>857</v>
      </c>
      <c r="AY136" s="204" t="s">
        <v>858</v>
      </c>
    </row>
    <row r="137" spans="2:51" s="209" customFormat="1" ht="11.25" x14ac:dyDescent="0.25">
      <c r="B137" s="210"/>
      <c r="D137" s="196" t="s">
        <v>869</v>
      </c>
      <c r="E137" s="211" t="s">
        <v>792</v>
      </c>
      <c r="F137" s="212" t="s">
        <v>4808</v>
      </c>
      <c r="H137" s="211" t="s">
        <v>792</v>
      </c>
      <c r="L137" s="210"/>
      <c r="M137" s="213"/>
      <c r="T137" s="214"/>
      <c r="AT137" s="211" t="s">
        <v>869</v>
      </c>
      <c r="AU137" s="211" t="s">
        <v>240</v>
      </c>
      <c r="AV137" s="209" t="s">
        <v>544</v>
      </c>
      <c r="AW137" s="209" t="s">
        <v>871</v>
      </c>
      <c r="AX137" s="209" t="s">
        <v>857</v>
      </c>
      <c r="AY137" s="211" t="s">
        <v>858</v>
      </c>
    </row>
    <row r="138" spans="2:51" s="202" customFormat="1" ht="11.25" x14ac:dyDescent="0.25">
      <c r="B138" s="203"/>
      <c r="D138" s="196" t="s">
        <v>869</v>
      </c>
      <c r="E138" s="204" t="s">
        <v>792</v>
      </c>
      <c r="F138" s="205" t="s">
        <v>4797</v>
      </c>
      <c r="H138" s="206">
        <v>0.8</v>
      </c>
      <c r="L138" s="203"/>
      <c r="M138" s="207"/>
      <c r="T138" s="208"/>
      <c r="AT138" s="204" t="s">
        <v>869</v>
      </c>
      <c r="AU138" s="204" t="s">
        <v>240</v>
      </c>
      <c r="AV138" s="202" t="s">
        <v>240</v>
      </c>
      <c r="AW138" s="202" t="s">
        <v>871</v>
      </c>
      <c r="AX138" s="202" t="s">
        <v>857</v>
      </c>
      <c r="AY138" s="204" t="s">
        <v>858</v>
      </c>
    </row>
    <row r="139" spans="2:51" s="209" customFormat="1" ht="11.25" x14ac:dyDescent="0.25">
      <c r="B139" s="210"/>
      <c r="D139" s="196" t="s">
        <v>869</v>
      </c>
      <c r="E139" s="211" t="s">
        <v>792</v>
      </c>
      <c r="F139" s="212" t="s">
        <v>4809</v>
      </c>
      <c r="H139" s="211" t="s">
        <v>792</v>
      </c>
      <c r="L139" s="210"/>
      <c r="M139" s="213"/>
      <c r="T139" s="214"/>
      <c r="AT139" s="211" t="s">
        <v>869</v>
      </c>
      <c r="AU139" s="211" t="s">
        <v>240</v>
      </c>
      <c r="AV139" s="209" t="s">
        <v>544</v>
      </c>
      <c r="AW139" s="209" t="s">
        <v>871</v>
      </c>
      <c r="AX139" s="209" t="s">
        <v>857</v>
      </c>
      <c r="AY139" s="211" t="s">
        <v>858</v>
      </c>
    </row>
    <row r="140" spans="2:51" s="202" customFormat="1" ht="11.25" x14ac:dyDescent="0.25">
      <c r="B140" s="203"/>
      <c r="D140" s="196" t="s">
        <v>869</v>
      </c>
      <c r="E140" s="204" t="s">
        <v>792</v>
      </c>
      <c r="F140" s="205" t="s">
        <v>4810</v>
      </c>
      <c r="H140" s="206">
        <v>2.4</v>
      </c>
      <c r="L140" s="203"/>
      <c r="M140" s="207"/>
      <c r="T140" s="208"/>
      <c r="AT140" s="204" t="s">
        <v>869</v>
      </c>
      <c r="AU140" s="204" t="s">
        <v>240</v>
      </c>
      <c r="AV140" s="202" t="s">
        <v>240</v>
      </c>
      <c r="AW140" s="202" t="s">
        <v>871</v>
      </c>
      <c r="AX140" s="202" t="s">
        <v>857</v>
      </c>
      <c r="AY140" s="204" t="s">
        <v>858</v>
      </c>
    </row>
    <row r="141" spans="2:51" s="209" customFormat="1" ht="11.25" x14ac:dyDescent="0.25">
      <c r="B141" s="210"/>
      <c r="D141" s="196" t="s">
        <v>869</v>
      </c>
      <c r="E141" s="211" t="s">
        <v>792</v>
      </c>
      <c r="F141" s="212" t="s">
        <v>4811</v>
      </c>
      <c r="H141" s="211" t="s">
        <v>792</v>
      </c>
      <c r="L141" s="210"/>
      <c r="M141" s="213"/>
      <c r="T141" s="214"/>
      <c r="AT141" s="211" t="s">
        <v>869</v>
      </c>
      <c r="AU141" s="211" t="s">
        <v>240</v>
      </c>
      <c r="AV141" s="209" t="s">
        <v>544</v>
      </c>
      <c r="AW141" s="209" t="s">
        <v>871</v>
      </c>
      <c r="AX141" s="209" t="s">
        <v>857</v>
      </c>
      <c r="AY141" s="211" t="s">
        <v>858</v>
      </c>
    </row>
    <row r="142" spans="2:51" s="202" customFormat="1" ht="11.25" x14ac:dyDescent="0.25">
      <c r="B142" s="203"/>
      <c r="D142" s="196" t="s">
        <v>869</v>
      </c>
      <c r="E142" s="204" t="s">
        <v>792</v>
      </c>
      <c r="F142" s="205" t="s">
        <v>4799</v>
      </c>
      <c r="H142" s="206">
        <v>4</v>
      </c>
      <c r="L142" s="203"/>
      <c r="M142" s="207"/>
      <c r="T142" s="208"/>
      <c r="AT142" s="204" t="s">
        <v>869</v>
      </c>
      <c r="AU142" s="204" t="s">
        <v>240</v>
      </c>
      <c r="AV142" s="202" t="s">
        <v>240</v>
      </c>
      <c r="AW142" s="202" t="s">
        <v>871</v>
      </c>
      <c r="AX142" s="202" t="s">
        <v>857</v>
      </c>
      <c r="AY142" s="204" t="s">
        <v>858</v>
      </c>
    </row>
    <row r="143" spans="2:51" s="209" customFormat="1" ht="11.25" x14ac:dyDescent="0.25">
      <c r="B143" s="210"/>
      <c r="D143" s="196" t="s">
        <v>869</v>
      </c>
      <c r="E143" s="211" t="s">
        <v>792</v>
      </c>
      <c r="F143" s="212" t="s">
        <v>4812</v>
      </c>
      <c r="H143" s="211" t="s">
        <v>792</v>
      </c>
      <c r="L143" s="210"/>
      <c r="M143" s="213"/>
      <c r="T143" s="214"/>
      <c r="AT143" s="211" t="s">
        <v>869</v>
      </c>
      <c r="AU143" s="211" t="s">
        <v>240</v>
      </c>
      <c r="AV143" s="209" t="s">
        <v>544</v>
      </c>
      <c r="AW143" s="209" t="s">
        <v>871</v>
      </c>
      <c r="AX143" s="209" t="s">
        <v>857</v>
      </c>
      <c r="AY143" s="211" t="s">
        <v>858</v>
      </c>
    </row>
    <row r="144" spans="2:51" s="202" customFormat="1" ht="11.25" x14ac:dyDescent="0.25">
      <c r="B144" s="203"/>
      <c r="D144" s="196" t="s">
        <v>869</v>
      </c>
      <c r="E144" s="204" t="s">
        <v>792</v>
      </c>
      <c r="F144" s="205" t="s">
        <v>4797</v>
      </c>
      <c r="H144" s="206">
        <v>0.8</v>
      </c>
      <c r="L144" s="203"/>
      <c r="M144" s="207"/>
      <c r="T144" s="208"/>
      <c r="AT144" s="204" t="s">
        <v>869</v>
      </c>
      <c r="AU144" s="204" t="s">
        <v>240</v>
      </c>
      <c r="AV144" s="202" t="s">
        <v>240</v>
      </c>
      <c r="AW144" s="202" t="s">
        <v>871</v>
      </c>
      <c r="AX144" s="202" t="s">
        <v>857</v>
      </c>
      <c r="AY144" s="204" t="s">
        <v>858</v>
      </c>
    </row>
    <row r="145" spans="2:51" s="209" customFormat="1" ht="11.25" x14ac:dyDescent="0.25">
      <c r="B145" s="210"/>
      <c r="D145" s="196" t="s">
        <v>869</v>
      </c>
      <c r="E145" s="211" t="s">
        <v>792</v>
      </c>
      <c r="F145" s="212" t="s">
        <v>4813</v>
      </c>
      <c r="H145" s="211" t="s">
        <v>792</v>
      </c>
      <c r="L145" s="210"/>
      <c r="M145" s="213"/>
      <c r="T145" s="214"/>
      <c r="AT145" s="211" t="s">
        <v>869</v>
      </c>
      <c r="AU145" s="211" t="s">
        <v>240</v>
      </c>
      <c r="AV145" s="209" t="s">
        <v>544</v>
      </c>
      <c r="AW145" s="209" t="s">
        <v>871</v>
      </c>
      <c r="AX145" s="209" t="s">
        <v>857</v>
      </c>
      <c r="AY145" s="211" t="s">
        <v>858</v>
      </c>
    </row>
    <row r="146" spans="2:51" s="209" customFormat="1" ht="11.25" x14ac:dyDescent="0.25">
      <c r="B146" s="210"/>
      <c r="D146" s="196" t="s">
        <v>869</v>
      </c>
      <c r="E146" s="211" t="s">
        <v>792</v>
      </c>
      <c r="F146" s="212" t="s">
        <v>4814</v>
      </c>
      <c r="H146" s="211" t="s">
        <v>792</v>
      </c>
      <c r="L146" s="210"/>
      <c r="M146" s="213"/>
      <c r="T146" s="214"/>
      <c r="AT146" s="211" t="s">
        <v>869</v>
      </c>
      <c r="AU146" s="211" t="s">
        <v>240</v>
      </c>
      <c r="AV146" s="209" t="s">
        <v>544</v>
      </c>
      <c r="AW146" s="209" t="s">
        <v>871</v>
      </c>
      <c r="AX146" s="209" t="s">
        <v>857</v>
      </c>
      <c r="AY146" s="211" t="s">
        <v>858</v>
      </c>
    </row>
    <row r="147" spans="2:51" s="202" customFormat="1" ht="11.25" x14ac:dyDescent="0.25">
      <c r="B147" s="203"/>
      <c r="D147" s="196" t="s">
        <v>869</v>
      </c>
      <c r="E147" s="204" t="s">
        <v>792</v>
      </c>
      <c r="F147" s="205" t="s">
        <v>4815</v>
      </c>
      <c r="H147" s="206">
        <v>38.4</v>
      </c>
      <c r="L147" s="203"/>
      <c r="M147" s="207"/>
      <c r="T147" s="208"/>
      <c r="AT147" s="204" t="s">
        <v>869</v>
      </c>
      <c r="AU147" s="204" t="s">
        <v>240</v>
      </c>
      <c r="AV147" s="202" t="s">
        <v>240</v>
      </c>
      <c r="AW147" s="202" t="s">
        <v>871</v>
      </c>
      <c r="AX147" s="202" t="s">
        <v>857</v>
      </c>
      <c r="AY147" s="204" t="s">
        <v>858</v>
      </c>
    </row>
    <row r="148" spans="2:51" s="209" customFormat="1" ht="11.25" x14ac:dyDescent="0.25">
      <c r="B148" s="210"/>
      <c r="D148" s="196" t="s">
        <v>869</v>
      </c>
      <c r="E148" s="211" t="s">
        <v>792</v>
      </c>
      <c r="F148" s="212" t="s">
        <v>4816</v>
      </c>
      <c r="H148" s="211" t="s">
        <v>792</v>
      </c>
      <c r="L148" s="210"/>
      <c r="M148" s="213"/>
      <c r="T148" s="214"/>
      <c r="AT148" s="211" t="s">
        <v>869</v>
      </c>
      <c r="AU148" s="211" t="s">
        <v>240</v>
      </c>
      <c r="AV148" s="209" t="s">
        <v>544</v>
      </c>
      <c r="AW148" s="209" t="s">
        <v>871</v>
      </c>
      <c r="AX148" s="209" t="s">
        <v>857</v>
      </c>
      <c r="AY148" s="211" t="s">
        <v>858</v>
      </c>
    </row>
    <row r="149" spans="2:51" s="202" customFormat="1" ht="11.25" x14ac:dyDescent="0.25">
      <c r="B149" s="203"/>
      <c r="D149" s="196" t="s">
        <v>869</v>
      </c>
      <c r="E149" s="204" t="s">
        <v>792</v>
      </c>
      <c r="F149" s="205" t="s">
        <v>4804</v>
      </c>
      <c r="H149" s="206">
        <v>1.6</v>
      </c>
      <c r="L149" s="203"/>
      <c r="M149" s="207"/>
      <c r="T149" s="208"/>
      <c r="AT149" s="204" t="s">
        <v>869</v>
      </c>
      <c r="AU149" s="204" t="s">
        <v>240</v>
      </c>
      <c r="AV149" s="202" t="s">
        <v>240</v>
      </c>
      <c r="AW149" s="202" t="s">
        <v>871</v>
      </c>
      <c r="AX149" s="202" t="s">
        <v>857</v>
      </c>
      <c r="AY149" s="204" t="s">
        <v>858</v>
      </c>
    </row>
    <row r="150" spans="2:51" s="209" customFormat="1" ht="11.25" x14ac:dyDescent="0.25">
      <c r="B150" s="210"/>
      <c r="D150" s="196" t="s">
        <v>869</v>
      </c>
      <c r="E150" s="211" t="s">
        <v>792</v>
      </c>
      <c r="F150" s="212" t="s">
        <v>4817</v>
      </c>
      <c r="H150" s="211" t="s">
        <v>792</v>
      </c>
      <c r="L150" s="210"/>
      <c r="M150" s="213"/>
      <c r="T150" s="214"/>
      <c r="AT150" s="211" t="s">
        <v>869</v>
      </c>
      <c r="AU150" s="211" t="s">
        <v>240</v>
      </c>
      <c r="AV150" s="209" t="s">
        <v>544</v>
      </c>
      <c r="AW150" s="209" t="s">
        <v>871</v>
      </c>
      <c r="AX150" s="209" t="s">
        <v>857</v>
      </c>
      <c r="AY150" s="211" t="s">
        <v>858</v>
      </c>
    </row>
    <row r="151" spans="2:51" s="202" customFormat="1" ht="11.25" x14ac:dyDescent="0.25">
      <c r="B151" s="203"/>
      <c r="D151" s="196" t="s">
        <v>869</v>
      </c>
      <c r="E151" s="204" t="s">
        <v>792</v>
      </c>
      <c r="F151" s="205" t="s">
        <v>4804</v>
      </c>
      <c r="H151" s="206">
        <v>1.6</v>
      </c>
      <c r="L151" s="203"/>
      <c r="M151" s="207"/>
      <c r="T151" s="208"/>
      <c r="AT151" s="204" t="s">
        <v>869</v>
      </c>
      <c r="AU151" s="204" t="s">
        <v>240</v>
      </c>
      <c r="AV151" s="202" t="s">
        <v>240</v>
      </c>
      <c r="AW151" s="202" t="s">
        <v>871</v>
      </c>
      <c r="AX151" s="202" t="s">
        <v>857</v>
      </c>
      <c r="AY151" s="204" t="s">
        <v>858</v>
      </c>
    </row>
    <row r="152" spans="2:51" s="209" customFormat="1" ht="11.25" x14ac:dyDescent="0.25">
      <c r="B152" s="210"/>
      <c r="D152" s="196" t="s">
        <v>869</v>
      </c>
      <c r="E152" s="211" t="s">
        <v>792</v>
      </c>
      <c r="F152" s="212" t="s">
        <v>4818</v>
      </c>
      <c r="H152" s="211" t="s">
        <v>792</v>
      </c>
      <c r="L152" s="210"/>
      <c r="M152" s="213"/>
      <c r="T152" s="214"/>
      <c r="AT152" s="211" t="s">
        <v>869</v>
      </c>
      <c r="AU152" s="211" t="s">
        <v>240</v>
      </c>
      <c r="AV152" s="209" t="s">
        <v>544</v>
      </c>
      <c r="AW152" s="209" t="s">
        <v>871</v>
      </c>
      <c r="AX152" s="209" t="s">
        <v>857</v>
      </c>
      <c r="AY152" s="211" t="s">
        <v>858</v>
      </c>
    </row>
    <row r="153" spans="2:51" s="202" customFormat="1" ht="11.25" x14ac:dyDescent="0.25">
      <c r="B153" s="203"/>
      <c r="D153" s="196" t="s">
        <v>869</v>
      </c>
      <c r="E153" s="204" t="s">
        <v>792</v>
      </c>
      <c r="F153" s="205" t="s">
        <v>4804</v>
      </c>
      <c r="H153" s="206">
        <v>1.6</v>
      </c>
      <c r="L153" s="203"/>
      <c r="M153" s="207"/>
      <c r="T153" s="208"/>
      <c r="AT153" s="204" t="s">
        <v>869</v>
      </c>
      <c r="AU153" s="204" t="s">
        <v>240</v>
      </c>
      <c r="AV153" s="202" t="s">
        <v>240</v>
      </c>
      <c r="AW153" s="202" t="s">
        <v>871</v>
      </c>
      <c r="AX153" s="202" t="s">
        <v>857</v>
      </c>
      <c r="AY153" s="204" t="s">
        <v>858</v>
      </c>
    </row>
    <row r="154" spans="2:51" s="209" customFormat="1" ht="11.25" x14ac:dyDescent="0.25">
      <c r="B154" s="210"/>
      <c r="D154" s="196" t="s">
        <v>869</v>
      </c>
      <c r="E154" s="211" t="s">
        <v>792</v>
      </c>
      <c r="F154" s="212" t="s">
        <v>4819</v>
      </c>
      <c r="H154" s="211" t="s">
        <v>792</v>
      </c>
      <c r="L154" s="210"/>
      <c r="M154" s="213"/>
      <c r="T154" s="214"/>
      <c r="AT154" s="211" t="s">
        <v>869</v>
      </c>
      <c r="AU154" s="211" t="s">
        <v>240</v>
      </c>
      <c r="AV154" s="209" t="s">
        <v>544</v>
      </c>
      <c r="AW154" s="209" t="s">
        <v>871</v>
      </c>
      <c r="AX154" s="209" t="s">
        <v>857</v>
      </c>
      <c r="AY154" s="211" t="s">
        <v>858</v>
      </c>
    </row>
    <row r="155" spans="2:51" s="202" customFormat="1" ht="11.25" x14ac:dyDescent="0.25">
      <c r="B155" s="203"/>
      <c r="D155" s="196" t="s">
        <v>869</v>
      </c>
      <c r="E155" s="204" t="s">
        <v>792</v>
      </c>
      <c r="F155" s="205" t="s">
        <v>4804</v>
      </c>
      <c r="H155" s="206">
        <v>1.6</v>
      </c>
      <c r="L155" s="203"/>
      <c r="M155" s="207"/>
      <c r="T155" s="208"/>
      <c r="AT155" s="204" t="s">
        <v>869</v>
      </c>
      <c r="AU155" s="204" t="s">
        <v>240</v>
      </c>
      <c r="AV155" s="202" t="s">
        <v>240</v>
      </c>
      <c r="AW155" s="202" t="s">
        <v>871</v>
      </c>
      <c r="AX155" s="202" t="s">
        <v>857</v>
      </c>
      <c r="AY155" s="204" t="s">
        <v>858</v>
      </c>
    </row>
    <row r="156" spans="2:51" s="209" customFormat="1" ht="11.25" x14ac:dyDescent="0.25">
      <c r="B156" s="210"/>
      <c r="D156" s="196" t="s">
        <v>869</v>
      </c>
      <c r="E156" s="211" t="s">
        <v>792</v>
      </c>
      <c r="F156" s="212" t="s">
        <v>4820</v>
      </c>
      <c r="H156" s="211" t="s">
        <v>792</v>
      </c>
      <c r="L156" s="210"/>
      <c r="M156" s="213"/>
      <c r="T156" s="214"/>
      <c r="AT156" s="211" t="s">
        <v>869</v>
      </c>
      <c r="AU156" s="211" t="s">
        <v>240</v>
      </c>
      <c r="AV156" s="209" t="s">
        <v>544</v>
      </c>
      <c r="AW156" s="209" t="s">
        <v>871</v>
      </c>
      <c r="AX156" s="209" t="s">
        <v>857</v>
      </c>
      <c r="AY156" s="211" t="s">
        <v>858</v>
      </c>
    </row>
    <row r="157" spans="2:51" s="209" customFormat="1" ht="11.25" x14ac:dyDescent="0.25">
      <c r="B157" s="210"/>
      <c r="D157" s="196" t="s">
        <v>869</v>
      </c>
      <c r="E157" s="211" t="s">
        <v>792</v>
      </c>
      <c r="F157" s="212" t="s">
        <v>4821</v>
      </c>
      <c r="H157" s="211" t="s">
        <v>792</v>
      </c>
      <c r="L157" s="210"/>
      <c r="M157" s="213"/>
      <c r="T157" s="214"/>
      <c r="AT157" s="211" t="s">
        <v>869</v>
      </c>
      <c r="AU157" s="211" t="s">
        <v>240</v>
      </c>
      <c r="AV157" s="209" t="s">
        <v>544</v>
      </c>
      <c r="AW157" s="209" t="s">
        <v>871</v>
      </c>
      <c r="AX157" s="209" t="s">
        <v>857</v>
      </c>
      <c r="AY157" s="211" t="s">
        <v>858</v>
      </c>
    </row>
    <row r="158" spans="2:51" s="202" customFormat="1" ht="11.25" x14ac:dyDescent="0.25">
      <c r="B158" s="203"/>
      <c r="D158" s="196" t="s">
        <v>869</v>
      </c>
      <c r="E158" s="204" t="s">
        <v>792</v>
      </c>
      <c r="F158" s="205" t="s">
        <v>4822</v>
      </c>
      <c r="H158" s="206">
        <v>57.6</v>
      </c>
      <c r="L158" s="203"/>
      <c r="M158" s="207"/>
      <c r="T158" s="208"/>
      <c r="AT158" s="204" t="s">
        <v>869</v>
      </c>
      <c r="AU158" s="204" t="s">
        <v>240</v>
      </c>
      <c r="AV158" s="202" t="s">
        <v>240</v>
      </c>
      <c r="AW158" s="202" t="s">
        <v>871</v>
      </c>
      <c r="AX158" s="202" t="s">
        <v>857</v>
      </c>
      <c r="AY158" s="204" t="s">
        <v>858</v>
      </c>
    </row>
    <row r="159" spans="2:51" s="209" customFormat="1" ht="11.25" x14ac:dyDescent="0.25">
      <c r="B159" s="210"/>
      <c r="D159" s="196" t="s">
        <v>869</v>
      </c>
      <c r="E159" s="211" t="s">
        <v>792</v>
      </c>
      <c r="F159" s="212" t="s">
        <v>4823</v>
      </c>
      <c r="H159" s="211" t="s">
        <v>792</v>
      </c>
      <c r="L159" s="210"/>
      <c r="M159" s="213"/>
      <c r="T159" s="214"/>
      <c r="AT159" s="211" t="s">
        <v>869</v>
      </c>
      <c r="AU159" s="211" t="s">
        <v>240</v>
      </c>
      <c r="AV159" s="209" t="s">
        <v>544</v>
      </c>
      <c r="AW159" s="209" t="s">
        <v>871</v>
      </c>
      <c r="AX159" s="209" t="s">
        <v>857</v>
      </c>
      <c r="AY159" s="211" t="s">
        <v>858</v>
      </c>
    </row>
    <row r="160" spans="2:51" s="202" customFormat="1" ht="11.25" x14ac:dyDescent="0.25">
      <c r="B160" s="203"/>
      <c r="D160" s="196" t="s">
        <v>869</v>
      </c>
      <c r="E160" s="204" t="s">
        <v>792</v>
      </c>
      <c r="F160" s="205" t="s">
        <v>4824</v>
      </c>
      <c r="H160" s="206">
        <v>6</v>
      </c>
      <c r="L160" s="203"/>
      <c r="M160" s="207"/>
      <c r="T160" s="208"/>
      <c r="AT160" s="204" t="s">
        <v>869</v>
      </c>
      <c r="AU160" s="204" t="s">
        <v>240</v>
      </c>
      <c r="AV160" s="202" t="s">
        <v>240</v>
      </c>
      <c r="AW160" s="202" t="s">
        <v>871</v>
      </c>
      <c r="AX160" s="202" t="s">
        <v>857</v>
      </c>
      <c r="AY160" s="204" t="s">
        <v>858</v>
      </c>
    </row>
    <row r="161" spans="2:51" s="209" customFormat="1" ht="11.25" x14ac:dyDescent="0.25">
      <c r="B161" s="210"/>
      <c r="D161" s="196" t="s">
        <v>869</v>
      </c>
      <c r="E161" s="211" t="s">
        <v>792</v>
      </c>
      <c r="F161" s="212" t="s">
        <v>4825</v>
      </c>
      <c r="H161" s="211" t="s">
        <v>792</v>
      </c>
      <c r="L161" s="210"/>
      <c r="M161" s="213"/>
      <c r="T161" s="214"/>
      <c r="AT161" s="211" t="s">
        <v>869</v>
      </c>
      <c r="AU161" s="211" t="s">
        <v>240</v>
      </c>
      <c r="AV161" s="209" t="s">
        <v>544</v>
      </c>
      <c r="AW161" s="209" t="s">
        <v>871</v>
      </c>
      <c r="AX161" s="209" t="s">
        <v>857</v>
      </c>
      <c r="AY161" s="211" t="s">
        <v>858</v>
      </c>
    </row>
    <row r="162" spans="2:51" s="202" customFormat="1" ht="11.25" x14ac:dyDescent="0.25">
      <c r="B162" s="203"/>
      <c r="D162" s="196" t="s">
        <v>869</v>
      </c>
      <c r="E162" s="204" t="s">
        <v>792</v>
      </c>
      <c r="F162" s="205" t="s">
        <v>4826</v>
      </c>
      <c r="H162" s="206">
        <v>4.8</v>
      </c>
      <c r="L162" s="203"/>
      <c r="M162" s="207"/>
      <c r="T162" s="208"/>
      <c r="AT162" s="204" t="s">
        <v>869</v>
      </c>
      <c r="AU162" s="204" t="s">
        <v>240</v>
      </c>
      <c r="AV162" s="202" t="s">
        <v>240</v>
      </c>
      <c r="AW162" s="202" t="s">
        <v>871</v>
      </c>
      <c r="AX162" s="202" t="s">
        <v>857</v>
      </c>
      <c r="AY162" s="204" t="s">
        <v>858</v>
      </c>
    </row>
    <row r="163" spans="2:51" s="209" customFormat="1" ht="11.25" x14ac:dyDescent="0.25">
      <c r="B163" s="210"/>
      <c r="D163" s="196" t="s">
        <v>869</v>
      </c>
      <c r="E163" s="211" t="s">
        <v>792</v>
      </c>
      <c r="F163" s="212" t="s">
        <v>4827</v>
      </c>
      <c r="H163" s="211" t="s">
        <v>792</v>
      </c>
      <c r="L163" s="210"/>
      <c r="M163" s="213"/>
      <c r="T163" s="214"/>
      <c r="AT163" s="211" t="s">
        <v>869</v>
      </c>
      <c r="AU163" s="211" t="s">
        <v>240</v>
      </c>
      <c r="AV163" s="209" t="s">
        <v>544</v>
      </c>
      <c r="AW163" s="209" t="s">
        <v>871</v>
      </c>
      <c r="AX163" s="209" t="s">
        <v>857</v>
      </c>
      <c r="AY163" s="211" t="s">
        <v>858</v>
      </c>
    </row>
    <row r="164" spans="2:51" s="202" customFormat="1" ht="11.25" x14ac:dyDescent="0.25">
      <c r="B164" s="203"/>
      <c r="D164" s="196" t="s">
        <v>869</v>
      </c>
      <c r="E164" s="204" t="s">
        <v>792</v>
      </c>
      <c r="F164" s="205" t="s">
        <v>4828</v>
      </c>
      <c r="H164" s="206">
        <v>13.52</v>
      </c>
      <c r="L164" s="203"/>
      <c r="M164" s="207"/>
      <c r="T164" s="208"/>
      <c r="AT164" s="204" t="s">
        <v>869</v>
      </c>
      <c r="AU164" s="204" t="s">
        <v>240</v>
      </c>
      <c r="AV164" s="202" t="s">
        <v>240</v>
      </c>
      <c r="AW164" s="202" t="s">
        <v>871</v>
      </c>
      <c r="AX164" s="202" t="s">
        <v>857</v>
      </c>
      <c r="AY164" s="204" t="s">
        <v>858</v>
      </c>
    </row>
    <row r="165" spans="2:51" s="209" customFormat="1" ht="11.25" x14ac:dyDescent="0.25">
      <c r="B165" s="210"/>
      <c r="D165" s="196" t="s">
        <v>869</v>
      </c>
      <c r="E165" s="211" t="s">
        <v>792</v>
      </c>
      <c r="F165" s="212" t="s">
        <v>4829</v>
      </c>
      <c r="H165" s="211" t="s">
        <v>792</v>
      </c>
      <c r="L165" s="210"/>
      <c r="M165" s="213"/>
      <c r="T165" s="214"/>
      <c r="AT165" s="211" t="s">
        <v>869</v>
      </c>
      <c r="AU165" s="211" t="s">
        <v>240</v>
      </c>
      <c r="AV165" s="209" t="s">
        <v>544</v>
      </c>
      <c r="AW165" s="209" t="s">
        <v>871</v>
      </c>
      <c r="AX165" s="209" t="s">
        <v>857</v>
      </c>
      <c r="AY165" s="211" t="s">
        <v>858</v>
      </c>
    </row>
    <row r="166" spans="2:51" s="202" customFormat="1" ht="11.25" x14ac:dyDescent="0.25">
      <c r="B166" s="203"/>
      <c r="D166" s="196" t="s">
        <v>869</v>
      </c>
      <c r="E166" s="204" t="s">
        <v>792</v>
      </c>
      <c r="F166" s="205" t="s">
        <v>4830</v>
      </c>
      <c r="H166" s="206">
        <v>2.4</v>
      </c>
      <c r="L166" s="203"/>
      <c r="M166" s="207"/>
      <c r="T166" s="208"/>
      <c r="AT166" s="204" t="s">
        <v>869</v>
      </c>
      <c r="AU166" s="204" t="s">
        <v>240</v>
      </c>
      <c r="AV166" s="202" t="s">
        <v>240</v>
      </c>
      <c r="AW166" s="202" t="s">
        <v>871</v>
      </c>
      <c r="AX166" s="202" t="s">
        <v>857</v>
      </c>
      <c r="AY166" s="204" t="s">
        <v>858</v>
      </c>
    </row>
    <row r="167" spans="2:51" s="209" customFormat="1" ht="11.25" x14ac:dyDescent="0.25">
      <c r="B167" s="210"/>
      <c r="D167" s="196" t="s">
        <v>869</v>
      </c>
      <c r="E167" s="211" t="s">
        <v>792</v>
      </c>
      <c r="F167" s="212" t="s">
        <v>4831</v>
      </c>
      <c r="H167" s="211" t="s">
        <v>792</v>
      </c>
      <c r="L167" s="210"/>
      <c r="M167" s="213"/>
      <c r="T167" s="214"/>
      <c r="AT167" s="211" t="s">
        <v>869</v>
      </c>
      <c r="AU167" s="211" t="s">
        <v>240</v>
      </c>
      <c r="AV167" s="209" t="s">
        <v>544</v>
      </c>
      <c r="AW167" s="209" t="s">
        <v>871</v>
      </c>
      <c r="AX167" s="209" t="s">
        <v>857</v>
      </c>
      <c r="AY167" s="211" t="s">
        <v>858</v>
      </c>
    </row>
    <row r="168" spans="2:51" s="202" customFormat="1" ht="11.25" x14ac:dyDescent="0.25">
      <c r="B168" s="203"/>
      <c r="D168" s="196" t="s">
        <v>869</v>
      </c>
      <c r="E168" s="204" t="s">
        <v>792</v>
      </c>
      <c r="F168" s="205" t="s">
        <v>4832</v>
      </c>
      <c r="H168" s="206">
        <v>1.2</v>
      </c>
      <c r="L168" s="203"/>
      <c r="M168" s="207"/>
      <c r="T168" s="208"/>
      <c r="AT168" s="204" t="s">
        <v>869</v>
      </c>
      <c r="AU168" s="204" t="s">
        <v>240</v>
      </c>
      <c r="AV168" s="202" t="s">
        <v>240</v>
      </c>
      <c r="AW168" s="202" t="s">
        <v>871</v>
      </c>
      <c r="AX168" s="202" t="s">
        <v>857</v>
      </c>
      <c r="AY168" s="204" t="s">
        <v>858</v>
      </c>
    </row>
    <row r="169" spans="2:51" s="209" customFormat="1" ht="11.25" x14ac:dyDescent="0.25">
      <c r="B169" s="210"/>
      <c r="D169" s="196" t="s">
        <v>869</v>
      </c>
      <c r="E169" s="211" t="s">
        <v>792</v>
      </c>
      <c r="F169" s="212" t="s">
        <v>4833</v>
      </c>
      <c r="H169" s="211" t="s">
        <v>792</v>
      </c>
      <c r="L169" s="210"/>
      <c r="M169" s="213"/>
      <c r="T169" s="214"/>
      <c r="AT169" s="211" t="s">
        <v>869</v>
      </c>
      <c r="AU169" s="211" t="s">
        <v>240</v>
      </c>
      <c r="AV169" s="209" t="s">
        <v>544</v>
      </c>
      <c r="AW169" s="209" t="s">
        <v>871</v>
      </c>
      <c r="AX169" s="209" t="s">
        <v>857</v>
      </c>
      <c r="AY169" s="211" t="s">
        <v>858</v>
      </c>
    </row>
    <row r="170" spans="2:51" s="202" customFormat="1" ht="11.25" x14ac:dyDescent="0.25">
      <c r="B170" s="203"/>
      <c r="D170" s="196" t="s">
        <v>869</v>
      </c>
      <c r="E170" s="204" t="s">
        <v>792</v>
      </c>
      <c r="F170" s="205" t="s">
        <v>4832</v>
      </c>
      <c r="H170" s="206">
        <v>1.2</v>
      </c>
      <c r="L170" s="203"/>
      <c r="M170" s="207"/>
      <c r="T170" s="208"/>
      <c r="AT170" s="204" t="s">
        <v>869</v>
      </c>
      <c r="AU170" s="204" t="s">
        <v>240</v>
      </c>
      <c r="AV170" s="202" t="s">
        <v>240</v>
      </c>
      <c r="AW170" s="202" t="s">
        <v>871</v>
      </c>
      <c r="AX170" s="202" t="s">
        <v>857</v>
      </c>
      <c r="AY170" s="204" t="s">
        <v>858</v>
      </c>
    </row>
    <row r="171" spans="2:51" s="209" customFormat="1" ht="11.25" x14ac:dyDescent="0.25">
      <c r="B171" s="210"/>
      <c r="D171" s="196" t="s">
        <v>869</v>
      </c>
      <c r="E171" s="211" t="s">
        <v>792</v>
      </c>
      <c r="F171" s="212" t="s">
        <v>4834</v>
      </c>
      <c r="H171" s="211" t="s">
        <v>792</v>
      </c>
      <c r="L171" s="210"/>
      <c r="M171" s="213"/>
      <c r="T171" s="214"/>
      <c r="AT171" s="211" t="s">
        <v>869</v>
      </c>
      <c r="AU171" s="211" t="s">
        <v>240</v>
      </c>
      <c r="AV171" s="209" t="s">
        <v>544</v>
      </c>
      <c r="AW171" s="209" t="s">
        <v>871</v>
      </c>
      <c r="AX171" s="209" t="s">
        <v>857</v>
      </c>
      <c r="AY171" s="211" t="s">
        <v>858</v>
      </c>
    </row>
    <row r="172" spans="2:51" s="202" customFormat="1" ht="11.25" x14ac:dyDescent="0.25">
      <c r="B172" s="203"/>
      <c r="D172" s="196" t="s">
        <v>869</v>
      </c>
      <c r="E172" s="204" t="s">
        <v>792</v>
      </c>
      <c r="F172" s="205" t="s">
        <v>4830</v>
      </c>
      <c r="H172" s="206">
        <v>2.4</v>
      </c>
      <c r="L172" s="203"/>
      <c r="M172" s="207"/>
      <c r="T172" s="208"/>
      <c r="AT172" s="204" t="s">
        <v>869</v>
      </c>
      <c r="AU172" s="204" t="s">
        <v>240</v>
      </c>
      <c r="AV172" s="202" t="s">
        <v>240</v>
      </c>
      <c r="AW172" s="202" t="s">
        <v>871</v>
      </c>
      <c r="AX172" s="202" t="s">
        <v>857</v>
      </c>
      <c r="AY172" s="204" t="s">
        <v>858</v>
      </c>
    </row>
    <row r="173" spans="2:51" s="209" customFormat="1" ht="11.25" x14ac:dyDescent="0.25">
      <c r="B173" s="210"/>
      <c r="D173" s="196" t="s">
        <v>869</v>
      </c>
      <c r="E173" s="211" t="s">
        <v>792</v>
      </c>
      <c r="F173" s="212" t="s">
        <v>4835</v>
      </c>
      <c r="H173" s="211" t="s">
        <v>792</v>
      </c>
      <c r="L173" s="210"/>
      <c r="M173" s="213"/>
      <c r="T173" s="214"/>
      <c r="AT173" s="211" t="s">
        <v>869</v>
      </c>
      <c r="AU173" s="211" t="s">
        <v>240</v>
      </c>
      <c r="AV173" s="209" t="s">
        <v>544</v>
      </c>
      <c r="AW173" s="209" t="s">
        <v>871</v>
      </c>
      <c r="AX173" s="209" t="s">
        <v>857</v>
      </c>
      <c r="AY173" s="211" t="s">
        <v>858</v>
      </c>
    </row>
    <row r="174" spans="2:51" s="202" customFormat="1" ht="11.25" x14ac:dyDescent="0.25">
      <c r="B174" s="203"/>
      <c r="D174" s="196" t="s">
        <v>869</v>
      </c>
      <c r="E174" s="204" t="s">
        <v>792</v>
      </c>
      <c r="F174" s="205" t="s">
        <v>4830</v>
      </c>
      <c r="H174" s="206">
        <v>2.4</v>
      </c>
      <c r="L174" s="203"/>
      <c r="M174" s="207"/>
      <c r="T174" s="208"/>
      <c r="AT174" s="204" t="s">
        <v>869</v>
      </c>
      <c r="AU174" s="204" t="s">
        <v>240</v>
      </c>
      <c r="AV174" s="202" t="s">
        <v>240</v>
      </c>
      <c r="AW174" s="202" t="s">
        <v>871</v>
      </c>
      <c r="AX174" s="202" t="s">
        <v>857</v>
      </c>
      <c r="AY174" s="204" t="s">
        <v>858</v>
      </c>
    </row>
    <row r="175" spans="2:51" s="209" customFormat="1" ht="11.25" x14ac:dyDescent="0.25">
      <c r="B175" s="210"/>
      <c r="D175" s="196" t="s">
        <v>869</v>
      </c>
      <c r="E175" s="211" t="s">
        <v>792</v>
      </c>
      <c r="F175" s="212" t="s">
        <v>4836</v>
      </c>
      <c r="H175" s="211" t="s">
        <v>792</v>
      </c>
      <c r="L175" s="210"/>
      <c r="M175" s="213"/>
      <c r="T175" s="214"/>
      <c r="AT175" s="211" t="s">
        <v>869</v>
      </c>
      <c r="AU175" s="211" t="s">
        <v>240</v>
      </c>
      <c r="AV175" s="209" t="s">
        <v>544</v>
      </c>
      <c r="AW175" s="209" t="s">
        <v>871</v>
      </c>
      <c r="AX175" s="209" t="s">
        <v>857</v>
      </c>
      <c r="AY175" s="211" t="s">
        <v>858</v>
      </c>
    </row>
    <row r="176" spans="2:51" s="202" customFormat="1" ht="11.25" x14ac:dyDescent="0.25">
      <c r="B176" s="203"/>
      <c r="D176" s="196" t="s">
        <v>869</v>
      </c>
      <c r="E176" s="204" t="s">
        <v>792</v>
      </c>
      <c r="F176" s="205" t="s">
        <v>4804</v>
      </c>
      <c r="H176" s="206">
        <v>1.6</v>
      </c>
      <c r="L176" s="203"/>
      <c r="M176" s="207"/>
      <c r="T176" s="208"/>
      <c r="AT176" s="204" t="s">
        <v>869</v>
      </c>
      <c r="AU176" s="204" t="s">
        <v>240</v>
      </c>
      <c r="AV176" s="202" t="s">
        <v>240</v>
      </c>
      <c r="AW176" s="202" t="s">
        <v>871</v>
      </c>
      <c r="AX176" s="202" t="s">
        <v>857</v>
      </c>
      <c r="AY176" s="204" t="s">
        <v>858</v>
      </c>
    </row>
    <row r="177" spans="2:65" s="209" customFormat="1" ht="11.25" x14ac:dyDescent="0.25">
      <c r="B177" s="210"/>
      <c r="D177" s="196" t="s">
        <v>869</v>
      </c>
      <c r="E177" s="211" t="s">
        <v>792</v>
      </c>
      <c r="F177" s="212" t="s">
        <v>4837</v>
      </c>
      <c r="H177" s="211" t="s">
        <v>792</v>
      </c>
      <c r="L177" s="210"/>
      <c r="M177" s="213"/>
      <c r="T177" s="214"/>
      <c r="AT177" s="211" t="s">
        <v>869</v>
      </c>
      <c r="AU177" s="211" t="s">
        <v>240</v>
      </c>
      <c r="AV177" s="209" t="s">
        <v>544</v>
      </c>
      <c r="AW177" s="209" t="s">
        <v>871</v>
      </c>
      <c r="AX177" s="209" t="s">
        <v>857</v>
      </c>
      <c r="AY177" s="211" t="s">
        <v>858</v>
      </c>
    </row>
    <row r="178" spans="2:65" s="202" customFormat="1" ht="11.25" x14ac:dyDescent="0.25">
      <c r="B178" s="203"/>
      <c r="D178" s="196" t="s">
        <v>869</v>
      </c>
      <c r="E178" s="204" t="s">
        <v>792</v>
      </c>
      <c r="F178" s="205" t="s">
        <v>4804</v>
      </c>
      <c r="H178" s="206">
        <v>1.6</v>
      </c>
      <c r="L178" s="203"/>
      <c r="M178" s="207"/>
      <c r="T178" s="208"/>
      <c r="AT178" s="204" t="s">
        <v>869</v>
      </c>
      <c r="AU178" s="204" t="s">
        <v>240</v>
      </c>
      <c r="AV178" s="202" t="s">
        <v>240</v>
      </c>
      <c r="AW178" s="202" t="s">
        <v>871</v>
      </c>
      <c r="AX178" s="202" t="s">
        <v>857</v>
      </c>
      <c r="AY178" s="204" t="s">
        <v>858</v>
      </c>
    </row>
    <row r="179" spans="2:65" s="209" customFormat="1" ht="11.25" x14ac:dyDescent="0.25">
      <c r="B179" s="210"/>
      <c r="D179" s="196" t="s">
        <v>869</v>
      </c>
      <c r="E179" s="211" t="s">
        <v>792</v>
      </c>
      <c r="F179" s="212" t="s">
        <v>4838</v>
      </c>
      <c r="H179" s="211" t="s">
        <v>792</v>
      </c>
      <c r="L179" s="210"/>
      <c r="M179" s="213"/>
      <c r="T179" s="214"/>
      <c r="AT179" s="211" t="s">
        <v>869</v>
      </c>
      <c r="AU179" s="211" t="s">
        <v>240</v>
      </c>
      <c r="AV179" s="209" t="s">
        <v>544</v>
      </c>
      <c r="AW179" s="209" t="s">
        <v>871</v>
      </c>
      <c r="AX179" s="209" t="s">
        <v>857</v>
      </c>
      <c r="AY179" s="211" t="s">
        <v>858</v>
      </c>
    </row>
    <row r="180" spans="2:65" s="202" customFormat="1" ht="11.25" x14ac:dyDescent="0.25">
      <c r="B180" s="203"/>
      <c r="D180" s="196" t="s">
        <v>869</v>
      </c>
      <c r="E180" s="204" t="s">
        <v>792</v>
      </c>
      <c r="F180" s="205" t="s">
        <v>4810</v>
      </c>
      <c r="H180" s="206">
        <v>2.4</v>
      </c>
      <c r="L180" s="203"/>
      <c r="M180" s="207"/>
      <c r="T180" s="208"/>
      <c r="AT180" s="204" t="s">
        <v>869</v>
      </c>
      <c r="AU180" s="204" t="s">
        <v>240</v>
      </c>
      <c r="AV180" s="202" t="s">
        <v>240</v>
      </c>
      <c r="AW180" s="202" t="s">
        <v>871</v>
      </c>
      <c r="AX180" s="202" t="s">
        <v>857</v>
      </c>
      <c r="AY180" s="204" t="s">
        <v>858</v>
      </c>
    </row>
    <row r="181" spans="2:65" s="209" customFormat="1" ht="11.25" x14ac:dyDescent="0.25">
      <c r="B181" s="210"/>
      <c r="D181" s="196" t="s">
        <v>869</v>
      </c>
      <c r="E181" s="211" t="s">
        <v>792</v>
      </c>
      <c r="F181" s="212" t="s">
        <v>4839</v>
      </c>
      <c r="H181" s="211" t="s">
        <v>792</v>
      </c>
      <c r="L181" s="210"/>
      <c r="M181" s="213"/>
      <c r="T181" s="214"/>
      <c r="AT181" s="211" t="s">
        <v>869</v>
      </c>
      <c r="AU181" s="211" t="s">
        <v>240</v>
      </c>
      <c r="AV181" s="209" t="s">
        <v>544</v>
      </c>
      <c r="AW181" s="209" t="s">
        <v>871</v>
      </c>
      <c r="AX181" s="209" t="s">
        <v>857</v>
      </c>
      <c r="AY181" s="211" t="s">
        <v>858</v>
      </c>
    </row>
    <row r="182" spans="2:65" s="202" customFormat="1" ht="11.25" x14ac:dyDescent="0.25">
      <c r="B182" s="203"/>
      <c r="D182" s="196" t="s">
        <v>869</v>
      </c>
      <c r="E182" s="204" t="s">
        <v>792</v>
      </c>
      <c r="F182" s="205" t="s">
        <v>4804</v>
      </c>
      <c r="H182" s="206">
        <v>1.6</v>
      </c>
      <c r="L182" s="203"/>
      <c r="M182" s="207"/>
      <c r="T182" s="208"/>
      <c r="AT182" s="204" t="s">
        <v>869</v>
      </c>
      <c r="AU182" s="204" t="s">
        <v>240</v>
      </c>
      <c r="AV182" s="202" t="s">
        <v>240</v>
      </c>
      <c r="AW182" s="202" t="s">
        <v>871</v>
      </c>
      <c r="AX182" s="202" t="s">
        <v>857</v>
      </c>
      <c r="AY182" s="204" t="s">
        <v>858</v>
      </c>
    </row>
    <row r="183" spans="2:65" s="209" customFormat="1" ht="11.25" x14ac:dyDescent="0.25">
      <c r="B183" s="210"/>
      <c r="D183" s="196" t="s">
        <v>869</v>
      </c>
      <c r="E183" s="211" t="s">
        <v>792</v>
      </c>
      <c r="F183" s="212" t="s">
        <v>4840</v>
      </c>
      <c r="H183" s="211" t="s">
        <v>792</v>
      </c>
      <c r="L183" s="210"/>
      <c r="M183" s="213"/>
      <c r="T183" s="214"/>
      <c r="AT183" s="211" t="s">
        <v>869</v>
      </c>
      <c r="AU183" s="211" t="s">
        <v>240</v>
      </c>
      <c r="AV183" s="209" t="s">
        <v>544</v>
      </c>
      <c r="AW183" s="209" t="s">
        <v>871</v>
      </c>
      <c r="AX183" s="209" t="s">
        <v>857</v>
      </c>
      <c r="AY183" s="211" t="s">
        <v>858</v>
      </c>
    </row>
    <row r="184" spans="2:65" s="202" customFormat="1" ht="11.25" x14ac:dyDescent="0.25">
      <c r="B184" s="203"/>
      <c r="D184" s="196" t="s">
        <v>869</v>
      </c>
      <c r="E184" s="204" t="s">
        <v>792</v>
      </c>
      <c r="F184" s="205" t="s">
        <v>4799</v>
      </c>
      <c r="H184" s="206">
        <v>4</v>
      </c>
      <c r="L184" s="203"/>
      <c r="M184" s="207"/>
      <c r="T184" s="208"/>
      <c r="AT184" s="204" t="s">
        <v>869</v>
      </c>
      <c r="AU184" s="204" t="s">
        <v>240</v>
      </c>
      <c r="AV184" s="202" t="s">
        <v>240</v>
      </c>
      <c r="AW184" s="202" t="s">
        <v>871</v>
      </c>
      <c r="AX184" s="202" t="s">
        <v>857</v>
      </c>
      <c r="AY184" s="204" t="s">
        <v>858</v>
      </c>
    </row>
    <row r="185" spans="2:65" s="209" customFormat="1" ht="11.25" x14ac:dyDescent="0.25">
      <c r="B185" s="210"/>
      <c r="D185" s="196" t="s">
        <v>869</v>
      </c>
      <c r="E185" s="211" t="s">
        <v>792</v>
      </c>
      <c r="F185" s="212" t="s">
        <v>4841</v>
      </c>
      <c r="H185" s="211" t="s">
        <v>792</v>
      </c>
      <c r="L185" s="210"/>
      <c r="M185" s="213"/>
      <c r="T185" s="214"/>
      <c r="AT185" s="211" t="s">
        <v>869</v>
      </c>
      <c r="AU185" s="211" t="s">
        <v>240</v>
      </c>
      <c r="AV185" s="209" t="s">
        <v>544</v>
      </c>
      <c r="AW185" s="209" t="s">
        <v>871</v>
      </c>
      <c r="AX185" s="209" t="s">
        <v>857</v>
      </c>
      <c r="AY185" s="211" t="s">
        <v>858</v>
      </c>
    </row>
    <row r="186" spans="2:65" s="202" customFormat="1" ht="11.25" x14ac:dyDescent="0.25">
      <c r="B186" s="203"/>
      <c r="D186" s="196" t="s">
        <v>869</v>
      </c>
      <c r="E186" s="204" t="s">
        <v>792</v>
      </c>
      <c r="F186" s="205" t="s">
        <v>4799</v>
      </c>
      <c r="H186" s="206">
        <v>4</v>
      </c>
      <c r="L186" s="203"/>
      <c r="M186" s="207"/>
      <c r="T186" s="208"/>
      <c r="AT186" s="204" t="s">
        <v>869</v>
      </c>
      <c r="AU186" s="204" t="s">
        <v>240</v>
      </c>
      <c r="AV186" s="202" t="s">
        <v>240</v>
      </c>
      <c r="AW186" s="202" t="s">
        <v>871</v>
      </c>
      <c r="AX186" s="202" t="s">
        <v>857</v>
      </c>
      <c r="AY186" s="204" t="s">
        <v>858</v>
      </c>
    </row>
    <row r="187" spans="2:65" s="425" customFormat="1" ht="11.25" x14ac:dyDescent="0.25">
      <c r="B187" s="426"/>
      <c r="D187" s="196" t="s">
        <v>869</v>
      </c>
      <c r="E187" s="427" t="s">
        <v>792</v>
      </c>
      <c r="F187" s="428" t="s">
        <v>4776</v>
      </c>
      <c r="H187" s="429">
        <v>226.47999999999996</v>
      </c>
      <c r="L187" s="426"/>
      <c r="M187" s="430"/>
      <c r="T187" s="431"/>
      <c r="AT187" s="427" t="s">
        <v>869</v>
      </c>
      <c r="AU187" s="427" t="s">
        <v>240</v>
      </c>
      <c r="AV187" s="425" t="s">
        <v>863</v>
      </c>
      <c r="AW187" s="425" t="s">
        <v>871</v>
      </c>
      <c r="AX187" s="425" t="s">
        <v>544</v>
      </c>
      <c r="AY187" s="427" t="s">
        <v>858</v>
      </c>
    </row>
    <row r="188" spans="2:65" s="119" customFormat="1" ht="21.75" customHeight="1" x14ac:dyDescent="0.25">
      <c r="B188" s="120"/>
      <c r="C188" s="418" t="s">
        <v>863</v>
      </c>
      <c r="D188" s="418" t="s">
        <v>512</v>
      </c>
      <c r="E188" s="419" t="s">
        <v>4842</v>
      </c>
      <c r="F188" s="420" t="s">
        <v>4843</v>
      </c>
      <c r="G188" s="421" t="s">
        <v>51</v>
      </c>
      <c r="H188" s="422">
        <v>149.52000000000001</v>
      </c>
      <c r="I188" s="423"/>
      <c r="J188" s="423">
        <f>ROUND(I188*H188,2)</f>
        <v>0</v>
      </c>
      <c r="K188" s="420" t="s">
        <v>862</v>
      </c>
      <c r="L188" s="120"/>
      <c r="M188" s="190" t="s">
        <v>792</v>
      </c>
      <c r="N188" s="191" t="s">
        <v>809</v>
      </c>
      <c r="O188" s="192">
        <v>0.74199999999999999</v>
      </c>
      <c r="P188" s="192">
        <f>O188*H188</f>
        <v>110.94384000000001</v>
      </c>
      <c r="Q188" s="192">
        <v>0</v>
      </c>
      <c r="R188" s="192">
        <f>Q188*H188</f>
        <v>0</v>
      </c>
      <c r="S188" s="192">
        <v>0</v>
      </c>
      <c r="T188" s="193">
        <f>S188*H188</f>
        <v>0</v>
      </c>
      <c r="AR188" s="194" t="s">
        <v>863</v>
      </c>
      <c r="AT188" s="194" t="s">
        <v>512</v>
      </c>
      <c r="AU188" s="194" t="s">
        <v>240</v>
      </c>
      <c r="AY188" s="112" t="s">
        <v>858</v>
      </c>
      <c r="BE188" s="195">
        <f>IF(N188="základní",J188,0)</f>
        <v>0</v>
      </c>
      <c r="BF188" s="195">
        <f>IF(N188="snížená",J188,0)</f>
        <v>0</v>
      </c>
      <c r="BG188" s="195">
        <f>IF(N188="zákl. přenesená",J188,0)</f>
        <v>0</v>
      </c>
      <c r="BH188" s="195">
        <f>IF(N188="sníž. přenesená",J188,0)</f>
        <v>0</v>
      </c>
      <c r="BI188" s="195">
        <f>IF(N188="nulová",J188,0)</f>
        <v>0</v>
      </c>
      <c r="BJ188" s="112" t="s">
        <v>544</v>
      </c>
      <c r="BK188" s="195">
        <f>ROUND(I188*H188,2)</f>
        <v>0</v>
      </c>
      <c r="BL188" s="112" t="s">
        <v>863</v>
      </c>
      <c r="BM188" s="194" t="s">
        <v>4844</v>
      </c>
    </row>
    <row r="189" spans="2:65" s="119" customFormat="1" ht="19.5" x14ac:dyDescent="0.25">
      <c r="B189" s="120"/>
      <c r="D189" s="196" t="s">
        <v>865</v>
      </c>
      <c r="F189" s="197" t="s">
        <v>4845</v>
      </c>
      <c r="L189" s="120"/>
      <c r="M189" s="198"/>
      <c r="T189" s="199"/>
      <c r="AT189" s="112" t="s">
        <v>865</v>
      </c>
      <c r="AU189" s="112" t="s">
        <v>240</v>
      </c>
    </row>
    <row r="190" spans="2:65" s="119" customFormat="1" x14ac:dyDescent="0.25">
      <c r="B190" s="120"/>
      <c r="D190" s="200" t="s">
        <v>867</v>
      </c>
      <c r="F190" s="424" t="s">
        <v>4846</v>
      </c>
      <c r="L190" s="120"/>
      <c r="M190" s="198"/>
      <c r="T190" s="199"/>
      <c r="AT190" s="112" t="s">
        <v>867</v>
      </c>
      <c r="AU190" s="112" t="s">
        <v>240</v>
      </c>
    </row>
    <row r="191" spans="2:65" s="209" customFormat="1" ht="11.25" x14ac:dyDescent="0.25">
      <c r="B191" s="210"/>
      <c r="D191" s="196" t="s">
        <v>869</v>
      </c>
      <c r="E191" s="211" t="s">
        <v>792</v>
      </c>
      <c r="F191" s="212" t="s">
        <v>4847</v>
      </c>
      <c r="H191" s="211" t="s">
        <v>792</v>
      </c>
      <c r="L191" s="210"/>
      <c r="M191" s="213"/>
      <c r="T191" s="214"/>
      <c r="AT191" s="211" t="s">
        <v>869</v>
      </c>
      <c r="AU191" s="211" t="s">
        <v>240</v>
      </c>
      <c r="AV191" s="209" t="s">
        <v>544</v>
      </c>
      <c r="AW191" s="209" t="s">
        <v>871</v>
      </c>
      <c r="AX191" s="209" t="s">
        <v>857</v>
      </c>
      <c r="AY191" s="211" t="s">
        <v>858</v>
      </c>
    </row>
    <row r="192" spans="2:65" s="202" customFormat="1" ht="11.25" x14ac:dyDescent="0.25">
      <c r="B192" s="203"/>
      <c r="D192" s="196" t="s">
        <v>869</v>
      </c>
      <c r="E192" s="204" t="s">
        <v>792</v>
      </c>
      <c r="F192" s="205" t="s">
        <v>4848</v>
      </c>
      <c r="H192" s="206">
        <v>117.6</v>
      </c>
      <c r="L192" s="203"/>
      <c r="M192" s="207"/>
      <c r="T192" s="208"/>
      <c r="AT192" s="204" t="s">
        <v>869</v>
      </c>
      <c r="AU192" s="204" t="s">
        <v>240</v>
      </c>
      <c r="AV192" s="202" t="s">
        <v>240</v>
      </c>
      <c r="AW192" s="202" t="s">
        <v>871</v>
      </c>
      <c r="AX192" s="202" t="s">
        <v>857</v>
      </c>
      <c r="AY192" s="204" t="s">
        <v>858</v>
      </c>
    </row>
    <row r="193" spans="2:65" s="209" customFormat="1" ht="11.25" x14ac:dyDescent="0.25">
      <c r="B193" s="210"/>
      <c r="D193" s="196" t="s">
        <v>869</v>
      </c>
      <c r="E193" s="211" t="s">
        <v>792</v>
      </c>
      <c r="F193" s="212" t="s">
        <v>4849</v>
      </c>
      <c r="H193" s="211" t="s">
        <v>792</v>
      </c>
      <c r="L193" s="210"/>
      <c r="M193" s="213"/>
      <c r="T193" s="214"/>
      <c r="AT193" s="211" t="s">
        <v>869</v>
      </c>
      <c r="AU193" s="211" t="s">
        <v>240</v>
      </c>
      <c r="AV193" s="209" t="s">
        <v>544</v>
      </c>
      <c r="AW193" s="209" t="s">
        <v>871</v>
      </c>
      <c r="AX193" s="209" t="s">
        <v>857</v>
      </c>
      <c r="AY193" s="211" t="s">
        <v>858</v>
      </c>
    </row>
    <row r="194" spans="2:65" s="202" customFormat="1" ht="11.25" x14ac:dyDescent="0.25">
      <c r="B194" s="203"/>
      <c r="D194" s="196" t="s">
        <v>869</v>
      </c>
      <c r="E194" s="204" t="s">
        <v>792</v>
      </c>
      <c r="F194" s="205" t="s">
        <v>4850</v>
      </c>
      <c r="H194" s="206">
        <v>13.44</v>
      </c>
      <c r="L194" s="203"/>
      <c r="M194" s="207"/>
      <c r="T194" s="208"/>
      <c r="AT194" s="204" t="s">
        <v>869</v>
      </c>
      <c r="AU194" s="204" t="s">
        <v>240</v>
      </c>
      <c r="AV194" s="202" t="s">
        <v>240</v>
      </c>
      <c r="AW194" s="202" t="s">
        <v>871</v>
      </c>
      <c r="AX194" s="202" t="s">
        <v>857</v>
      </c>
      <c r="AY194" s="204" t="s">
        <v>858</v>
      </c>
    </row>
    <row r="195" spans="2:65" s="209" customFormat="1" ht="11.25" x14ac:dyDescent="0.25">
      <c r="B195" s="210"/>
      <c r="D195" s="196" t="s">
        <v>869</v>
      </c>
      <c r="E195" s="211" t="s">
        <v>792</v>
      </c>
      <c r="F195" s="212" t="s">
        <v>4851</v>
      </c>
      <c r="H195" s="211" t="s">
        <v>792</v>
      </c>
      <c r="L195" s="210"/>
      <c r="M195" s="213"/>
      <c r="T195" s="214"/>
      <c r="AT195" s="211" t="s">
        <v>869</v>
      </c>
      <c r="AU195" s="211" t="s">
        <v>240</v>
      </c>
      <c r="AV195" s="209" t="s">
        <v>544</v>
      </c>
      <c r="AW195" s="209" t="s">
        <v>871</v>
      </c>
      <c r="AX195" s="209" t="s">
        <v>857</v>
      </c>
      <c r="AY195" s="211" t="s">
        <v>858</v>
      </c>
    </row>
    <row r="196" spans="2:65" s="202" customFormat="1" ht="11.25" x14ac:dyDescent="0.25">
      <c r="B196" s="203"/>
      <c r="D196" s="196" t="s">
        <v>869</v>
      </c>
      <c r="E196" s="204" t="s">
        <v>792</v>
      </c>
      <c r="F196" s="205" t="s">
        <v>4852</v>
      </c>
      <c r="H196" s="206">
        <v>18.48</v>
      </c>
      <c r="L196" s="203"/>
      <c r="M196" s="207"/>
      <c r="T196" s="208"/>
      <c r="AT196" s="204" t="s">
        <v>869</v>
      </c>
      <c r="AU196" s="204" t="s">
        <v>240</v>
      </c>
      <c r="AV196" s="202" t="s">
        <v>240</v>
      </c>
      <c r="AW196" s="202" t="s">
        <v>871</v>
      </c>
      <c r="AX196" s="202" t="s">
        <v>857</v>
      </c>
      <c r="AY196" s="204" t="s">
        <v>858</v>
      </c>
    </row>
    <row r="197" spans="2:65" s="425" customFormat="1" ht="11.25" x14ac:dyDescent="0.25">
      <c r="B197" s="426"/>
      <c r="D197" s="196" t="s">
        <v>869</v>
      </c>
      <c r="E197" s="427" t="s">
        <v>792</v>
      </c>
      <c r="F197" s="428" t="s">
        <v>4776</v>
      </c>
      <c r="H197" s="429">
        <v>149.51999999999998</v>
      </c>
      <c r="L197" s="426"/>
      <c r="M197" s="430"/>
      <c r="T197" s="431"/>
      <c r="AT197" s="427" t="s">
        <v>869</v>
      </c>
      <c r="AU197" s="427" t="s">
        <v>240</v>
      </c>
      <c r="AV197" s="425" t="s">
        <v>863</v>
      </c>
      <c r="AW197" s="425" t="s">
        <v>871</v>
      </c>
      <c r="AX197" s="425" t="s">
        <v>544</v>
      </c>
      <c r="AY197" s="427" t="s">
        <v>858</v>
      </c>
    </row>
    <row r="198" spans="2:65" s="119" customFormat="1" ht="21.75" customHeight="1" x14ac:dyDescent="0.25">
      <c r="B198" s="120"/>
      <c r="C198" s="418" t="s">
        <v>721</v>
      </c>
      <c r="D198" s="418" t="s">
        <v>512</v>
      </c>
      <c r="E198" s="419" t="s">
        <v>4853</v>
      </c>
      <c r="F198" s="420" t="s">
        <v>4854</v>
      </c>
      <c r="G198" s="421" t="s">
        <v>66</v>
      </c>
      <c r="H198" s="422">
        <v>48</v>
      </c>
      <c r="I198" s="423"/>
      <c r="J198" s="423">
        <f>ROUND(I198*H198,2)</f>
        <v>0</v>
      </c>
      <c r="K198" s="420" t="s">
        <v>862</v>
      </c>
      <c r="L198" s="120"/>
      <c r="M198" s="190" t="s">
        <v>792</v>
      </c>
      <c r="N198" s="191" t="s">
        <v>809</v>
      </c>
      <c r="O198" s="192">
        <v>0.44600000000000001</v>
      </c>
      <c r="P198" s="192">
        <f>O198*H198</f>
        <v>21.408000000000001</v>
      </c>
      <c r="Q198" s="192">
        <v>3.0000000000000001E-3</v>
      </c>
      <c r="R198" s="192">
        <f>Q198*H198</f>
        <v>0.14400000000000002</v>
      </c>
      <c r="S198" s="192">
        <v>0</v>
      </c>
      <c r="T198" s="193">
        <f>S198*H198</f>
        <v>0</v>
      </c>
      <c r="AR198" s="194" t="s">
        <v>863</v>
      </c>
      <c r="AT198" s="194" t="s">
        <v>512</v>
      </c>
      <c r="AU198" s="194" t="s">
        <v>240</v>
      </c>
      <c r="AY198" s="112" t="s">
        <v>858</v>
      </c>
      <c r="BE198" s="195">
        <f>IF(N198="základní",J198,0)</f>
        <v>0</v>
      </c>
      <c r="BF198" s="195">
        <f>IF(N198="snížená",J198,0)</f>
        <v>0</v>
      </c>
      <c r="BG198" s="195">
        <f>IF(N198="zákl. přenesená",J198,0)</f>
        <v>0</v>
      </c>
      <c r="BH198" s="195">
        <f>IF(N198="sníž. přenesená",J198,0)</f>
        <v>0</v>
      </c>
      <c r="BI198" s="195">
        <f>IF(N198="nulová",J198,0)</f>
        <v>0</v>
      </c>
      <c r="BJ198" s="112" t="s">
        <v>544</v>
      </c>
      <c r="BK198" s="195">
        <f>ROUND(I198*H198,2)</f>
        <v>0</v>
      </c>
      <c r="BL198" s="112" t="s">
        <v>863</v>
      </c>
      <c r="BM198" s="194" t="s">
        <v>4855</v>
      </c>
    </row>
    <row r="199" spans="2:65" s="119" customFormat="1" x14ac:dyDescent="0.25">
      <c r="B199" s="120"/>
      <c r="D199" s="196" t="s">
        <v>865</v>
      </c>
      <c r="F199" s="197" t="s">
        <v>4856</v>
      </c>
      <c r="L199" s="120"/>
      <c r="M199" s="198"/>
      <c r="T199" s="199"/>
      <c r="AT199" s="112" t="s">
        <v>865</v>
      </c>
      <c r="AU199" s="112" t="s">
        <v>240</v>
      </c>
    </row>
    <row r="200" spans="2:65" s="119" customFormat="1" x14ac:dyDescent="0.25">
      <c r="B200" s="120"/>
      <c r="D200" s="200" t="s">
        <v>867</v>
      </c>
      <c r="F200" s="424" t="s">
        <v>4857</v>
      </c>
      <c r="L200" s="120"/>
      <c r="M200" s="198"/>
      <c r="T200" s="199"/>
      <c r="AT200" s="112" t="s">
        <v>867</v>
      </c>
      <c r="AU200" s="112" t="s">
        <v>240</v>
      </c>
    </row>
    <row r="201" spans="2:65" s="202" customFormat="1" ht="11.25" x14ac:dyDescent="0.25">
      <c r="B201" s="203"/>
      <c r="D201" s="196" t="s">
        <v>869</v>
      </c>
      <c r="E201" s="204" t="s">
        <v>792</v>
      </c>
      <c r="F201" s="205" t="s">
        <v>4773</v>
      </c>
      <c r="H201" s="206">
        <v>48</v>
      </c>
      <c r="L201" s="203"/>
      <c r="M201" s="207"/>
      <c r="T201" s="208"/>
      <c r="AT201" s="204" t="s">
        <v>869</v>
      </c>
      <c r="AU201" s="204" t="s">
        <v>240</v>
      </c>
      <c r="AV201" s="202" t="s">
        <v>240</v>
      </c>
      <c r="AW201" s="202" t="s">
        <v>871</v>
      </c>
      <c r="AX201" s="202" t="s">
        <v>544</v>
      </c>
      <c r="AY201" s="204" t="s">
        <v>858</v>
      </c>
    </row>
    <row r="202" spans="2:65" s="119" customFormat="1" ht="21.75" customHeight="1" x14ac:dyDescent="0.25">
      <c r="B202" s="120"/>
      <c r="C202" s="418" t="s">
        <v>891</v>
      </c>
      <c r="D202" s="418" t="s">
        <v>512</v>
      </c>
      <c r="E202" s="419" t="s">
        <v>4858</v>
      </c>
      <c r="F202" s="420" t="s">
        <v>4859</v>
      </c>
      <c r="G202" s="421" t="s">
        <v>66</v>
      </c>
      <c r="H202" s="422">
        <v>64</v>
      </c>
      <c r="I202" s="423"/>
      <c r="J202" s="423">
        <f>ROUND(I202*H202,2)</f>
        <v>0</v>
      </c>
      <c r="K202" s="420" t="s">
        <v>862</v>
      </c>
      <c r="L202" s="120"/>
      <c r="M202" s="190" t="s">
        <v>792</v>
      </c>
      <c r="N202" s="191" t="s">
        <v>809</v>
      </c>
      <c r="O202" s="192">
        <v>0.86099999999999999</v>
      </c>
      <c r="P202" s="192">
        <f>O202*H202</f>
        <v>55.103999999999999</v>
      </c>
      <c r="Q202" s="192">
        <v>1.64E-3</v>
      </c>
      <c r="R202" s="192">
        <f>Q202*H202</f>
        <v>0.10496</v>
      </c>
      <c r="S202" s="192">
        <v>0</v>
      </c>
      <c r="T202" s="193">
        <f>S202*H202</f>
        <v>0</v>
      </c>
      <c r="AR202" s="194" t="s">
        <v>863</v>
      </c>
      <c r="AT202" s="194" t="s">
        <v>512</v>
      </c>
      <c r="AU202" s="194" t="s">
        <v>240</v>
      </c>
      <c r="AY202" s="112" t="s">
        <v>858</v>
      </c>
      <c r="BE202" s="195">
        <f>IF(N202="základní",J202,0)</f>
        <v>0</v>
      </c>
      <c r="BF202" s="195">
        <f>IF(N202="snížená",J202,0)</f>
        <v>0</v>
      </c>
      <c r="BG202" s="195">
        <f>IF(N202="zákl. přenesená",J202,0)</f>
        <v>0</v>
      </c>
      <c r="BH202" s="195">
        <f>IF(N202="sníž. přenesená",J202,0)</f>
        <v>0</v>
      </c>
      <c r="BI202" s="195">
        <f>IF(N202="nulová",J202,0)</f>
        <v>0</v>
      </c>
      <c r="BJ202" s="112" t="s">
        <v>544</v>
      </c>
      <c r="BK202" s="195">
        <f>ROUND(I202*H202,2)</f>
        <v>0</v>
      </c>
      <c r="BL202" s="112" t="s">
        <v>863</v>
      </c>
      <c r="BM202" s="194" t="s">
        <v>4860</v>
      </c>
    </row>
    <row r="203" spans="2:65" s="119" customFormat="1" ht="19.5" x14ac:dyDescent="0.25">
      <c r="B203" s="120"/>
      <c r="D203" s="196" t="s">
        <v>865</v>
      </c>
      <c r="F203" s="197" t="s">
        <v>4861</v>
      </c>
      <c r="L203" s="120"/>
      <c r="M203" s="198"/>
      <c r="T203" s="199"/>
      <c r="AT203" s="112" t="s">
        <v>865</v>
      </c>
      <c r="AU203" s="112" t="s">
        <v>240</v>
      </c>
    </row>
    <row r="204" spans="2:65" s="119" customFormat="1" x14ac:dyDescent="0.25">
      <c r="B204" s="120"/>
      <c r="D204" s="200" t="s">
        <v>867</v>
      </c>
      <c r="F204" s="424" t="s">
        <v>4862</v>
      </c>
      <c r="L204" s="120"/>
      <c r="M204" s="198"/>
      <c r="T204" s="199"/>
      <c r="AT204" s="112" t="s">
        <v>867</v>
      </c>
      <c r="AU204" s="112" t="s">
        <v>240</v>
      </c>
    </row>
    <row r="205" spans="2:65" s="202" customFormat="1" ht="11.25" x14ac:dyDescent="0.25">
      <c r="B205" s="203"/>
      <c r="D205" s="196" t="s">
        <v>869</v>
      </c>
      <c r="E205" s="204" t="s">
        <v>792</v>
      </c>
      <c r="F205" s="205" t="s">
        <v>4863</v>
      </c>
      <c r="H205" s="206">
        <v>64</v>
      </c>
      <c r="L205" s="203"/>
      <c r="M205" s="207"/>
      <c r="T205" s="208"/>
      <c r="AT205" s="204" t="s">
        <v>869</v>
      </c>
      <c r="AU205" s="204" t="s">
        <v>240</v>
      </c>
      <c r="AV205" s="202" t="s">
        <v>240</v>
      </c>
      <c r="AW205" s="202" t="s">
        <v>871</v>
      </c>
      <c r="AX205" s="202" t="s">
        <v>544</v>
      </c>
      <c r="AY205" s="204" t="s">
        <v>858</v>
      </c>
    </row>
    <row r="206" spans="2:65" s="119" customFormat="1" ht="21.75" customHeight="1" x14ac:dyDescent="0.25">
      <c r="B206" s="120"/>
      <c r="C206" s="418" t="s">
        <v>901</v>
      </c>
      <c r="D206" s="418" t="s">
        <v>512</v>
      </c>
      <c r="E206" s="419" t="s">
        <v>4858</v>
      </c>
      <c r="F206" s="420" t="s">
        <v>4859</v>
      </c>
      <c r="G206" s="421" t="s">
        <v>66</v>
      </c>
      <c r="H206" s="422">
        <v>192</v>
      </c>
      <c r="I206" s="423"/>
      <c r="J206" s="423">
        <f>ROUND(I206*H206,2)</f>
        <v>0</v>
      </c>
      <c r="K206" s="420" t="s">
        <v>862</v>
      </c>
      <c r="L206" s="120"/>
      <c r="M206" s="190" t="s">
        <v>792</v>
      </c>
      <c r="N206" s="191" t="s">
        <v>809</v>
      </c>
      <c r="O206" s="192">
        <v>0.86099999999999999</v>
      </c>
      <c r="P206" s="192">
        <f>O206*H206</f>
        <v>165.31200000000001</v>
      </c>
      <c r="Q206" s="192">
        <v>1.64E-3</v>
      </c>
      <c r="R206" s="192">
        <f>Q206*H206</f>
        <v>0.31487999999999999</v>
      </c>
      <c r="S206" s="192">
        <v>0</v>
      </c>
      <c r="T206" s="193">
        <f>S206*H206</f>
        <v>0</v>
      </c>
      <c r="AR206" s="194" t="s">
        <v>863</v>
      </c>
      <c r="AT206" s="194" t="s">
        <v>512</v>
      </c>
      <c r="AU206" s="194" t="s">
        <v>240</v>
      </c>
      <c r="AY206" s="112" t="s">
        <v>858</v>
      </c>
      <c r="BE206" s="195">
        <f>IF(N206="základní",J206,0)</f>
        <v>0</v>
      </c>
      <c r="BF206" s="195">
        <f>IF(N206="snížená",J206,0)</f>
        <v>0</v>
      </c>
      <c r="BG206" s="195">
        <f>IF(N206="zákl. přenesená",J206,0)</f>
        <v>0</v>
      </c>
      <c r="BH206" s="195">
        <f>IF(N206="sníž. přenesená",J206,0)</f>
        <v>0</v>
      </c>
      <c r="BI206" s="195">
        <f>IF(N206="nulová",J206,0)</f>
        <v>0</v>
      </c>
      <c r="BJ206" s="112" t="s">
        <v>544</v>
      </c>
      <c r="BK206" s="195">
        <f>ROUND(I206*H206,2)</f>
        <v>0</v>
      </c>
      <c r="BL206" s="112" t="s">
        <v>863</v>
      </c>
      <c r="BM206" s="194" t="s">
        <v>4864</v>
      </c>
    </row>
    <row r="207" spans="2:65" s="119" customFormat="1" ht="19.5" x14ac:dyDescent="0.25">
      <c r="B207" s="120"/>
      <c r="D207" s="196" t="s">
        <v>865</v>
      </c>
      <c r="F207" s="197" t="s">
        <v>4861</v>
      </c>
      <c r="L207" s="120"/>
      <c r="M207" s="198"/>
      <c r="T207" s="199"/>
      <c r="AT207" s="112" t="s">
        <v>865</v>
      </c>
      <c r="AU207" s="112" t="s">
        <v>240</v>
      </c>
    </row>
    <row r="208" spans="2:65" s="119" customFormat="1" x14ac:dyDescent="0.25">
      <c r="B208" s="120"/>
      <c r="D208" s="200" t="s">
        <v>867</v>
      </c>
      <c r="F208" s="424" t="s">
        <v>4862</v>
      </c>
      <c r="L208" s="120"/>
      <c r="M208" s="198"/>
      <c r="T208" s="199"/>
      <c r="AT208" s="112" t="s">
        <v>867</v>
      </c>
      <c r="AU208" s="112" t="s">
        <v>240</v>
      </c>
    </row>
    <row r="209" spans="2:65" s="202" customFormat="1" ht="11.25" x14ac:dyDescent="0.25">
      <c r="B209" s="203"/>
      <c r="D209" s="196" t="s">
        <v>869</v>
      </c>
      <c r="E209" s="204" t="s">
        <v>792</v>
      </c>
      <c r="F209" s="205" t="s">
        <v>4865</v>
      </c>
      <c r="H209" s="206">
        <v>192</v>
      </c>
      <c r="L209" s="203"/>
      <c r="M209" s="207"/>
      <c r="T209" s="208"/>
      <c r="AT209" s="204" t="s">
        <v>869</v>
      </c>
      <c r="AU209" s="204" t="s">
        <v>240</v>
      </c>
      <c r="AV209" s="202" t="s">
        <v>240</v>
      </c>
      <c r="AW209" s="202" t="s">
        <v>871</v>
      </c>
      <c r="AX209" s="202" t="s">
        <v>544</v>
      </c>
      <c r="AY209" s="204" t="s">
        <v>858</v>
      </c>
    </row>
    <row r="210" spans="2:65" s="119" customFormat="1" ht="21.75" customHeight="1" x14ac:dyDescent="0.25">
      <c r="B210" s="120"/>
      <c r="C210" s="418" t="s">
        <v>905</v>
      </c>
      <c r="D210" s="418" t="s">
        <v>512</v>
      </c>
      <c r="E210" s="419" t="s">
        <v>4866</v>
      </c>
      <c r="F210" s="420" t="s">
        <v>4867</v>
      </c>
      <c r="G210" s="421" t="s">
        <v>66</v>
      </c>
      <c r="H210" s="422">
        <v>48</v>
      </c>
      <c r="I210" s="423"/>
      <c r="J210" s="423">
        <f>ROUND(I210*H210,2)</f>
        <v>0</v>
      </c>
      <c r="K210" s="420" t="s">
        <v>862</v>
      </c>
      <c r="L210" s="120"/>
      <c r="M210" s="190" t="s">
        <v>792</v>
      </c>
      <c r="N210" s="191" t="s">
        <v>809</v>
      </c>
      <c r="O210" s="192">
        <v>0.31</v>
      </c>
      <c r="P210" s="192">
        <f>O210*H210</f>
        <v>14.879999999999999</v>
      </c>
      <c r="Q210" s="192">
        <v>0</v>
      </c>
      <c r="R210" s="192">
        <f>Q210*H210</f>
        <v>0</v>
      </c>
      <c r="S210" s="192">
        <v>0</v>
      </c>
      <c r="T210" s="193">
        <f>S210*H210</f>
        <v>0</v>
      </c>
      <c r="AR210" s="194" t="s">
        <v>863</v>
      </c>
      <c r="AT210" s="194" t="s">
        <v>512</v>
      </c>
      <c r="AU210" s="194" t="s">
        <v>240</v>
      </c>
      <c r="AY210" s="112" t="s">
        <v>858</v>
      </c>
      <c r="BE210" s="195">
        <f>IF(N210="základní",J210,0)</f>
        <v>0</v>
      </c>
      <c r="BF210" s="195">
        <f>IF(N210="snížená",J210,0)</f>
        <v>0</v>
      </c>
      <c r="BG210" s="195">
        <f>IF(N210="zákl. přenesená",J210,0)</f>
        <v>0</v>
      </c>
      <c r="BH210" s="195">
        <f>IF(N210="sníž. přenesená",J210,0)</f>
        <v>0</v>
      </c>
      <c r="BI210" s="195">
        <f>IF(N210="nulová",J210,0)</f>
        <v>0</v>
      </c>
      <c r="BJ210" s="112" t="s">
        <v>544</v>
      </c>
      <c r="BK210" s="195">
        <f>ROUND(I210*H210,2)</f>
        <v>0</v>
      </c>
      <c r="BL210" s="112" t="s">
        <v>863</v>
      </c>
      <c r="BM210" s="194" t="s">
        <v>4868</v>
      </c>
    </row>
    <row r="211" spans="2:65" s="119" customFormat="1" ht="19.5" x14ac:dyDescent="0.25">
      <c r="B211" s="120"/>
      <c r="D211" s="196" t="s">
        <v>865</v>
      </c>
      <c r="F211" s="197" t="s">
        <v>4869</v>
      </c>
      <c r="L211" s="120"/>
      <c r="M211" s="198"/>
      <c r="T211" s="199"/>
      <c r="AT211" s="112" t="s">
        <v>865</v>
      </c>
      <c r="AU211" s="112" t="s">
        <v>240</v>
      </c>
    </row>
    <row r="212" spans="2:65" s="119" customFormat="1" x14ac:dyDescent="0.25">
      <c r="B212" s="120"/>
      <c r="D212" s="200" t="s">
        <v>867</v>
      </c>
      <c r="F212" s="424" t="s">
        <v>4870</v>
      </c>
      <c r="L212" s="120"/>
      <c r="M212" s="198"/>
      <c r="T212" s="199"/>
      <c r="AT212" s="112" t="s">
        <v>867</v>
      </c>
      <c r="AU212" s="112" t="s">
        <v>240</v>
      </c>
    </row>
    <row r="213" spans="2:65" s="119" customFormat="1" ht="21.75" customHeight="1" x14ac:dyDescent="0.25">
      <c r="B213" s="120"/>
      <c r="C213" s="418" t="s">
        <v>911</v>
      </c>
      <c r="D213" s="418" t="s">
        <v>512</v>
      </c>
      <c r="E213" s="419" t="s">
        <v>4871</v>
      </c>
      <c r="F213" s="420" t="s">
        <v>4872</v>
      </c>
      <c r="G213" s="421" t="s">
        <v>66</v>
      </c>
      <c r="H213" s="422">
        <v>256</v>
      </c>
      <c r="I213" s="423"/>
      <c r="J213" s="423">
        <f>ROUND(I213*H213,2)</f>
        <v>0</v>
      </c>
      <c r="K213" s="420" t="s">
        <v>862</v>
      </c>
      <c r="L213" s="120"/>
      <c r="M213" s="190" t="s">
        <v>792</v>
      </c>
      <c r="N213" s="191" t="s">
        <v>809</v>
      </c>
      <c r="O213" s="192">
        <v>0.46899999999999997</v>
      </c>
      <c r="P213" s="192">
        <f>O213*H213</f>
        <v>120.06399999999999</v>
      </c>
      <c r="Q213" s="192">
        <v>0</v>
      </c>
      <c r="R213" s="192">
        <f>Q213*H213</f>
        <v>0</v>
      </c>
      <c r="S213" s="192">
        <v>0</v>
      </c>
      <c r="T213" s="193">
        <f>S213*H213</f>
        <v>0</v>
      </c>
      <c r="AR213" s="194" t="s">
        <v>863</v>
      </c>
      <c r="AT213" s="194" t="s">
        <v>512</v>
      </c>
      <c r="AU213" s="194" t="s">
        <v>240</v>
      </c>
      <c r="AY213" s="112" t="s">
        <v>858</v>
      </c>
      <c r="BE213" s="195">
        <f>IF(N213="základní",J213,0)</f>
        <v>0</v>
      </c>
      <c r="BF213" s="195">
        <f>IF(N213="snížená",J213,0)</f>
        <v>0</v>
      </c>
      <c r="BG213" s="195">
        <f>IF(N213="zákl. přenesená",J213,0)</f>
        <v>0</v>
      </c>
      <c r="BH213" s="195">
        <f>IF(N213="sníž. přenesená",J213,0)</f>
        <v>0</v>
      </c>
      <c r="BI213" s="195">
        <f>IF(N213="nulová",J213,0)</f>
        <v>0</v>
      </c>
      <c r="BJ213" s="112" t="s">
        <v>544</v>
      </c>
      <c r="BK213" s="195">
        <f>ROUND(I213*H213,2)</f>
        <v>0</v>
      </c>
      <c r="BL213" s="112" t="s">
        <v>863</v>
      </c>
      <c r="BM213" s="194" t="s">
        <v>4873</v>
      </c>
    </row>
    <row r="214" spans="2:65" s="119" customFormat="1" ht="19.5" x14ac:dyDescent="0.25">
      <c r="B214" s="120"/>
      <c r="D214" s="196" t="s">
        <v>865</v>
      </c>
      <c r="F214" s="197" t="s">
        <v>4874</v>
      </c>
      <c r="L214" s="120"/>
      <c r="M214" s="198"/>
      <c r="T214" s="199"/>
      <c r="AT214" s="112" t="s">
        <v>865</v>
      </c>
      <c r="AU214" s="112" t="s">
        <v>240</v>
      </c>
    </row>
    <row r="215" spans="2:65" s="119" customFormat="1" x14ac:dyDescent="0.25">
      <c r="B215" s="120"/>
      <c r="D215" s="200" t="s">
        <v>867</v>
      </c>
      <c r="F215" s="424" t="s">
        <v>4875</v>
      </c>
      <c r="L215" s="120"/>
      <c r="M215" s="198"/>
      <c r="T215" s="199"/>
      <c r="AT215" s="112" t="s">
        <v>867</v>
      </c>
      <c r="AU215" s="112" t="s">
        <v>240</v>
      </c>
    </row>
    <row r="216" spans="2:65" s="202" customFormat="1" ht="11.25" x14ac:dyDescent="0.25">
      <c r="B216" s="203"/>
      <c r="D216" s="196" t="s">
        <v>869</v>
      </c>
      <c r="E216" s="204" t="s">
        <v>792</v>
      </c>
      <c r="F216" s="205" t="s">
        <v>4876</v>
      </c>
      <c r="H216" s="206">
        <v>256</v>
      </c>
      <c r="L216" s="203"/>
      <c r="M216" s="207"/>
      <c r="T216" s="208"/>
      <c r="AT216" s="204" t="s">
        <v>869</v>
      </c>
      <c r="AU216" s="204" t="s">
        <v>240</v>
      </c>
      <c r="AV216" s="202" t="s">
        <v>240</v>
      </c>
      <c r="AW216" s="202" t="s">
        <v>871</v>
      </c>
      <c r="AX216" s="202" t="s">
        <v>544</v>
      </c>
      <c r="AY216" s="204" t="s">
        <v>858</v>
      </c>
    </row>
    <row r="217" spans="2:65" s="119" customFormat="1" ht="21.75" customHeight="1" x14ac:dyDescent="0.25">
      <c r="B217" s="120"/>
      <c r="C217" s="418" t="s">
        <v>917</v>
      </c>
      <c r="D217" s="418" t="s">
        <v>512</v>
      </c>
      <c r="E217" s="419" t="s">
        <v>55</v>
      </c>
      <c r="F217" s="420" t="s">
        <v>56</v>
      </c>
      <c r="G217" s="421" t="s">
        <v>51</v>
      </c>
      <c r="H217" s="422">
        <v>440</v>
      </c>
      <c r="I217" s="423"/>
      <c r="J217" s="423">
        <f>ROUND(I217*H217,2)</f>
        <v>0</v>
      </c>
      <c r="K217" s="420" t="s">
        <v>862</v>
      </c>
      <c r="L217" s="120"/>
      <c r="M217" s="190" t="s">
        <v>792</v>
      </c>
      <c r="N217" s="191" t="s">
        <v>809</v>
      </c>
      <c r="O217" s="192">
        <v>8.6999999999999994E-2</v>
      </c>
      <c r="P217" s="192">
        <f>O217*H217</f>
        <v>38.279999999999994</v>
      </c>
      <c r="Q217" s="192">
        <v>0</v>
      </c>
      <c r="R217" s="192">
        <f>Q217*H217</f>
        <v>0</v>
      </c>
      <c r="S217" s="192">
        <v>0</v>
      </c>
      <c r="T217" s="193">
        <f>S217*H217</f>
        <v>0</v>
      </c>
      <c r="AR217" s="194" t="s">
        <v>863</v>
      </c>
      <c r="AT217" s="194" t="s">
        <v>512</v>
      </c>
      <c r="AU217" s="194" t="s">
        <v>240</v>
      </c>
      <c r="AY217" s="112" t="s">
        <v>858</v>
      </c>
      <c r="BE217" s="195">
        <f>IF(N217="základní",J217,0)</f>
        <v>0</v>
      </c>
      <c r="BF217" s="195">
        <f>IF(N217="snížená",J217,0)</f>
        <v>0</v>
      </c>
      <c r="BG217" s="195">
        <f>IF(N217="zákl. přenesená",J217,0)</f>
        <v>0</v>
      </c>
      <c r="BH217" s="195">
        <f>IF(N217="sníž. přenesená",J217,0)</f>
        <v>0</v>
      </c>
      <c r="BI217" s="195">
        <f>IF(N217="nulová",J217,0)</f>
        <v>0</v>
      </c>
      <c r="BJ217" s="112" t="s">
        <v>544</v>
      </c>
      <c r="BK217" s="195">
        <f>ROUND(I217*H217,2)</f>
        <v>0</v>
      </c>
      <c r="BL217" s="112" t="s">
        <v>863</v>
      </c>
      <c r="BM217" s="194" t="s">
        <v>4877</v>
      </c>
    </row>
    <row r="218" spans="2:65" s="119" customFormat="1" ht="19.5" x14ac:dyDescent="0.25">
      <c r="B218" s="120"/>
      <c r="D218" s="196" t="s">
        <v>865</v>
      </c>
      <c r="F218" s="197" t="s">
        <v>882</v>
      </c>
      <c r="L218" s="120"/>
      <c r="M218" s="198"/>
      <c r="T218" s="199"/>
      <c r="AT218" s="112" t="s">
        <v>865</v>
      </c>
      <c r="AU218" s="112" t="s">
        <v>240</v>
      </c>
    </row>
    <row r="219" spans="2:65" s="119" customFormat="1" x14ac:dyDescent="0.25">
      <c r="B219" s="120"/>
      <c r="D219" s="200" t="s">
        <v>867</v>
      </c>
      <c r="F219" s="424" t="s">
        <v>883</v>
      </c>
      <c r="L219" s="120"/>
      <c r="M219" s="198"/>
      <c r="T219" s="199"/>
      <c r="AT219" s="112" t="s">
        <v>867</v>
      </c>
      <c r="AU219" s="112" t="s">
        <v>240</v>
      </c>
    </row>
    <row r="220" spans="2:65" s="202" customFormat="1" ht="11.25" x14ac:dyDescent="0.25">
      <c r="B220" s="203"/>
      <c r="D220" s="196" t="s">
        <v>869</v>
      </c>
      <c r="E220" s="204" t="s">
        <v>792</v>
      </c>
      <c r="F220" s="205" t="s">
        <v>4878</v>
      </c>
      <c r="H220" s="206">
        <v>440</v>
      </c>
      <c r="L220" s="203"/>
      <c r="M220" s="207"/>
      <c r="T220" s="208"/>
      <c r="AT220" s="204" t="s">
        <v>869</v>
      </c>
      <c r="AU220" s="204" t="s">
        <v>240</v>
      </c>
      <c r="AV220" s="202" t="s">
        <v>240</v>
      </c>
      <c r="AW220" s="202" t="s">
        <v>871</v>
      </c>
      <c r="AX220" s="202" t="s">
        <v>544</v>
      </c>
      <c r="AY220" s="204" t="s">
        <v>858</v>
      </c>
    </row>
    <row r="221" spans="2:65" s="119" customFormat="1" ht="24.2" customHeight="1" x14ac:dyDescent="0.25">
      <c r="B221" s="120"/>
      <c r="C221" s="418" t="s">
        <v>924</v>
      </c>
      <c r="D221" s="418" t="s">
        <v>512</v>
      </c>
      <c r="E221" s="419" t="s">
        <v>57</v>
      </c>
      <c r="F221" s="420" t="s">
        <v>58</v>
      </c>
      <c r="G221" s="421" t="s">
        <v>51</v>
      </c>
      <c r="H221" s="422">
        <v>4400</v>
      </c>
      <c r="I221" s="423"/>
      <c r="J221" s="423">
        <f>ROUND(I221*H221,2)</f>
        <v>0</v>
      </c>
      <c r="K221" s="420" t="s">
        <v>862</v>
      </c>
      <c r="L221" s="120"/>
      <c r="M221" s="190" t="s">
        <v>792</v>
      </c>
      <c r="N221" s="191" t="s">
        <v>809</v>
      </c>
      <c r="O221" s="192">
        <v>5.0000000000000001E-3</v>
      </c>
      <c r="P221" s="192">
        <f>O221*H221</f>
        <v>22</v>
      </c>
      <c r="Q221" s="192">
        <v>0</v>
      </c>
      <c r="R221" s="192">
        <f>Q221*H221</f>
        <v>0</v>
      </c>
      <c r="S221" s="192">
        <v>0</v>
      </c>
      <c r="T221" s="193">
        <f>S221*H221</f>
        <v>0</v>
      </c>
      <c r="AR221" s="194" t="s">
        <v>863</v>
      </c>
      <c r="AT221" s="194" t="s">
        <v>512</v>
      </c>
      <c r="AU221" s="194" t="s">
        <v>240</v>
      </c>
      <c r="AY221" s="112" t="s">
        <v>858</v>
      </c>
      <c r="BE221" s="195">
        <f>IF(N221="základní",J221,0)</f>
        <v>0</v>
      </c>
      <c r="BF221" s="195">
        <f>IF(N221="snížená",J221,0)</f>
        <v>0</v>
      </c>
      <c r="BG221" s="195">
        <f>IF(N221="zákl. přenesená",J221,0)</f>
        <v>0</v>
      </c>
      <c r="BH221" s="195">
        <f>IF(N221="sníž. přenesená",J221,0)</f>
        <v>0</v>
      </c>
      <c r="BI221" s="195">
        <f>IF(N221="nulová",J221,0)</f>
        <v>0</v>
      </c>
      <c r="BJ221" s="112" t="s">
        <v>544</v>
      </c>
      <c r="BK221" s="195">
        <f>ROUND(I221*H221,2)</f>
        <v>0</v>
      </c>
      <c r="BL221" s="112" t="s">
        <v>863</v>
      </c>
      <c r="BM221" s="194" t="s">
        <v>4879</v>
      </c>
    </row>
    <row r="222" spans="2:65" s="119" customFormat="1" ht="19.5" x14ac:dyDescent="0.25">
      <c r="B222" s="120"/>
      <c r="D222" s="196" t="s">
        <v>865</v>
      </c>
      <c r="F222" s="197" t="s">
        <v>885</v>
      </c>
      <c r="L222" s="120"/>
      <c r="M222" s="198"/>
      <c r="T222" s="199"/>
      <c r="AT222" s="112" t="s">
        <v>865</v>
      </c>
      <c r="AU222" s="112" t="s">
        <v>240</v>
      </c>
    </row>
    <row r="223" spans="2:65" s="119" customFormat="1" x14ac:dyDescent="0.25">
      <c r="B223" s="120"/>
      <c r="D223" s="200" t="s">
        <v>867</v>
      </c>
      <c r="F223" s="424" t="s">
        <v>886</v>
      </c>
      <c r="L223" s="120"/>
      <c r="M223" s="198"/>
      <c r="T223" s="199"/>
      <c r="AT223" s="112" t="s">
        <v>867</v>
      </c>
      <c r="AU223" s="112" t="s">
        <v>240</v>
      </c>
    </row>
    <row r="224" spans="2:65" s="202" customFormat="1" ht="11.25" x14ac:dyDescent="0.25">
      <c r="B224" s="203"/>
      <c r="D224" s="196" t="s">
        <v>869</v>
      </c>
      <c r="E224" s="204" t="s">
        <v>792</v>
      </c>
      <c r="F224" s="205" t="s">
        <v>4880</v>
      </c>
      <c r="H224" s="206">
        <v>4400</v>
      </c>
      <c r="L224" s="203"/>
      <c r="M224" s="207"/>
      <c r="T224" s="208"/>
      <c r="AT224" s="204" t="s">
        <v>869</v>
      </c>
      <c r="AU224" s="204" t="s">
        <v>240</v>
      </c>
      <c r="AV224" s="202" t="s">
        <v>240</v>
      </c>
      <c r="AW224" s="202" t="s">
        <v>871</v>
      </c>
      <c r="AX224" s="202" t="s">
        <v>544</v>
      </c>
      <c r="AY224" s="204" t="s">
        <v>858</v>
      </c>
    </row>
    <row r="225" spans="2:65" s="119" customFormat="1" ht="16.5" customHeight="1" x14ac:dyDescent="0.25">
      <c r="B225" s="120"/>
      <c r="C225" s="418" t="s">
        <v>931</v>
      </c>
      <c r="D225" s="418" t="s">
        <v>512</v>
      </c>
      <c r="E225" s="419" t="s">
        <v>61</v>
      </c>
      <c r="F225" s="420" t="s">
        <v>62</v>
      </c>
      <c r="G225" s="421" t="s">
        <v>63</v>
      </c>
      <c r="H225" s="422">
        <v>880</v>
      </c>
      <c r="I225" s="423"/>
      <c r="J225" s="423">
        <f>ROUND(I225*H225,2)</f>
        <v>0</v>
      </c>
      <c r="K225" s="420" t="s">
        <v>862</v>
      </c>
      <c r="L225" s="120"/>
      <c r="M225" s="190" t="s">
        <v>792</v>
      </c>
      <c r="N225" s="191" t="s">
        <v>809</v>
      </c>
      <c r="O225" s="192">
        <v>0</v>
      </c>
      <c r="P225" s="192">
        <f>O225*H225</f>
        <v>0</v>
      </c>
      <c r="Q225" s="192">
        <v>0</v>
      </c>
      <c r="R225" s="192">
        <f>Q225*H225</f>
        <v>0</v>
      </c>
      <c r="S225" s="192">
        <v>0</v>
      </c>
      <c r="T225" s="193">
        <f>S225*H225</f>
        <v>0</v>
      </c>
      <c r="AR225" s="194" t="s">
        <v>863</v>
      </c>
      <c r="AT225" s="194" t="s">
        <v>512</v>
      </c>
      <c r="AU225" s="194" t="s">
        <v>240</v>
      </c>
      <c r="AY225" s="112" t="s">
        <v>858</v>
      </c>
      <c r="BE225" s="195">
        <f>IF(N225="základní",J225,0)</f>
        <v>0</v>
      </c>
      <c r="BF225" s="195">
        <f>IF(N225="snížená",J225,0)</f>
        <v>0</v>
      </c>
      <c r="BG225" s="195">
        <f>IF(N225="zákl. přenesená",J225,0)</f>
        <v>0</v>
      </c>
      <c r="BH225" s="195">
        <f>IF(N225="sníž. přenesená",J225,0)</f>
        <v>0</v>
      </c>
      <c r="BI225" s="195">
        <f>IF(N225="nulová",J225,0)</f>
        <v>0</v>
      </c>
      <c r="BJ225" s="112" t="s">
        <v>544</v>
      </c>
      <c r="BK225" s="195">
        <f>ROUND(I225*H225,2)</f>
        <v>0</v>
      </c>
      <c r="BL225" s="112" t="s">
        <v>863</v>
      </c>
      <c r="BM225" s="194" t="s">
        <v>4881</v>
      </c>
    </row>
    <row r="226" spans="2:65" s="119" customFormat="1" ht="19.5" x14ac:dyDescent="0.25">
      <c r="B226" s="120"/>
      <c r="D226" s="196" t="s">
        <v>865</v>
      </c>
      <c r="F226" s="197" t="s">
        <v>893</v>
      </c>
      <c r="L226" s="120"/>
      <c r="M226" s="198"/>
      <c r="T226" s="199"/>
      <c r="AT226" s="112" t="s">
        <v>865</v>
      </c>
      <c r="AU226" s="112" t="s">
        <v>240</v>
      </c>
    </row>
    <row r="227" spans="2:65" s="119" customFormat="1" x14ac:dyDescent="0.25">
      <c r="B227" s="120"/>
      <c r="D227" s="200" t="s">
        <v>867</v>
      </c>
      <c r="F227" s="424" t="s">
        <v>894</v>
      </c>
      <c r="L227" s="120"/>
      <c r="M227" s="198"/>
      <c r="T227" s="199"/>
      <c r="AT227" s="112" t="s">
        <v>867</v>
      </c>
      <c r="AU227" s="112" t="s">
        <v>240</v>
      </c>
    </row>
    <row r="228" spans="2:65" s="202" customFormat="1" ht="11.25" x14ac:dyDescent="0.25">
      <c r="B228" s="203"/>
      <c r="D228" s="196" t="s">
        <v>869</v>
      </c>
      <c r="E228" s="204" t="s">
        <v>792</v>
      </c>
      <c r="F228" s="205" t="s">
        <v>4882</v>
      </c>
      <c r="H228" s="206">
        <v>880</v>
      </c>
      <c r="L228" s="203"/>
      <c r="M228" s="207"/>
      <c r="T228" s="208"/>
      <c r="AT228" s="204" t="s">
        <v>869</v>
      </c>
      <c r="AU228" s="204" t="s">
        <v>240</v>
      </c>
      <c r="AV228" s="202" t="s">
        <v>240</v>
      </c>
      <c r="AW228" s="202" t="s">
        <v>871</v>
      </c>
      <c r="AX228" s="202" t="s">
        <v>544</v>
      </c>
      <c r="AY228" s="204" t="s">
        <v>858</v>
      </c>
    </row>
    <row r="229" spans="2:65" s="119" customFormat="1" ht="16.5" customHeight="1" x14ac:dyDescent="0.25">
      <c r="B229" s="120"/>
      <c r="C229" s="418" t="s">
        <v>937</v>
      </c>
      <c r="D229" s="418" t="s">
        <v>512</v>
      </c>
      <c r="E229" s="419" t="s">
        <v>757</v>
      </c>
      <c r="F229" s="420" t="s">
        <v>758</v>
      </c>
      <c r="G229" s="421" t="s">
        <v>51</v>
      </c>
      <c r="H229" s="422">
        <v>440</v>
      </c>
      <c r="I229" s="423"/>
      <c r="J229" s="423">
        <f>ROUND(I229*H229,2)</f>
        <v>0</v>
      </c>
      <c r="K229" s="420" t="s">
        <v>862</v>
      </c>
      <c r="L229" s="120"/>
      <c r="M229" s="190" t="s">
        <v>792</v>
      </c>
      <c r="N229" s="191" t="s">
        <v>809</v>
      </c>
      <c r="O229" s="192">
        <v>8.9999999999999993E-3</v>
      </c>
      <c r="P229" s="192">
        <f>O229*H229</f>
        <v>3.9599999999999995</v>
      </c>
      <c r="Q229" s="192">
        <v>0</v>
      </c>
      <c r="R229" s="192">
        <f>Q229*H229</f>
        <v>0</v>
      </c>
      <c r="S229" s="192">
        <v>0</v>
      </c>
      <c r="T229" s="193">
        <f>S229*H229</f>
        <v>0</v>
      </c>
      <c r="AR229" s="194" t="s">
        <v>863</v>
      </c>
      <c r="AT229" s="194" t="s">
        <v>512</v>
      </c>
      <c r="AU229" s="194" t="s">
        <v>240</v>
      </c>
      <c r="AY229" s="112" t="s">
        <v>858</v>
      </c>
      <c r="BE229" s="195">
        <f>IF(N229="základní",J229,0)</f>
        <v>0</v>
      </c>
      <c r="BF229" s="195">
        <f>IF(N229="snížená",J229,0)</f>
        <v>0</v>
      </c>
      <c r="BG229" s="195">
        <f>IF(N229="zákl. přenesená",J229,0)</f>
        <v>0</v>
      </c>
      <c r="BH229" s="195">
        <f>IF(N229="sníž. přenesená",J229,0)</f>
        <v>0</v>
      </c>
      <c r="BI229" s="195">
        <f>IF(N229="nulová",J229,0)</f>
        <v>0</v>
      </c>
      <c r="BJ229" s="112" t="s">
        <v>544</v>
      </c>
      <c r="BK229" s="195">
        <f>ROUND(I229*H229,2)</f>
        <v>0</v>
      </c>
      <c r="BL229" s="112" t="s">
        <v>863</v>
      </c>
      <c r="BM229" s="194" t="s">
        <v>4883</v>
      </c>
    </row>
    <row r="230" spans="2:65" s="119" customFormat="1" x14ac:dyDescent="0.25">
      <c r="B230" s="120"/>
      <c r="D230" s="196" t="s">
        <v>865</v>
      </c>
      <c r="F230" s="197" t="s">
        <v>903</v>
      </c>
      <c r="L230" s="120"/>
      <c r="M230" s="198"/>
      <c r="T230" s="199"/>
      <c r="AT230" s="112" t="s">
        <v>865</v>
      </c>
      <c r="AU230" s="112" t="s">
        <v>240</v>
      </c>
    </row>
    <row r="231" spans="2:65" s="119" customFormat="1" x14ac:dyDescent="0.25">
      <c r="B231" s="120"/>
      <c r="D231" s="200" t="s">
        <v>867</v>
      </c>
      <c r="F231" s="424" t="s">
        <v>904</v>
      </c>
      <c r="L231" s="120"/>
      <c r="M231" s="198"/>
      <c r="T231" s="199"/>
      <c r="AT231" s="112" t="s">
        <v>867</v>
      </c>
      <c r="AU231" s="112" t="s">
        <v>240</v>
      </c>
    </row>
    <row r="232" spans="2:65" s="119" customFormat="1" ht="16.5" customHeight="1" x14ac:dyDescent="0.25">
      <c r="B232" s="120"/>
      <c r="C232" s="418" t="s">
        <v>944</v>
      </c>
      <c r="D232" s="418" t="s">
        <v>512</v>
      </c>
      <c r="E232" s="419" t="s">
        <v>4884</v>
      </c>
      <c r="F232" s="420" t="s">
        <v>4885</v>
      </c>
      <c r="G232" s="421" t="s">
        <v>51</v>
      </c>
      <c r="H232" s="422">
        <v>111.72</v>
      </c>
      <c r="I232" s="423"/>
      <c r="J232" s="423">
        <f>ROUND(I232*H232,2)</f>
        <v>0</v>
      </c>
      <c r="K232" s="420" t="s">
        <v>862</v>
      </c>
      <c r="L232" s="120"/>
      <c r="M232" s="190" t="s">
        <v>792</v>
      </c>
      <c r="N232" s="191" t="s">
        <v>809</v>
      </c>
      <c r="O232" s="192">
        <v>0.44400000000000001</v>
      </c>
      <c r="P232" s="192">
        <f>O232*H232</f>
        <v>49.603679999999997</v>
      </c>
      <c r="Q232" s="192">
        <v>0</v>
      </c>
      <c r="R232" s="192">
        <f>Q232*H232</f>
        <v>0</v>
      </c>
      <c r="S232" s="192">
        <v>0</v>
      </c>
      <c r="T232" s="193">
        <f>S232*H232</f>
        <v>0</v>
      </c>
      <c r="AR232" s="194" t="s">
        <v>863</v>
      </c>
      <c r="AT232" s="194" t="s">
        <v>512</v>
      </c>
      <c r="AU232" s="194" t="s">
        <v>240</v>
      </c>
      <c r="AY232" s="112" t="s">
        <v>858</v>
      </c>
      <c r="BE232" s="195">
        <f>IF(N232="základní",J232,0)</f>
        <v>0</v>
      </c>
      <c r="BF232" s="195">
        <f>IF(N232="snížená",J232,0)</f>
        <v>0</v>
      </c>
      <c r="BG232" s="195">
        <f>IF(N232="zákl. přenesená",J232,0)</f>
        <v>0</v>
      </c>
      <c r="BH232" s="195">
        <f>IF(N232="sníž. přenesená",J232,0)</f>
        <v>0</v>
      </c>
      <c r="BI232" s="195">
        <f>IF(N232="nulová",J232,0)</f>
        <v>0</v>
      </c>
      <c r="BJ232" s="112" t="s">
        <v>544</v>
      </c>
      <c r="BK232" s="195">
        <f>ROUND(I232*H232,2)</f>
        <v>0</v>
      </c>
      <c r="BL232" s="112" t="s">
        <v>863</v>
      </c>
      <c r="BM232" s="194" t="s">
        <v>4886</v>
      </c>
    </row>
    <row r="233" spans="2:65" s="119" customFormat="1" ht="19.5" x14ac:dyDescent="0.25">
      <c r="B233" s="120"/>
      <c r="D233" s="196" t="s">
        <v>865</v>
      </c>
      <c r="F233" s="197" t="s">
        <v>4887</v>
      </c>
      <c r="L233" s="120"/>
      <c r="M233" s="198"/>
      <c r="T233" s="199"/>
      <c r="AT233" s="112" t="s">
        <v>865</v>
      </c>
      <c r="AU233" s="112" t="s">
        <v>240</v>
      </c>
    </row>
    <row r="234" spans="2:65" s="119" customFormat="1" x14ac:dyDescent="0.25">
      <c r="B234" s="120"/>
      <c r="D234" s="200" t="s">
        <v>867</v>
      </c>
      <c r="F234" s="424" t="s">
        <v>4888</v>
      </c>
      <c r="L234" s="120"/>
      <c r="M234" s="198"/>
      <c r="T234" s="199"/>
      <c r="AT234" s="112" t="s">
        <v>867</v>
      </c>
      <c r="AU234" s="112" t="s">
        <v>240</v>
      </c>
    </row>
    <row r="235" spans="2:65" s="209" customFormat="1" ht="11.25" x14ac:dyDescent="0.25">
      <c r="B235" s="210"/>
      <c r="D235" s="196" t="s">
        <v>869</v>
      </c>
      <c r="E235" s="211" t="s">
        <v>792</v>
      </c>
      <c r="F235" s="212" t="s">
        <v>4847</v>
      </c>
      <c r="H235" s="211" t="s">
        <v>792</v>
      </c>
      <c r="L235" s="210"/>
      <c r="M235" s="213"/>
      <c r="T235" s="214"/>
      <c r="AT235" s="211" t="s">
        <v>869</v>
      </c>
      <c r="AU235" s="211" t="s">
        <v>240</v>
      </c>
      <c r="AV235" s="209" t="s">
        <v>544</v>
      </c>
      <c r="AW235" s="209" t="s">
        <v>871</v>
      </c>
      <c r="AX235" s="209" t="s">
        <v>857</v>
      </c>
      <c r="AY235" s="211" t="s">
        <v>858</v>
      </c>
    </row>
    <row r="236" spans="2:65" s="202" customFormat="1" ht="11.25" x14ac:dyDescent="0.25">
      <c r="B236" s="203"/>
      <c r="D236" s="196" t="s">
        <v>869</v>
      </c>
      <c r="E236" s="204" t="s">
        <v>792</v>
      </c>
      <c r="F236" s="205" t="s">
        <v>4889</v>
      </c>
      <c r="H236" s="206">
        <v>90.72</v>
      </c>
      <c r="L236" s="203"/>
      <c r="M236" s="207"/>
      <c r="T236" s="208"/>
      <c r="AT236" s="204" t="s">
        <v>869</v>
      </c>
      <c r="AU236" s="204" t="s">
        <v>240</v>
      </c>
      <c r="AV236" s="202" t="s">
        <v>240</v>
      </c>
      <c r="AW236" s="202" t="s">
        <v>871</v>
      </c>
      <c r="AX236" s="202" t="s">
        <v>857</v>
      </c>
      <c r="AY236" s="204" t="s">
        <v>858</v>
      </c>
    </row>
    <row r="237" spans="2:65" s="209" customFormat="1" ht="11.25" x14ac:dyDescent="0.25">
      <c r="B237" s="210"/>
      <c r="D237" s="196" t="s">
        <v>869</v>
      </c>
      <c r="E237" s="211" t="s">
        <v>792</v>
      </c>
      <c r="F237" s="212" t="s">
        <v>4849</v>
      </c>
      <c r="H237" s="211" t="s">
        <v>792</v>
      </c>
      <c r="L237" s="210"/>
      <c r="M237" s="213"/>
      <c r="T237" s="214"/>
      <c r="AT237" s="211" t="s">
        <v>869</v>
      </c>
      <c r="AU237" s="211" t="s">
        <v>240</v>
      </c>
      <c r="AV237" s="209" t="s">
        <v>544</v>
      </c>
      <c r="AW237" s="209" t="s">
        <v>871</v>
      </c>
      <c r="AX237" s="209" t="s">
        <v>857</v>
      </c>
      <c r="AY237" s="211" t="s">
        <v>858</v>
      </c>
    </row>
    <row r="238" spans="2:65" s="202" customFormat="1" ht="11.25" x14ac:dyDescent="0.25">
      <c r="B238" s="203"/>
      <c r="D238" s="196" t="s">
        <v>869</v>
      </c>
      <c r="E238" s="204" t="s">
        <v>792</v>
      </c>
      <c r="F238" s="205" t="s">
        <v>4890</v>
      </c>
      <c r="H238" s="206">
        <v>7.56</v>
      </c>
      <c r="L238" s="203"/>
      <c r="M238" s="207"/>
      <c r="T238" s="208"/>
      <c r="AT238" s="204" t="s">
        <v>869</v>
      </c>
      <c r="AU238" s="204" t="s">
        <v>240</v>
      </c>
      <c r="AV238" s="202" t="s">
        <v>240</v>
      </c>
      <c r="AW238" s="202" t="s">
        <v>871</v>
      </c>
      <c r="AX238" s="202" t="s">
        <v>857</v>
      </c>
      <c r="AY238" s="204" t="s">
        <v>858</v>
      </c>
    </row>
    <row r="239" spans="2:65" s="209" customFormat="1" ht="11.25" x14ac:dyDescent="0.25">
      <c r="B239" s="210"/>
      <c r="D239" s="196" t="s">
        <v>869</v>
      </c>
      <c r="E239" s="211" t="s">
        <v>792</v>
      </c>
      <c r="F239" s="212" t="s">
        <v>4851</v>
      </c>
      <c r="H239" s="211" t="s">
        <v>792</v>
      </c>
      <c r="L239" s="210"/>
      <c r="M239" s="213"/>
      <c r="T239" s="214"/>
      <c r="AT239" s="211" t="s">
        <v>869</v>
      </c>
      <c r="AU239" s="211" t="s">
        <v>240</v>
      </c>
      <c r="AV239" s="209" t="s">
        <v>544</v>
      </c>
      <c r="AW239" s="209" t="s">
        <v>871</v>
      </c>
      <c r="AX239" s="209" t="s">
        <v>857</v>
      </c>
      <c r="AY239" s="211" t="s">
        <v>858</v>
      </c>
    </row>
    <row r="240" spans="2:65" s="202" customFormat="1" ht="11.25" x14ac:dyDescent="0.25">
      <c r="B240" s="203"/>
      <c r="D240" s="196" t="s">
        <v>869</v>
      </c>
      <c r="E240" s="204" t="s">
        <v>792</v>
      </c>
      <c r="F240" s="205" t="s">
        <v>4850</v>
      </c>
      <c r="H240" s="206">
        <v>13.44</v>
      </c>
      <c r="L240" s="203"/>
      <c r="M240" s="207"/>
      <c r="T240" s="208"/>
      <c r="AT240" s="204" t="s">
        <v>869</v>
      </c>
      <c r="AU240" s="204" t="s">
        <v>240</v>
      </c>
      <c r="AV240" s="202" t="s">
        <v>240</v>
      </c>
      <c r="AW240" s="202" t="s">
        <v>871</v>
      </c>
      <c r="AX240" s="202" t="s">
        <v>857</v>
      </c>
      <c r="AY240" s="204" t="s">
        <v>858</v>
      </c>
    </row>
    <row r="241" spans="2:65" s="425" customFormat="1" ht="11.25" x14ac:dyDescent="0.25">
      <c r="B241" s="426"/>
      <c r="D241" s="196" t="s">
        <v>869</v>
      </c>
      <c r="E241" s="427" t="s">
        <v>792</v>
      </c>
      <c r="F241" s="428" t="s">
        <v>4776</v>
      </c>
      <c r="H241" s="429">
        <v>111.72</v>
      </c>
      <c r="L241" s="426"/>
      <c r="M241" s="430"/>
      <c r="T241" s="431"/>
      <c r="AT241" s="427" t="s">
        <v>869</v>
      </c>
      <c r="AU241" s="427" t="s">
        <v>240</v>
      </c>
      <c r="AV241" s="425" t="s">
        <v>863</v>
      </c>
      <c r="AW241" s="425" t="s">
        <v>871</v>
      </c>
      <c r="AX241" s="425" t="s">
        <v>544</v>
      </c>
      <c r="AY241" s="427" t="s">
        <v>858</v>
      </c>
    </row>
    <row r="242" spans="2:65" s="119" customFormat="1" ht="21.75" customHeight="1" x14ac:dyDescent="0.25">
      <c r="B242" s="120"/>
      <c r="C242" s="418" t="s">
        <v>950</v>
      </c>
      <c r="D242" s="418" t="s">
        <v>512</v>
      </c>
      <c r="E242" s="419" t="s">
        <v>906</v>
      </c>
      <c r="F242" s="420" t="s">
        <v>907</v>
      </c>
      <c r="G242" s="421" t="s">
        <v>51</v>
      </c>
      <c r="H242" s="422">
        <v>277.76</v>
      </c>
      <c r="I242" s="423"/>
      <c r="J242" s="423">
        <f>ROUND(I242*H242,2)</f>
        <v>0</v>
      </c>
      <c r="K242" s="420" t="s">
        <v>862</v>
      </c>
      <c r="L242" s="120"/>
      <c r="M242" s="190" t="s">
        <v>792</v>
      </c>
      <c r="N242" s="191" t="s">
        <v>809</v>
      </c>
      <c r="O242" s="192">
        <v>0.94299999999999995</v>
      </c>
      <c r="P242" s="192">
        <f>O242*H242</f>
        <v>261.92767999999995</v>
      </c>
      <c r="Q242" s="192">
        <v>0</v>
      </c>
      <c r="R242" s="192">
        <f>Q242*H242</f>
        <v>0</v>
      </c>
      <c r="S242" s="192">
        <v>0</v>
      </c>
      <c r="T242" s="193">
        <f>S242*H242</f>
        <v>0</v>
      </c>
      <c r="AR242" s="194" t="s">
        <v>863</v>
      </c>
      <c r="AT242" s="194" t="s">
        <v>512</v>
      </c>
      <c r="AU242" s="194" t="s">
        <v>240</v>
      </c>
      <c r="AY242" s="112" t="s">
        <v>858</v>
      </c>
      <c r="BE242" s="195">
        <f>IF(N242="základní",J242,0)</f>
        <v>0</v>
      </c>
      <c r="BF242" s="195">
        <f>IF(N242="snížená",J242,0)</f>
        <v>0</v>
      </c>
      <c r="BG242" s="195">
        <f>IF(N242="zákl. přenesená",J242,0)</f>
        <v>0</v>
      </c>
      <c r="BH242" s="195">
        <f>IF(N242="sníž. přenesená",J242,0)</f>
        <v>0</v>
      </c>
      <c r="BI242" s="195">
        <f>IF(N242="nulová",J242,0)</f>
        <v>0</v>
      </c>
      <c r="BJ242" s="112" t="s">
        <v>544</v>
      </c>
      <c r="BK242" s="195">
        <f>ROUND(I242*H242,2)</f>
        <v>0</v>
      </c>
      <c r="BL242" s="112" t="s">
        <v>863</v>
      </c>
      <c r="BM242" s="194" t="s">
        <v>4891</v>
      </c>
    </row>
    <row r="243" spans="2:65" s="119" customFormat="1" ht="19.5" x14ac:dyDescent="0.25">
      <c r="B243" s="120"/>
      <c r="D243" s="196" t="s">
        <v>865</v>
      </c>
      <c r="F243" s="197" t="s">
        <v>909</v>
      </c>
      <c r="L243" s="120"/>
      <c r="M243" s="198"/>
      <c r="T243" s="199"/>
      <c r="AT243" s="112" t="s">
        <v>865</v>
      </c>
      <c r="AU243" s="112" t="s">
        <v>240</v>
      </c>
    </row>
    <row r="244" spans="2:65" s="119" customFormat="1" x14ac:dyDescent="0.25">
      <c r="B244" s="120"/>
      <c r="D244" s="200" t="s">
        <v>867</v>
      </c>
      <c r="F244" s="424" t="s">
        <v>910</v>
      </c>
      <c r="L244" s="120"/>
      <c r="M244" s="198"/>
      <c r="T244" s="199"/>
      <c r="AT244" s="112" t="s">
        <v>867</v>
      </c>
      <c r="AU244" s="112" t="s">
        <v>240</v>
      </c>
    </row>
    <row r="245" spans="2:65" s="209" customFormat="1" ht="11.25" x14ac:dyDescent="0.25">
      <c r="B245" s="210"/>
      <c r="D245" s="196" t="s">
        <v>869</v>
      </c>
      <c r="E245" s="211" t="s">
        <v>792</v>
      </c>
      <c r="F245" s="212" t="s">
        <v>4847</v>
      </c>
      <c r="H245" s="211" t="s">
        <v>792</v>
      </c>
      <c r="L245" s="210"/>
      <c r="M245" s="213"/>
      <c r="T245" s="214"/>
      <c r="AT245" s="211" t="s">
        <v>869</v>
      </c>
      <c r="AU245" s="211" t="s">
        <v>240</v>
      </c>
      <c r="AV245" s="209" t="s">
        <v>544</v>
      </c>
      <c r="AW245" s="209" t="s">
        <v>871</v>
      </c>
      <c r="AX245" s="209" t="s">
        <v>857</v>
      </c>
      <c r="AY245" s="211" t="s">
        <v>858</v>
      </c>
    </row>
    <row r="246" spans="2:65" s="202" customFormat="1" ht="11.25" x14ac:dyDescent="0.25">
      <c r="B246" s="203"/>
      <c r="D246" s="196" t="s">
        <v>869</v>
      </c>
      <c r="E246" s="204" t="s">
        <v>792</v>
      </c>
      <c r="F246" s="205" t="s">
        <v>4892</v>
      </c>
      <c r="H246" s="206">
        <v>23.52</v>
      </c>
      <c r="L246" s="203"/>
      <c r="M246" s="207"/>
      <c r="T246" s="208"/>
      <c r="AT246" s="204" t="s">
        <v>869</v>
      </c>
      <c r="AU246" s="204" t="s">
        <v>240</v>
      </c>
      <c r="AV246" s="202" t="s">
        <v>240</v>
      </c>
      <c r="AW246" s="202" t="s">
        <v>871</v>
      </c>
      <c r="AX246" s="202" t="s">
        <v>857</v>
      </c>
      <c r="AY246" s="204" t="s">
        <v>858</v>
      </c>
    </row>
    <row r="247" spans="2:65" s="209" customFormat="1" ht="11.25" x14ac:dyDescent="0.25">
      <c r="B247" s="210"/>
      <c r="D247" s="196" t="s">
        <v>869</v>
      </c>
      <c r="E247" s="211" t="s">
        <v>792</v>
      </c>
      <c r="F247" s="212" t="s">
        <v>4849</v>
      </c>
      <c r="H247" s="211" t="s">
        <v>792</v>
      </c>
      <c r="L247" s="210"/>
      <c r="M247" s="213"/>
      <c r="T247" s="214"/>
      <c r="AT247" s="211" t="s">
        <v>869</v>
      </c>
      <c r="AU247" s="211" t="s">
        <v>240</v>
      </c>
      <c r="AV247" s="209" t="s">
        <v>544</v>
      </c>
      <c r="AW247" s="209" t="s">
        <v>871</v>
      </c>
      <c r="AX247" s="209" t="s">
        <v>857</v>
      </c>
      <c r="AY247" s="211" t="s">
        <v>858</v>
      </c>
    </row>
    <row r="248" spans="2:65" s="202" customFormat="1" ht="11.25" x14ac:dyDescent="0.25">
      <c r="B248" s="203"/>
      <c r="D248" s="196" t="s">
        <v>869</v>
      </c>
      <c r="E248" s="204" t="s">
        <v>792</v>
      </c>
      <c r="F248" s="205" t="s">
        <v>4893</v>
      </c>
      <c r="H248" s="206">
        <v>5.88</v>
      </c>
      <c r="L248" s="203"/>
      <c r="M248" s="207"/>
      <c r="T248" s="208"/>
      <c r="AT248" s="204" t="s">
        <v>869</v>
      </c>
      <c r="AU248" s="204" t="s">
        <v>240</v>
      </c>
      <c r="AV248" s="202" t="s">
        <v>240</v>
      </c>
      <c r="AW248" s="202" t="s">
        <v>871</v>
      </c>
      <c r="AX248" s="202" t="s">
        <v>857</v>
      </c>
      <c r="AY248" s="204" t="s">
        <v>858</v>
      </c>
    </row>
    <row r="249" spans="2:65" s="209" customFormat="1" ht="11.25" x14ac:dyDescent="0.25">
      <c r="B249" s="210"/>
      <c r="D249" s="196" t="s">
        <v>869</v>
      </c>
      <c r="E249" s="211" t="s">
        <v>792</v>
      </c>
      <c r="F249" s="212" t="s">
        <v>4851</v>
      </c>
      <c r="H249" s="211" t="s">
        <v>792</v>
      </c>
      <c r="L249" s="210"/>
      <c r="M249" s="213"/>
      <c r="T249" s="214"/>
      <c r="AT249" s="211" t="s">
        <v>869</v>
      </c>
      <c r="AU249" s="211" t="s">
        <v>240</v>
      </c>
      <c r="AV249" s="209" t="s">
        <v>544</v>
      </c>
      <c r="AW249" s="209" t="s">
        <v>871</v>
      </c>
      <c r="AX249" s="209" t="s">
        <v>857</v>
      </c>
      <c r="AY249" s="211" t="s">
        <v>858</v>
      </c>
    </row>
    <row r="250" spans="2:65" s="202" customFormat="1" ht="11.25" x14ac:dyDescent="0.25">
      <c r="B250" s="203"/>
      <c r="D250" s="196" t="s">
        <v>869</v>
      </c>
      <c r="E250" s="204" t="s">
        <v>792</v>
      </c>
      <c r="F250" s="205" t="s">
        <v>4893</v>
      </c>
      <c r="H250" s="206">
        <v>5.88</v>
      </c>
      <c r="L250" s="203"/>
      <c r="M250" s="207"/>
      <c r="T250" s="208"/>
      <c r="AT250" s="204" t="s">
        <v>869</v>
      </c>
      <c r="AU250" s="204" t="s">
        <v>240</v>
      </c>
      <c r="AV250" s="202" t="s">
        <v>240</v>
      </c>
      <c r="AW250" s="202" t="s">
        <v>871</v>
      </c>
      <c r="AX250" s="202" t="s">
        <v>857</v>
      </c>
      <c r="AY250" s="204" t="s">
        <v>858</v>
      </c>
    </row>
    <row r="251" spans="2:65" s="209" customFormat="1" ht="11.25" x14ac:dyDescent="0.25">
      <c r="B251" s="210"/>
      <c r="D251" s="196" t="s">
        <v>869</v>
      </c>
      <c r="E251" s="211" t="s">
        <v>792</v>
      </c>
      <c r="F251" s="212" t="s">
        <v>4894</v>
      </c>
      <c r="H251" s="211" t="s">
        <v>792</v>
      </c>
      <c r="L251" s="210"/>
      <c r="M251" s="213"/>
      <c r="T251" s="214"/>
      <c r="AT251" s="211" t="s">
        <v>869</v>
      </c>
      <c r="AU251" s="211" t="s">
        <v>240</v>
      </c>
      <c r="AV251" s="209" t="s">
        <v>544</v>
      </c>
      <c r="AW251" s="209" t="s">
        <v>871</v>
      </c>
      <c r="AX251" s="209" t="s">
        <v>857</v>
      </c>
      <c r="AY251" s="211" t="s">
        <v>858</v>
      </c>
    </row>
    <row r="252" spans="2:65" s="202" customFormat="1" ht="11.25" x14ac:dyDescent="0.25">
      <c r="B252" s="203"/>
      <c r="D252" s="196" t="s">
        <v>869</v>
      </c>
      <c r="E252" s="204" t="s">
        <v>792</v>
      </c>
      <c r="F252" s="205" t="s">
        <v>955</v>
      </c>
      <c r="H252" s="206">
        <v>16</v>
      </c>
      <c r="L252" s="203"/>
      <c r="M252" s="207"/>
      <c r="T252" s="208"/>
      <c r="AT252" s="204" t="s">
        <v>869</v>
      </c>
      <c r="AU252" s="204" t="s">
        <v>240</v>
      </c>
      <c r="AV252" s="202" t="s">
        <v>240</v>
      </c>
      <c r="AW252" s="202" t="s">
        <v>871</v>
      </c>
      <c r="AX252" s="202" t="s">
        <v>857</v>
      </c>
      <c r="AY252" s="204" t="s">
        <v>858</v>
      </c>
    </row>
    <row r="253" spans="2:65" s="202" customFormat="1" ht="11.25" x14ac:dyDescent="0.25">
      <c r="B253" s="203"/>
      <c r="D253" s="196" t="s">
        <v>869</v>
      </c>
      <c r="E253" s="204" t="s">
        <v>792</v>
      </c>
      <c r="F253" s="205" t="s">
        <v>4895</v>
      </c>
      <c r="H253" s="206">
        <v>226.48</v>
      </c>
      <c r="L253" s="203"/>
      <c r="M253" s="207"/>
      <c r="T253" s="208"/>
      <c r="AT253" s="204" t="s">
        <v>869</v>
      </c>
      <c r="AU253" s="204" t="s">
        <v>240</v>
      </c>
      <c r="AV253" s="202" t="s">
        <v>240</v>
      </c>
      <c r="AW253" s="202" t="s">
        <v>871</v>
      </c>
      <c r="AX253" s="202" t="s">
        <v>857</v>
      </c>
      <c r="AY253" s="204" t="s">
        <v>858</v>
      </c>
    </row>
    <row r="254" spans="2:65" s="209" customFormat="1" ht="11.25" x14ac:dyDescent="0.25">
      <c r="B254" s="210"/>
      <c r="D254" s="196" t="s">
        <v>869</v>
      </c>
      <c r="E254" s="211" t="s">
        <v>792</v>
      </c>
      <c r="F254" s="212" t="s">
        <v>4896</v>
      </c>
      <c r="H254" s="211" t="s">
        <v>792</v>
      </c>
      <c r="L254" s="210"/>
      <c r="M254" s="213"/>
      <c r="T254" s="214"/>
      <c r="AT254" s="211" t="s">
        <v>869</v>
      </c>
      <c r="AU254" s="211" t="s">
        <v>240</v>
      </c>
      <c r="AV254" s="209" t="s">
        <v>544</v>
      </c>
      <c r="AW254" s="209" t="s">
        <v>871</v>
      </c>
      <c r="AX254" s="209" t="s">
        <v>857</v>
      </c>
      <c r="AY254" s="211" t="s">
        <v>858</v>
      </c>
    </row>
    <row r="255" spans="2:65" s="425" customFormat="1" ht="11.25" x14ac:dyDescent="0.25">
      <c r="B255" s="426"/>
      <c r="D255" s="196" t="s">
        <v>869</v>
      </c>
      <c r="E255" s="427" t="s">
        <v>792</v>
      </c>
      <c r="F255" s="428" t="s">
        <v>4776</v>
      </c>
      <c r="H255" s="429">
        <v>277.76</v>
      </c>
      <c r="L255" s="426"/>
      <c r="M255" s="430"/>
      <c r="T255" s="431"/>
      <c r="AT255" s="427" t="s">
        <v>869</v>
      </c>
      <c r="AU255" s="427" t="s">
        <v>240</v>
      </c>
      <c r="AV255" s="425" t="s">
        <v>863</v>
      </c>
      <c r="AW255" s="425" t="s">
        <v>871</v>
      </c>
      <c r="AX255" s="425" t="s">
        <v>544</v>
      </c>
      <c r="AY255" s="427" t="s">
        <v>858</v>
      </c>
    </row>
    <row r="256" spans="2:65" s="119" customFormat="1" ht="16.5" customHeight="1" x14ac:dyDescent="0.25">
      <c r="B256" s="120"/>
      <c r="C256" s="432" t="s">
        <v>955</v>
      </c>
      <c r="D256" s="432" t="s">
        <v>932</v>
      </c>
      <c r="E256" s="433" t="s">
        <v>4897</v>
      </c>
      <c r="F256" s="434" t="s">
        <v>4898</v>
      </c>
      <c r="G256" s="435" t="s">
        <v>63</v>
      </c>
      <c r="H256" s="436">
        <v>555.52</v>
      </c>
      <c r="I256" s="437"/>
      <c r="J256" s="437">
        <f>ROUND(I256*H256,2)</f>
        <v>0</v>
      </c>
      <c r="K256" s="434" t="s">
        <v>862</v>
      </c>
      <c r="L256" s="215"/>
      <c r="M256" s="216" t="s">
        <v>792</v>
      </c>
      <c r="N256" s="217" t="s">
        <v>809</v>
      </c>
      <c r="O256" s="192">
        <v>0</v>
      </c>
      <c r="P256" s="192">
        <f>O256*H256</f>
        <v>0</v>
      </c>
      <c r="Q256" s="192">
        <v>1</v>
      </c>
      <c r="R256" s="192">
        <f>Q256*H256</f>
        <v>555.52</v>
      </c>
      <c r="S256" s="192">
        <v>0</v>
      </c>
      <c r="T256" s="193">
        <f>S256*H256</f>
        <v>0</v>
      </c>
      <c r="AR256" s="194" t="s">
        <v>905</v>
      </c>
      <c r="AT256" s="194" t="s">
        <v>932</v>
      </c>
      <c r="AU256" s="194" t="s">
        <v>240</v>
      </c>
      <c r="AY256" s="112" t="s">
        <v>858</v>
      </c>
      <c r="BE256" s="195">
        <f>IF(N256="základní",J256,0)</f>
        <v>0</v>
      </c>
      <c r="BF256" s="195">
        <f>IF(N256="snížená",J256,0)</f>
        <v>0</v>
      </c>
      <c r="BG256" s="195">
        <f>IF(N256="zákl. přenesená",J256,0)</f>
        <v>0</v>
      </c>
      <c r="BH256" s="195">
        <f>IF(N256="sníž. přenesená",J256,0)</f>
        <v>0</v>
      </c>
      <c r="BI256" s="195">
        <f>IF(N256="nulová",J256,0)</f>
        <v>0</v>
      </c>
      <c r="BJ256" s="112" t="s">
        <v>544</v>
      </c>
      <c r="BK256" s="195">
        <f>ROUND(I256*H256,2)</f>
        <v>0</v>
      </c>
      <c r="BL256" s="112" t="s">
        <v>863</v>
      </c>
      <c r="BM256" s="194" t="s">
        <v>4899</v>
      </c>
    </row>
    <row r="257" spans="2:65" s="119" customFormat="1" x14ac:dyDescent="0.25">
      <c r="B257" s="120"/>
      <c r="D257" s="196" t="s">
        <v>865</v>
      </c>
      <c r="F257" s="197" t="s">
        <v>4898</v>
      </c>
      <c r="L257" s="120"/>
      <c r="M257" s="198"/>
      <c r="T257" s="199"/>
      <c r="AT257" s="112" t="s">
        <v>865</v>
      </c>
      <c r="AU257" s="112" t="s">
        <v>240</v>
      </c>
    </row>
    <row r="258" spans="2:65" s="202" customFormat="1" ht="11.25" x14ac:dyDescent="0.25">
      <c r="B258" s="203"/>
      <c r="D258" s="196" t="s">
        <v>869</v>
      </c>
      <c r="E258" s="204" t="s">
        <v>792</v>
      </c>
      <c r="F258" s="205" t="s">
        <v>4900</v>
      </c>
      <c r="H258" s="206">
        <v>277.76</v>
      </c>
      <c r="L258" s="203"/>
      <c r="M258" s="207"/>
      <c r="T258" s="208"/>
      <c r="AT258" s="204" t="s">
        <v>869</v>
      </c>
      <c r="AU258" s="204" t="s">
        <v>240</v>
      </c>
      <c r="AV258" s="202" t="s">
        <v>240</v>
      </c>
      <c r="AW258" s="202" t="s">
        <v>871</v>
      </c>
      <c r="AX258" s="202" t="s">
        <v>544</v>
      </c>
      <c r="AY258" s="204" t="s">
        <v>858</v>
      </c>
    </row>
    <row r="259" spans="2:65" s="202" customFormat="1" ht="11.25" x14ac:dyDescent="0.25">
      <c r="B259" s="203"/>
      <c r="D259" s="196" t="s">
        <v>869</v>
      </c>
      <c r="F259" s="205" t="s">
        <v>4901</v>
      </c>
      <c r="H259" s="206">
        <v>555.52</v>
      </c>
      <c r="L259" s="203"/>
      <c r="M259" s="207"/>
      <c r="T259" s="208"/>
      <c r="AT259" s="204" t="s">
        <v>869</v>
      </c>
      <c r="AU259" s="204" t="s">
        <v>240</v>
      </c>
      <c r="AV259" s="202" t="s">
        <v>240</v>
      </c>
      <c r="AW259" s="202" t="s">
        <v>787</v>
      </c>
      <c r="AX259" s="202" t="s">
        <v>544</v>
      </c>
      <c r="AY259" s="204" t="s">
        <v>858</v>
      </c>
    </row>
    <row r="260" spans="2:65" s="119" customFormat="1" ht="16.5" customHeight="1" x14ac:dyDescent="0.25">
      <c r="B260" s="120"/>
      <c r="C260" s="432" t="s">
        <v>962</v>
      </c>
      <c r="D260" s="432" t="s">
        <v>932</v>
      </c>
      <c r="E260" s="433" t="s">
        <v>4902</v>
      </c>
      <c r="F260" s="434" t="s">
        <v>4903</v>
      </c>
      <c r="G260" s="435" t="s">
        <v>63</v>
      </c>
      <c r="H260" s="436">
        <v>223.44</v>
      </c>
      <c r="I260" s="437"/>
      <c r="J260" s="437">
        <f>ROUND(I260*H260,2)</f>
        <v>0</v>
      </c>
      <c r="K260" s="434" t="s">
        <v>862</v>
      </c>
      <c r="L260" s="215"/>
      <c r="M260" s="216" t="s">
        <v>792</v>
      </c>
      <c r="N260" s="217" t="s">
        <v>809</v>
      </c>
      <c r="O260" s="192">
        <v>0</v>
      </c>
      <c r="P260" s="192">
        <f>O260*H260</f>
        <v>0</v>
      </c>
      <c r="Q260" s="192">
        <v>1</v>
      </c>
      <c r="R260" s="192">
        <f>Q260*H260</f>
        <v>223.44</v>
      </c>
      <c r="S260" s="192">
        <v>0</v>
      </c>
      <c r="T260" s="193">
        <f>S260*H260</f>
        <v>0</v>
      </c>
      <c r="AR260" s="194" t="s">
        <v>905</v>
      </c>
      <c r="AT260" s="194" t="s">
        <v>932</v>
      </c>
      <c r="AU260" s="194" t="s">
        <v>240</v>
      </c>
      <c r="AY260" s="112" t="s">
        <v>858</v>
      </c>
      <c r="BE260" s="195">
        <f>IF(N260="základní",J260,0)</f>
        <v>0</v>
      </c>
      <c r="BF260" s="195">
        <f>IF(N260="snížená",J260,0)</f>
        <v>0</v>
      </c>
      <c r="BG260" s="195">
        <f>IF(N260="zákl. přenesená",J260,0)</f>
        <v>0</v>
      </c>
      <c r="BH260" s="195">
        <f>IF(N260="sníž. přenesená",J260,0)</f>
        <v>0</v>
      </c>
      <c r="BI260" s="195">
        <f>IF(N260="nulová",J260,0)</f>
        <v>0</v>
      </c>
      <c r="BJ260" s="112" t="s">
        <v>544</v>
      </c>
      <c r="BK260" s="195">
        <f>ROUND(I260*H260,2)</f>
        <v>0</v>
      </c>
      <c r="BL260" s="112" t="s">
        <v>863</v>
      </c>
      <c r="BM260" s="194" t="s">
        <v>4904</v>
      </c>
    </row>
    <row r="261" spans="2:65" s="119" customFormat="1" x14ac:dyDescent="0.25">
      <c r="B261" s="120"/>
      <c r="D261" s="196" t="s">
        <v>865</v>
      </c>
      <c r="F261" s="197" t="s">
        <v>4903</v>
      </c>
      <c r="L261" s="120"/>
      <c r="M261" s="198"/>
      <c r="T261" s="199"/>
      <c r="AT261" s="112" t="s">
        <v>865</v>
      </c>
      <c r="AU261" s="112" t="s">
        <v>240</v>
      </c>
    </row>
    <row r="262" spans="2:65" s="202" customFormat="1" ht="11.25" x14ac:dyDescent="0.25">
      <c r="B262" s="203"/>
      <c r="D262" s="196" t="s">
        <v>869</v>
      </c>
      <c r="E262" s="204" t="s">
        <v>792</v>
      </c>
      <c r="F262" s="205" t="s">
        <v>4905</v>
      </c>
      <c r="H262" s="206">
        <v>223.44</v>
      </c>
      <c r="L262" s="203"/>
      <c r="M262" s="207"/>
      <c r="T262" s="208"/>
      <c r="AT262" s="204" t="s">
        <v>869</v>
      </c>
      <c r="AU262" s="204" t="s">
        <v>240</v>
      </c>
      <c r="AV262" s="202" t="s">
        <v>240</v>
      </c>
      <c r="AW262" s="202" t="s">
        <v>871</v>
      </c>
      <c r="AX262" s="202" t="s">
        <v>544</v>
      </c>
      <c r="AY262" s="204" t="s">
        <v>858</v>
      </c>
    </row>
    <row r="263" spans="2:65" s="171" customFormat="1" ht="22.9" customHeight="1" x14ac:dyDescent="0.2">
      <c r="B263" s="172"/>
      <c r="D263" s="173" t="s">
        <v>854</v>
      </c>
      <c r="E263" s="181" t="s">
        <v>863</v>
      </c>
      <c r="F263" s="181" t="s">
        <v>1332</v>
      </c>
      <c r="J263" s="182">
        <f>BK263</f>
        <v>0</v>
      </c>
      <c r="L263" s="172"/>
      <c r="M263" s="176"/>
      <c r="P263" s="177">
        <f>SUM(P264:P275)</f>
        <v>178.04280000000003</v>
      </c>
      <c r="R263" s="177">
        <f>SUM(R264:R275)</f>
        <v>0</v>
      </c>
      <c r="T263" s="178">
        <f>SUM(T264:T275)</f>
        <v>0</v>
      </c>
      <c r="AR263" s="173" t="s">
        <v>544</v>
      </c>
      <c r="AT263" s="179" t="s">
        <v>854</v>
      </c>
      <c r="AU263" s="179" t="s">
        <v>544</v>
      </c>
      <c r="AY263" s="173" t="s">
        <v>858</v>
      </c>
      <c r="BK263" s="180">
        <f>SUM(BK264:BK275)</f>
        <v>0</v>
      </c>
    </row>
    <row r="264" spans="2:65" s="119" customFormat="1" ht="16.5" customHeight="1" x14ac:dyDescent="0.25">
      <c r="B264" s="120"/>
      <c r="C264" s="418" t="s">
        <v>969</v>
      </c>
      <c r="D264" s="418" t="s">
        <v>512</v>
      </c>
      <c r="E264" s="419" t="s">
        <v>580</v>
      </c>
      <c r="F264" s="420" t="s">
        <v>581</v>
      </c>
      <c r="G264" s="421" t="s">
        <v>51</v>
      </c>
      <c r="H264" s="422">
        <v>105.04</v>
      </c>
      <c r="I264" s="423"/>
      <c r="J264" s="423">
        <f>ROUND(I264*H264,2)</f>
        <v>0</v>
      </c>
      <c r="K264" s="420" t="s">
        <v>862</v>
      </c>
      <c r="L264" s="120"/>
      <c r="M264" s="190" t="s">
        <v>792</v>
      </c>
      <c r="N264" s="191" t="s">
        <v>809</v>
      </c>
      <c r="O264" s="192">
        <v>1.6950000000000001</v>
      </c>
      <c r="P264" s="192">
        <f>O264*H264</f>
        <v>178.04280000000003</v>
      </c>
      <c r="Q264" s="192">
        <v>0</v>
      </c>
      <c r="R264" s="192">
        <f>Q264*H264</f>
        <v>0</v>
      </c>
      <c r="S264" s="192">
        <v>0</v>
      </c>
      <c r="T264" s="193">
        <f>S264*H264</f>
        <v>0</v>
      </c>
      <c r="AR264" s="194" t="s">
        <v>863</v>
      </c>
      <c r="AT264" s="194" t="s">
        <v>512</v>
      </c>
      <c r="AU264" s="194" t="s">
        <v>240</v>
      </c>
      <c r="AY264" s="112" t="s">
        <v>858</v>
      </c>
      <c r="BE264" s="195">
        <f>IF(N264="základní",J264,0)</f>
        <v>0</v>
      </c>
      <c r="BF264" s="195">
        <f>IF(N264="snížená",J264,0)</f>
        <v>0</v>
      </c>
      <c r="BG264" s="195">
        <f>IF(N264="zákl. přenesená",J264,0)</f>
        <v>0</v>
      </c>
      <c r="BH264" s="195">
        <f>IF(N264="sníž. přenesená",J264,0)</f>
        <v>0</v>
      </c>
      <c r="BI264" s="195">
        <f>IF(N264="nulová",J264,0)</f>
        <v>0</v>
      </c>
      <c r="BJ264" s="112" t="s">
        <v>544</v>
      </c>
      <c r="BK264" s="195">
        <f>ROUND(I264*H264,2)</f>
        <v>0</v>
      </c>
      <c r="BL264" s="112" t="s">
        <v>863</v>
      </c>
      <c r="BM264" s="194" t="s">
        <v>4906</v>
      </c>
    </row>
    <row r="265" spans="2:65" s="119" customFormat="1" x14ac:dyDescent="0.25">
      <c r="B265" s="120"/>
      <c r="D265" s="196" t="s">
        <v>865</v>
      </c>
      <c r="F265" s="197" t="s">
        <v>4907</v>
      </c>
      <c r="L265" s="120"/>
      <c r="M265" s="198"/>
      <c r="T265" s="199"/>
      <c r="AT265" s="112" t="s">
        <v>865</v>
      </c>
      <c r="AU265" s="112" t="s">
        <v>240</v>
      </c>
    </row>
    <row r="266" spans="2:65" s="119" customFormat="1" x14ac:dyDescent="0.25">
      <c r="B266" s="120"/>
      <c r="D266" s="200" t="s">
        <v>867</v>
      </c>
      <c r="F266" s="424" t="s">
        <v>4908</v>
      </c>
      <c r="L266" s="120"/>
      <c r="M266" s="198"/>
      <c r="T266" s="199"/>
      <c r="AT266" s="112" t="s">
        <v>867</v>
      </c>
      <c r="AU266" s="112" t="s">
        <v>240</v>
      </c>
    </row>
    <row r="267" spans="2:65" s="209" customFormat="1" ht="11.25" x14ac:dyDescent="0.25">
      <c r="B267" s="210"/>
      <c r="D267" s="196" t="s">
        <v>869</v>
      </c>
      <c r="E267" s="211" t="s">
        <v>792</v>
      </c>
      <c r="F267" s="212" t="s">
        <v>4847</v>
      </c>
      <c r="H267" s="211" t="s">
        <v>792</v>
      </c>
      <c r="L267" s="210"/>
      <c r="M267" s="213"/>
      <c r="T267" s="214"/>
      <c r="AT267" s="211" t="s">
        <v>869</v>
      </c>
      <c r="AU267" s="211" t="s">
        <v>240</v>
      </c>
      <c r="AV267" s="209" t="s">
        <v>544</v>
      </c>
      <c r="AW267" s="209" t="s">
        <v>871</v>
      </c>
      <c r="AX267" s="209" t="s">
        <v>857</v>
      </c>
      <c r="AY267" s="211" t="s">
        <v>858</v>
      </c>
    </row>
    <row r="268" spans="2:65" s="202" customFormat="1" ht="11.25" x14ac:dyDescent="0.25">
      <c r="B268" s="203"/>
      <c r="D268" s="196" t="s">
        <v>869</v>
      </c>
      <c r="E268" s="204" t="s">
        <v>792</v>
      </c>
      <c r="F268" s="205" t="s">
        <v>4909</v>
      </c>
      <c r="H268" s="206">
        <v>3.36</v>
      </c>
      <c r="L268" s="203"/>
      <c r="M268" s="207"/>
      <c r="T268" s="208"/>
      <c r="AT268" s="204" t="s">
        <v>869</v>
      </c>
      <c r="AU268" s="204" t="s">
        <v>240</v>
      </c>
      <c r="AV268" s="202" t="s">
        <v>240</v>
      </c>
      <c r="AW268" s="202" t="s">
        <v>871</v>
      </c>
      <c r="AX268" s="202" t="s">
        <v>857</v>
      </c>
      <c r="AY268" s="204" t="s">
        <v>858</v>
      </c>
    </row>
    <row r="269" spans="2:65" s="209" customFormat="1" ht="11.25" x14ac:dyDescent="0.25">
      <c r="B269" s="210"/>
      <c r="D269" s="196" t="s">
        <v>869</v>
      </c>
      <c r="E269" s="211" t="s">
        <v>792</v>
      </c>
      <c r="F269" s="212" t="s">
        <v>4849</v>
      </c>
      <c r="H269" s="211" t="s">
        <v>792</v>
      </c>
      <c r="L269" s="210"/>
      <c r="M269" s="213"/>
      <c r="T269" s="214"/>
      <c r="AT269" s="211" t="s">
        <v>869</v>
      </c>
      <c r="AU269" s="211" t="s">
        <v>240</v>
      </c>
      <c r="AV269" s="209" t="s">
        <v>544</v>
      </c>
      <c r="AW269" s="209" t="s">
        <v>871</v>
      </c>
      <c r="AX269" s="209" t="s">
        <v>857</v>
      </c>
      <c r="AY269" s="211" t="s">
        <v>858</v>
      </c>
    </row>
    <row r="270" spans="2:65" s="202" customFormat="1" ht="11.25" x14ac:dyDescent="0.25">
      <c r="B270" s="203"/>
      <c r="D270" s="196" t="s">
        <v>869</v>
      </c>
      <c r="E270" s="204" t="s">
        <v>792</v>
      </c>
      <c r="F270" s="205" t="s">
        <v>4910</v>
      </c>
      <c r="H270" s="206">
        <v>0.84</v>
      </c>
      <c r="L270" s="203"/>
      <c r="M270" s="207"/>
      <c r="T270" s="208"/>
      <c r="AT270" s="204" t="s">
        <v>869</v>
      </c>
      <c r="AU270" s="204" t="s">
        <v>240</v>
      </c>
      <c r="AV270" s="202" t="s">
        <v>240</v>
      </c>
      <c r="AW270" s="202" t="s">
        <v>871</v>
      </c>
      <c r="AX270" s="202" t="s">
        <v>857</v>
      </c>
      <c r="AY270" s="204" t="s">
        <v>858</v>
      </c>
    </row>
    <row r="271" spans="2:65" s="209" customFormat="1" ht="11.25" x14ac:dyDescent="0.25">
      <c r="B271" s="210"/>
      <c r="D271" s="196" t="s">
        <v>869</v>
      </c>
      <c r="E271" s="211" t="s">
        <v>792</v>
      </c>
      <c r="F271" s="212" t="s">
        <v>4851</v>
      </c>
      <c r="H271" s="211" t="s">
        <v>792</v>
      </c>
      <c r="L271" s="210"/>
      <c r="M271" s="213"/>
      <c r="T271" s="214"/>
      <c r="AT271" s="211" t="s">
        <v>869</v>
      </c>
      <c r="AU271" s="211" t="s">
        <v>240</v>
      </c>
      <c r="AV271" s="209" t="s">
        <v>544</v>
      </c>
      <c r="AW271" s="209" t="s">
        <v>871</v>
      </c>
      <c r="AX271" s="209" t="s">
        <v>857</v>
      </c>
      <c r="AY271" s="211" t="s">
        <v>858</v>
      </c>
    </row>
    <row r="272" spans="2:65" s="202" customFormat="1" ht="11.25" x14ac:dyDescent="0.25">
      <c r="B272" s="203"/>
      <c r="D272" s="196" t="s">
        <v>869</v>
      </c>
      <c r="E272" s="204" t="s">
        <v>792</v>
      </c>
      <c r="F272" s="205" t="s">
        <v>4910</v>
      </c>
      <c r="H272" s="206">
        <v>0.84</v>
      </c>
      <c r="L272" s="203"/>
      <c r="M272" s="207"/>
      <c r="T272" s="208"/>
      <c r="AT272" s="204" t="s">
        <v>869</v>
      </c>
      <c r="AU272" s="204" t="s">
        <v>240</v>
      </c>
      <c r="AV272" s="202" t="s">
        <v>240</v>
      </c>
      <c r="AW272" s="202" t="s">
        <v>871</v>
      </c>
      <c r="AX272" s="202" t="s">
        <v>857</v>
      </c>
      <c r="AY272" s="204" t="s">
        <v>858</v>
      </c>
    </row>
    <row r="273" spans="2:65" s="209" customFormat="1" ht="11.25" x14ac:dyDescent="0.25">
      <c r="B273" s="210"/>
      <c r="D273" s="196" t="s">
        <v>869</v>
      </c>
      <c r="E273" s="211" t="s">
        <v>792</v>
      </c>
      <c r="F273" s="212" t="s">
        <v>4911</v>
      </c>
      <c r="H273" s="211" t="s">
        <v>792</v>
      </c>
      <c r="L273" s="210"/>
      <c r="M273" s="213"/>
      <c r="T273" s="214"/>
      <c r="AT273" s="211" t="s">
        <v>869</v>
      </c>
      <c r="AU273" s="211" t="s">
        <v>240</v>
      </c>
      <c r="AV273" s="209" t="s">
        <v>544</v>
      </c>
      <c r="AW273" s="209" t="s">
        <v>871</v>
      </c>
      <c r="AX273" s="209" t="s">
        <v>857</v>
      </c>
      <c r="AY273" s="211" t="s">
        <v>858</v>
      </c>
    </row>
    <row r="274" spans="2:65" s="202" customFormat="1" ht="11.25" x14ac:dyDescent="0.25">
      <c r="B274" s="203"/>
      <c r="D274" s="196" t="s">
        <v>869</v>
      </c>
      <c r="E274" s="204" t="s">
        <v>792</v>
      </c>
      <c r="F274" s="205" t="s">
        <v>1541</v>
      </c>
      <c r="H274" s="206">
        <v>100</v>
      </c>
      <c r="L274" s="203"/>
      <c r="M274" s="207"/>
      <c r="T274" s="208"/>
      <c r="AT274" s="204" t="s">
        <v>869</v>
      </c>
      <c r="AU274" s="204" t="s">
        <v>240</v>
      </c>
      <c r="AV274" s="202" t="s">
        <v>240</v>
      </c>
      <c r="AW274" s="202" t="s">
        <v>871</v>
      </c>
      <c r="AX274" s="202" t="s">
        <v>857</v>
      </c>
      <c r="AY274" s="204" t="s">
        <v>858</v>
      </c>
    </row>
    <row r="275" spans="2:65" s="425" customFormat="1" ht="11.25" x14ac:dyDescent="0.25">
      <c r="B275" s="426"/>
      <c r="D275" s="196" t="s">
        <v>869</v>
      </c>
      <c r="E275" s="427" t="s">
        <v>792</v>
      </c>
      <c r="F275" s="428" t="s">
        <v>4776</v>
      </c>
      <c r="H275" s="429">
        <v>105.04</v>
      </c>
      <c r="L275" s="426"/>
      <c r="M275" s="430"/>
      <c r="T275" s="431"/>
      <c r="AT275" s="427" t="s">
        <v>869</v>
      </c>
      <c r="AU275" s="427" t="s">
        <v>240</v>
      </c>
      <c r="AV275" s="425" t="s">
        <v>863</v>
      </c>
      <c r="AW275" s="425" t="s">
        <v>871</v>
      </c>
      <c r="AX275" s="425" t="s">
        <v>544</v>
      </c>
      <c r="AY275" s="427" t="s">
        <v>858</v>
      </c>
    </row>
    <row r="276" spans="2:65" s="171" customFormat="1" ht="22.9" customHeight="1" x14ac:dyDescent="0.2">
      <c r="B276" s="172"/>
      <c r="D276" s="173" t="s">
        <v>854</v>
      </c>
      <c r="E276" s="181" t="s">
        <v>721</v>
      </c>
      <c r="F276" s="181" t="s">
        <v>1478</v>
      </c>
      <c r="J276" s="182">
        <f>BK276</f>
        <v>0</v>
      </c>
      <c r="L276" s="172"/>
      <c r="M276" s="176"/>
      <c r="P276" s="177">
        <f>SUM(P277:P285)</f>
        <v>82.632000000000005</v>
      </c>
      <c r="R276" s="177">
        <f>SUM(R277:R285)</f>
        <v>90.253680000000003</v>
      </c>
      <c r="T276" s="178">
        <f>SUM(T277:T285)</f>
        <v>0</v>
      </c>
      <c r="AR276" s="173" t="s">
        <v>544</v>
      </c>
      <c r="AT276" s="179" t="s">
        <v>854</v>
      </c>
      <c r="AU276" s="179" t="s">
        <v>544</v>
      </c>
      <c r="AY276" s="173" t="s">
        <v>858</v>
      </c>
      <c r="BK276" s="180">
        <f>SUM(BK277:BK285)</f>
        <v>0</v>
      </c>
    </row>
    <row r="277" spans="2:65" s="119" customFormat="1" ht="16.5" customHeight="1" x14ac:dyDescent="0.25">
      <c r="B277" s="120"/>
      <c r="C277" s="418" t="s">
        <v>978</v>
      </c>
      <c r="D277" s="418" t="s">
        <v>512</v>
      </c>
      <c r="E277" s="419" t="s">
        <v>4912</v>
      </c>
      <c r="F277" s="420" t="s">
        <v>4913</v>
      </c>
      <c r="G277" s="421" t="s">
        <v>66</v>
      </c>
      <c r="H277" s="422">
        <v>88</v>
      </c>
      <c r="I277" s="423"/>
      <c r="J277" s="423">
        <f>ROUND(I277*H277,2)</f>
        <v>0</v>
      </c>
      <c r="K277" s="420" t="s">
        <v>862</v>
      </c>
      <c r="L277" s="120"/>
      <c r="M277" s="190" t="s">
        <v>792</v>
      </c>
      <c r="N277" s="191" t="s">
        <v>809</v>
      </c>
      <c r="O277" s="192">
        <v>0.17499999999999999</v>
      </c>
      <c r="P277" s="192">
        <f>O277*H277</f>
        <v>15.399999999999999</v>
      </c>
      <c r="Q277" s="192">
        <v>0.34499999999999997</v>
      </c>
      <c r="R277" s="192">
        <f>Q277*H277</f>
        <v>30.36</v>
      </c>
      <c r="S277" s="192">
        <v>0</v>
      </c>
      <c r="T277" s="193">
        <f>S277*H277</f>
        <v>0</v>
      </c>
      <c r="AR277" s="194" t="s">
        <v>863</v>
      </c>
      <c r="AT277" s="194" t="s">
        <v>512</v>
      </c>
      <c r="AU277" s="194" t="s">
        <v>240</v>
      </c>
      <c r="AY277" s="112" t="s">
        <v>858</v>
      </c>
      <c r="BE277" s="195">
        <f>IF(N277="základní",J277,0)</f>
        <v>0</v>
      </c>
      <c r="BF277" s="195">
        <f>IF(N277="snížená",J277,0)</f>
        <v>0</v>
      </c>
      <c r="BG277" s="195">
        <f>IF(N277="zákl. přenesená",J277,0)</f>
        <v>0</v>
      </c>
      <c r="BH277" s="195">
        <f>IF(N277="sníž. přenesená",J277,0)</f>
        <v>0</v>
      </c>
      <c r="BI277" s="195">
        <f>IF(N277="nulová",J277,0)</f>
        <v>0</v>
      </c>
      <c r="BJ277" s="112" t="s">
        <v>544</v>
      </c>
      <c r="BK277" s="195">
        <f>ROUND(I277*H277,2)</f>
        <v>0</v>
      </c>
      <c r="BL277" s="112" t="s">
        <v>863</v>
      </c>
      <c r="BM277" s="194" t="s">
        <v>4914</v>
      </c>
    </row>
    <row r="278" spans="2:65" s="119" customFormat="1" x14ac:dyDescent="0.25">
      <c r="B278" s="120"/>
      <c r="D278" s="196" t="s">
        <v>865</v>
      </c>
      <c r="F278" s="197" t="s">
        <v>4915</v>
      </c>
      <c r="L278" s="120"/>
      <c r="M278" s="198"/>
      <c r="T278" s="199"/>
      <c r="AT278" s="112" t="s">
        <v>865</v>
      </c>
      <c r="AU278" s="112" t="s">
        <v>240</v>
      </c>
    </row>
    <row r="279" spans="2:65" s="119" customFormat="1" x14ac:dyDescent="0.25">
      <c r="B279" s="120"/>
      <c r="D279" s="200" t="s">
        <v>867</v>
      </c>
      <c r="F279" s="424" t="s">
        <v>4916</v>
      </c>
      <c r="L279" s="120"/>
      <c r="M279" s="198"/>
      <c r="T279" s="199"/>
      <c r="AT279" s="112" t="s">
        <v>867</v>
      </c>
      <c r="AU279" s="112" t="s">
        <v>240</v>
      </c>
    </row>
    <row r="280" spans="2:65" s="119" customFormat="1" ht="24.2" customHeight="1" x14ac:dyDescent="0.25">
      <c r="B280" s="120"/>
      <c r="C280" s="418" t="s">
        <v>986</v>
      </c>
      <c r="D280" s="418" t="s">
        <v>512</v>
      </c>
      <c r="E280" s="419" t="s">
        <v>4917</v>
      </c>
      <c r="F280" s="420" t="s">
        <v>4918</v>
      </c>
      <c r="G280" s="421" t="s">
        <v>66</v>
      </c>
      <c r="H280" s="422">
        <v>88</v>
      </c>
      <c r="I280" s="423"/>
      <c r="J280" s="423">
        <f>ROUND(I280*H280,2)</f>
        <v>0</v>
      </c>
      <c r="K280" s="420" t="s">
        <v>862</v>
      </c>
      <c r="L280" s="120"/>
      <c r="M280" s="190" t="s">
        <v>792</v>
      </c>
      <c r="N280" s="191" t="s">
        <v>809</v>
      </c>
      <c r="O280" s="192">
        <v>0.21299999999999999</v>
      </c>
      <c r="P280" s="192">
        <f>O280*H280</f>
        <v>18.744</v>
      </c>
      <c r="Q280" s="192">
        <v>0.28499999999999998</v>
      </c>
      <c r="R280" s="192">
        <f>Q280*H280</f>
        <v>25.08</v>
      </c>
      <c r="S280" s="192">
        <v>0</v>
      </c>
      <c r="T280" s="193">
        <f>S280*H280</f>
        <v>0</v>
      </c>
      <c r="AR280" s="194" t="s">
        <v>863</v>
      </c>
      <c r="AT280" s="194" t="s">
        <v>512</v>
      </c>
      <c r="AU280" s="194" t="s">
        <v>240</v>
      </c>
      <c r="AY280" s="112" t="s">
        <v>858</v>
      </c>
      <c r="BE280" s="195">
        <f>IF(N280="základní",J280,0)</f>
        <v>0</v>
      </c>
      <c r="BF280" s="195">
        <f>IF(N280="snížená",J280,0)</f>
        <v>0</v>
      </c>
      <c r="BG280" s="195">
        <f>IF(N280="zákl. přenesená",J280,0)</f>
        <v>0</v>
      </c>
      <c r="BH280" s="195">
        <f>IF(N280="sníž. přenesená",J280,0)</f>
        <v>0</v>
      </c>
      <c r="BI280" s="195">
        <f>IF(N280="nulová",J280,0)</f>
        <v>0</v>
      </c>
      <c r="BJ280" s="112" t="s">
        <v>544</v>
      </c>
      <c r="BK280" s="195">
        <f>ROUND(I280*H280,2)</f>
        <v>0</v>
      </c>
      <c r="BL280" s="112" t="s">
        <v>863</v>
      </c>
      <c r="BM280" s="194" t="s">
        <v>4919</v>
      </c>
    </row>
    <row r="281" spans="2:65" s="119" customFormat="1" ht="19.5" x14ac:dyDescent="0.25">
      <c r="B281" s="120"/>
      <c r="D281" s="196" t="s">
        <v>865</v>
      </c>
      <c r="F281" s="197" t="s">
        <v>4920</v>
      </c>
      <c r="L281" s="120"/>
      <c r="M281" s="198"/>
      <c r="T281" s="199"/>
      <c r="AT281" s="112" t="s">
        <v>865</v>
      </c>
      <c r="AU281" s="112" t="s">
        <v>240</v>
      </c>
    </row>
    <row r="282" spans="2:65" s="119" customFormat="1" x14ac:dyDescent="0.25">
      <c r="B282" s="120"/>
      <c r="D282" s="200" t="s">
        <v>867</v>
      </c>
      <c r="F282" s="424" t="s">
        <v>4921</v>
      </c>
      <c r="L282" s="120"/>
      <c r="M282" s="198"/>
      <c r="T282" s="199"/>
      <c r="AT282" s="112" t="s">
        <v>867</v>
      </c>
      <c r="AU282" s="112" t="s">
        <v>240</v>
      </c>
    </row>
    <row r="283" spans="2:65" s="119" customFormat="1" ht="24.2" customHeight="1" x14ac:dyDescent="0.25">
      <c r="B283" s="120"/>
      <c r="C283" s="418" t="s">
        <v>992</v>
      </c>
      <c r="D283" s="418" t="s">
        <v>512</v>
      </c>
      <c r="E283" s="419" t="s">
        <v>4922</v>
      </c>
      <c r="F283" s="420" t="s">
        <v>4923</v>
      </c>
      <c r="G283" s="421" t="s">
        <v>66</v>
      </c>
      <c r="H283" s="422">
        <v>88</v>
      </c>
      <c r="I283" s="423"/>
      <c r="J283" s="423">
        <f>ROUND(I283*H283,2)</f>
        <v>0</v>
      </c>
      <c r="K283" s="420" t="s">
        <v>862</v>
      </c>
      <c r="L283" s="120"/>
      <c r="M283" s="190" t="s">
        <v>792</v>
      </c>
      <c r="N283" s="191" t="s">
        <v>809</v>
      </c>
      <c r="O283" s="192">
        <v>0.55100000000000005</v>
      </c>
      <c r="P283" s="192">
        <f>O283*H283</f>
        <v>48.488000000000007</v>
      </c>
      <c r="Q283" s="192">
        <v>0.39561000000000002</v>
      </c>
      <c r="R283" s="192">
        <f>Q283*H283</f>
        <v>34.813680000000005</v>
      </c>
      <c r="S283" s="192">
        <v>0</v>
      </c>
      <c r="T283" s="193">
        <f>S283*H283</f>
        <v>0</v>
      </c>
      <c r="AR283" s="194" t="s">
        <v>863</v>
      </c>
      <c r="AT283" s="194" t="s">
        <v>512</v>
      </c>
      <c r="AU283" s="194" t="s">
        <v>240</v>
      </c>
      <c r="AY283" s="112" t="s">
        <v>858</v>
      </c>
      <c r="BE283" s="195">
        <f>IF(N283="základní",J283,0)</f>
        <v>0</v>
      </c>
      <c r="BF283" s="195">
        <f>IF(N283="snížená",J283,0)</f>
        <v>0</v>
      </c>
      <c r="BG283" s="195">
        <f>IF(N283="zákl. přenesená",J283,0)</f>
        <v>0</v>
      </c>
      <c r="BH283" s="195">
        <f>IF(N283="sníž. přenesená",J283,0)</f>
        <v>0</v>
      </c>
      <c r="BI283" s="195">
        <f>IF(N283="nulová",J283,0)</f>
        <v>0</v>
      </c>
      <c r="BJ283" s="112" t="s">
        <v>544</v>
      </c>
      <c r="BK283" s="195">
        <f>ROUND(I283*H283,2)</f>
        <v>0</v>
      </c>
      <c r="BL283" s="112" t="s">
        <v>863</v>
      </c>
      <c r="BM283" s="194" t="s">
        <v>4924</v>
      </c>
    </row>
    <row r="284" spans="2:65" s="119" customFormat="1" ht="19.5" x14ac:dyDescent="0.25">
      <c r="B284" s="120"/>
      <c r="D284" s="196" t="s">
        <v>865</v>
      </c>
      <c r="F284" s="197" t="s">
        <v>4925</v>
      </c>
      <c r="L284" s="120"/>
      <c r="M284" s="198"/>
      <c r="T284" s="199"/>
      <c r="AT284" s="112" t="s">
        <v>865</v>
      </c>
      <c r="AU284" s="112" t="s">
        <v>240</v>
      </c>
    </row>
    <row r="285" spans="2:65" s="119" customFormat="1" x14ac:dyDescent="0.25">
      <c r="B285" s="120"/>
      <c r="D285" s="200" t="s">
        <v>867</v>
      </c>
      <c r="F285" s="424" t="s">
        <v>4926</v>
      </c>
      <c r="L285" s="120"/>
      <c r="M285" s="198"/>
      <c r="T285" s="199"/>
      <c r="AT285" s="112" t="s">
        <v>867</v>
      </c>
      <c r="AU285" s="112" t="s">
        <v>240</v>
      </c>
    </row>
    <row r="286" spans="2:65" s="171" customFormat="1" ht="22.9" customHeight="1" x14ac:dyDescent="0.2">
      <c r="B286" s="172"/>
      <c r="D286" s="173" t="s">
        <v>854</v>
      </c>
      <c r="E286" s="181" t="s">
        <v>891</v>
      </c>
      <c r="F286" s="181" t="s">
        <v>1507</v>
      </c>
      <c r="J286" s="182">
        <f>BK286</f>
        <v>0</v>
      </c>
      <c r="L286" s="172"/>
      <c r="M286" s="176"/>
      <c r="P286" s="177">
        <f>SUM(P287:P294)</f>
        <v>66.552000000000007</v>
      </c>
      <c r="R286" s="177">
        <f>SUM(R287:R294)</f>
        <v>5.9359999999999999</v>
      </c>
      <c r="T286" s="178">
        <f>SUM(T287:T294)</f>
        <v>0</v>
      </c>
      <c r="AR286" s="173" t="s">
        <v>544</v>
      </c>
      <c r="AT286" s="179" t="s">
        <v>854</v>
      </c>
      <c r="AU286" s="179" t="s">
        <v>544</v>
      </c>
      <c r="AY286" s="173" t="s">
        <v>858</v>
      </c>
      <c r="BK286" s="180">
        <f>SUM(BK287:BK294)</f>
        <v>0</v>
      </c>
    </row>
    <row r="287" spans="2:65" s="119" customFormat="1" ht="16.5" customHeight="1" x14ac:dyDescent="0.25">
      <c r="B287" s="120"/>
      <c r="C287" s="418" t="s">
        <v>999</v>
      </c>
      <c r="D287" s="418" t="s">
        <v>512</v>
      </c>
      <c r="E287" s="419" t="s">
        <v>4927</v>
      </c>
      <c r="F287" s="420" t="s">
        <v>4928</v>
      </c>
      <c r="G287" s="421" t="s">
        <v>66</v>
      </c>
      <c r="H287" s="422">
        <v>3</v>
      </c>
      <c r="I287" s="423"/>
      <c r="J287" s="423">
        <f>ROUND(I287*H287,2)</f>
        <v>0</v>
      </c>
      <c r="K287" s="420" t="s">
        <v>862</v>
      </c>
      <c r="L287" s="120"/>
      <c r="M287" s="190" t="s">
        <v>792</v>
      </c>
      <c r="N287" s="191" t="s">
        <v>809</v>
      </c>
      <c r="O287" s="192">
        <v>0.76</v>
      </c>
      <c r="P287" s="192">
        <f>O287*H287</f>
        <v>2.2800000000000002</v>
      </c>
      <c r="Q287" s="192">
        <v>5.6000000000000001E-2</v>
      </c>
      <c r="R287" s="192">
        <f>Q287*H287</f>
        <v>0.16800000000000001</v>
      </c>
      <c r="S287" s="192">
        <v>0</v>
      </c>
      <c r="T287" s="193">
        <f>S287*H287</f>
        <v>0</v>
      </c>
      <c r="AR287" s="194" t="s">
        <v>863</v>
      </c>
      <c r="AT287" s="194" t="s">
        <v>512</v>
      </c>
      <c r="AU287" s="194" t="s">
        <v>240</v>
      </c>
      <c r="AY287" s="112" t="s">
        <v>858</v>
      </c>
      <c r="BE287" s="195">
        <f>IF(N287="základní",J287,0)</f>
        <v>0</v>
      </c>
      <c r="BF287" s="195">
        <f>IF(N287="snížená",J287,0)</f>
        <v>0</v>
      </c>
      <c r="BG287" s="195">
        <f>IF(N287="zákl. přenesená",J287,0)</f>
        <v>0</v>
      </c>
      <c r="BH287" s="195">
        <f>IF(N287="sníž. přenesená",J287,0)</f>
        <v>0</v>
      </c>
      <c r="BI287" s="195">
        <f>IF(N287="nulová",J287,0)</f>
        <v>0</v>
      </c>
      <c r="BJ287" s="112" t="s">
        <v>544</v>
      </c>
      <c r="BK287" s="195">
        <f>ROUND(I287*H287,2)</f>
        <v>0</v>
      </c>
      <c r="BL287" s="112" t="s">
        <v>863</v>
      </c>
      <c r="BM287" s="194" t="s">
        <v>4929</v>
      </c>
    </row>
    <row r="288" spans="2:65" s="119" customFormat="1" x14ac:dyDescent="0.25">
      <c r="B288" s="120"/>
      <c r="D288" s="196" t="s">
        <v>865</v>
      </c>
      <c r="F288" s="197" t="s">
        <v>4930</v>
      </c>
      <c r="L288" s="120"/>
      <c r="M288" s="198"/>
      <c r="T288" s="199"/>
      <c r="AT288" s="112" t="s">
        <v>865</v>
      </c>
      <c r="AU288" s="112" t="s">
        <v>240</v>
      </c>
    </row>
    <row r="289" spans="2:65" s="119" customFormat="1" x14ac:dyDescent="0.25">
      <c r="B289" s="120"/>
      <c r="D289" s="200" t="s">
        <v>867</v>
      </c>
      <c r="F289" s="424" t="s">
        <v>4931</v>
      </c>
      <c r="L289" s="120"/>
      <c r="M289" s="198"/>
      <c r="T289" s="199"/>
      <c r="AT289" s="112" t="s">
        <v>867</v>
      </c>
      <c r="AU289" s="112" t="s">
        <v>240</v>
      </c>
    </row>
    <row r="290" spans="2:65" s="202" customFormat="1" ht="11.25" x14ac:dyDescent="0.25">
      <c r="B290" s="203"/>
      <c r="D290" s="196" t="s">
        <v>869</v>
      </c>
      <c r="E290" s="204" t="s">
        <v>792</v>
      </c>
      <c r="F290" s="205" t="s">
        <v>4932</v>
      </c>
      <c r="H290" s="206">
        <v>3</v>
      </c>
      <c r="L290" s="203"/>
      <c r="M290" s="207"/>
      <c r="T290" s="208"/>
      <c r="AT290" s="204" t="s">
        <v>869</v>
      </c>
      <c r="AU290" s="204" t="s">
        <v>240</v>
      </c>
      <c r="AV290" s="202" t="s">
        <v>240</v>
      </c>
      <c r="AW290" s="202" t="s">
        <v>871</v>
      </c>
      <c r="AX290" s="202" t="s">
        <v>544</v>
      </c>
      <c r="AY290" s="204" t="s">
        <v>858</v>
      </c>
    </row>
    <row r="291" spans="2:65" s="119" customFormat="1" ht="16.5" customHeight="1" x14ac:dyDescent="0.25">
      <c r="B291" s="120"/>
      <c r="C291" s="418" t="s">
        <v>1005</v>
      </c>
      <c r="D291" s="418" t="s">
        <v>512</v>
      </c>
      <c r="E291" s="419" t="s">
        <v>582</v>
      </c>
      <c r="F291" s="420" t="s">
        <v>583</v>
      </c>
      <c r="G291" s="421" t="s">
        <v>66</v>
      </c>
      <c r="H291" s="422">
        <v>103</v>
      </c>
      <c r="I291" s="423"/>
      <c r="J291" s="423">
        <f>ROUND(I291*H291,2)</f>
        <v>0</v>
      </c>
      <c r="K291" s="420" t="s">
        <v>862</v>
      </c>
      <c r="L291" s="120"/>
      <c r="M291" s="190" t="s">
        <v>792</v>
      </c>
      <c r="N291" s="191" t="s">
        <v>809</v>
      </c>
      <c r="O291" s="192">
        <v>0.624</v>
      </c>
      <c r="P291" s="192">
        <f>O291*H291</f>
        <v>64.272000000000006</v>
      </c>
      <c r="Q291" s="192">
        <v>5.6000000000000001E-2</v>
      </c>
      <c r="R291" s="192">
        <f>Q291*H291</f>
        <v>5.7679999999999998</v>
      </c>
      <c r="S291" s="192">
        <v>0</v>
      </c>
      <c r="T291" s="193">
        <f>S291*H291</f>
        <v>0</v>
      </c>
      <c r="AR291" s="194" t="s">
        <v>863</v>
      </c>
      <c r="AT291" s="194" t="s">
        <v>512</v>
      </c>
      <c r="AU291" s="194" t="s">
        <v>240</v>
      </c>
      <c r="AY291" s="112" t="s">
        <v>858</v>
      </c>
      <c r="BE291" s="195">
        <f>IF(N291="základní",J291,0)</f>
        <v>0</v>
      </c>
      <c r="BF291" s="195">
        <f>IF(N291="snížená",J291,0)</f>
        <v>0</v>
      </c>
      <c r="BG291" s="195">
        <f>IF(N291="zákl. přenesená",J291,0)</f>
        <v>0</v>
      </c>
      <c r="BH291" s="195">
        <f>IF(N291="sníž. přenesená",J291,0)</f>
        <v>0</v>
      </c>
      <c r="BI291" s="195">
        <f>IF(N291="nulová",J291,0)</f>
        <v>0</v>
      </c>
      <c r="BJ291" s="112" t="s">
        <v>544</v>
      </c>
      <c r="BK291" s="195">
        <f>ROUND(I291*H291,2)</f>
        <v>0</v>
      </c>
      <c r="BL291" s="112" t="s">
        <v>863</v>
      </c>
      <c r="BM291" s="194" t="s">
        <v>4933</v>
      </c>
    </row>
    <row r="292" spans="2:65" s="119" customFormat="1" x14ac:dyDescent="0.25">
      <c r="B292" s="120"/>
      <c r="D292" s="196" t="s">
        <v>865</v>
      </c>
      <c r="F292" s="197" t="s">
        <v>4934</v>
      </c>
      <c r="L292" s="120"/>
      <c r="M292" s="198"/>
      <c r="T292" s="199"/>
      <c r="AT292" s="112" t="s">
        <v>865</v>
      </c>
      <c r="AU292" s="112" t="s">
        <v>240</v>
      </c>
    </row>
    <row r="293" spans="2:65" s="119" customFormat="1" x14ac:dyDescent="0.25">
      <c r="B293" s="120"/>
      <c r="D293" s="200" t="s">
        <v>867</v>
      </c>
      <c r="F293" s="424" t="s">
        <v>4935</v>
      </c>
      <c r="L293" s="120"/>
      <c r="M293" s="198"/>
      <c r="T293" s="199"/>
      <c r="AT293" s="112" t="s">
        <v>867</v>
      </c>
      <c r="AU293" s="112" t="s">
        <v>240</v>
      </c>
    </row>
    <row r="294" spans="2:65" s="202" customFormat="1" ht="11.25" x14ac:dyDescent="0.25">
      <c r="B294" s="203"/>
      <c r="D294" s="196" t="s">
        <v>869</v>
      </c>
      <c r="E294" s="204" t="s">
        <v>792</v>
      </c>
      <c r="F294" s="205" t="s">
        <v>4936</v>
      </c>
      <c r="H294" s="206">
        <v>103</v>
      </c>
      <c r="L294" s="203"/>
      <c r="M294" s="207"/>
      <c r="T294" s="208"/>
      <c r="AT294" s="204" t="s">
        <v>869</v>
      </c>
      <c r="AU294" s="204" t="s">
        <v>240</v>
      </c>
      <c r="AV294" s="202" t="s">
        <v>240</v>
      </c>
      <c r="AW294" s="202" t="s">
        <v>871</v>
      </c>
      <c r="AX294" s="202" t="s">
        <v>544</v>
      </c>
      <c r="AY294" s="204" t="s">
        <v>858</v>
      </c>
    </row>
    <row r="295" spans="2:65" s="171" customFormat="1" ht="22.9" customHeight="1" x14ac:dyDescent="0.2">
      <c r="B295" s="172"/>
      <c r="D295" s="173" t="s">
        <v>854</v>
      </c>
      <c r="E295" s="181" t="s">
        <v>905</v>
      </c>
      <c r="F295" s="181" t="s">
        <v>4937</v>
      </c>
      <c r="J295" s="182">
        <f>BK295</f>
        <v>0</v>
      </c>
      <c r="L295" s="172"/>
      <c r="M295" s="176"/>
      <c r="P295" s="177">
        <f>SUM(P296:P462)</f>
        <v>181.47999999999996</v>
      </c>
      <c r="R295" s="177">
        <f>SUM(R296:R462)</f>
        <v>3.0738430000000001</v>
      </c>
      <c r="T295" s="178">
        <f>SUM(T296:T462)</f>
        <v>0</v>
      </c>
      <c r="AR295" s="173" t="s">
        <v>544</v>
      </c>
      <c r="AT295" s="179" t="s">
        <v>854</v>
      </c>
      <c r="AU295" s="179" t="s">
        <v>544</v>
      </c>
      <c r="AY295" s="173" t="s">
        <v>858</v>
      </c>
      <c r="BK295" s="180">
        <f>SUM(BK296:BK462)</f>
        <v>0</v>
      </c>
    </row>
    <row r="296" spans="2:65" s="119" customFormat="1" ht="16.5" customHeight="1" x14ac:dyDescent="0.25">
      <c r="B296" s="120"/>
      <c r="C296" s="418" t="s">
        <v>2095</v>
      </c>
      <c r="D296" s="418" t="s">
        <v>512</v>
      </c>
      <c r="E296" s="419" t="s">
        <v>4938</v>
      </c>
      <c r="F296" s="420" t="s">
        <v>4939</v>
      </c>
      <c r="G296" s="421" t="s">
        <v>67</v>
      </c>
      <c r="H296" s="422">
        <v>2</v>
      </c>
      <c r="I296" s="423"/>
      <c r="J296" s="423">
        <f>ROUND(I296*H296,2)</f>
        <v>0</v>
      </c>
      <c r="K296" s="420" t="s">
        <v>862</v>
      </c>
      <c r="L296" s="120"/>
      <c r="M296" s="190" t="s">
        <v>792</v>
      </c>
      <c r="N296" s="191" t="s">
        <v>809</v>
      </c>
      <c r="O296" s="192">
        <v>9.1829999999999998</v>
      </c>
      <c r="P296" s="192">
        <f>O296*H296</f>
        <v>18.366</v>
      </c>
      <c r="Q296" s="192">
        <v>0</v>
      </c>
      <c r="R296" s="192">
        <f>Q296*H296</f>
        <v>0</v>
      </c>
      <c r="S296" s="192">
        <v>0</v>
      </c>
      <c r="T296" s="193">
        <f>S296*H296</f>
        <v>0</v>
      </c>
      <c r="AR296" s="194" t="s">
        <v>863</v>
      </c>
      <c r="AT296" s="194" t="s">
        <v>512</v>
      </c>
      <c r="AU296" s="194" t="s">
        <v>240</v>
      </c>
      <c r="AY296" s="112" t="s">
        <v>858</v>
      </c>
      <c r="BE296" s="195">
        <f>IF(N296="základní",J296,0)</f>
        <v>0</v>
      </c>
      <c r="BF296" s="195">
        <f>IF(N296="snížená",J296,0)</f>
        <v>0</v>
      </c>
      <c r="BG296" s="195">
        <f>IF(N296="zákl. přenesená",J296,0)</f>
        <v>0</v>
      </c>
      <c r="BH296" s="195">
        <f>IF(N296="sníž. přenesená",J296,0)</f>
        <v>0</v>
      </c>
      <c r="BI296" s="195">
        <f>IF(N296="nulová",J296,0)</f>
        <v>0</v>
      </c>
      <c r="BJ296" s="112" t="s">
        <v>544</v>
      </c>
      <c r="BK296" s="195">
        <f>ROUND(I296*H296,2)</f>
        <v>0</v>
      </c>
      <c r="BL296" s="112" t="s">
        <v>863</v>
      </c>
      <c r="BM296" s="194" t="s">
        <v>4940</v>
      </c>
    </row>
    <row r="297" spans="2:65" s="119" customFormat="1" x14ac:dyDescent="0.25">
      <c r="B297" s="120"/>
      <c r="D297" s="196" t="s">
        <v>865</v>
      </c>
      <c r="F297" s="197" t="s">
        <v>4939</v>
      </c>
      <c r="L297" s="120"/>
      <c r="M297" s="198"/>
      <c r="T297" s="199"/>
      <c r="AT297" s="112" t="s">
        <v>865</v>
      </c>
      <c r="AU297" s="112" t="s">
        <v>240</v>
      </c>
    </row>
    <row r="298" spans="2:65" s="119" customFormat="1" x14ac:dyDescent="0.25">
      <c r="B298" s="120"/>
      <c r="D298" s="200" t="s">
        <v>867</v>
      </c>
      <c r="F298" s="424" t="s">
        <v>4941</v>
      </c>
      <c r="L298" s="120"/>
      <c r="M298" s="198"/>
      <c r="T298" s="199"/>
      <c r="AT298" s="112" t="s">
        <v>867</v>
      </c>
      <c r="AU298" s="112" t="s">
        <v>240</v>
      </c>
    </row>
    <row r="299" spans="2:65" s="119" customFormat="1" ht="16.5" customHeight="1" x14ac:dyDescent="0.25">
      <c r="B299" s="120"/>
      <c r="C299" s="418" t="s">
        <v>2019</v>
      </c>
      <c r="D299" s="418" t="s">
        <v>512</v>
      </c>
      <c r="E299" s="419" t="s">
        <v>4942</v>
      </c>
      <c r="F299" s="420" t="s">
        <v>4943</v>
      </c>
      <c r="G299" s="421" t="s">
        <v>67</v>
      </c>
      <c r="H299" s="422">
        <v>2</v>
      </c>
      <c r="I299" s="423"/>
      <c r="J299" s="423">
        <f>ROUND(I299*H299,2)</f>
        <v>0</v>
      </c>
      <c r="K299" s="420" t="s">
        <v>862</v>
      </c>
      <c r="L299" s="120"/>
      <c r="M299" s="190" t="s">
        <v>792</v>
      </c>
      <c r="N299" s="191" t="s">
        <v>809</v>
      </c>
      <c r="O299" s="192">
        <v>1.42</v>
      </c>
      <c r="P299" s="192">
        <f>O299*H299</f>
        <v>2.84</v>
      </c>
      <c r="Q299" s="192">
        <v>1.67E-3</v>
      </c>
      <c r="R299" s="192">
        <f>Q299*H299</f>
        <v>3.3400000000000001E-3</v>
      </c>
      <c r="S299" s="192">
        <v>0</v>
      </c>
      <c r="T299" s="193">
        <f>S299*H299</f>
        <v>0</v>
      </c>
      <c r="AR299" s="194" t="s">
        <v>863</v>
      </c>
      <c r="AT299" s="194" t="s">
        <v>512</v>
      </c>
      <c r="AU299" s="194" t="s">
        <v>240</v>
      </c>
      <c r="AY299" s="112" t="s">
        <v>858</v>
      </c>
      <c r="BE299" s="195">
        <f>IF(N299="základní",J299,0)</f>
        <v>0</v>
      </c>
      <c r="BF299" s="195">
        <f>IF(N299="snížená",J299,0)</f>
        <v>0</v>
      </c>
      <c r="BG299" s="195">
        <f>IF(N299="zákl. přenesená",J299,0)</f>
        <v>0</v>
      </c>
      <c r="BH299" s="195">
        <f>IF(N299="sníž. přenesená",J299,0)</f>
        <v>0</v>
      </c>
      <c r="BI299" s="195">
        <f>IF(N299="nulová",J299,0)</f>
        <v>0</v>
      </c>
      <c r="BJ299" s="112" t="s">
        <v>544</v>
      </c>
      <c r="BK299" s="195">
        <f>ROUND(I299*H299,2)</f>
        <v>0</v>
      </c>
      <c r="BL299" s="112" t="s">
        <v>863</v>
      </c>
      <c r="BM299" s="194" t="s">
        <v>4944</v>
      </c>
    </row>
    <row r="300" spans="2:65" s="119" customFormat="1" x14ac:dyDescent="0.25">
      <c r="B300" s="120"/>
      <c r="D300" s="196" t="s">
        <v>865</v>
      </c>
      <c r="F300" s="197" t="s">
        <v>4945</v>
      </c>
      <c r="L300" s="120"/>
      <c r="M300" s="198"/>
      <c r="T300" s="199"/>
      <c r="AT300" s="112" t="s">
        <v>865</v>
      </c>
      <c r="AU300" s="112" t="s">
        <v>240</v>
      </c>
    </row>
    <row r="301" spans="2:65" s="119" customFormat="1" x14ac:dyDescent="0.25">
      <c r="B301" s="120"/>
      <c r="D301" s="200" t="s">
        <v>867</v>
      </c>
      <c r="F301" s="424" t="s">
        <v>4946</v>
      </c>
      <c r="L301" s="120"/>
      <c r="M301" s="198"/>
      <c r="T301" s="199"/>
      <c r="AT301" s="112" t="s">
        <v>867</v>
      </c>
      <c r="AU301" s="112" t="s">
        <v>240</v>
      </c>
    </row>
    <row r="302" spans="2:65" s="119" customFormat="1" ht="16.5" customHeight="1" x14ac:dyDescent="0.25">
      <c r="B302" s="120"/>
      <c r="C302" s="432" t="s">
        <v>2024</v>
      </c>
      <c r="D302" s="432" t="s">
        <v>932</v>
      </c>
      <c r="E302" s="433" t="s">
        <v>4947</v>
      </c>
      <c r="F302" s="434" t="s">
        <v>4948</v>
      </c>
      <c r="G302" s="435" t="s">
        <v>67</v>
      </c>
      <c r="H302" s="436">
        <v>2</v>
      </c>
      <c r="I302" s="437"/>
      <c r="J302" s="437">
        <f>ROUND(I302*H302,2)</f>
        <v>0</v>
      </c>
      <c r="K302" s="434" t="s">
        <v>862</v>
      </c>
      <c r="L302" s="215"/>
      <c r="M302" s="216" t="s">
        <v>792</v>
      </c>
      <c r="N302" s="217" t="s">
        <v>809</v>
      </c>
      <c r="O302" s="192">
        <v>0</v>
      </c>
      <c r="P302" s="192">
        <f>O302*H302</f>
        <v>0</v>
      </c>
      <c r="Q302" s="192">
        <v>1.4200000000000001E-2</v>
      </c>
      <c r="R302" s="192">
        <f>Q302*H302</f>
        <v>2.8400000000000002E-2</v>
      </c>
      <c r="S302" s="192">
        <v>0</v>
      </c>
      <c r="T302" s="193">
        <f>S302*H302</f>
        <v>0</v>
      </c>
      <c r="AR302" s="194" t="s">
        <v>905</v>
      </c>
      <c r="AT302" s="194" t="s">
        <v>932</v>
      </c>
      <c r="AU302" s="194" t="s">
        <v>240</v>
      </c>
      <c r="AY302" s="112" t="s">
        <v>858</v>
      </c>
      <c r="BE302" s="195">
        <f>IF(N302="základní",J302,0)</f>
        <v>0</v>
      </c>
      <c r="BF302" s="195">
        <f>IF(N302="snížená",J302,0)</f>
        <v>0</v>
      </c>
      <c r="BG302" s="195">
        <f>IF(N302="zákl. přenesená",J302,0)</f>
        <v>0</v>
      </c>
      <c r="BH302" s="195">
        <f>IF(N302="sníž. přenesená",J302,0)</f>
        <v>0</v>
      </c>
      <c r="BI302" s="195">
        <f>IF(N302="nulová",J302,0)</f>
        <v>0</v>
      </c>
      <c r="BJ302" s="112" t="s">
        <v>544</v>
      </c>
      <c r="BK302" s="195">
        <f>ROUND(I302*H302,2)</f>
        <v>0</v>
      </c>
      <c r="BL302" s="112" t="s">
        <v>863</v>
      </c>
      <c r="BM302" s="194" t="s">
        <v>4949</v>
      </c>
    </row>
    <row r="303" spans="2:65" s="119" customFormat="1" x14ac:dyDescent="0.25">
      <c r="B303" s="120"/>
      <c r="D303" s="196" t="s">
        <v>865</v>
      </c>
      <c r="F303" s="197" t="s">
        <v>4948</v>
      </c>
      <c r="L303" s="120"/>
      <c r="M303" s="198"/>
      <c r="T303" s="199"/>
      <c r="AT303" s="112" t="s">
        <v>865</v>
      </c>
      <c r="AU303" s="112" t="s">
        <v>240</v>
      </c>
    </row>
    <row r="304" spans="2:65" s="119" customFormat="1" ht="16.5" customHeight="1" x14ac:dyDescent="0.25">
      <c r="B304" s="120"/>
      <c r="C304" s="418" t="s">
        <v>1988</v>
      </c>
      <c r="D304" s="418" t="s">
        <v>512</v>
      </c>
      <c r="E304" s="419" t="s">
        <v>4950</v>
      </c>
      <c r="F304" s="420" t="s">
        <v>4951</v>
      </c>
      <c r="G304" s="421" t="s">
        <v>67</v>
      </c>
      <c r="H304" s="422">
        <v>1</v>
      </c>
      <c r="I304" s="423"/>
      <c r="J304" s="423">
        <f>ROUND(I304*H304,2)</f>
        <v>0</v>
      </c>
      <c r="K304" s="420" t="s">
        <v>862</v>
      </c>
      <c r="L304" s="120"/>
      <c r="M304" s="190" t="s">
        <v>792</v>
      </c>
      <c r="N304" s="191" t="s">
        <v>809</v>
      </c>
      <c r="O304" s="192">
        <v>0.75900000000000001</v>
      </c>
      <c r="P304" s="192">
        <f>O304*H304</f>
        <v>0.75900000000000001</v>
      </c>
      <c r="Q304" s="192">
        <v>1.67E-3</v>
      </c>
      <c r="R304" s="192">
        <f>Q304*H304</f>
        <v>1.67E-3</v>
      </c>
      <c r="S304" s="192">
        <v>0</v>
      </c>
      <c r="T304" s="193">
        <f>S304*H304</f>
        <v>0</v>
      </c>
      <c r="AR304" s="194" t="s">
        <v>863</v>
      </c>
      <c r="AT304" s="194" t="s">
        <v>512</v>
      </c>
      <c r="AU304" s="194" t="s">
        <v>240</v>
      </c>
      <c r="AY304" s="112" t="s">
        <v>858</v>
      </c>
      <c r="BE304" s="195">
        <f>IF(N304="základní",J304,0)</f>
        <v>0</v>
      </c>
      <c r="BF304" s="195">
        <f>IF(N304="snížená",J304,0)</f>
        <v>0</v>
      </c>
      <c r="BG304" s="195">
        <f>IF(N304="zákl. přenesená",J304,0)</f>
        <v>0</v>
      </c>
      <c r="BH304" s="195">
        <f>IF(N304="sníž. přenesená",J304,0)</f>
        <v>0</v>
      </c>
      <c r="BI304" s="195">
        <f>IF(N304="nulová",J304,0)</f>
        <v>0</v>
      </c>
      <c r="BJ304" s="112" t="s">
        <v>544</v>
      </c>
      <c r="BK304" s="195">
        <f>ROUND(I304*H304,2)</f>
        <v>0</v>
      </c>
      <c r="BL304" s="112" t="s">
        <v>863</v>
      </c>
      <c r="BM304" s="194" t="s">
        <v>4952</v>
      </c>
    </row>
    <row r="305" spans="2:65" s="119" customFormat="1" ht="19.5" x14ac:dyDescent="0.25">
      <c r="B305" s="120"/>
      <c r="D305" s="196" t="s">
        <v>865</v>
      </c>
      <c r="F305" s="197" t="s">
        <v>4953</v>
      </c>
      <c r="L305" s="120"/>
      <c r="M305" s="198"/>
      <c r="T305" s="199"/>
      <c r="AT305" s="112" t="s">
        <v>865</v>
      </c>
      <c r="AU305" s="112" t="s">
        <v>240</v>
      </c>
    </row>
    <row r="306" spans="2:65" s="119" customFormat="1" x14ac:dyDescent="0.25">
      <c r="B306" s="120"/>
      <c r="D306" s="200" t="s">
        <v>867</v>
      </c>
      <c r="F306" s="424" t="s">
        <v>4954</v>
      </c>
      <c r="L306" s="120"/>
      <c r="M306" s="198"/>
      <c r="T306" s="199"/>
      <c r="AT306" s="112" t="s">
        <v>867</v>
      </c>
      <c r="AU306" s="112" t="s">
        <v>240</v>
      </c>
    </row>
    <row r="307" spans="2:65" s="119" customFormat="1" ht="16.5" customHeight="1" x14ac:dyDescent="0.25">
      <c r="B307" s="120"/>
      <c r="C307" s="432" t="s">
        <v>1992</v>
      </c>
      <c r="D307" s="432" t="s">
        <v>932</v>
      </c>
      <c r="E307" s="433" t="s">
        <v>4955</v>
      </c>
      <c r="F307" s="434" t="s">
        <v>4956</v>
      </c>
      <c r="G307" s="435" t="s">
        <v>67</v>
      </c>
      <c r="H307" s="436">
        <v>1</v>
      </c>
      <c r="I307" s="437"/>
      <c r="J307" s="437">
        <f>ROUND(I307*H307,2)</f>
        <v>0</v>
      </c>
      <c r="K307" s="434" t="s">
        <v>862</v>
      </c>
      <c r="L307" s="215"/>
      <c r="M307" s="216" t="s">
        <v>792</v>
      </c>
      <c r="N307" s="217" t="s">
        <v>809</v>
      </c>
      <c r="O307" s="192">
        <v>0</v>
      </c>
      <c r="P307" s="192">
        <f>O307*H307</f>
        <v>0</v>
      </c>
      <c r="Q307" s="192">
        <v>1.32E-2</v>
      </c>
      <c r="R307" s="192">
        <f>Q307*H307</f>
        <v>1.32E-2</v>
      </c>
      <c r="S307" s="192">
        <v>0</v>
      </c>
      <c r="T307" s="193">
        <f>S307*H307</f>
        <v>0</v>
      </c>
      <c r="AR307" s="194" t="s">
        <v>905</v>
      </c>
      <c r="AT307" s="194" t="s">
        <v>932</v>
      </c>
      <c r="AU307" s="194" t="s">
        <v>240</v>
      </c>
      <c r="AY307" s="112" t="s">
        <v>858</v>
      </c>
      <c r="BE307" s="195">
        <f>IF(N307="základní",J307,0)</f>
        <v>0</v>
      </c>
      <c r="BF307" s="195">
        <f>IF(N307="snížená",J307,0)</f>
        <v>0</v>
      </c>
      <c r="BG307" s="195">
        <f>IF(N307="zákl. přenesená",J307,0)</f>
        <v>0</v>
      </c>
      <c r="BH307" s="195">
        <f>IF(N307="sníž. přenesená",J307,0)</f>
        <v>0</v>
      </c>
      <c r="BI307" s="195">
        <f>IF(N307="nulová",J307,0)</f>
        <v>0</v>
      </c>
      <c r="BJ307" s="112" t="s">
        <v>544</v>
      </c>
      <c r="BK307" s="195">
        <f>ROUND(I307*H307,2)</f>
        <v>0</v>
      </c>
      <c r="BL307" s="112" t="s">
        <v>863</v>
      </c>
      <c r="BM307" s="194" t="s">
        <v>4957</v>
      </c>
    </row>
    <row r="308" spans="2:65" s="119" customFormat="1" x14ac:dyDescent="0.25">
      <c r="B308" s="120"/>
      <c r="D308" s="196" t="s">
        <v>865</v>
      </c>
      <c r="F308" s="197" t="s">
        <v>4956</v>
      </c>
      <c r="L308" s="120"/>
      <c r="M308" s="198"/>
      <c r="T308" s="199"/>
      <c r="AT308" s="112" t="s">
        <v>865</v>
      </c>
      <c r="AU308" s="112" t="s">
        <v>240</v>
      </c>
    </row>
    <row r="309" spans="2:65" s="119" customFormat="1" ht="16.5" customHeight="1" x14ac:dyDescent="0.25">
      <c r="B309" s="120"/>
      <c r="C309" s="418" t="s">
        <v>2011</v>
      </c>
      <c r="D309" s="418" t="s">
        <v>512</v>
      </c>
      <c r="E309" s="419" t="s">
        <v>4950</v>
      </c>
      <c r="F309" s="420" t="s">
        <v>4951</v>
      </c>
      <c r="G309" s="421" t="s">
        <v>67</v>
      </c>
      <c r="H309" s="422">
        <v>2</v>
      </c>
      <c r="I309" s="423"/>
      <c r="J309" s="423">
        <f>ROUND(I309*H309,2)</f>
        <v>0</v>
      </c>
      <c r="K309" s="420" t="s">
        <v>862</v>
      </c>
      <c r="L309" s="120"/>
      <c r="M309" s="190" t="s">
        <v>792</v>
      </c>
      <c r="N309" s="191" t="s">
        <v>809</v>
      </c>
      <c r="O309" s="192">
        <v>0.75900000000000001</v>
      </c>
      <c r="P309" s="192">
        <f>O309*H309</f>
        <v>1.518</v>
      </c>
      <c r="Q309" s="192">
        <v>1.67E-3</v>
      </c>
      <c r="R309" s="192">
        <f>Q309*H309</f>
        <v>3.3400000000000001E-3</v>
      </c>
      <c r="S309" s="192">
        <v>0</v>
      </c>
      <c r="T309" s="193">
        <f>S309*H309</f>
        <v>0</v>
      </c>
      <c r="AR309" s="194" t="s">
        <v>863</v>
      </c>
      <c r="AT309" s="194" t="s">
        <v>512</v>
      </c>
      <c r="AU309" s="194" t="s">
        <v>240</v>
      </c>
      <c r="AY309" s="112" t="s">
        <v>858</v>
      </c>
      <c r="BE309" s="195">
        <f>IF(N309="základní",J309,0)</f>
        <v>0</v>
      </c>
      <c r="BF309" s="195">
        <f>IF(N309="snížená",J309,0)</f>
        <v>0</v>
      </c>
      <c r="BG309" s="195">
        <f>IF(N309="zákl. přenesená",J309,0)</f>
        <v>0</v>
      </c>
      <c r="BH309" s="195">
        <f>IF(N309="sníž. přenesená",J309,0)</f>
        <v>0</v>
      </c>
      <c r="BI309" s="195">
        <f>IF(N309="nulová",J309,0)</f>
        <v>0</v>
      </c>
      <c r="BJ309" s="112" t="s">
        <v>544</v>
      </c>
      <c r="BK309" s="195">
        <f>ROUND(I309*H309,2)</f>
        <v>0</v>
      </c>
      <c r="BL309" s="112" t="s">
        <v>863</v>
      </c>
      <c r="BM309" s="194" t="s">
        <v>4958</v>
      </c>
    </row>
    <row r="310" spans="2:65" s="119" customFormat="1" ht="19.5" x14ac:dyDescent="0.25">
      <c r="B310" s="120"/>
      <c r="D310" s="196" t="s">
        <v>865</v>
      </c>
      <c r="F310" s="197" t="s">
        <v>4953</v>
      </c>
      <c r="L310" s="120"/>
      <c r="M310" s="198"/>
      <c r="T310" s="199"/>
      <c r="AT310" s="112" t="s">
        <v>865</v>
      </c>
      <c r="AU310" s="112" t="s">
        <v>240</v>
      </c>
    </row>
    <row r="311" spans="2:65" s="119" customFormat="1" x14ac:dyDescent="0.25">
      <c r="B311" s="120"/>
      <c r="D311" s="200" t="s">
        <v>867</v>
      </c>
      <c r="F311" s="424" t="s">
        <v>4954</v>
      </c>
      <c r="L311" s="120"/>
      <c r="M311" s="198"/>
      <c r="T311" s="199"/>
      <c r="AT311" s="112" t="s">
        <v>867</v>
      </c>
      <c r="AU311" s="112" t="s">
        <v>240</v>
      </c>
    </row>
    <row r="312" spans="2:65" s="119" customFormat="1" ht="16.5" customHeight="1" x14ac:dyDescent="0.25">
      <c r="B312" s="120"/>
      <c r="C312" s="418" t="s">
        <v>1984</v>
      </c>
      <c r="D312" s="418" t="s">
        <v>512</v>
      </c>
      <c r="E312" s="419" t="s">
        <v>4959</v>
      </c>
      <c r="F312" s="420" t="s">
        <v>4960</v>
      </c>
      <c r="G312" s="421" t="s">
        <v>67</v>
      </c>
      <c r="H312" s="422">
        <v>1</v>
      </c>
      <c r="I312" s="423"/>
      <c r="J312" s="423">
        <f>ROUND(I312*H312,2)</f>
        <v>0</v>
      </c>
      <c r="K312" s="420" t="s">
        <v>862</v>
      </c>
      <c r="L312" s="120"/>
      <c r="M312" s="190" t="s">
        <v>792</v>
      </c>
      <c r="N312" s="191" t="s">
        <v>809</v>
      </c>
      <c r="O312" s="192">
        <v>1.95</v>
      </c>
      <c r="P312" s="192">
        <f>O312*H312</f>
        <v>1.95</v>
      </c>
      <c r="Q312" s="192">
        <v>0</v>
      </c>
      <c r="R312" s="192">
        <f>Q312*H312</f>
        <v>0</v>
      </c>
      <c r="S312" s="192">
        <v>0</v>
      </c>
      <c r="T312" s="193">
        <f>S312*H312</f>
        <v>0</v>
      </c>
      <c r="AR312" s="194" t="s">
        <v>863</v>
      </c>
      <c r="AT312" s="194" t="s">
        <v>512</v>
      </c>
      <c r="AU312" s="194" t="s">
        <v>240</v>
      </c>
      <c r="AY312" s="112" t="s">
        <v>858</v>
      </c>
      <c r="BE312" s="195">
        <f>IF(N312="základní",J312,0)</f>
        <v>0</v>
      </c>
      <c r="BF312" s="195">
        <f>IF(N312="snížená",J312,0)</f>
        <v>0</v>
      </c>
      <c r="BG312" s="195">
        <f>IF(N312="zákl. přenesená",J312,0)</f>
        <v>0</v>
      </c>
      <c r="BH312" s="195">
        <f>IF(N312="sníž. přenesená",J312,0)</f>
        <v>0</v>
      </c>
      <c r="BI312" s="195">
        <f>IF(N312="nulová",J312,0)</f>
        <v>0</v>
      </c>
      <c r="BJ312" s="112" t="s">
        <v>544</v>
      </c>
      <c r="BK312" s="195">
        <f>ROUND(I312*H312,2)</f>
        <v>0</v>
      </c>
      <c r="BL312" s="112" t="s">
        <v>863</v>
      </c>
      <c r="BM312" s="194" t="s">
        <v>4961</v>
      </c>
    </row>
    <row r="313" spans="2:65" s="119" customFormat="1" ht="19.5" x14ac:dyDescent="0.25">
      <c r="B313" s="120"/>
      <c r="D313" s="196" t="s">
        <v>865</v>
      </c>
      <c r="F313" s="197" t="s">
        <v>4962</v>
      </c>
      <c r="L313" s="120"/>
      <c r="M313" s="198"/>
      <c r="T313" s="199"/>
      <c r="AT313" s="112" t="s">
        <v>865</v>
      </c>
      <c r="AU313" s="112" t="s">
        <v>240</v>
      </c>
    </row>
    <row r="314" spans="2:65" s="119" customFormat="1" x14ac:dyDescent="0.25">
      <c r="B314" s="120"/>
      <c r="D314" s="200" t="s">
        <v>867</v>
      </c>
      <c r="F314" s="424" t="s">
        <v>4963</v>
      </c>
      <c r="L314" s="120"/>
      <c r="M314" s="198"/>
      <c r="T314" s="199"/>
      <c r="AT314" s="112" t="s">
        <v>867</v>
      </c>
      <c r="AU314" s="112" t="s">
        <v>240</v>
      </c>
    </row>
    <row r="315" spans="2:65" s="119" customFormat="1" ht="16.5" customHeight="1" x14ac:dyDescent="0.25">
      <c r="B315" s="120"/>
      <c r="C315" s="418" t="s">
        <v>1997</v>
      </c>
      <c r="D315" s="418" t="s">
        <v>512</v>
      </c>
      <c r="E315" s="419" t="s">
        <v>4964</v>
      </c>
      <c r="F315" s="420" t="s">
        <v>4965</v>
      </c>
      <c r="G315" s="421" t="s">
        <v>67</v>
      </c>
      <c r="H315" s="422">
        <v>1</v>
      </c>
      <c r="I315" s="423"/>
      <c r="J315" s="423">
        <f>ROUND(I315*H315,2)</f>
        <v>0</v>
      </c>
      <c r="K315" s="420" t="s">
        <v>862</v>
      </c>
      <c r="L315" s="120"/>
      <c r="M315" s="190" t="s">
        <v>792</v>
      </c>
      <c r="N315" s="191" t="s">
        <v>809</v>
      </c>
      <c r="O315" s="192">
        <v>1.0940000000000001</v>
      </c>
      <c r="P315" s="192">
        <f>O315*H315</f>
        <v>1.0940000000000001</v>
      </c>
      <c r="Q315" s="192">
        <v>1.7099999999999999E-3</v>
      </c>
      <c r="R315" s="192">
        <f>Q315*H315</f>
        <v>1.7099999999999999E-3</v>
      </c>
      <c r="S315" s="192">
        <v>0</v>
      </c>
      <c r="T315" s="193">
        <f>S315*H315</f>
        <v>0</v>
      </c>
      <c r="AR315" s="194" t="s">
        <v>863</v>
      </c>
      <c r="AT315" s="194" t="s">
        <v>512</v>
      </c>
      <c r="AU315" s="194" t="s">
        <v>240</v>
      </c>
      <c r="AY315" s="112" t="s">
        <v>858</v>
      </c>
      <c r="BE315" s="195">
        <f>IF(N315="základní",J315,0)</f>
        <v>0</v>
      </c>
      <c r="BF315" s="195">
        <f>IF(N315="snížená",J315,0)</f>
        <v>0</v>
      </c>
      <c r="BG315" s="195">
        <f>IF(N315="zákl. přenesená",J315,0)</f>
        <v>0</v>
      </c>
      <c r="BH315" s="195">
        <f>IF(N315="sníž. přenesená",J315,0)</f>
        <v>0</v>
      </c>
      <c r="BI315" s="195">
        <f>IF(N315="nulová",J315,0)</f>
        <v>0</v>
      </c>
      <c r="BJ315" s="112" t="s">
        <v>544</v>
      </c>
      <c r="BK315" s="195">
        <f>ROUND(I315*H315,2)</f>
        <v>0</v>
      </c>
      <c r="BL315" s="112" t="s">
        <v>863</v>
      </c>
      <c r="BM315" s="194" t="s">
        <v>4966</v>
      </c>
    </row>
    <row r="316" spans="2:65" s="119" customFormat="1" ht="19.5" x14ac:dyDescent="0.25">
      <c r="B316" s="120"/>
      <c r="D316" s="196" t="s">
        <v>865</v>
      </c>
      <c r="F316" s="197" t="s">
        <v>4967</v>
      </c>
      <c r="L316" s="120"/>
      <c r="M316" s="198"/>
      <c r="T316" s="199"/>
      <c r="AT316" s="112" t="s">
        <v>865</v>
      </c>
      <c r="AU316" s="112" t="s">
        <v>240</v>
      </c>
    </row>
    <row r="317" spans="2:65" s="119" customFormat="1" x14ac:dyDescent="0.25">
      <c r="B317" s="120"/>
      <c r="D317" s="200" t="s">
        <v>867</v>
      </c>
      <c r="F317" s="424" t="s">
        <v>4968</v>
      </c>
      <c r="L317" s="120"/>
      <c r="M317" s="198"/>
      <c r="T317" s="199"/>
      <c r="AT317" s="112" t="s">
        <v>867</v>
      </c>
      <c r="AU317" s="112" t="s">
        <v>240</v>
      </c>
    </row>
    <row r="318" spans="2:65" s="119" customFormat="1" ht="16.5" customHeight="1" x14ac:dyDescent="0.25">
      <c r="B318" s="120"/>
      <c r="C318" s="432" t="s">
        <v>2003</v>
      </c>
      <c r="D318" s="432" t="s">
        <v>932</v>
      </c>
      <c r="E318" s="433" t="s">
        <v>4969</v>
      </c>
      <c r="F318" s="434" t="s">
        <v>4970</v>
      </c>
      <c r="G318" s="435" t="s">
        <v>67</v>
      </c>
      <c r="H318" s="436">
        <v>1</v>
      </c>
      <c r="I318" s="437"/>
      <c r="J318" s="437">
        <f>ROUND(I318*H318,2)</f>
        <v>0</v>
      </c>
      <c r="K318" s="434" t="s">
        <v>862</v>
      </c>
      <c r="L318" s="215"/>
      <c r="M318" s="216" t="s">
        <v>792</v>
      </c>
      <c r="N318" s="217" t="s">
        <v>809</v>
      </c>
      <c r="O318" s="192">
        <v>0</v>
      </c>
      <c r="P318" s="192">
        <f>O318*H318</f>
        <v>0</v>
      </c>
      <c r="Q318" s="192">
        <v>1.55E-2</v>
      </c>
      <c r="R318" s="192">
        <f>Q318*H318</f>
        <v>1.55E-2</v>
      </c>
      <c r="S318" s="192">
        <v>0</v>
      </c>
      <c r="T318" s="193">
        <f>S318*H318</f>
        <v>0</v>
      </c>
      <c r="AR318" s="194" t="s">
        <v>905</v>
      </c>
      <c r="AT318" s="194" t="s">
        <v>932</v>
      </c>
      <c r="AU318" s="194" t="s">
        <v>240</v>
      </c>
      <c r="AY318" s="112" t="s">
        <v>858</v>
      </c>
      <c r="BE318" s="195">
        <f>IF(N318="základní",J318,0)</f>
        <v>0</v>
      </c>
      <c r="BF318" s="195">
        <f>IF(N318="snížená",J318,0)</f>
        <v>0</v>
      </c>
      <c r="BG318" s="195">
        <f>IF(N318="zákl. přenesená",J318,0)</f>
        <v>0</v>
      </c>
      <c r="BH318" s="195">
        <f>IF(N318="sníž. přenesená",J318,0)</f>
        <v>0</v>
      </c>
      <c r="BI318" s="195">
        <f>IF(N318="nulová",J318,0)</f>
        <v>0</v>
      </c>
      <c r="BJ318" s="112" t="s">
        <v>544</v>
      </c>
      <c r="BK318" s="195">
        <f>ROUND(I318*H318,2)</f>
        <v>0</v>
      </c>
      <c r="BL318" s="112" t="s">
        <v>863</v>
      </c>
      <c r="BM318" s="194" t="s">
        <v>4971</v>
      </c>
    </row>
    <row r="319" spans="2:65" s="119" customFormat="1" x14ac:dyDescent="0.25">
      <c r="B319" s="120"/>
      <c r="D319" s="196" t="s">
        <v>865</v>
      </c>
      <c r="F319" s="197" t="s">
        <v>4970</v>
      </c>
      <c r="L319" s="120"/>
      <c r="M319" s="198"/>
      <c r="T319" s="199"/>
      <c r="AT319" s="112" t="s">
        <v>865</v>
      </c>
      <c r="AU319" s="112" t="s">
        <v>240</v>
      </c>
    </row>
    <row r="320" spans="2:65" s="119" customFormat="1" ht="21.75" customHeight="1" x14ac:dyDescent="0.25">
      <c r="B320" s="120"/>
      <c r="C320" s="418" t="s">
        <v>1012</v>
      </c>
      <c r="D320" s="418" t="s">
        <v>512</v>
      </c>
      <c r="E320" s="419" t="s">
        <v>776</v>
      </c>
      <c r="F320" s="420" t="s">
        <v>4972</v>
      </c>
      <c r="G320" s="421" t="s">
        <v>85</v>
      </c>
      <c r="H320" s="422">
        <v>44</v>
      </c>
      <c r="I320" s="423"/>
      <c r="J320" s="423">
        <f>ROUND(I320*H320,2)</f>
        <v>0</v>
      </c>
      <c r="K320" s="420" t="s">
        <v>862</v>
      </c>
      <c r="L320" s="120"/>
      <c r="M320" s="190" t="s">
        <v>792</v>
      </c>
      <c r="N320" s="191" t="s">
        <v>809</v>
      </c>
      <c r="O320" s="192">
        <v>0.24</v>
      </c>
      <c r="P320" s="192">
        <f>O320*H320</f>
        <v>10.559999999999999</v>
      </c>
      <c r="Q320" s="192">
        <v>0</v>
      </c>
      <c r="R320" s="192">
        <f>Q320*H320</f>
        <v>0</v>
      </c>
      <c r="S320" s="192">
        <v>0</v>
      </c>
      <c r="T320" s="193">
        <f>S320*H320</f>
        <v>0</v>
      </c>
      <c r="AR320" s="194" t="s">
        <v>863</v>
      </c>
      <c r="AT320" s="194" t="s">
        <v>512</v>
      </c>
      <c r="AU320" s="194" t="s">
        <v>240</v>
      </c>
      <c r="AY320" s="112" t="s">
        <v>858</v>
      </c>
      <c r="BE320" s="195">
        <f>IF(N320="základní",J320,0)</f>
        <v>0</v>
      </c>
      <c r="BF320" s="195">
        <f>IF(N320="snížená",J320,0)</f>
        <v>0</v>
      </c>
      <c r="BG320" s="195">
        <f>IF(N320="zákl. přenesená",J320,0)</f>
        <v>0</v>
      </c>
      <c r="BH320" s="195">
        <f>IF(N320="sníž. přenesená",J320,0)</f>
        <v>0</v>
      </c>
      <c r="BI320" s="195">
        <f>IF(N320="nulová",J320,0)</f>
        <v>0</v>
      </c>
      <c r="BJ320" s="112" t="s">
        <v>544</v>
      </c>
      <c r="BK320" s="195">
        <f>ROUND(I320*H320,2)</f>
        <v>0</v>
      </c>
      <c r="BL320" s="112" t="s">
        <v>863</v>
      </c>
      <c r="BM320" s="194" t="s">
        <v>4973</v>
      </c>
    </row>
    <row r="321" spans="2:65" s="119" customFormat="1" x14ac:dyDescent="0.25">
      <c r="B321" s="120"/>
      <c r="D321" s="196" t="s">
        <v>865</v>
      </c>
      <c r="F321" s="197" t="s">
        <v>4974</v>
      </c>
      <c r="L321" s="120"/>
      <c r="M321" s="198"/>
      <c r="T321" s="199"/>
      <c r="AT321" s="112" t="s">
        <v>865</v>
      </c>
      <c r="AU321" s="112" t="s">
        <v>240</v>
      </c>
    </row>
    <row r="322" spans="2:65" s="119" customFormat="1" x14ac:dyDescent="0.25">
      <c r="B322" s="120"/>
      <c r="D322" s="200" t="s">
        <v>867</v>
      </c>
      <c r="F322" s="424" t="s">
        <v>4975</v>
      </c>
      <c r="L322" s="120"/>
      <c r="M322" s="198"/>
      <c r="T322" s="199"/>
      <c r="AT322" s="112" t="s">
        <v>867</v>
      </c>
      <c r="AU322" s="112" t="s">
        <v>240</v>
      </c>
    </row>
    <row r="323" spans="2:65" s="202" customFormat="1" ht="11.25" x14ac:dyDescent="0.25">
      <c r="B323" s="203"/>
      <c r="D323" s="196" t="s">
        <v>869</v>
      </c>
      <c r="E323" s="204" t="s">
        <v>792</v>
      </c>
      <c r="F323" s="205" t="s">
        <v>4976</v>
      </c>
      <c r="H323" s="206">
        <v>44</v>
      </c>
      <c r="L323" s="203"/>
      <c r="M323" s="207"/>
      <c r="T323" s="208"/>
      <c r="AT323" s="204" t="s">
        <v>869</v>
      </c>
      <c r="AU323" s="204" t="s">
        <v>240</v>
      </c>
      <c r="AV323" s="202" t="s">
        <v>240</v>
      </c>
      <c r="AW323" s="202" t="s">
        <v>871</v>
      </c>
      <c r="AX323" s="202" t="s">
        <v>544</v>
      </c>
      <c r="AY323" s="204" t="s">
        <v>858</v>
      </c>
    </row>
    <row r="324" spans="2:65" s="119" customFormat="1" ht="16.5" customHeight="1" x14ac:dyDescent="0.25">
      <c r="B324" s="120"/>
      <c r="C324" s="432" t="s">
        <v>1017</v>
      </c>
      <c r="D324" s="432" t="s">
        <v>932</v>
      </c>
      <c r="E324" s="433" t="s">
        <v>4977</v>
      </c>
      <c r="F324" s="434" t="s">
        <v>4978</v>
      </c>
      <c r="G324" s="435" t="s">
        <v>85</v>
      </c>
      <c r="H324" s="436">
        <v>44.66</v>
      </c>
      <c r="I324" s="437"/>
      <c r="J324" s="437">
        <f>ROUND(I324*H324,2)</f>
        <v>0</v>
      </c>
      <c r="K324" s="434" t="s">
        <v>862</v>
      </c>
      <c r="L324" s="215"/>
      <c r="M324" s="216" t="s">
        <v>792</v>
      </c>
      <c r="N324" s="217" t="s">
        <v>809</v>
      </c>
      <c r="O324" s="192">
        <v>0</v>
      </c>
      <c r="P324" s="192">
        <f>O324*H324</f>
        <v>0</v>
      </c>
      <c r="Q324" s="192">
        <v>1.0499999999999999E-3</v>
      </c>
      <c r="R324" s="192">
        <f>Q324*H324</f>
        <v>4.689299999999999E-2</v>
      </c>
      <c r="S324" s="192">
        <v>0</v>
      </c>
      <c r="T324" s="193">
        <f>S324*H324</f>
        <v>0</v>
      </c>
      <c r="AR324" s="194" t="s">
        <v>905</v>
      </c>
      <c r="AT324" s="194" t="s">
        <v>932</v>
      </c>
      <c r="AU324" s="194" t="s">
        <v>240</v>
      </c>
      <c r="AY324" s="112" t="s">
        <v>858</v>
      </c>
      <c r="BE324" s="195">
        <f>IF(N324="základní",J324,0)</f>
        <v>0</v>
      </c>
      <c r="BF324" s="195">
        <f>IF(N324="snížená",J324,0)</f>
        <v>0</v>
      </c>
      <c r="BG324" s="195">
        <f>IF(N324="zákl. přenesená",J324,0)</f>
        <v>0</v>
      </c>
      <c r="BH324" s="195">
        <f>IF(N324="sníž. přenesená",J324,0)</f>
        <v>0</v>
      </c>
      <c r="BI324" s="195">
        <f>IF(N324="nulová",J324,0)</f>
        <v>0</v>
      </c>
      <c r="BJ324" s="112" t="s">
        <v>544</v>
      </c>
      <c r="BK324" s="195">
        <f>ROUND(I324*H324,2)</f>
        <v>0</v>
      </c>
      <c r="BL324" s="112" t="s">
        <v>863</v>
      </c>
      <c r="BM324" s="194" t="s">
        <v>4979</v>
      </c>
    </row>
    <row r="325" spans="2:65" s="119" customFormat="1" x14ac:dyDescent="0.25">
      <c r="B325" s="120"/>
      <c r="D325" s="196" t="s">
        <v>865</v>
      </c>
      <c r="F325" s="197" t="s">
        <v>4978</v>
      </c>
      <c r="L325" s="120"/>
      <c r="M325" s="198"/>
      <c r="T325" s="199"/>
      <c r="AT325" s="112" t="s">
        <v>865</v>
      </c>
      <c r="AU325" s="112" t="s">
        <v>240</v>
      </c>
    </row>
    <row r="326" spans="2:65" s="202" customFormat="1" ht="11.25" x14ac:dyDescent="0.25">
      <c r="B326" s="203"/>
      <c r="D326" s="196" t="s">
        <v>869</v>
      </c>
      <c r="F326" s="205" t="s">
        <v>4980</v>
      </c>
      <c r="H326" s="206">
        <v>44.66</v>
      </c>
      <c r="L326" s="203"/>
      <c r="M326" s="207"/>
      <c r="T326" s="208"/>
      <c r="AT326" s="204" t="s">
        <v>869</v>
      </c>
      <c r="AU326" s="204" t="s">
        <v>240</v>
      </c>
      <c r="AV326" s="202" t="s">
        <v>240</v>
      </c>
      <c r="AW326" s="202" t="s">
        <v>787</v>
      </c>
      <c r="AX326" s="202" t="s">
        <v>544</v>
      </c>
      <c r="AY326" s="204" t="s">
        <v>858</v>
      </c>
    </row>
    <row r="327" spans="2:65" s="119" customFormat="1" ht="16.5" customHeight="1" x14ac:dyDescent="0.25">
      <c r="B327" s="120"/>
      <c r="C327" s="418" t="s">
        <v>1021</v>
      </c>
      <c r="D327" s="418" t="s">
        <v>512</v>
      </c>
      <c r="E327" s="419" t="s">
        <v>4981</v>
      </c>
      <c r="F327" s="420" t="s">
        <v>4982</v>
      </c>
      <c r="G327" s="421" t="s">
        <v>85</v>
      </c>
      <c r="H327" s="422">
        <v>38</v>
      </c>
      <c r="I327" s="423"/>
      <c r="J327" s="423">
        <f>ROUND(I327*H327,2)</f>
        <v>0</v>
      </c>
      <c r="K327" s="420" t="s">
        <v>862</v>
      </c>
      <c r="L327" s="120"/>
      <c r="M327" s="190" t="s">
        <v>792</v>
      </c>
      <c r="N327" s="191" t="s">
        <v>809</v>
      </c>
      <c r="O327" s="192">
        <v>0.19400000000000001</v>
      </c>
      <c r="P327" s="192">
        <f>O327*H327</f>
        <v>7.3719999999999999</v>
      </c>
      <c r="Q327" s="192">
        <v>1.0000000000000001E-5</v>
      </c>
      <c r="R327" s="192">
        <f>Q327*H327</f>
        <v>3.8000000000000002E-4</v>
      </c>
      <c r="S327" s="192">
        <v>0</v>
      </c>
      <c r="T327" s="193">
        <f>S327*H327</f>
        <v>0</v>
      </c>
      <c r="AR327" s="194" t="s">
        <v>863</v>
      </c>
      <c r="AT327" s="194" t="s">
        <v>512</v>
      </c>
      <c r="AU327" s="194" t="s">
        <v>240</v>
      </c>
      <c r="AY327" s="112" t="s">
        <v>858</v>
      </c>
      <c r="BE327" s="195">
        <f>IF(N327="základní",J327,0)</f>
        <v>0</v>
      </c>
      <c r="BF327" s="195">
        <f>IF(N327="snížená",J327,0)</f>
        <v>0</v>
      </c>
      <c r="BG327" s="195">
        <f>IF(N327="zákl. přenesená",J327,0)</f>
        <v>0</v>
      </c>
      <c r="BH327" s="195">
        <f>IF(N327="sníž. přenesená",J327,0)</f>
        <v>0</v>
      </c>
      <c r="BI327" s="195">
        <f>IF(N327="nulová",J327,0)</f>
        <v>0</v>
      </c>
      <c r="BJ327" s="112" t="s">
        <v>544</v>
      </c>
      <c r="BK327" s="195">
        <f>ROUND(I327*H327,2)</f>
        <v>0</v>
      </c>
      <c r="BL327" s="112" t="s">
        <v>863</v>
      </c>
      <c r="BM327" s="194" t="s">
        <v>4983</v>
      </c>
    </row>
    <row r="328" spans="2:65" s="119" customFormat="1" x14ac:dyDescent="0.25">
      <c r="B328" s="120"/>
      <c r="D328" s="196" t="s">
        <v>865</v>
      </c>
      <c r="F328" s="197" t="s">
        <v>4984</v>
      </c>
      <c r="L328" s="120"/>
      <c r="M328" s="198"/>
      <c r="T328" s="199"/>
      <c r="AT328" s="112" t="s">
        <v>865</v>
      </c>
      <c r="AU328" s="112" t="s">
        <v>240</v>
      </c>
    </row>
    <row r="329" spans="2:65" s="119" customFormat="1" x14ac:dyDescent="0.25">
      <c r="B329" s="120"/>
      <c r="D329" s="200" t="s">
        <v>867</v>
      </c>
      <c r="F329" s="424" t="s">
        <v>4985</v>
      </c>
      <c r="L329" s="120"/>
      <c r="M329" s="198"/>
      <c r="T329" s="199"/>
      <c r="AT329" s="112" t="s">
        <v>867</v>
      </c>
      <c r="AU329" s="112" t="s">
        <v>240</v>
      </c>
    </row>
    <row r="330" spans="2:65" s="209" customFormat="1" ht="22.5" x14ac:dyDescent="0.25">
      <c r="B330" s="210"/>
      <c r="D330" s="196" t="s">
        <v>869</v>
      </c>
      <c r="E330" s="211" t="s">
        <v>792</v>
      </c>
      <c r="F330" s="212" t="s">
        <v>4986</v>
      </c>
      <c r="H330" s="211" t="s">
        <v>792</v>
      </c>
      <c r="L330" s="210"/>
      <c r="M330" s="213"/>
      <c r="T330" s="214"/>
      <c r="AT330" s="211" t="s">
        <v>869</v>
      </c>
      <c r="AU330" s="211" t="s">
        <v>240</v>
      </c>
      <c r="AV330" s="209" t="s">
        <v>544</v>
      </c>
      <c r="AW330" s="209" t="s">
        <v>871</v>
      </c>
      <c r="AX330" s="209" t="s">
        <v>857</v>
      </c>
      <c r="AY330" s="211" t="s">
        <v>858</v>
      </c>
    </row>
    <row r="331" spans="2:65" s="209" customFormat="1" ht="11.25" x14ac:dyDescent="0.25">
      <c r="B331" s="210"/>
      <c r="D331" s="196" t="s">
        <v>869</v>
      </c>
      <c r="E331" s="211" t="s">
        <v>792</v>
      </c>
      <c r="F331" s="212" t="s">
        <v>4987</v>
      </c>
      <c r="H331" s="211" t="s">
        <v>792</v>
      </c>
      <c r="L331" s="210"/>
      <c r="M331" s="213"/>
      <c r="T331" s="214"/>
      <c r="AT331" s="211" t="s">
        <v>869</v>
      </c>
      <c r="AU331" s="211" t="s">
        <v>240</v>
      </c>
      <c r="AV331" s="209" t="s">
        <v>544</v>
      </c>
      <c r="AW331" s="209" t="s">
        <v>871</v>
      </c>
      <c r="AX331" s="209" t="s">
        <v>857</v>
      </c>
      <c r="AY331" s="211" t="s">
        <v>858</v>
      </c>
    </row>
    <row r="332" spans="2:65" s="209" customFormat="1" ht="11.25" x14ac:dyDescent="0.25">
      <c r="B332" s="210"/>
      <c r="D332" s="196" t="s">
        <v>869</v>
      </c>
      <c r="E332" s="211" t="s">
        <v>792</v>
      </c>
      <c r="F332" s="212" t="s">
        <v>4988</v>
      </c>
      <c r="H332" s="211" t="s">
        <v>792</v>
      </c>
      <c r="L332" s="210"/>
      <c r="M332" s="213"/>
      <c r="T332" s="214"/>
      <c r="AT332" s="211" t="s">
        <v>869</v>
      </c>
      <c r="AU332" s="211" t="s">
        <v>240</v>
      </c>
      <c r="AV332" s="209" t="s">
        <v>544</v>
      </c>
      <c r="AW332" s="209" t="s">
        <v>871</v>
      </c>
      <c r="AX332" s="209" t="s">
        <v>857</v>
      </c>
      <c r="AY332" s="211" t="s">
        <v>858</v>
      </c>
    </row>
    <row r="333" spans="2:65" s="202" customFormat="1" ht="11.25" x14ac:dyDescent="0.25">
      <c r="B333" s="203"/>
      <c r="D333" s="196" t="s">
        <v>869</v>
      </c>
      <c r="E333" s="204" t="s">
        <v>792</v>
      </c>
      <c r="F333" s="205" t="s">
        <v>4989</v>
      </c>
      <c r="H333" s="206">
        <v>21</v>
      </c>
      <c r="L333" s="203"/>
      <c r="M333" s="207"/>
      <c r="T333" s="208"/>
      <c r="AT333" s="204" t="s">
        <v>869</v>
      </c>
      <c r="AU333" s="204" t="s">
        <v>240</v>
      </c>
      <c r="AV333" s="202" t="s">
        <v>240</v>
      </c>
      <c r="AW333" s="202" t="s">
        <v>871</v>
      </c>
      <c r="AX333" s="202" t="s">
        <v>857</v>
      </c>
      <c r="AY333" s="204" t="s">
        <v>858</v>
      </c>
    </row>
    <row r="334" spans="2:65" s="209" customFormat="1" ht="11.25" x14ac:dyDescent="0.25">
      <c r="B334" s="210"/>
      <c r="D334" s="196" t="s">
        <v>869</v>
      </c>
      <c r="E334" s="211" t="s">
        <v>792</v>
      </c>
      <c r="F334" s="212" t="s">
        <v>4990</v>
      </c>
      <c r="H334" s="211" t="s">
        <v>792</v>
      </c>
      <c r="L334" s="210"/>
      <c r="M334" s="213"/>
      <c r="T334" s="214"/>
      <c r="AT334" s="211" t="s">
        <v>869</v>
      </c>
      <c r="AU334" s="211" t="s">
        <v>240</v>
      </c>
      <c r="AV334" s="209" t="s">
        <v>544</v>
      </c>
      <c r="AW334" s="209" t="s">
        <v>871</v>
      </c>
      <c r="AX334" s="209" t="s">
        <v>857</v>
      </c>
      <c r="AY334" s="211" t="s">
        <v>858</v>
      </c>
    </row>
    <row r="335" spans="2:65" s="202" customFormat="1" ht="11.25" x14ac:dyDescent="0.25">
      <c r="B335" s="203"/>
      <c r="D335" s="196" t="s">
        <v>869</v>
      </c>
      <c r="E335" s="204" t="s">
        <v>792</v>
      </c>
      <c r="F335" s="205" t="s">
        <v>4991</v>
      </c>
      <c r="H335" s="206">
        <v>17</v>
      </c>
      <c r="L335" s="203"/>
      <c r="M335" s="207"/>
      <c r="T335" s="208"/>
      <c r="AT335" s="204" t="s">
        <v>869</v>
      </c>
      <c r="AU335" s="204" t="s">
        <v>240</v>
      </c>
      <c r="AV335" s="202" t="s">
        <v>240</v>
      </c>
      <c r="AW335" s="202" t="s">
        <v>871</v>
      </c>
      <c r="AX335" s="202" t="s">
        <v>857</v>
      </c>
      <c r="AY335" s="204" t="s">
        <v>858</v>
      </c>
    </row>
    <row r="336" spans="2:65" s="425" customFormat="1" ht="11.25" x14ac:dyDescent="0.25">
      <c r="B336" s="426"/>
      <c r="D336" s="196" t="s">
        <v>869</v>
      </c>
      <c r="E336" s="427" t="s">
        <v>792</v>
      </c>
      <c r="F336" s="428" t="s">
        <v>4776</v>
      </c>
      <c r="H336" s="429">
        <v>38</v>
      </c>
      <c r="L336" s="426"/>
      <c r="M336" s="430"/>
      <c r="T336" s="431"/>
      <c r="AT336" s="427" t="s">
        <v>869</v>
      </c>
      <c r="AU336" s="427" t="s">
        <v>240</v>
      </c>
      <c r="AV336" s="425" t="s">
        <v>863</v>
      </c>
      <c r="AW336" s="425" t="s">
        <v>871</v>
      </c>
      <c r="AX336" s="425" t="s">
        <v>544</v>
      </c>
      <c r="AY336" s="427" t="s">
        <v>858</v>
      </c>
    </row>
    <row r="337" spans="2:65" s="119" customFormat="1" ht="16.5" customHeight="1" x14ac:dyDescent="0.25">
      <c r="B337" s="120"/>
      <c r="C337" s="432" t="s">
        <v>1027</v>
      </c>
      <c r="D337" s="432" t="s">
        <v>932</v>
      </c>
      <c r="E337" s="433" t="s">
        <v>4992</v>
      </c>
      <c r="F337" s="434" t="s">
        <v>4993</v>
      </c>
      <c r="G337" s="435" t="s">
        <v>85</v>
      </c>
      <c r="H337" s="436">
        <v>41.8</v>
      </c>
      <c r="I337" s="437"/>
      <c r="J337" s="437">
        <f>ROUND(I337*H337,2)</f>
        <v>0</v>
      </c>
      <c r="K337" s="434" t="s">
        <v>862</v>
      </c>
      <c r="L337" s="215"/>
      <c r="M337" s="216" t="s">
        <v>792</v>
      </c>
      <c r="N337" s="217" t="s">
        <v>809</v>
      </c>
      <c r="O337" s="192">
        <v>0</v>
      </c>
      <c r="P337" s="192">
        <f>O337*H337</f>
        <v>0</v>
      </c>
      <c r="Q337" s="192">
        <v>1.4E-3</v>
      </c>
      <c r="R337" s="192">
        <f>Q337*H337</f>
        <v>5.8519999999999996E-2</v>
      </c>
      <c r="S337" s="192">
        <v>0</v>
      </c>
      <c r="T337" s="193">
        <f>S337*H337</f>
        <v>0</v>
      </c>
      <c r="AR337" s="194" t="s">
        <v>905</v>
      </c>
      <c r="AT337" s="194" t="s">
        <v>932</v>
      </c>
      <c r="AU337" s="194" t="s">
        <v>240</v>
      </c>
      <c r="AY337" s="112" t="s">
        <v>858</v>
      </c>
      <c r="BE337" s="195">
        <f>IF(N337="základní",J337,0)</f>
        <v>0</v>
      </c>
      <c r="BF337" s="195">
        <f>IF(N337="snížená",J337,0)</f>
        <v>0</v>
      </c>
      <c r="BG337" s="195">
        <f>IF(N337="zákl. přenesená",J337,0)</f>
        <v>0</v>
      </c>
      <c r="BH337" s="195">
        <f>IF(N337="sníž. přenesená",J337,0)</f>
        <v>0</v>
      </c>
      <c r="BI337" s="195">
        <f>IF(N337="nulová",J337,0)</f>
        <v>0</v>
      </c>
      <c r="BJ337" s="112" t="s">
        <v>544</v>
      </c>
      <c r="BK337" s="195">
        <f>ROUND(I337*H337,2)</f>
        <v>0</v>
      </c>
      <c r="BL337" s="112" t="s">
        <v>863</v>
      </c>
      <c r="BM337" s="194" t="s">
        <v>4994</v>
      </c>
    </row>
    <row r="338" spans="2:65" s="119" customFormat="1" x14ac:dyDescent="0.25">
      <c r="B338" s="120"/>
      <c r="D338" s="196" t="s">
        <v>865</v>
      </c>
      <c r="F338" s="197" t="s">
        <v>4993</v>
      </c>
      <c r="L338" s="120"/>
      <c r="M338" s="198"/>
      <c r="T338" s="199"/>
      <c r="AT338" s="112" t="s">
        <v>865</v>
      </c>
      <c r="AU338" s="112" t="s">
        <v>240</v>
      </c>
    </row>
    <row r="339" spans="2:65" s="202" customFormat="1" ht="11.25" x14ac:dyDescent="0.25">
      <c r="B339" s="203"/>
      <c r="D339" s="196" t="s">
        <v>869</v>
      </c>
      <c r="F339" s="205" t="s">
        <v>4995</v>
      </c>
      <c r="H339" s="206">
        <v>41.8</v>
      </c>
      <c r="L339" s="203"/>
      <c r="M339" s="207"/>
      <c r="T339" s="208"/>
      <c r="AT339" s="204" t="s">
        <v>869</v>
      </c>
      <c r="AU339" s="204" t="s">
        <v>240</v>
      </c>
      <c r="AV339" s="202" t="s">
        <v>240</v>
      </c>
      <c r="AW339" s="202" t="s">
        <v>787</v>
      </c>
      <c r="AX339" s="202" t="s">
        <v>544</v>
      </c>
      <c r="AY339" s="204" t="s">
        <v>858</v>
      </c>
    </row>
    <row r="340" spans="2:65" s="119" customFormat="1" ht="16.5" customHeight="1" x14ac:dyDescent="0.25">
      <c r="B340" s="120"/>
      <c r="C340" s="418" t="s">
        <v>1032</v>
      </c>
      <c r="D340" s="418" t="s">
        <v>512</v>
      </c>
      <c r="E340" s="419" t="s">
        <v>4996</v>
      </c>
      <c r="F340" s="420" t="s">
        <v>4997</v>
      </c>
      <c r="G340" s="421" t="s">
        <v>85</v>
      </c>
      <c r="H340" s="422">
        <v>114</v>
      </c>
      <c r="I340" s="423"/>
      <c r="J340" s="423">
        <f>ROUND(I340*H340,2)</f>
        <v>0</v>
      </c>
      <c r="K340" s="420" t="s">
        <v>862</v>
      </c>
      <c r="L340" s="120"/>
      <c r="M340" s="190" t="s">
        <v>792</v>
      </c>
      <c r="N340" s="191" t="s">
        <v>809</v>
      </c>
      <c r="O340" s="192">
        <v>0.21099999999999999</v>
      </c>
      <c r="P340" s="192">
        <f>O340*H340</f>
        <v>24.053999999999998</v>
      </c>
      <c r="Q340" s="192">
        <v>1.0000000000000001E-5</v>
      </c>
      <c r="R340" s="192">
        <f>Q340*H340</f>
        <v>1.1400000000000002E-3</v>
      </c>
      <c r="S340" s="192">
        <v>0</v>
      </c>
      <c r="T340" s="193">
        <f>S340*H340</f>
        <v>0</v>
      </c>
      <c r="AR340" s="194" t="s">
        <v>863</v>
      </c>
      <c r="AT340" s="194" t="s">
        <v>512</v>
      </c>
      <c r="AU340" s="194" t="s">
        <v>240</v>
      </c>
      <c r="AY340" s="112" t="s">
        <v>858</v>
      </c>
      <c r="BE340" s="195">
        <f>IF(N340="základní",J340,0)</f>
        <v>0</v>
      </c>
      <c r="BF340" s="195">
        <f>IF(N340="snížená",J340,0)</f>
        <v>0</v>
      </c>
      <c r="BG340" s="195">
        <f>IF(N340="zákl. přenesená",J340,0)</f>
        <v>0</v>
      </c>
      <c r="BH340" s="195">
        <f>IF(N340="sníž. přenesená",J340,0)</f>
        <v>0</v>
      </c>
      <c r="BI340" s="195">
        <f>IF(N340="nulová",J340,0)</f>
        <v>0</v>
      </c>
      <c r="BJ340" s="112" t="s">
        <v>544</v>
      </c>
      <c r="BK340" s="195">
        <f>ROUND(I340*H340,2)</f>
        <v>0</v>
      </c>
      <c r="BL340" s="112" t="s">
        <v>863</v>
      </c>
      <c r="BM340" s="194" t="s">
        <v>4998</v>
      </c>
    </row>
    <row r="341" spans="2:65" s="119" customFormat="1" x14ac:dyDescent="0.25">
      <c r="B341" s="120"/>
      <c r="D341" s="196" t="s">
        <v>865</v>
      </c>
      <c r="F341" s="197" t="s">
        <v>4999</v>
      </c>
      <c r="L341" s="120"/>
      <c r="M341" s="198"/>
      <c r="T341" s="199"/>
      <c r="AT341" s="112" t="s">
        <v>865</v>
      </c>
      <c r="AU341" s="112" t="s">
        <v>240</v>
      </c>
    </row>
    <row r="342" spans="2:65" s="119" customFormat="1" x14ac:dyDescent="0.25">
      <c r="B342" s="120"/>
      <c r="D342" s="200" t="s">
        <v>867</v>
      </c>
      <c r="F342" s="424" t="s">
        <v>5000</v>
      </c>
      <c r="L342" s="120"/>
      <c r="M342" s="198"/>
      <c r="T342" s="199"/>
      <c r="AT342" s="112" t="s">
        <v>867</v>
      </c>
      <c r="AU342" s="112" t="s">
        <v>240</v>
      </c>
    </row>
    <row r="343" spans="2:65" s="209" customFormat="1" ht="22.5" x14ac:dyDescent="0.25">
      <c r="B343" s="210"/>
      <c r="D343" s="196" t="s">
        <v>869</v>
      </c>
      <c r="E343" s="211" t="s">
        <v>792</v>
      </c>
      <c r="F343" s="212" t="s">
        <v>4986</v>
      </c>
      <c r="H343" s="211" t="s">
        <v>792</v>
      </c>
      <c r="L343" s="210"/>
      <c r="M343" s="213"/>
      <c r="T343" s="214"/>
      <c r="AT343" s="211" t="s">
        <v>869</v>
      </c>
      <c r="AU343" s="211" t="s">
        <v>240</v>
      </c>
      <c r="AV343" s="209" t="s">
        <v>544</v>
      </c>
      <c r="AW343" s="209" t="s">
        <v>871</v>
      </c>
      <c r="AX343" s="209" t="s">
        <v>857</v>
      </c>
      <c r="AY343" s="211" t="s">
        <v>858</v>
      </c>
    </row>
    <row r="344" spans="2:65" s="209" customFormat="1" ht="11.25" x14ac:dyDescent="0.25">
      <c r="B344" s="210"/>
      <c r="D344" s="196" t="s">
        <v>869</v>
      </c>
      <c r="E344" s="211" t="s">
        <v>792</v>
      </c>
      <c r="F344" s="212" t="s">
        <v>4987</v>
      </c>
      <c r="H344" s="211" t="s">
        <v>792</v>
      </c>
      <c r="L344" s="210"/>
      <c r="M344" s="213"/>
      <c r="T344" s="214"/>
      <c r="AT344" s="211" t="s">
        <v>869</v>
      </c>
      <c r="AU344" s="211" t="s">
        <v>240</v>
      </c>
      <c r="AV344" s="209" t="s">
        <v>544</v>
      </c>
      <c r="AW344" s="209" t="s">
        <v>871</v>
      </c>
      <c r="AX344" s="209" t="s">
        <v>857</v>
      </c>
      <c r="AY344" s="211" t="s">
        <v>858</v>
      </c>
    </row>
    <row r="345" spans="2:65" s="209" customFormat="1" ht="11.25" x14ac:dyDescent="0.25">
      <c r="B345" s="210"/>
      <c r="D345" s="196" t="s">
        <v>869</v>
      </c>
      <c r="E345" s="211" t="s">
        <v>792</v>
      </c>
      <c r="F345" s="212" t="s">
        <v>4988</v>
      </c>
      <c r="H345" s="211" t="s">
        <v>792</v>
      </c>
      <c r="L345" s="210"/>
      <c r="M345" s="213"/>
      <c r="T345" s="214"/>
      <c r="AT345" s="211" t="s">
        <v>869</v>
      </c>
      <c r="AU345" s="211" t="s">
        <v>240</v>
      </c>
      <c r="AV345" s="209" t="s">
        <v>544</v>
      </c>
      <c r="AW345" s="209" t="s">
        <v>871</v>
      </c>
      <c r="AX345" s="209" t="s">
        <v>857</v>
      </c>
      <c r="AY345" s="211" t="s">
        <v>858</v>
      </c>
    </row>
    <row r="346" spans="2:65" s="202" customFormat="1" ht="11.25" x14ac:dyDescent="0.25">
      <c r="B346" s="203"/>
      <c r="D346" s="196" t="s">
        <v>869</v>
      </c>
      <c r="E346" s="204" t="s">
        <v>792</v>
      </c>
      <c r="F346" s="205" t="s">
        <v>5001</v>
      </c>
      <c r="H346" s="206">
        <v>42</v>
      </c>
      <c r="L346" s="203"/>
      <c r="M346" s="207"/>
      <c r="T346" s="208"/>
      <c r="AT346" s="204" t="s">
        <v>869</v>
      </c>
      <c r="AU346" s="204" t="s">
        <v>240</v>
      </c>
      <c r="AV346" s="202" t="s">
        <v>240</v>
      </c>
      <c r="AW346" s="202" t="s">
        <v>871</v>
      </c>
      <c r="AX346" s="202" t="s">
        <v>857</v>
      </c>
      <c r="AY346" s="204" t="s">
        <v>858</v>
      </c>
    </row>
    <row r="347" spans="2:65" s="209" customFormat="1" ht="11.25" x14ac:dyDescent="0.25">
      <c r="B347" s="210"/>
      <c r="D347" s="196" t="s">
        <v>869</v>
      </c>
      <c r="E347" s="211" t="s">
        <v>792</v>
      </c>
      <c r="F347" s="212" t="s">
        <v>5002</v>
      </c>
      <c r="H347" s="211" t="s">
        <v>792</v>
      </c>
      <c r="L347" s="210"/>
      <c r="M347" s="213"/>
      <c r="T347" s="214"/>
      <c r="AT347" s="211" t="s">
        <v>869</v>
      </c>
      <c r="AU347" s="211" t="s">
        <v>240</v>
      </c>
      <c r="AV347" s="209" t="s">
        <v>544</v>
      </c>
      <c r="AW347" s="209" t="s">
        <v>871</v>
      </c>
      <c r="AX347" s="209" t="s">
        <v>857</v>
      </c>
      <c r="AY347" s="211" t="s">
        <v>858</v>
      </c>
    </row>
    <row r="348" spans="2:65" s="202" customFormat="1" ht="11.25" x14ac:dyDescent="0.25">
      <c r="B348" s="203"/>
      <c r="D348" s="196" t="s">
        <v>869</v>
      </c>
      <c r="E348" s="204" t="s">
        <v>792</v>
      </c>
      <c r="F348" s="205" t="s">
        <v>5003</v>
      </c>
      <c r="H348" s="206">
        <v>12</v>
      </c>
      <c r="L348" s="203"/>
      <c r="M348" s="207"/>
      <c r="T348" s="208"/>
      <c r="AT348" s="204" t="s">
        <v>869</v>
      </c>
      <c r="AU348" s="204" t="s">
        <v>240</v>
      </c>
      <c r="AV348" s="202" t="s">
        <v>240</v>
      </c>
      <c r="AW348" s="202" t="s">
        <v>871</v>
      </c>
      <c r="AX348" s="202" t="s">
        <v>857</v>
      </c>
      <c r="AY348" s="204" t="s">
        <v>858</v>
      </c>
    </row>
    <row r="349" spans="2:65" s="209" customFormat="1" ht="11.25" x14ac:dyDescent="0.25">
      <c r="B349" s="210"/>
      <c r="D349" s="196" t="s">
        <v>869</v>
      </c>
      <c r="E349" s="211" t="s">
        <v>792</v>
      </c>
      <c r="F349" s="212" t="s">
        <v>5004</v>
      </c>
      <c r="H349" s="211" t="s">
        <v>792</v>
      </c>
      <c r="L349" s="210"/>
      <c r="M349" s="213"/>
      <c r="T349" s="214"/>
      <c r="AT349" s="211" t="s">
        <v>869</v>
      </c>
      <c r="AU349" s="211" t="s">
        <v>240</v>
      </c>
      <c r="AV349" s="209" t="s">
        <v>544</v>
      </c>
      <c r="AW349" s="209" t="s">
        <v>871</v>
      </c>
      <c r="AX349" s="209" t="s">
        <v>857</v>
      </c>
      <c r="AY349" s="211" t="s">
        <v>858</v>
      </c>
    </row>
    <row r="350" spans="2:65" s="202" customFormat="1" ht="11.25" x14ac:dyDescent="0.25">
      <c r="B350" s="203"/>
      <c r="D350" s="196" t="s">
        <v>869</v>
      </c>
      <c r="E350" s="204" t="s">
        <v>792</v>
      </c>
      <c r="F350" s="205" t="s">
        <v>5005</v>
      </c>
      <c r="H350" s="206">
        <v>60</v>
      </c>
      <c r="L350" s="203"/>
      <c r="M350" s="207"/>
      <c r="T350" s="208"/>
      <c r="AT350" s="204" t="s">
        <v>869</v>
      </c>
      <c r="AU350" s="204" t="s">
        <v>240</v>
      </c>
      <c r="AV350" s="202" t="s">
        <v>240</v>
      </c>
      <c r="AW350" s="202" t="s">
        <v>871</v>
      </c>
      <c r="AX350" s="202" t="s">
        <v>857</v>
      </c>
      <c r="AY350" s="204" t="s">
        <v>858</v>
      </c>
    </row>
    <row r="351" spans="2:65" s="425" customFormat="1" ht="11.25" x14ac:dyDescent="0.25">
      <c r="B351" s="426"/>
      <c r="D351" s="196" t="s">
        <v>869</v>
      </c>
      <c r="E351" s="427" t="s">
        <v>792</v>
      </c>
      <c r="F351" s="428" t="s">
        <v>4776</v>
      </c>
      <c r="H351" s="429">
        <v>114</v>
      </c>
      <c r="L351" s="426"/>
      <c r="M351" s="430"/>
      <c r="T351" s="431"/>
      <c r="AT351" s="427" t="s">
        <v>869</v>
      </c>
      <c r="AU351" s="427" t="s">
        <v>240</v>
      </c>
      <c r="AV351" s="425" t="s">
        <v>863</v>
      </c>
      <c r="AW351" s="425" t="s">
        <v>871</v>
      </c>
      <c r="AX351" s="425" t="s">
        <v>544</v>
      </c>
      <c r="AY351" s="427" t="s">
        <v>858</v>
      </c>
    </row>
    <row r="352" spans="2:65" s="119" customFormat="1" ht="16.5" customHeight="1" x14ac:dyDescent="0.25">
      <c r="B352" s="120"/>
      <c r="C352" s="432" t="s">
        <v>1041</v>
      </c>
      <c r="D352" s="432" t="s">
        <v>932</v>
      </c>
      <c r="E352" s="433" t="s">
        <v>5006</v>
      </c>
      <c r="F352" s="434" t="s">
        <v>5007</v>
      </c>
      <c r="G352" s="435" t="s">
        <v>85</v>
      </c>
      <c r="H352" s="436">
        <v>125.4</v>
      </c>
      <c r="I352" s="437"/>
      <c r="J352" s="437">
        <f>ROUND(I352*H352,2)</f>
        <v>0</v>
      </c>
      <c r="K352" s="434" t="s">
        <v>862</v>
      </c>
      <c r="L352" s="215"/>
      <c r="M352" s="216" t="s">
        <v>792</v>
      </c>
      <c r="N352" s="217" t="s">
        <v>809</v>
      </c>
      <c r="O352" s="192">
        <v>0</v>
      </c>
      <c r="P352" s="192">
        <f>O352*H352</f>
        <v>0</v>
      </c>
      <c r="Q352" s="192">
        <v>1.8E-3</v>
      </c>
      <c r="R352" s="192">
        <f>Q352*H352</f>
        <v>0.22572</v>
      </c>
      <c r="S352" s="192">
        <v>0</v>
      </c>
      <c r="T352" s="193">
        <f>S352*H352</f>
        <v>0</v>
      </c>
      <c r="AR352" s="194" t="s">
        <v>905</v>
      </c>
      <c r="AT352" s="194" t="s">
        <v>932</v>
      </c>
      <c r="AU352" s="194" t="s">
        <v>240</v>
      </c>
      <c r="AY352" s="112" t="s">
        <v>858</v>
      </c>
      <c r="BE352" s="195">
        <f>IF(N352="základní",J352,0)</f>
        <v>0</v>
      </c>
      <c r="BF352" s="195">
        <f>IF(N352="snížená",J352,0)</f>
        <v>0</v>
      </c>
      <c r="BG352" s="195">
        <f>IF(N352="zákl. přenesená",J352,0)</f>
        <v>0</v>
      </c>
      <c r="BH352" s="195">
        <f>IF(N352="sníž. přenesená",J352,0)</f>
        <v>0</v>
      </c>
      <c r="BI352" s="195">
        <f>IF(N352="nulová",J352,0)</f>
        <v>0</v>
      </c>
      <c r="BJ352" s="112" t="s">
        <v>544</v>
      </c>
      <c r="BK352" s="195">
        <f>ROUND(I352*H352,2)</f>
        <v>0</v>
      </c>
      <c r="BL352" s="112" t="s">
        <v>863</v>
      </c>
      <c r="BM352" s="194" t="s">
        <v>5008</v>
      </c>
    </row>
    <row r="353" spans="2:65" s="119" customFormat="1" x14ac:dyDescent="0.25">
      <c r="B353" s="120"/>
      <c r="D353" s="196" t="s">
        <v>865</v>
      </c>
      <c r="F353" s="197" t="s">
        <v>5007</v>
      </c>
      <c r="L353" s="120"/>
      <c r="M353" s="198"/>
      <c r="T353" s="199"/>
      <c r="AT353" s="112" t="s">
        <v>865</v>
      </c>
      <c r="AU353" s="112" t="s">
        <v>240</v>
      </c>
    </row>
    <row r="354" spans="2:65" s="202" customFormat="1" ht="11.25" x14ac:dyDescent="0.25">
      <c r="B354" s="203"/>
      <c r="D354" s="196" t="s">
        <v>869</v>
      </c>
      <c r="F354" s="205" t="s">
        <v>5009</v>
      </c>
      <c r="H354" s="206">
        <v>125.4</v>
      </c>
      <c r="L354" s="203"/>
      <c r="M354" s="207"/>
      <c r="T354" s="208"/>
      <c r="AT354" s="204" t="s">
        <v>869</v>
      </c>
      <c r="AU354" s="204" t="s">
        <v>240</v>
      </c>
      <c r="AV354" s="202" t="s">
        <v>240</v>
      </c>
      <c r="AW354" s="202" t="s">
        <v>787</v>
      </c>
      <c r="AX354" s="202" t="s">
        <v>544</v>
      </c>
      <c r="AY354" s="204" t="s">
        <v>858</v>
      </c>
    </row>
    <row r="355" spans="2:65" s="119" customFormat="1" ht="16.5" customHeight="1" x14ac:dyDescent="0.25">
      <c r="B355" s="120"/>
      <c r="C355" s="418" t="s">
        <v>1048</v>
      </c>
      <c r="D355" s="418" t="s">
        <v>512</v>
      </c>
      <c r="E355" s="419" t="s">
        <v>5010</v>
      </c>
      <c r="F355" s="420" t="s">
        <v>5011</v>
      </c>
      <c r="G355" s="421" t="s">
        <v>85</v>
      </c>
      <c r="H355" s="422">
        <v>131</v>
      </c>
      <c r="I355" s="423"/>
      <c r="J355" s="423">
        <f>ROUND(I355*H355,2)</f>
        <v>0</v>
      </c>
      <c r="K355" s="420" t="s">
        <v>862</v>
      </c>
      <c r="L355" s="120"/>
      <c r="M355" s="190" t="s">
        <v>792</v>
      </c>
      <c r="N355" s="191" t="s">
        <v>809</v>
      </c>
      <c r="O355" s="192">
        <v>0.29699999999999999</v>
      </c>
      <c r="P355" s="192">
        <f>O355*H355</f>
        <v>38.906999999999996</v>
      </c>
      <c r="Q355" s="192">
        <v>1.0000000000000001E-5</v>
      </c>
      <c r="R355" s="192">
        <f>Q355*H355</f>
        <v>1.3100000000000002E-3</v>
      </c>
      <c r="S355" s="192">
        <v>0</v>
      </c>
      <c r="T355" s="193">
        <f>S355*H355</f>
        <v>0</v>
      </c>
      <c r="AR355" s="194" t="s">
        <v>863</v>
      </c>
      <c r="AT355" s="194" t="s">
        <v>512</v>
      </c>
      <c r="AU355" s="194" t="s">
        <v>240</v>
      </c>
      <c r="AY355" s="112" t="s">
        <v>858</v>
      </c>
      <c r="BE355" s="195">
        <f>IF(N355="základní",J355,0)</f>
        <v>0</v>
      </c>
      <c r="BF355" s="195">
        <f>IF(N355="snížená",J355,0)</f>
        <v>0</v>
      </c>
      <c r="BG355" s="195">
        <f>IF(N355="zákl. přenesená",J355,0)</f>
        <v>0</v>
      </c>
      <c r="BH355" s="195">
        <f>IF(N355="sníž. přenesená",J355,0)</f>
        <v>0</v>
      </c>
      <c r="BI355" s="195">
        <f>IF(N355="nulová",J355,0)</f>
        <v>0</v>
      </c>
      <c r="BJ355" s="112" t="s">
        <v>544</v>
      </c>
      <c r="BK355" s="195">
        <f>ROUND(I355*H355,2)</f>
        <v>0</v>
      </c>
      <c r="BL355" s="112" t="s">
        <v>863</v>
      </c>
      <c r="BM355" s="194" t="s">
        <v>5012</v>
      </c>
    </row>
    <row r="356" spans="2:65" s="119" customFormat="1" x14ac:dyDescent="0.25">
      <c r="B356" s="120"/>
      <c r="D356" s="196" t="s">
        <v>865</v>
      </c>
      <c r="F356" s="197" t="s">
        <v>5013</v>
      </c>
      <c r="L356" s="120"/>
      <c r="M356" s="198"/>
      <c r="T356" s="199"/>
      <c r="AT356" s="112" t="s">
        <v>865</v>
      </c>
      <c r="AU356" s="112" t="s">
        <v>240</v>
      </c>
    </row>
    <row r="357" spans="2:65" s="119" customFormat="1" x14ac:dyDescent="0.25">
      <c r="B357" s="120"/>
      <c r="D357" s="200" t="s">
        <v>867</v>
      </c>
      <c r="F357" s="424" t="s">
        <v>5014</v>
      </c>
      <c r="L357" s="120"/>
      <c r="M357" s="198"/>
      <c r="T357" s="199"/>
      <c r="AT357" s="112" t="s">
        <v>867</v>
      </c>
      <c r="AU357" s="112" t="s">
        <v>240</v>
      </c>
    </row>
    <row r="358" spans="2:65" s="209" customFormat="1" ht="22.5" x14ac:dyDescent="0.25">
      <c r="B358" s="210"/>
      <c r="D358" s="196" t="s">
        <v>869</v>
      </c>
      <c r="E358" s="211" t="s">
        <v>792</v>
      </c>
      <c r="F358" s="212" t="s">
        <v>4986</v>
      </c>
      <c r="H358" s="211" t="s">
        <v>792</v>
      </c>
      <c r="L358" s="210"/>
      <c r="M358" s="213"/>
      <c r="T358" s="214"/>
      <c r="AT358" s="211" t="s">
        <v>869</v>
      </c>
      <c r="AU358" s="211" t="s">
        <v>240</v>
      </c>
      <c r="AV358" s="209" t="s">
        <v>544</v>
      </c>
      <c r="AW358" s="209" t="s">
        <v>871</v>
      </c>
      <c r="AX358" s="209" t="s">
        <v>857</v>
      </c>
      <c r="AY358" s="211" t="s">
        <v>858</v>
      </c>
    </row>
    <row r="359" spans="2:65" s="209" customFormat="1" ht="11.25" x14ac:dyDescent="0.25">
      <c r="B359" s="210"/>
      <c r="D359" s="196" t="s">
        <v>869</v>
      </c>
      <c r="E359" s="211" t="s">
        <v>792</v>
      </c>
      <c r="F359" s="212" t="s">
        <v>4987</v>
      </c>
      <c r="H359" s="211" t="s">
        <v>792</v>
      </c>
      <c r="L359" s="210"/>
      <c r="M359" s="213"/>
      <c r="T359" s="214"/>
      <c r="AT359" s="211" t="s">
        <v>869</v>
      </c>
      <c r="AU359" s="211" t="s">
        <v>240</v>
      </c>
      <c r="AV359" s="209" t="s">
        <v>544</v>
      </c>
      <c r="AW359" s="209" t="s">
        <v>871</v>
      </c>
      <c r="AX359" s="209" t="s">
        <v>857</v>
      </c>
      <c r="AY359" s="211" t="s">
        <v>858</v>
      </c>
    </row>
    <row r="360" spans="2:65" s="209" customFormat="1" ht="11.25" x14ac:dyDescent="0.25">
      <c r="B360" s="210"/>
      <c r="D360" s="196" t="s">
        <v>869</v>
      </c>
      <c r="E360" s="211" t="s">
        <v>792</v>
      </c>
      <c r="F360" s="212" t="s">
        <v>5015</v>
      </c>
      <c r="H360" s="211" t="s">
        <v>792</v>
      </c>
      <c r="L360" s="210"/>
      <c r="M360" s="213"/>
      <c r="T360" s="214"/>
      <c r="AT360" s="211" t="s">
        <v>869</v>
      </c>
      <c r="AU360" s="211" t="s">
        <v>240</v>
      </c>
      <c r="AV360" s="209" t="s">
        <v>544</v>
      </c>
      <c r="AW360" s="209" t="s">
        <v>871</v>
      </c>
      <c r="AX360" s="209" t="s">
        <v>857</v>
      </c>
      <c r="AY360" s="211" t="s">
        <v>858</v>
      </c>
    </row>
    <row r="361" spans="2:65" s="202" customFormat="1" ht="11.25" x14ac:dyDescent="0.25">
      <c r="B361" s="203"/>
      <c r="D361" s="196" t="s">
        <v>869</v>
      </c>
      <c r="E361" s="204" t="s">
        <v>792</v>
      </c>
      <c r="F361" s="205" t="s">
        <v>5016</v>
      </c>
      <c r="H361" s="206">
        <v>32</v>
      </c>
      <c r="L361" s="203"/>
      <c r="M361" s="207"/>
      <c r="T361" s="208"/>
      <c r="AT361" s="204" t="s">
        <v>869</v>
      </c>
      <c r="AU361" s="204" t="s">
        <v>240</v>
      </c>
      <c r="AV361" s="202" t="s">
        <v>240</v>
      </c>
      <c r="AW361" s="202" t="s">
        <v>871</v>
      </c>
      <c r="AX361" s="202" t="s">
        <v>857</v>
      </c>
      <c r="AY361" s="204" t="s">
        <v>858</v>
      </c>
    </row>
    <row r="362" spans="2:65" s="209" customFormat="1" ht="11.25" x14ac:dyDescent="0.25">
      <c r="B362" s="210"/>
      <c r="D362" s="196" t="s">
        <v>869</v>
      </c>
      <c r="E362" s="211" t="s">
        <v>792</v>
      </c>
      <c r="F362" s="212" t="s">
        <v>5017</v>
      </c>
      <c r="H362" s="211" t="s">
        <v>792</v>
      </c>
      <c r="L362" s="210"/>
      <c r="M362" s="213"/>
      <c r="T362" s="214"/>
      <c r="AT362" s="211" t="s">
        <v>869</v>
      </c>
      <c r="AU362" s="211" t="s">
        <v>240</v>
      </c>
      <c r="AV362" s="209" t="s">
        <v>544</v>
      </c>
      <c r="AW362" s="209" t="s">
        <v>871</v>
      </c>
      <c r="AX362" s="209" t="s">
        <v>857</v>
      </c>
      <c r="AY362" s="211" t="s">
        <v>858</v>
      </c>
    </row>
    <row r="363" spans="2:65" s="202" customFormat="1" ht="11.25" x14ac:dyDescent="0.25">
      <c r="B363" s="203"/>
      <c r="D363" s="196" t="s">
        <v>869</v>
      </c>
      <c r="E363" s="204" t="s">
        <v>792</v>
      </c>
      <c r="F363" s="205" t="s">
        <v>5018</v>
      </c>
      <c r="H363" s="206">
        <v>61</v>
      </c>
      <c r="L363" s="203"/>
      <c r="M363" s="207"/>
      <c r="T363" s="208"/>
      <c r="AT363" s="204" t="s">
        <v>869</v>
      </c>
      <c r="AU363" s="204" t="s">
        <v>240</v>
      </c>
      <c r="AV363" s="202" t="s">
        <v>240</v>
      </c>
      <c r="AW363" s="202" t="s">
        <v>871</v>
      </c>
      <c r="AX363" s="202" t="s">
        <v>857</v>
      </c>
      <c r="AY363" s="204" t="s">
        <v>858</v>
      </c>
    </row>
    <row r="364" spans="2:65" s="209" customFormat="1" ht="11.25" x14ac:dyDescent="0.25">
      <c r="B364" s="210"/>
      <c r="D364" s="196" t="s">
        <v>869</v>
      </c>
      <c r="E364" s="211" t="s">
        <v>792</v>
      </c>
      <c r="F364" s="212" t="s">
        <v>5004</v>
      </c>
      <c r="H364" s="211" t="s">
        <v>792</v>
      </c>
      <c r="L364" s="210"/>
      <c r="M364" s="213"/>
      <c r="T364" s="214"/>
      <c r="AT364" s="211" t="s">
        <v>869</v>
      </c>
      <c r="AU364" s="211" t="s">
        <v>240</v>
      </c>
      <c r="AV364" s="209" t="s">
        <v>544</v>
      </c>
      <c r="AW364" s="209" t="s">
        <v>871</v>
      </c>
      <c r="AX364" s="209" t="s">
        <v>857</v>
      </c>
      <c r="AY364" s="211" t="s">
        <v>858</v>
      </c>
    </row>
    <row r="365" spans="2:65" s="202" customFormat="1" ht="11.25" x14ac:dyDescent="0.25">
      <c r="B365" s="203"/>
      <c r="D365" s="196" t="s">
        <v>869</v>
      </c>
      <c r="E365" s="204" t="s">
        <v>792</v>
      </c>
      <c r="F365" s="205" t="s">
        <v>5019</v>
      </c>
      <c r="H365" s="206">
        <v>38</v>
      </c>
      <c r="L365" s="203"/>
      <c r="M365" s="207"/>
      <c r="T365" s="208"/>
      <c r="AT365" s="204" t="s">
        <v>869</v>
      </c>
      <c r="AU365" s="204" t="s">
        <v>240</v>
      </c>
      <c r="AV365" s="202" t="s">
        <v>240</v>
      </c>
      <c r="AW365" s="202" t="s">
        <v>871</v>
      </c>
      <c r="AX365" s="202" t="s">
        <v>857</v>
      </c>
      <c r="AY365" s="204" t="s">
        <v>858</v>
      </c>
    </row>
    <row r="366" spans="2:65" s="425" customFormat="1" ht="11.25" x14ac:dyDescent="0.25">
      <c r="B366" s="426"/>
      <c r="D366" s="196" t="s">
        <v>869</v>
      </c>
      <c r="E366" s="427" t="s">
        <v>792</v>
      </c>
      <c r="F366" s="428" t="s">
        <v>4776</v>
      </c>
      <c r="H366" s="429">
        <v>131</v>
      </c>
      <c r="L366" s="426"/>
      <c r="M366" s="430"/>
      <c r="T366" s="431"/>
      <c r="AT366" s="427" t="s">
        <v>869</v>
      </c>
      <c r="AU366" s="427" t="s">
        <v>240</v>
      </c>
      <c r="AV366" s="425" t="s">
        <v>863</v>
      </c>
      <c r="AW366" s="425" t="s">
        <v>871</v>
      </c>
      <c r="AX366" s="425" t="s">
        <v>544</v>
      </c>
      <c r="AY366" s="427" t="s">
        <v>858</v>
      </c>
    </row>
    <row r="367" spans="2:65" s="119" customFormat="1" ht="16.5" customHeight="1" x14ac:dyDescent="0.25">
      <c r="B367" s="120"/>
      <c r="C367" s="432" t="s">
        <v>1056</v>
      </c>
      <c r="D367" s="432" t="s">
        <v>932</v>
      </c>
      <c r="E367" s="433" t="s">
        <v>5020</v>
      </c>
      <c r="F367" s="434" t="s">
        <v>5021</v>
      </c>
      <c r="G367" s="435" t="s">
        <v>85</v>
      </c>
      <c r="H367" s="436">
        <v>144.1</v>
      </c>
      <c r="I367" s="437"/>
      <c r="J367" s="437">
        <f>ROUND(I367*H367,2)</f>
        <v>0</v>
      </c>
      <c r="K367" s="434" t="s">
        <v>862</v>
      </c>
      <c r="L367" s="215"/>
      <c r="M367" s="216" t="s">
        <v>792</v>
      </c>
      <c r="N367" s="217" t="s">
        <v>809</v>
      </c>
      <c r="O367" s="192">
        <v>0</v>
      </c>
      <c r="P367" s="192">
        <f>O367*H367</f>
        <v>0</v>
      </c>
      <c r="Q367" s="192">
        <v>2.8999999999999998E-3</v>
      </c>
      <c r="R367" s="192">
        <f>Q367*H367</f>
        <v>0.41788999999999993</v>
      </c>
      <c r="S367" s="192">
        <v>0</v>
      </c>
      <c r="T367" s="193">
        <f>S367*H367</f>
        <v>0</v>
      </c>
      <c r="AR367" s="194" t="s">
        <v>905</v>
      </c>
      <c r="AT367" s="194" t="s">
        <v>932</v>
      </c>
      <c r="AU367" s="194" t="s">
        <v>240</v>
      </c>
      <c r="AY367" s="112" t="s">
        <v>858</v>
      </c>
      <c r="BE367" s="195">
        <f>IF(N367="základní",J367,0)</f>
        <v>0</v>
      </c>
      <c r="BF367" s="195">
        <f>IF(N367="snížená",J367,0)</f>
        <v>0</v>
      </c>
      <c r="BG367" s="195">
        <f>IF(N367="zákl. přenesená",J367,0)</f>
        <v>0</v>
      </c>
      <c r="BH367" s="195">
        <f>IF(N367="sníž. přenesená",J367,0)</f>
        <v>0</v>
      </c>
      <c r="BI367" s="195">
        <f>IF(N367="nulová",J367,0)</f>
        <v>0</v>
      </c>
      <c r="BJ367" s="112" t="s">
        <v>544</v>
      </c>
      <c r="BK367" s="195">
        <f>ROUND(I367*H367,2)</f>
        <v>0</v>
      </c>
      <c r="BL367" s="112" t="s">
        <v>863</v>
      </c>
      <c r="BM367" s="194" t="s">
        <v>5022</v>
      </c>
    </row>
    <row r="368" spans="2:65" s="119" customFormat="1" x14ac:dyDescent="0.25">
      <c r="B368" s="120"/>
      <c r="D368" s="196" t="s">
        <v>865</v>
      </c>
      <c r="F368" s="197" t="s">
        <v>5021</v>
      </c>
      <c r="L368" s="120"/>
      <c r="M368" s="198"/>
      <c r="T368" s="199"/>
      <c r="AT368" s="112" t="s">
        <v>865</v>
      </c>
      <c r="AU368" s="112" t="s">
        <v>240</v>
      </c>
    </row>
    <row r="369" spans="2:65" s="202" customFormat="1" ht="11.25" x14ac:dyDescent="0.25">
      <c r="B369" s="203"/>
      <c r="D369" s="196" t="s">
        <v>869</v>
      </c>
      <c r="F369" s="205" t="s">
        <v>5023</v>
      </c>
      <c r="H369" s="206">
        <v>144.1</v>
      </c>
      <c r="L369" s="203"/>
      <c r="M369" s="207"/>
      <c r="T369" s="208"/>
      <c r="AT369" s="204" t="s">
        <v>869</v>
      </c>
      <c r="AU369" s="204" t="s">
        <v>240</v>
      </c>
      <c r="AV369" s="202" t="s">
        <v>240</v>
      </c>
      <c r="AW369" s="202" t="s">
        <v>787</v>
      </c>
      <c r="AX369" s="202" t="s">
        <v>544</v>
      </c>
      <c r="AY369" s="204" t="s">
        <v>858</v>
      </c>
    </row>
    <row r="370" spans="2:65" s="119" customFormat="1" ht="16.5" customHeight="1" x14ac:dyDescent="0.25">
      <c r="B370" s="120"/>
      <c r="C370" s="418" t="s">
        <v>1063</v>
      </c>
      <c r="D370" s="418" t="s">
        <v>512</v>
      </c>
      <c r="E370" s="419" t="s">
        <v>5024</v>
      </c>
      <c r="F370" s="420" t="s">
        <v>5025</v>
      </c>
      <c r="G370" s="421" t="s">
        <v>85</v>
      </c>
      <c r="H370" s="422">
        <v>44</v>
      </c>
      <c r="I370" s="423"/>
      <c r="J370" s="423">
        <f>ROUND(I370*H370,2)</f>
        <v>0</v>
      </c>
      <c r="K370" s="420" t="s">
        <v>862</v>
      </c>
      <c r="L370" s="120"/>
      <c r="M370" s="190" t="s">
        <v>792</v>
      </c>
      <c r="N370" s="191" t="s">
        <v>809</v>
      </c>
      <c r="O370" s="192">
        <v>0.317</v>
      </c>
      <c r="P370" s="192">
        <f>O370*H370</f>
        <v>13.948</v>
      </c>
      <c r="Q370" s="192">
        <v>1.0000000000000001E-5</v>
      </c>
      <c r="R370" s="192">
        <f>Q370*H370</f>
        <v>4.4000000000000002E-4</v>
      </c>
      <c r="S370" s="192">
        <v>0</v>
      </c>
      <c r="T370" s="193">
        <f>S370*H370</f>
        <v>0</v>
      </c>
      <c r="AR370" s="194" t="s">
        <v>863</v>
      </c>
      <c r="AT370" s="194" t="s">
        <v>512</v>
      </c>
      <c r="AU370" s="194" t="s">
        <v>240</v>
      </c>
      <c r="AY370" s="112" t="s">
        <v>858</v>
      </c>
      <c r="BE370" s="195">
        <f>IF(N370="základní",J370,0)</f>
        <v>0</v>
      </c>
      <c r="BF370" s="195">
        <f>IF(N370="snížená",J370,0)</f>
        <v>0</v>
      </c>
      <c r="BG370" s="195">
        <f>IF(N370="zákl. přenesená",J370,0)</f>
        <v>0</v>
      </c>
      <c r="BH370" s="195">
        <f>IF(N370="sníž. přenesená",J370,0)</f>
        <v>0</v>
      </c>
      <c r="BI370" s="195">
        <f>IF(N370="nulová",J370,0)</f>
        <v>0</v>
      </c>
      <c r="BJ370" s="112" t="s">
        <v>544</v>
      </c>
      <c r="BK370" s="195">
        <f>ROUND(I370*H370,2)</f>
        <v>0</v>
      </c>
      <c r="BL370" s="112" t="s">
        <v>863</v>
      </c>
      <c r="BM370" s="194" t="s">
        <v>5026</v>
      </c>
    </row>
    <row r="371" spans="2:65" s="119" customFormat="1" x14ac:dyDescent="0.25">
      <c r="B371" s="120"/>
      <c r="D371" s="196" t="s">
        <v>865</v>
      </c>
      <c r="F371" s="197" t="s">
        <v>5027</v>
      </c>
      <c r="L371" s="120"/>
      <c r="M371" s="198"/>
      <c r="T371" s="199"/>
      <c r="AT371" s="112" t="s">
        <v>865</v>
      </c>
      <c r="AU371" s="112" t="s">
        <v>240</v>
      </c>
    </row>
    <row r="372" spans="2:65" s="119" customFormat="1" x14ac:dyDescent="0.25">
      <c r="B372" s="120"/>
      <c r="D372" s="200" t="s">
        <v>867</v>
      </c>
      <c r="F372" s="424" t="s">
        <v>5028</v>
      </c>
      <c r="L372" s="120"/>
      <c r="M372" s="198"/>
      <c r="T372" s="199"/>
      <c r="AT372" s="112" t="s">
        <v>867</v>
      </c>
      <c r="AU372" s="112" t="s">
        <v>240</v>
      </c>
    </row>
    <row r="373" spans="2:65" s="119" customFormat="1" ht="16.5" customHeight="1" x14ac:dyDescent="0.25">
      <c r="B373" s="120"/>
      <c r="C373" s="432" t="s">
        <v>1070</v>
      </c>
      <c r="D373" s="432" t="s">
        <v>932</v>
      </c>
      <c r="E373" s="433" t="s">
        <v>5029</v>
      </c>
      <c r="F373" s="434" t="s">
        <v>5030</v>
      </c>
      <c r="G373" s="435" t="s">
        <v>85</v>
      </c>
      <c r="H373" s="436">
        <v>48.4</v>
      </c>
      <c r="I373" s="437"/>
      <c r="J373" s="437">
        <f>ROUND(I373*H373,2)</f>
        <v>0</v>
      </c>
      <c r="K373" s="434" t="s">
        <v>862</v>
      </c>
      <c r="L373" s="215"/>
      <c r="M373" s="216" t="s">
        <v>792</v>
      </c>
      <c r="N373" s="217" t="s">
        <v>809</v>
      </c>
      <c r="O373" s="192">
        <v>0</v>
      </c>
      <c r="P373" s="192">
        <f>O373*H373</f>
        <v>0</v>
      </c>
      <c r="Q373" s="192">
        <v>4.5999999999999999E-3</v>
      </c>
      <c r="R373" s="192">
        <f>Q373*H373</f>
        <v>0.22263999999999998</v>
      </c>
      <c r="S373" s="192">
        <v>0</v>
      </c>
      <c r="T373" s="193">
        <f>S373*H373</f>
        <v>0</v>
      </c>
      <c r="AR373" s="194" t="s">
        <v>905</v>
      </c>
      <c r="AT373" s="194" t="s">
        <v>932</v>
      </c>
      <c r="AU373" s="194" t="s">
        <v>240</v>
      </c>
      <c r="AY373" s="112" t="s">
        <v>858</v>
      </c>
      <c r="BE373" s="195">
        <f>IF(N373="základní",J373,0)</f>
        <v>0</v>
      </c>
      <c r="BF373" s="195">
        <f>IF(N373="snížená",J373,0)</f>
        <v>0</v>
      </c>
      <c r="BG373" s="195">
        <f>IF(N373="zákl. přenesená",J373,0)</f>
        <v>0</v>
      </c>
      <c r="BH373" s="195">
        <f>IF(N373="sníž. přenesená",J373,0)</f>
        <v>0</v>
      </c>
      <c r="BI373" s="195">
        <f>IF(N373="nulová",J373,0)</f>
        <v>0</v>
      </c>
      <c r="BJ373" s="112" t="s">
        <v>544</v>
      </c>
      <c r="BK373" s="195">
        <f>ROUND(I373*H373,2)</f>
        <v>0</v>
      </c>
      <c r="BL373" s="112" t="s">
        <v>863</v>
      </c>
      <c r="BM373" s="194" t="s">
        <v>5031</v>
      </c>
    </row>
    <row r="374" spans="2:65" s="119" customFormat="1" x14ac:dyDescent="0.25">
      <c r="B374" s="120"/>
      <c r="D374" s="196" t="s">
        <v>865</v>
      </c>
      <c r="F374" s="197" t="s">
        <v>5030</v>
      </c>
      <c r="L374" s="120"/>
      <c r="M374" s="198"/>
      <c r="T374" s="199"/>
      <c r="AT374" s="112" t="s">
        <v>865</v>
      </c>
      <c r="AU374" s="112" t="s">
        <v>240</v>
      </c>
    </row>
    <row r="375" spans="2:65" s="209" customFormat="1" ht="22.5" x14ac:dyDescent="0.25">
      <c r="B375" s="210"/>
      <c r="D375" s="196" t="s">
        <v>869</v>
      </c>
      <c r="E375" s="211" t="s">
        <v>792</v>
      </c>
      <c r="F375" s="212" t="s">
        <v>4986</v>
      </c>
      <c r="H375" s="211" t="s">
        <v>792</v>
      </c>
      <c r="L375" s="210"/>
      <c r="M375" s="213"/>
      <c r="T375" s="214"/>
      <c r="AT375" s="211" t="s">
        <v>869</v>
      </c>
      <c r="AU375" s="211" t="s">
        <v>240</v>
      </c>
      <c r="AV375" s="209" t="s">
        <v>544</v>
      </c>
      <c r="AW375" s="209" t="s">
        <v>871</v>
      </c>
      <c r="AX375" s="209" t="s">
        <v>857</v>
      </c>
      <c r="AY375" s="211" t="s">
        <v>858</v>
      </c>
    </row>
    <row r="376" spans="2:65" s="209" customFormat="1" ht="11.25" x14ac:dyDescent="0.25">
      <c r="B376" s="210"/>
      <c r="D376" s="196" t="s">
        <v>869</v>
      </c>
      <c r="E376" s="211" t="s">
        <v>792</v>
      </c>
      <c r="F376" s="212" t="s">
        <v>4987</v>
      </c>
      <c r="H376" s="211" t="s">
        <v>792</v>
      </c>
      <c r="L376" s="210"/>
      <c r="M376" s="213"/>
      <c r="T376" s="214"/>
      <c r="AT376" s="211" t="s">
        <v>869</v>
      </c>
      <c r="AU376" s="211" t="s">
        <v>240</v>
      </c>
      <c r="AV376" s="209" t="s">
        <v>544</v>
      </c>
      <c r="AW376" s="209" t="s">
        <v>871</v>
      </c>
      <c r="AX376" s="209" t="s">
        <v>857</v>
      </c>
      <c r="AY376" s="211" t="s">
        <v>858</v>
      </c>
    </row>
    <row r="377" spans="2:65" s="209" customFormat="1" ht="11.25" x14ac:dyDescent="0.25">
      <c r="B377" s="210"/>
      <c r="D377" s="196" t="s">
        <v>869</v>
      </c>
      <c r="E377" s="211" t="s">
        <v>792</v>
      </c>
      <c r="F377" s="212" t="s">
        <v>5015</v>
      </c>
      <c r="H377" s="211" t="s">
        <v>792</v>
      </c>
      <c r="L377" s="210"/>
      <c r="M377" s="213"/>
      <c r="T377" s="214"/>
      <c r="AT377" s="211" t="s">
        <v>869</v>
      </c>
      <c r="AU377" s="211" t="s">
        <v>240</v>
      </c>
      <c r="AV377" s="209" t="s">
        <v>544</v>
      </c>
      <c r="AW377" s="209" t="s">
        <v>871</v>
      </c>
      <c r="AX377" s="209" t="s">
        <v>857</v>
      </c>
      <c r="AY377" s="211" t="s">
        <v>858</v>
      </c>
    </row>
    <row r="378" spans="2:65" s="202" customFormat="1" ht="11.25" x14ac:dyDescent="0.25">
      <c r="B378" s="203"/>
      <c r="D378" s="196" t="s">
        <v>869</v>
      </c>
      <c r="E378" s="204" t="s">
        <v>792</v>
      </c>
      <c r="F378" s="205" t="s">
        <v>5032</v>
      </c>
      <c r="H378" s="206">
        <v>26</v>
      </c>
      <c r="L378" s="203"/>
      <c r="M378" s="207"/>
      <c r="T378" s="208"/>
      <c r="AT378" s="204" t="s">
        <v>869</v>
      </c>
      <c r="AU378" s="204" t="s">
        <v>240</v>
      </c>
      <c r="AV378" s="202" t="s">
        <v>240</v>
      </c>
      <c r="AW378" s="202" t="s">
        <v>871</v>
      </c>
      <c r="AX378" s="202" t="s">
        <v>857</v>
      </c>
      <c r="AY378" s="204" t="s">
        <v>858</v>
      </c>
    </row>
    <row r="379" spans="2:65" s="209" customFormat="1" ht="11.25" x14ac:dyDescent="0.25">
      <c r="B379" s="210"/>
      <c r="D379" s="196" t="s">
        <v>869</v>
      </c>
      <c r="E379" s="211" t="s">
        <v>792</v>
      </c>
      <c r="F379" s="212" t="s">
        <v>5033</v>
      </c>
      <c r="H379" s="211" t="s">
        <v>792</v>
      </c>
      <c r="L379" s="210"/>
      <c r="M379" s="213"/>
      <c r="T379" s="214"/>
      <c r="AT379" s="211" t="s">
        <v>869</v>
      </c>
      <c r="AU379" s="211" t="s">
        <v>240</v>
      </c>
      <c r="AV379" s="209" t="s">
        <v>544</v>
      </c>
      <c r="AW379" s="209" t="s">
        <v>871</v>
      </c>
      <c r="AX379" s="209" t="s">
        <v>857</v>
      </c>
      <c r="AY379" s="211" t="s">
        <v>858</v>
      </c>
    </row>
    <row r="380" spans="2:65" s="202" customFormat="1" ht="11.25" x14ac:dyDescent="0.25">
      <c r="B380" s="203"/>
      <c r="D380" s="196" t="s">
        <v>869</v>
      </c>
      <c r="E380" s="204" t="s">
        <v>792</v>
      </c>
      <c r="F380" s="205" t="s">
        <v>5034</v>
      </c>
      <c r="H380" s="206">
        <v>18</v>
      </c>
      <c r="L380" s="203"/>
      <c r="M380" s="207"/>
      <c r="T380" s="208"/>
      <c r="AT380" s="204" t="s">
        <v>869</v>
      </c>
      <c r="AU380" s="204" t="s">
        <v>240</v>
      </c>
      <c r="AV380" s="202" t="s">
        <v>240</v>
      </c>
      <c r="AW380" s="202" t="s">
        <v>871</v>
      </c>
      <c r="AX380" s="202" t="s">
        <v>857</v>
      </c>
      <c r="AY380" s="204" t="s">
        <v>858</v>
      </c>
    </row>
    <row r="381" spans="2:65" s="425" customFormat="1" ht="11.25" x14ac:dyDescent="0.25">
      <c r="B381" s="426"/>
      <c r="D381" s="196" t="s">
        <v>869</v>
      </c>
      <c r="E381" s="427" t="s">
        <v>792</v>
      </c>
      <c r="F381" s="428" t="s">
        <v>4776</v>
      </c>
      <c r="H381" s="429">
        <v>44</v>
      </c>
      <c r="L381" s="426"/>
      <c r="M381" s="430"/>
      <c r="T381" s="431"/>
      <c r="AT381" s="427" t="s">
        <v>869</v>
      </c>
      <c r="AU381" s="427" t="s">
        <v>240</v>
      </c>
      <c r="AV381" s="425" t="s">
        <v>863</v>
      </c>
      <c r="AW381" s="425" t="s">
        <v>871</v>
      </c>
      <c r="AX381" s="425" t="s">
        <v>544</v>
      </c>
      <c r="AY381" s="427" t="s">
        <v>858</v>
      </c>
    </row>
    <row r="382" spans="2:65" s="202" customFormat="1" ht="11.25" x14ac:dyDescent="0.25">
      <c r="B382" s="203"/>
      <c r="D382" s="196" t="s">
        <v>869</v>
      </c>
      <c r="F382" s="205" t="s">
        <v>5035</v>
      </c>
      <c r="H382" s="206">
        <v>48.4</v>
      </c>
      <c r="L382" s="203"/>
      <c r="M382" s="207"/>
      <c r="T382" s="208"/>
      <c r="AT382" s="204" t="s">
        <v>869</v>
      </c>
      <c r="AU382" s="204" t="s">
        <v>240</v>
      </c>
      <c r="AV382" s="202" t="s">
        <v>240</v>
      </c>
      <c r="AW382" s="202" t="s">
        <v>787</v>
      </c>
      <c r="AX382" s="202" t="s">
        <v>544</v>
      </c>
      <c r="AY382" s="204" t="s">
        <v>858</v>
      </c>
    </row>
    <row r="383" spans="2:65" s="119" customFormat="1" ht="16.5" customHeight="1" x14ac:dyDescent="0.25">
      <c r="B383" s="120"/>
      <c r="C383" s="418" t="s">
        <v>1945</v>
      </c>
      <c r="D383" s="418" t="s">
        <v>512</v>
      </c>
      <c r="E383" s="419" t="s">
        <v>5036</v>
      </c>
      <c r="F383" s="420" t="s">
        <v>5037</v>
      </c>
      <c r="G383" s="421" t="s">
        <v>67</v>
      </c>
      <c r="H383" s="422">
        <v>3</v>
      </c>
      <c r="I383" s="423"/>
      <c r="J383" s="423">
        <f>ROUND(I383*H383,2)</f>
        <v>0</v>
      </c>
      <c r="K383" s="420" t="s">
        <v>862</v>
      </c>
      <c r="L383" s="120"/>
      <c r="M383" s="190" t="s">
        <v>792</v>
      </c>
      <c r="N383" s="191" t="s">
        <v>809</v>
      </c>
      <c r="O383" s="192">
        <v>0.625</v>
      </c>
      <c r="P383" s="192">
        <f>O383*H383</f>
        <v>1.875</v>
      </c>
      <c r="Q383" s="192">
        <v>0</v>
      </c>
      <c r="R383" s="192">
        <f>Q383*H383</f>
        <v>0</v>
      </c>
      <c r="S383" s="192">
        <v>0</v>
      </c>
      <c r="T383" s="193">
        <f>S383*H383</f>
        <v>0</v>
      </c>
      <c r="AR383" s="194" t="s">
        <v>863</v>
      </c>
      <c r="AT383" s="194" t="s">
        <v>512</v>
      </c>
      <c r="AU383" s="194" t="s">
        <v>240</v>
      </c>
      <c r="AY383" s="112" t="s">
        <v>858</v>
      </c>
      <c r="BE383" s="195">
        <f>IF(N383="základní",J383,0)</f>
        <v>0</v>
      </c>
      <c r="BF383" s="195">
        <f>IF(N383="snížená",J383,0)</f>
        <v>0</v>
      </c>
      <c r="BG383" s="195">
        <f>IF(N383="zákl. přenesená",J383,0)</f>
        <v>0</v>
      </c>
      <c r="BH383" s="195">
        <f>IF(N383="sníž. přenesená",J383,0)</f>
        <v>0</v>
      </c>
      <c r="BI383" s="195">
        <f>IF(N383="nulová",J383,0)</f>
        <v>0</v>
      </c>
      <c r="BJ383" s="112" t="s">
        <v>544</v>
      </c>
      <c r="BK383" s="195">
        <f>ROUND(I383*H383,2)</f>
        <v>0</v>
      </c>
      <c r="BL383" s="112" t="s">
        <v>863</v>
      </c>
      <c r="BM383" s="194" t="s">
        <v>5038</v>
      </c>
    </row>
    <row r="384" spans="2:65" s="119" customFormat="1" ht="19.5" x14ac:dyDescent="0.25">
      <c r="B384" s="120"/>
      <c r="D384" s="196" t="s">
        <v>865</v>
      </c>
      <c r="F384" s="197" t="s">
        <v>5039</v>
      </c>
      <c r="L384" s="120"/>
      <c r="M384" s="198"/>
      <c r="T384" s="199"/>
      <c r="AT384" s="112" t="s">
        <v>865</v>
      </c>
      <c r="AU384" s="112" t="s">
        <v>240</v>
      </c>
    </row>
    <row r="385" spans="2:65" s="119" customFormat="1" x14ac:dyDescent="0.25">
      <c r="B385" s="120"/>
      <c r="D385" s="200" t="s">
        <v>867</v>
      </c>
      <c r="F385" s="424" t="s">
        <v>5040</v>
      </c>
      <c r="L385" s="120"/>
      <c r="M385" s="198"/>
      <c r="T385" s="199"/>
      <c r="AT385" s="112" t="s">
        <v>867</v>
      </c>
      <c r="AU385" s="112" t="s">
        <v>240</v>
      </c>
    </row>
    <row r="386" spans="2:65" s="119" customFormat="1" ht="16.5" customHeight="1" x14ac:dyDescent="0.25">
      <c r="B386" s="120"/>
      <c r="C386" s="432" t="s">
        <v>1949</v>
      </c>
      <c r="D386" s="432" t="s">
        <v>932</v>
      </c>
      <c r="E386" s="433" t="s">
        <v>5041</v>
      </c>
      <c r="F386" s="434" t="s">
        <v>5042</v>
      </c>
      <c r="G386" s="435" t="s">
        <v>67</v>
      </c>
      <c r="H386" s="436">
        <v>1</v>
      </c>
      <c r="I386" s="437"/>
      <c r="J386" s="437">
        <f>ROUND(I386*H386,2)</f>
        <v>0</v>
      </c>
      <c r="K386" s="434" t="s">
        <v>862</v>
      </c>
      <c r="L386" s="215"/>
      <c r="M386" s="216" t="s">
        <v>792</v>
      </c>
      <c r="N386" s="217" t="s">
        <v>809</v>
      </c>
      <c r="O386" s="192">
        <v>0</v>
      </c>
      <c r="P386" s="192">
        <f>O386*H386</f>
        <v>0</v>
      </c>
      <c r="Q386" s="192">
        <v>3.8999999999999999E-4</v>
      </c>
      <c r="R386" s="192">
        <f>Q386*H386</f>
        <v>3.8999999999999999E-4</v>
      </c>
      <c r="S386" s="192">
        <v>0</v>
      </c>
      <c r="T386" s="193">
        <f>S386*H386</f>
        <v>0</v>
      </c>
      <c r="AR386" s="194" t="s">
        <v>905</v>
      </c>
      <c r="AT386" s="194" t="s">
        <v>932</v>
      </c>
      <c r="AU386" s="194" t="s">
        <v>240</v>
      </c>
      <c r="AY386" s="112" t="s">
        <v>858</v>
      </c>
      <c r="BE386" s="195">
        <f>IF(N386="základní",J386,0)</f>
        <v>0</v>
      </c>
      <c r="BF386" s="195">
        <f>IF(N386="snížená",J386,0)</f>
        <v>0</v>
      </c>
      <c r="BG386" s="195">
        <f>IF(N386="zákl. přenesená",J386,0)</f>
        <v>0</v>
      </c>
      <c r="BH386" s="195">
        <f>IF(N386="sníž. přenesená",J386,0)</f>
        <v>0</v>
      </c>
      <c r="BI386" s="195">
        <f>IF(N386="nulová",J386,0)</f>
        <v>0</v>
      </c>
      <c r="BJ386" s="112" t="s">
        <v>544</v>
      </c>
      <c r="BK386" s="195">
        <f>ROUND(I386*H386,2)</f>
        <v>0</v>
      </c>
      <c r="BL386" s="112" t="s">
        <v>863</v>
      </c>
      <c r="BM386" s="194" t="s">
        <v>5043</v>
      </c>
    </row>
    <row r="387" spans="2:65" s="119" customFormat="1" x14ac:dyDescent="0.25">
      <c r="B387" s="120"/>
      <c r="D387" s="196" t="s">
        <v>865</v>
      </c>
      <c r="F387" s="197" t="s">
        <v>5042</v>
      </c>
      <c r="L387" s="120"/>
      <c r="M387" s="198"/>
      <c r="T387" s="199"/>
      <c r="AT387" s="112" t="s">
        <v>865</v>
      </c>
      <c r="AU387" s="112" t="s">
        <v>240</v>
      </c>
    </row>
    <row r="388" spans="2:65" s="119" customFormat="1" ht="16.5" customHeight="1" x14ac:dyDescent="0.25">
      <c r="B388" s="120"/>
      <c r="C388" s="432" t="s">
        <v>1956</v>
      </c>
      <c r="D388" s="432" t="s">
        <v>932</v>
      </c>
      <c r="E388" s="433" t="s">
        <v>5044</v>
      </c>
      <c r="F388" s="434" t="s">
        <v>5045</v>
      </c>
      <c r="G388" s="435" t="s">
        <v>67</v>
      </c>
      <c r="H388" s="436">
        <v>1</v>
      </c>
      <c r="I388" s="437"/>
      <c r="J388" s="437">
        <f>ROUND(I388*H388,2)</f>
        <v>0</v>
      </c>
      <c r="K388" s="434" t="s">
        <v>862</v>
      </c>
      <c r="L388" s="215"/>
      <c r="M388" s="216" t="s">
        <v>792</v>
      </c>
      <c r="N388" s="217" t="s">
        <v>809</v>
      </c>
      <c r="O388" s="192">
        <v>0</v>
      </c>
      <c r="P388" s="192">
        <f>O388*H388</f>
        <v>0</v>
      </c>
      <c r="Q388" s="192">
        <v>4.8000000000000001E-4</v>
      </c>
      <c r="R388" s="192">
        <f>Q388*H388</f>
        <v>4.8000000000000001E-4</v>
      </c>
      <c r="S388" s="192">
        <v>0</v>
      </c>
      <c r="T388" s="193">
        <f>S388*H388</f>
        <v>0</v>
      </c>
      <c r="AR388" s="194" t="s">
        <v>905</v>
      </c>
      <c r="AT388" s="194" t="s">
        <v>932</v>
      </c>
      <c r="AU388" s="194" t="s">
        <v>240</v>
      </c>
      <c r="AY388" s="112" t="s">
        <v>858</v>
      </c>
      <c r="BE388" s="195">
        <f>IF(N388="základní",J388,0)</f>
        <v>0</v>
      </c>
      <c r="BF388" s="195">
        <f>IF(N388="snížená",J388,0)</f>
        <v>0</v>
      </c>
      <c r="BG388" s="195">
        <f>IF(N388="zákl. přenesená",J388,0)</f>
        <v>0</v>
      </c>
      <c r="BH388" s="195">
        <f>IF(N388="sníž. přenesená",J388,0)</f>
        <v>0</v>
      </c>
      <c r="BI388" s="195">
        <f>IF(N388="nulová",J388,0)</f>
        <v>0</v>
      </c>
      <c r="BJ388" s="112" t="s">
        <v>544</v>
      </c>
      <c r="BK388" s="195">
        <f>ROUND(I388*H388,2)</f>
        <v>0</v>
      </c>
      <c r="BL388" s="112" t="s">
        <v>863</v>
      </c>
      <c r="BM388" s="194" t="s">
        <v>5046</v>
      </c>
    </row>
    <row r="389" spans="2:65" s="119" customFormat="1" x14ac:dyDescent="0.25">
      <c r="B389" s="120"/>
      <c r="D389" s="196" t="s">
        <v>865</v>
      </c>
      <c r="F389" s="197" t="s">
        <v>5045</v>
      </c>
      <c r="L389" s="120"/>
      <c r="M389" s="198"/>
      <c r="T389" s="199"/>
      <c r="AT389" s="112" t="s">
        <v>865</v>
      </c>
      <c r="AU389" s="112" t="s">
        <v>240</v>
      </c>
    </row>
    <row r="390" spans="2:65" s="119" customFormat="1" ht="16.5" customHeight="1" x14ac:dyDescent="0.25">
      <c r="B390" s="120"/>
      <c r="C390" s="432" t="s">
        <v>1963</v>
      </c>
      <c r="D390" s="432" t="s">
        <v>932</v>
      </c>
      <c r="E390" s="433" t="s">
        <v>5047</v>
      </c>
      <c r="F390" s="434" t="s">
        <v>5048</v>
      </c>
      <c r="G390" s="435" t="s">
        <v>67</v>
      </c>
      <c r="H390" s="436">
        <v>1</v>
      </c>
      <c r="I390" s="437"/>
      <c r="J390" s="437">
        <f>ROUND(I390*H390,2)</f>
        <v>0</v>
      </c>
      <c r="K390" s="434" t="s">
        <v>862</v>
      </c>
      <c r="L390" s="215"/>
      <c r="M390" s="216" t="s">
        <v>792</v>
      </c>
      <c r="N390" s="217" t="s">
        <v>809</v>
      </c>
      <c r="O390" s="192">
        <v>0</v>
      </c>
      <c r="P390" s="192">
        <f>O390*H390</f>
        <v>0</v>
      </c>
      <c r="Q390" s="192">
        <v>3.5999999999999999E-3</v>
      </c>
      <c r="R390" s="192">
        <f>Q390*H390</f>
        <v>3.5999999999999999E-3</v>
      </c>
      <c r="S390" s="192">
        <v>0</v>
      </c>
      <c r="T390" s="193">
        <f>S390*H390</f>
        <v>0</v>
      </c>
      <c r="AR390" s="194" t="s">
        <v>905</v>
      </c>
      <c r="AT390" s="194" t="s">
        <v>932</v>
      </c>
      <c r="AU390" s="194" t="s">
        <v>240</v>
      </c>
      <c r="AY390" s="112" t="s">
        <v>858</v>
      </c>
      <c r="BE390" s="195">
        <f>IF(N390="základní",J390,0)</f>
        <v>0</v>
      </c>
      <c r="BF390" s="195">
        <f>IF(N390="snížená",J390,0)</f>
        <v>0</v>
      </c>
      <c r="BG390" s="195">
        <f>IF(N390="zákl. přenesená",J390,0)</f>
        <v>0</v>
      </c>
      <c r="BH390" s="195">
        <f>IF(N390="sníž. přenesená",J390,0)</f>
        <v>0</v>
      </c>
      <c r="BI390" s="195">
        <f>IF(N390="nulová",J390,0)</f>
        <v>0</v>
      </c>
      <c r="BJ390" s="112" t="s">
        <v>544</v>
      </c>
      <c r="BK390" s="195">
        <f>ROUND(I390*H390,2)</f>
        <v>0</v>
      </c>
      <c r="BL390" s="112" t="s">
        <v>863</v>
      </c>
      <c r="BM390" s="194" t="s">
        <v>5049</v>
      </c>
    </row>
    <row r="391" spans="2:65" s="119" customFormat="1" x14ac:dyDescent="0.25">
      <c r="B391" s="120"/>
      <c r="D391" s="196" t="s">
        <v>865</v>
      </c>
      <c r="F391" s="197" t="s">
        <v>5048</v>
      </c>
      <c r="L391" s="120"/>
      <c r="M391" s="198"/>
      <c r="T391" s="199"/>
      <c r="AT391" s="112" t="s">
        <v>865</v>
      </c>
      <c r="AU391" s="112" t="s">
        <v>240</v>
      </c>
    </row>
    <row r="392" spans="2:65" s="119" customFormat="1" ht="16.5" customHeight="1" x14ac:dyDescent="0.25">
      <c r="B392" s="120"/>
      <c r="C392" s="418" t="s">
        <v>2062</v>
      </c>
      <c r="D392" s="418" t="s">
        <v>512</v>
      </c>
      <c r="E392" s="419" t="s">
        <v>5050</v>
      </c>
      <c r="F392" s="420" t="s">
        <v>5051</v>
      </c>
      <c r="G392" s="421" t="s">
        <v>67</v>
      </c>
      <c r="H392" s="422">
        <v>1</v>
      </c>
      <c r="I392" s="423"/>
      <c r="J392" s="423">
        <f>ROUND(I392*H392,2)</f>
        <v>0</v>
      </c>
      <c r="K392" s="420" t="s">
        <v>862</v>
      </c>
      <c r="L392" s="120"/>
      <c r="M392" s="190" t="s">
        <v>792</v>
      </c>
      <c r="N392" s="191" t="s">
        <v>809</v>
      </c>
      <c r="O392" s="192">
        <v>1.554</v>
      </c>
      <c r="P392" s="192">
        <f>O392*H392</f>
        <v>1.554</v>
      </c>
      <c r="Q392" s="192">
        <v>1.6199999999999999E-3</v>
      </c>
      <c r="R392" s="192">
        <f>Q392*H392</f>
        <v>1.6199999999999999E-3</v>
      </c>
      <c r="S392" s="192">
        <v>0</v>
      </c>
      <c r="T392" s="193">
        <f>S392*H392</f>
        <v>0</v>
      </c>
      <c r="AR392" s="194" t="s">
        <v>863</v>
      </c>
      <c r="AT392" s="194" t="s">
        <v>512</v>
      </c>
      <c r="AU392" s="194" t="s">
        <v>240</v>
      </c>
      <c r="AY392" s="112" t="s">
        <v>858</v>
      </c>
      <c r="BE392" s="195">
        <f>IF(N392="základní",J392,0)</f>
        <v>0</v>
      </c>
      <c r="BF392" s="195">
        <f>IF(N392="snížená",J392,0)</f>
        <v>0</v>
      </c>
      <c r="BG392" s="195">
        <f>IF(N392="zákl. přenesená",J392,0)</f>
        <v>0</v>
      </c>
      <c r="BH392" s="195">
        <f>IF(N392="sníž. přenesená",J392,0)</f>
        <v>0</v>
      </c>
      <c r="BI392" s="195">
        <f>IF(N392="nulová",J392,0)</f>
        <v>0</v>
      </c>
      <c r="BJ392" s="112" t="s">
        <v>544</v>
      </c>
      <c r="BK392" s="195">
        <f>ROUND(I392*H392,2)</f>
        <v>0</v>
      </c>
      <c r="BL392" s="112" t="s">
        <v>863</v>
      </c>
      <c r="BM392" s="194" t="s">
        <v>5052</v>
      </c>
    </row>
    <row r="393" spans="2:65" s="119" customFormat="1" ht="19.5" x14ac:dyDescent="0.25">
      <c r="B393" s="120"/>
      <c r="D393" s="196" t="s">
        <v>865</v>
      </c>
      <c r="F393" s="197" t="s">
        <v>5053</v>
      </c>
      <c r="L393" s="120"/>
      <c r="M393" s="198"/>
      <c r="T393" s="199"/>
      <c r="AT393" s="112" t="s">
        <v>865</v>
      </c>
      <c r="AU393" s="112" t="s">
        <v>240</v>
      </c>
    </row>
    <row r="394" spans="2:65" s="119" customFormat="1" x14ac:dyDescent="0.25">
      <c r="B394" s="120"/>
      <c r="D394" s="200" t="s">
        <v>867</v>
      </c>
      <c r="F394" s="424" t="s">
        <v>5054</v>
      </c>
      <c r="L394" s="120"/>
      <c r="M394" s="198"/>
      <c r="T394" s="199"/>
      <c r="AT394" s="112" t="s">
        <v>867</v>
      </c>
      <c r="AU394" s="112" t="s">
        <v>240</v>
      </c>
    </row>
    <row r="395" spans="2:65" s="119" customFormat="1" ht="16.5" customHeight="1" x14ac:dyDescent="0.25">
      <c r="B395" s="120"/>
      <c r="C395" s="432" t="s">
        <v>2068</v>
      </c>
      <c r="D395" s="432" t="s">
        <v>932</v>
      </c>
      <c r="E395" s="433" t="s">
        <v>5055</v>
      </c>
      <c r="F395" s="434" t="s">
        <v>5056</v>
      </c>
      <c r="G395" s="435" t="s">
        <v>67</v>
      </c>
      <c r="H395" s="436">
        <v>1</v>
      </c>
      <c r="I395" s="437"/>
      <c r="J395" s="437">
        <f>ROUND(I395*H395,2)</f>
        <v>0</v>
      </c>
      <c r="K395" s="434" t="s">
        <v>862</v>
      </c>
      <c r="L395" s="215"/>
      <c r="M395" s="216" t="s">
        <v>792</v>
      </c>
      <c r="N395" s="217" t="s">
        <v>809</v>
      </c>
      <c r="O395" s="192">
        <v>0</v>
      </c>
      <c r="P395" s="192">
        <f>O395*H395</f>
        <v>0</v>
      </c>
      <c r="Q395" s="192">
        <v>1.7999999999999999E-2</v>
      </c>
      <c r="R395" s="192">
        <f>Q395*H395</f>
        <v>1.7999999999999999E-2</v>
      </c>
      <c r="S395" s="192">
        <v>0</v>
      </c>
      <c r="T395" s="193">
        <f>S395*H395</f>
        <v>0</v>
      </c>
      <c r="AR395" s="194" t="s">
        <v>905</v>
      </c>
      <c r="AT395" s="194" t="s">
        <v>932</v>
      </c>
      <c r="AU395" s="194" t="s">
        <v>240</v>
      </c>
      <c r="AY395" s="112" t="s">
        <v>858</v>
      </c>
      <c r="BE395" s="195">
        <f>IF(N395="základní",J395,0)</f>
        <v>0</v>
      </c>
      <c r="BF395" s="195">
        <f>IF(N395="snížená",J395,0)</f>
        <v>0</v>
      </c>
      <c r="BG395" s="195">
        <f>IF(N395="zákl. přenesená",J395,0)</f>
        <v>0</v>
      </c>
      <c r="BH395" s="195">
        <f>IF(N395="sníž. přenesená",J395,0)</f>
        <v>0</v>
      </c>
      <c r="BI395" s="195">
        <f>IF(N395="nulová",J395,0)</f>
        <v>0</v>
      </c>
      <c r="BJ395" s="112" t="s">
        <v>544</v>
      </c>
      <c r="BK395" s="195">
        <f>ROUND(I395*H395,2)</f>
        <v>0</v>
      </c>
      <c r="BL395" s="112" t="s">
        <v>863</v>
      </c>
      <c r="BM395" s="194" t="s">
        <v>5057</v>
      </c>
    </row>
    <row r="396" spans="2:65" s="119" customFormat="1" x14ac:dyDescent="0.25">
      <c r="B396" s="120"/>
      <c r="D396" s="196" t="s">
        <v>865</v>
      </c>
      <c r="F396" s="197" t="s">
        <v>5056</v>
      </c>
      <c r="L396" s="120"/>
      <c r="M396" s="198"/>
      <c r="T396" s="199"/>
      <c r="AT396" s="112" t="s">
        <v>865</v>
      </c>
      <c r="AU396" s="112" t="s">
        <v>240</v>
      </c>
    </row>
    <row r="397" spans="2:65" s="119" customFormat="1" ht="16.5" customHeight="1" x14ac:dyDescent="0.25">
      <c r="B397" s="120"/>
      <c r="C397" s="432" t="s">
        <v>2074</v>
      </c>
      <c r="D397" s="432" t="s">
        <v>932</v>
      </c>
      <c r="E397" s="433" t="s">
        <v>5058</v>
      </c>
      <c r="F397" s="434" t="s">
        <v>5059</v>
      </c>
      <c r="G397" s="435" t="s">
        <v>67</v>
      </c>
      <c r="H397" s="436">
        <v>1</v>
      </c>
      <c r="I397" s="437"/>
      <c r="J397" s="437">
        <f>ROUND(I397*H397,2)</f>
        <v>0</v>
      </c>
      <c r="K397" s="434" t="s">
        <v>862</v>
      </c>
      <c r="L397" s="215"/>
      <c r="M397" s="216" t="s">
        <v>792</v>
      </c>
      <c r="N397" s="217" t="s">
        <v>809</v>
      </c>
      <c r="O397" s="192">
        <v>0</v>
      </c>
      <c r="P397" s="192">
        <f>O397*H397</f>
        <v>0</v>
      </c>
      <c r="Q397" s="192">
        <v>3.5000000000000001E-3</v>
      </c>
      <c r="R397" s="192">
        <f>Q397*H397</f>
        <v>3.5000000000000001E-3</v>
      </c>
      <c r="S397" s="192">
        <v>0</v>
      </c>
      <c r="T397" s="193">
        <f>S397*H397</f>
        <v>0</v>
      </c>
      <c r="AR397" s="194" t="s">
        <v>905</v>
      </c>
      <c r="AT397" s="194" t="s">
        <v>932</v>
      </c>
      <c r="AU397" s="194" t="s">
        <v>240</v>
      </c>
      <c r="AY397" s="112" t="s">
        <v>858</v>
      </c>
      <c r="BE397" s="195">
        <f>IF(N397="základní",J397,0)</f>
        <v>0</v>
      </c>
      <c r="BF397" s="195">
        <f>IF(N397="snížená",J397,0)</f>
        <v>0</v>
      </c>
      <c r="BG397" s="195">
        <f>IF(N397="zákl. přenesená",J397,0)</f>
        <v>0</v>
      </c>
      <c r="BH397" s="195">
        <f>IF(N397="sníž. přenesená",J397,0)</f>
        <v>0</v>
      </c>
      <c r="BI397" s="195">
        <f>IF(N397="nulová",J397,0)</f>
        <v>0</v>
      </c>
      <c r="BJ397" s="112" t="s">
        <v>544</v>
      </c>
      <c r="BK397" s="195">
        <f>ROUND(I397*H397,2)</f>
        <v>0</v>
      </c>
      <c r="BL397" s="112" t="s">
        <v>863</v>
      </c>
      <c r="BM397" s="194" t="s">
        <v>5060</v>
      </c>
    </row>
    <row r="398" spans="2:65" s="119" customFormat="1" x14ac:dyDescent="0.25">
      <c r="B398" s="120"/>
      <c r="D398" s="196" t="s">
        <v>865</v>
      </c>
      <c r="F398" s="197" t="s">
        <v>5059</v>
      </c>
      <c r="L398" s="120"/>
      <c r="M398" s="198"/>
      <c r="T398" s="199"/>
      <c r="AT398" s="112" t="s">
        <v>865</v>
      </c>
      <c r="AU398" s="112" t="s">
        <v>240</v>
      </c>
    </row>
    <row r="399" spans="2:65" s="119" customFormat="1" ht="16.5" customHeight="1" x14ac:dyDescent="0.25">
      <c r="B399" s="120"/>
      <c r="C399" s="432" t="s">
        <v>2082</v>
      </c>
      <c r="D399" s="432" t="s">
        <v>932</v>
      </c>
      <c r="E399" s="433" t="s">
        <v>5061</v>
      </c>
      <c r="F399" s="434" t="s">
        <v>5062</v>
      </c>
      <c r="G399" s="435" t="s">
        <v>67</v>
      </c>
      <c r="H399" s="436">
        <v>1</v>
      </c>
      <c r="I399" s="437"/>
      <c r="J399" s="437">
        <f>ROUND(I399*H399,2)</f>
        <v>0</v>
      </c>
      <c r="K399" s="434" t="s">
        <v>862</v>
      </c>
      <c r="L399" s="215"/>
      <c r="M399" s="216" t="s">
        <v>792</v>
      </c>
      <c r="N399" s="217" t="s">
        <v>809</v>
      </c>
      <c r="O399" s="192">
        <v>0</v>
      </c>
      <c r="P399" s="192">
        <f>O399*H399</f>
        <v>0</v>
      </c>
      <c r="Q399" s="192">
        <v>3.8E-3</v>
      </c>
      <c r="R399" s="192">
        <f>Q399*H399</f>
        <v>3.8E-3</v>
      </c>
      <c r="S399" s="192">
        <v>0</v>
      </c>
      <c r="T399" s="193">
        <f>S399*H399</f>
        <v>0</v>
      </c>
      <c r="AR399" s="194" t="s">
        <v>905</v>
      </c>
      <c r="AT399" s="194" t="s">
        <v>932</v>
      </c>
      <c r="AU399" s="194" t="s">
        <v>240</v>
      </c>
      <c r="AY399" s="112" t="s">
        <v>858</v>
      </c>
      <c r="BE399" s="195">
        <f>IF(N399="základní",J399,0)</f>
        <v>0</v>
      </c>
      <c r="BF399" s="195">
        <f>IF(N399="snížená",J399,0)</f>
        <v>0</v>
      </c>
      <c r="BG399" s="195">
        <f>IF(N399="zákl. přenesená",J399,0)</f>
        <v>0</v>
      </c>
      <c r="BH399" s="195">
        <f>IF(N399="sníž. přenesená",J399,0)</f>
        <v>0</v>
      </c>
      <c r="BI399" s="195">
        <f>IF(N399="nulová",J399,0)</f>
        <v>0</v>
      </c>
      <c r="BJ399" s="112" t="s">
        <v>544</v>
      </c>
      <c r="BK399" s="195">
        <f>ROUND(I399*H399,2)</f>
        <v>0</v>
      </c>
      <c r="BL399" s="112" t="s">
        <v>863</v>
      </c>
      <c r="BM399" s="194" t="s">
        <v>5063</v>
      </c>
    </row>
    <row r="400" spans="2:65" s="119" customFormat="1" x14ac:dyDescent="0.25">
      <c r="B400" s="120"/>
      <c r="D400" s="196" t="s">
        <v>865</v>
      </c>
      <c r="F400" s="197" t="s">
        <v>5062</v>
      </c>
      <c r="L400" s="120"/>
      <c r="M400" s="198"/>
      <c r="T400" s="199"/>
      <c r="AT400" s="112" t="s">
        <v>865</v>
      </c>
      <c r="AU400" s="112" t="s">
        <v>240</v>
      </c>
    </row>
    <row r="401" spans="2:65" s="119" customFormat="1" ht="16.5" customHeight="1" x14ac:dyDescent="0.25">
      <c r="B401" s="120"/>
      <c r="C401" s="418" t="s">
        <v>2029</v>
      </c>
      <c r="D401" s="418" t="s">
        <v>512</v>
      </c>
      <c r="E401" s="419" t="s">
        <v>5064</v>
      </c>
      <c r="F401" s="420" t="s">
        <v>5065</v>
      </c>
      <c r="G401" s="421" t="s">
        <v>67</v>
      </c>
      <c r="H401" s="422">
        <v>1</v>
      </c>
      <c r="I401" s="423"/>
      <c r="J401" s="423">
        <f>ROUND(I401*H401,2)</f>
        <v>0</v>
      </c>
      <c r="K401" s="420" t="s">
        <v>862</v>
      </c>
      <c r="L401" s="120"/>
      <c r="M401" s="190" t="s">
        <v>792</v>
      </c>
      <c r="N401" s="191" t="s">
        <v>809</v>
      </c>
      <c r="O401" s="192">
        <v>1.333</v>
      </c>
      <c r="P401" s="192">
        <f>O401*H401</f>
        <v>1.333</v>
      </c>
      <c r="Q401" s="192">
        <v>1.3600000000000001E-3</v>
      </c>
      <c r="R401" s="192">
        <f>Q401*H401</f>
        <v>1.3600000000000001E-3</v>
      </c>
      <c r="S401" s="192">
        <v>0</v>
      </c>
      <c r="T401" s="193">
        <f>S401*H401</f>
        <v>0</v>
      </c>
      <c r="AR401" s="194" t="s">
        <v>863</v>
      </c>
      <c r="AT401" s="194" t="s">
        <v>512</v>
      </c>
      <c r="AU401" s="194" t="s">
        <v>240</v>
      </c>
      <c r="AY401" s="112" t="s">
        <v>858</v>
      </c>
      <c r="BE401" s="195">
        <f>IF(N401="základní",J401,0)</f>
        <v>0</v>
      </c>
      <c r="BF401" s="195">
        <f>IF(N401="snížená",J401,0)</f>
        <v>0</v>
      </c>
      <c r="BG401" s="195">
        <f>IF(N401="zákl. přenesená",J401,0)</f>
        <v>0</v>
      </c>
      <c r="BH401" s="195">
        <f>IF(N401="sníž. přenesená",J401,0)</f>
        <v>0</v>
      </c>
      <c r="BI401" s="195">
        <f>IF(N401="nulová",J401,0)</f>
        <v>0</v>
      </c>
      <c r="BJ401" s="112" t="s">
        <v>544</v>
      </c>
      <c r="BK401" s="195">
        <f>ROUND(I401*H401,2)</f>
        <v>0</v>
      </c>
      <c r="BL401" s="112" t="s">
        <v>863</v>
      </c>
      <c r="BM401" s="194" t="s">
        <v>5066</v>
      </c>
    </row>
    <row r="402" spans="2:65" s="119" customFormat="1" x14ac:dyDescent="0.25">
      <c r="B402" s="120"/>
      <c r="D402" s="196" t="s">
        <v>865</v>
      </c>
      <c r="F402" s="197" t="s">
        <v>5067</v>
      </c>
      <c r="L402" s="120"/>
      <c r="M402" s="198"/>
      <c r="T402" s="199"/>
      <c r="AT402" s="112" t="s">
        <v>865</v>
      </c>
      <c r="AU402" s="112" t="s">
        <v>240</v>
      </c>
    </row>
    <row r="403" spans="2:65" s="119" customFormat="1" x14ac:dyDescent="0.25">
      <c r="B403" s="120"/>
      <c r="D403" s="200" t="s">
        <v>867</v>
      </c>
      <c r="F403" s="424" t="s">
        <v>5068</v>
      </c>
      <c r="L403" s="120"/>
      <c r="M403" s="198"/>
      <c r="T403" s="199"/>
      <c r="AT403" s="112" t="s">
        <v>867</v>
      </c>
      <c r="AU403" s="112" t="s">
        <v>240</v>
      </c>
    </row>
    <row r="404" spans="2:65" s="119" customFormat="1" ht="16.5" customHeight="1" x14ac:dyDescent="0.25">
      <c r="B404" s="120"/>
      <c r="C404" s="432" t="s">
        <v>2037</v>
      </c>
      <c r="D404" s="432" t="s">
        <v>932</v>
      </c>
      <c r="E404" s="433" t="s">
        <v>5069</v>
      </c>
      <c r="F404" s="434" t="s">
        <v>5070</v>
      </c>
      <c r="G404" s="435" t="s">
        <v>67</v>
      </c>
      <c r="H404" s="436">
        <v>1</v>
      </c>
      <c r="I404" s="437"/>
      <c r="J404" s="437">
        <f>ROUND(I404*H404,2)</f>
        <v>0</v>
      </c>
      <c r="K404" s="434" t="s">
        <v>862</v>
      </c>
      <c r="L404" s="215"/>
      <c r="M404" s="216" t="s">
        <v>792</v>
      </c>
      <c r="N404" s="217" t="s">
        <v>809</v>
      </c>
      <c r="O404" s="192">
        <v>0</v>
      </c>
      <c r="P404" s="192">
        <f>O404*H404</f>
        <v>0</v>
      </c>
      <c r="Q404" s="192">
        <v>3.2500000000000001E-2</v>
      </c>
      <c r="R404" s="192">
        <f>Q404*H404</f>
        <v>3.2500000000000001E-2</v>
      </c>
      <c r="S404" s="192">
        <v>0</v>
      </c>
      <c r="T404" s="193">
        <f>S404*H404</f>
        <v>0</v>
      </c>
      <c r="AR404" s="194" t="s">
        <v>905</v>
      </c>
      <c r="AT404" s="194" t="s">
        <v>932</v>
      </c>
      <c r="AU404" s="194" t="s">
        <v>240</v>
      </c>
      <c r="AY404" s="112" t="s">
        <v>858</v>
      </c>
      <c r="BE404" s="195">
        <f>IF(N404="základní",J404,0)</f>
        <v>0</v>
      </c>
      <c r="BF404" s="195">
        <f>IF(N404="snížená",J404,0)</f>
        <v>0</v>
      </c>
      <c r="BG404" s="195">
        <f>IF(N404="zákl. přenesená",J404,0)</f>
        <v>0</v>
      </c>
      <c r="BH404" s="195">
        <f>IF(N404="sníž. přenesená",J404,0)</f>
        <v>0</v>
      </c>
      <c r="BI404" s="195">
        <f>IF(N404="nulová",J404,0)</f>
        <v>0</v>
      </c>
      <c r="BJ404" s="112" t="s">
        <v>544</v>
      </c>
      <c r="BK404" s="195">
        <f>ROUND(I404*H404,2)</f>
        <v>0</v>
      </c>
      <c r="BL404" s="112" t="s">
        <v>863</v>
      </c>
      <c r="BM404" s="194" t="s">
        <v>5071</v>
      </c>
    </row>
    <row r="405" spans="2:65" s="119" customFormat="1" x14ac:dyDescent="0.25">
      <c r="B405" s="120"/>
      <c r="D405" s="196" t="s">
        <v>865</v>
      </c>
      <c r="F405" s="197" t="s">
        <v>5070</v>
      </c>
      <c r="L405" s="120"/>
      <c r="M405" s="198"/>
      <c r="T405" s="199"/>
      <c r="AT405" s="112" t="s">
        <v>865</v>
      </c>
      <c r="AU405" s="112" t="s">
        <v>240</v>
      </c>
    </row>
    <row r="406" spans="2:65" s="119" customFormat="1" ht="16.5" customHeight="1" x14ac:dyDescent="0.25">
      <c r="B406" s="120"/>
      <c r="C406" s="418" t="s">
        <v>1079</v>
      </c>
      <c r="D406" s="418" t="s">
        <v>512</v>
      </c>
      <c r="E406" s="419" t="s">
        <v>5072</v>
      </c>
      <c r="F406" s="420" t="s">
        <v>5073</v>
      </c>
      <c r="G406" s="421" t="s">
        <v>67</v>
      </c>
      <c r="H406" s="422">
        <v>1</v>
      </c>
      <c r="I406" s="423"/>
      <c r="J406" s="423">
        <f>ROUND(I406*H406,2)</f>
        <v>0</v>
      </c>
      <c r="K406" s="420" t="s">
        <v>862</v>
      </c>
      <c r="L406" s="120"/>
      <c r="M406" s="190" t="s">
        <v>792</v>
      </c>
      <c r="N406" s="191" t="s">
        <v>809</v>
      </c>
      <c r="O406" s="192">
        <v>0.66700000000000004</v>
      </c>
      <c r="P406" s="192">
        <f>O406*H406</f>
        <v>0.66700000000000004</v>
      </c>
      <c r="Q406" s="192">
        <v>0.1056</v>
      </c>
      <c r="R406" s="192">
        <f>Q406*H406</f>
        <v>0.1056</v>
      </c>
      <c r="S406" s="192">
        <v>0</v>
      </c>
      <c r="T406" s="193">
        <f>S406*H406</f>
        <v>0</v>
      </c>
      <c r="AR406" s="194" t="s">
        <v>863</v>
      </c>
      <c r="AT406" s="194" t="s">
        <v>512</v>
      </c>
      <c r="AU406" s="194" t="s">
        <v>240</v>
      </c>
      <c r="AY406" s="112" t="s">
        <v>858</v>
      </c>
      <c r="BE406" s="195">
        <f>IF(N406="základní",J406,0)</f>
        <v>0</v>
      </c>
      <c r="BF406" s="195">
        <f>IF(N406="snížená",J406,0)</f>
        <v>0</v>
      </c>
      <c r="BG406" s="195">
        <f>IF(N406="zákl. přenesená",J406,0)</f>
        <v>0</v>
      </c>
      <c r="BH406" s="195">
        <f>IF(N406="sníž. přenesená",J406,0)</f>
        <v>0</v>
      </c>
      <c r="BI406" s="195">
        <f>IF(N406="nulová",J406,0)</f>
        <v>0</v>
      </c>
      <c r="BJ406" s="112" t="s">
        <v>544</v>
      </c>
      <c r="BK406" s="195">
        <f>ROUND(I406*H406,2)</f>
        <v>0</v>
      </c>
      <c r="BL406" s="112" t="s">
        <v>863</v>
      </c>
      <c r="BM406" s="194" t="s">
        <v>5074</v>
      </c>
    </row>
    <row r="407" spans="2:65" s="119" customFormat="1" ht="19.5" x14ac:dyDescent="0.25">
      <c r="B407" s="120"/>
      <c r="D407" s="196" t="s">
        <v>865</v>
      </c>
      <c r="F407" s="197" t="s">
        <v>5075</v>
      </c>
      <c r="L407" s="120"/>
      <c r="M407" s="198"/>
      <c r="T407" s="199"/>
      <c r="AT407" s="112" t="s">
        <v>865</v>
      </c>
      <c r="AU407" s="112" t="s">
        <v>240</v>
      </c>
    </row>
    <row r="408" spans="2:65" s="119" customFormat="1" x14ac:dyDescent="0.25">
      <c r="B408" s="120"/>
      <c r="D408" s="200" t="s">
        <v>867</v>
      </c>
      <c r="F408" s="424" t="s">
        <v>5076</v>
      </c>
      <c r="L408" s="120"/>
      <c r="M408" s="198"/>
      <c r="T408" s="199"/>
      <c r="AT408" s="112" t="s">
        <v>867</v>
      </c>
      <c r="AU408" s="112" t="s">
        <v>240</v>
      </c>
    </row>
    <row r="409" spans="2:65" s="119" customFormat="1" ht="16.5" customHeight="1" x14ac:dyDescent="0.25">
      <c r="B409" s="120"/>
      <c r="C409" s="418" t="s">
        <v>1088</v>
      </c>
      <c r="D409" s="418" t="s">
        <v>512</v>
      </c>
      <c r="E409" s="419" t="s">
        <v>5077</v>
      </c>
      <c r="F409" s="420" t="s">
        <v>5078</v>
      </c>
      <c r="G409" s="421" t="s">
        <v>67</v>
      </c>
      <c r="H409" s="422">
        <v>2</v>
      </c>
      <c r="I409" s="423"/>
      <c r="J409" s="423">
        <f>ROUND(I409*H409,2)</f>
        <v>0</v>
      </c>
      <c r="K409" s="420" t="s">
        <v>862</v>
      </c>
      <c r="L409" s="120"/>
      <c r="M409" s="190" t="s">
        <v>792</v>
      </c>
      <c r="N409" s="191" t="s">
        <v>809</v>
      </c>
      <c r="O409" s="192">
        <v>0.66700000000000004</v>
      </c>
      <c r="P409" s="192">
        <f>O409*H409</f>
        <v>1.3340000000000001</v>
      </c>
      <c r="Q409" s="192">
        <v>0.10609</v>
      </c>
      <c r="R409" s="192">
        <f>Q409*H409</f>
        <v>0.21218000000000001</v>
      </c>
      <c r="S409" s="192">
        <v>0</v>
      </c>
      <c r="T409" s="193">
        <f>S409*H409</f>
        <v>0</v>
      </c>
      <c r="AR409" s="194" t="s">
        <v>863</v>
      </c>
      <c r="AT409" s="194" t="s">
        <v>512</v>
      </c>
      <c r="AU409" s="194" t="s">
        <v>240</v>
      </c>
      <c r="AY409" s="112" t="s">
        <v>858</v>
      </c>
      <c r="BE409" s="195">
        <f>IF(N409="základní",J409,0)</f>
        <v>0</v>
      </c>
      <c r="BF409" s="195">
        <f>IF(N409="snížená",J409,0)</f>
        <v>0</v>
      </c>
      <c r="BG409" s="195">
        <f>IF(N409="zákl. přenesená",J409,0)</f>
        <v>0</v>
      </c>
      <c r="BH409" s="195">
        <f>IF(N409="sníž. přenesená",J409,0)</f>
        <v>0</v>
      </c>
      <c r="BI409" s="195">
        <f>IF(N409="nulová",J409,0)</f>
        <v>0</v>
      </c>
      <c r="BJ409" s="112" t="s">
        <v>544</v>
      </c>
      <c r="BK409" s="195">
        <f>ROUND(I409*H409,2)</f>
        <v>0</v>
      </c>
      <c r="BL409" s="112" t="s">
        <v>863</v>
      </c>
      <c r="BM409" s="194" t="s">
        <v>5079</v>
      </c>
    </row>
    <row r="410" spans="2:65" s="119" customFormat="1" ht="19.5" x14ac:dyDescent="0.25">
      <c r="B410" s="120"/>
      <c r="D410" s="196" t="s">
        <v>865</v>
      </c>
      <c r="F410" s="197" t="s">
        <v>5080</v>
      </c>
      <c r="L410" s="120"/>
      <c r="M410" s="198"/>
      <c r="T410" s="199"/>
      <c r="AT410" s="112" t="s">
        <v>865</v>
      </c>
      <c r="AU410" s="112" t="s">
        <v>240</v>
      </c>
    </row>
    <row r="411" spans="2:65" s="119" customFormat="1" x14ac:dyDescent="0.25">
      <c r="B411" s="120"/>
      <c r="D411" s="200" t="s">
        <v>867</v>
      </c>
      <c r="F411" s="424" t="s">
        <v>5081</v>
      </c>
      <c r="L411" s="120"/>
      <c r="M411" s="198"/>
      <c r="T411" s="199"/>
      <c r="AT411" s="112" t="s">
        <v>867</v>
      </c>
      <c r="AU411" s="112" t="s">
        <v>240</v>
      </c>
    </row>
    <row r="412" spans="2:65" s="119" customFormat="1" ht="16.5" customHeight="1" x14ac:dyDescent="0.25">
      <c r="B412" s="120"/>
      <c r="C412" s="418" t="s">
        <v>1096</v>
      </c>
      <c r="D412" s="418" t="s">
        <v>512</v>
      </c>
      <c r="E412" s="419" t="s">
        <v>680</v>
      </c>
      <c r="F412" s="420" t="s">
        <v>681</v>
      </c>
      <c r="G412" s="421" t="s">
        <v>67</v>
      </c>
      <c r="H412" s="422">
        <v>1</v>
      </c>
      <c r="I412" s="423"/>
      <c r="J412" s="423">
        <f>ROUND(I412*H412,2)</f>
        <v>0</v>
      </c>
      <c r="K412" s="420" t="s">
        <v>862</v>
      </c>
      <c r="L412" s="120"/>
      <c r="M412" s="190" t="s">
        <v>792</v>
      </c>
      <c r="N412" s="191" t="s">
        <v>809</v>
      </c>
      <c r="O412" s="192">
        <v>0.16700000000000001</v>
      </c>
      <c r="P412" s="192">
        <f>O412*H412</f>
        <v>0.16700000000000001</v>
      </c>
      <c r="Q412" s="192">
        <v>2.4240000000000001E-2</v>
      </c>
      <c r="R412" s="192">
        <f>Q412*H412</f>
        <v>2.4240000000000001E-2</v>
      </c>
      <c r="S412" s="192">
        <v>0</v>
      </c>
      <c r="T412" s="193">
        <f>S412*H412</f>
        <v>0</v>
      </c>
      <c r="AR412" s="194" t="s">
        <v>863</v>
      </c>
      <c r="AT412" s="194" t="s">
        <v>512</v>
      </c>
      <c r="AU412" s="194" t="s">
        <v>240</v>
      </c>
      <c r="AY412" s="112" t="s">
        <v>858</v>
      </c>
      <c r="BE412" s="195">
        <f>IF(N412="základní",J412,0)</f>
        <v>0</v>
      </c>
      <c r="BF412" s="195">
        <f>IF(N412="snížená",J412,0)</f>
        <v>0</v>
      </c>
      <c r="BG412" s="195">
        <f>IF(N412="zákl. přenesená",J412,0)</f>
        <v>0</v>
      </c>
      <c r="BH412" s="195">
        <f>IF(N412="sníž. přenesená",J412,0)</f>
        <v>0</v>
      </c>
      <c r="BI412" s="195">
        <f>IF(N412="nulová",J412,0)</f>
        <v>0</v>
      </c>
      <c r="BJ412" s="112" t="s">
        <v>544</v>
      </c>
      <c r="BK412" s="195">
        <f>ROUND(I412*H412,2)</f>
        <v>0</v>
      </c>
      <c r="BL412" s="112" t="s">
        <v>863</v>
      </c>
      <c r="BM412" s="194" t="s">
        <v>5082</v>
      </c>
    </row>
    <row r="413" spans="2:65" s="119" customFormat="1" x14ac:dyDescent="0.25">
      <c r="B413" s="120"/>
      <c r="D413" s="196" t="s">
        <v>865</v>
      </c>
      <c r="F413" s="197" t="s">
        <v>5083</v>
      </c>
      <c r="L413" s="120"/>
      <c r="M413" s="198"/>
      <c r="T413" s="199"/>
      <c r="AT413" s="112" t="s">
        <v>865</v>
      </c>
      <c r="AU413" s="112" t="s">
        <v>240</v>
      </c>
    </row>
    <row r="414" spans="2:65" s="119" customFormat="1" x14ac:dyDescent="0.25">
      <c r="B414" s="120"/>
      <c r="D414" s="200" t="s">
        <v>867</v>
      </c>
      <c r="F414" s="424" t="s">
        <v>5084</v>
      </c>
      <c r="L414" s="120"/>
      <c r="M414" s="198"/>
      <c r="T414" s="199"/>
      <c r="AT414" s="112" t="s">
        <v>867</v>
      </c>
      <c r="AU414" s="112" t="s">
        <v>240</v>
      </c>
    </row>
    <row r="415" spans="2:65" s="119" customFormat="1" ht="16.5" customHeight="1" x14ac:dyDescent="0.25">
      <c r="B415" s="120"/>
      <c r="C415" s="418" t="s">
        <v>1111</v>
      </c>
      <c r="D415" s="418" t="s">
        <v>512</v>
      </c>
      <c r="E415" s="419" t="s">
        <v>5085</v>
      </c>
      <c r="F415" s="420" t="s">
        <v>5086</v>
      </c>
      <c r="G415" s="421" t="s">
        <v>67</v>
      </c>
      <c r="H415" s="422">
        <v>2</v>
      </c>
      <c r="I415" s="423"/>
      <c r="J415" s="423">
        <f>ROUND(I415*H415,2)</f>
        <v>0</v>
      </c>
      <c r="K415" s="420" t="s">
        <v>862</v>
      </c>
      <c r="L415" s="120"/>
      <c r="M415" s="190" t="s">
        <v>792</v>
      </c>
      <c r="N415" s="191" t="s">
        <v>809</v>
      </c>
      <c r="O415" s="192">
        <v>0.25</v>
      </c>
      <c r="P415" s="192">
        <f>O415*H415</f>
        <v>0.5</v>
      </c>
      <c r="Q415" s="192">
        <v>3.6400000000000002E-2</v>
      </c>
      <c r="R415" s="192">
        <f>Q415*H415</f>
        <v>7.2800000000000004E-2</v>
      </c>
      <c r="S415" s="192">
        <v>0</v>
      </c>
      <c r="T415" s="193">
        <f>S415*H415</f>
        <v>0</v>
      </c>
      <c r="AR415" s="194" t="s">
        <v>863</v>
      </c>
      <c r="AT415" s="194" t="s">
        <v>512</v>
      </c>
      <c r="AU415" s="194" t="s">
        <v>240</v>
      </c>
      <c r="AY415" s="112" t="s">
        <v>858</v>
      </c>
      <c r="BE415" s="195">
        <f>IF(N415="základní",J415,0)</f>
        <v>0</v>
      </c>
      <c r="BF415" s="195">
        <f>IF(N415="snížená",J415,0)</f>
        <v>0</v>
      </c>
      <c r="BG415" s="195">
        <f>IF(N415="zákl. přenesená",J415,0)</f>
        <v>0</v>
      </c>
      <c r="BH415" s="195">
        <f>IF(N415="sníž. přenesená",J415,0)</f>
        <v>0</v>
      </c>
      <c r="BI415" s="195">
        <f>IF(N415="nulová",J415,0)</f>
        <v>0</v>
      </c>
      <c r="BJ415" s="112" t="s">
        <v>544</v>
      </c>
      <c r="BK415" s="195">
        <f>ROUND(I415*H415,2)</f>
        <v>0</v>
      </c>
      <c r="BL415" s="112" t="s">
        <v>863</v>
      </c>
      <c r="BM415" s="194" t="s">
        <v>5087</v>
      </c>
    </row>
    <row r="416" spans="2:65" s="119" customFormat="1" x14ac:dyDescent="0.25">
      <c r="B416" s="120"/>
      <c r="D416" s="196" t="s">
        <v>865</v>
      </c>
      <c r="F416" s="197" t="s">
        <v>5088</v>
      </c>
      <c r="L416" s="120"/>
      <c r="M416" s="198"/>
      <c r="T416" s="199"/>
      <c r="AT416" s="112" t="s">
        <v>865</v>
      </c>
      <c r="AU416" s="112" t="s">
        <v>240</v>
      </c>
    </row>
    <row r="417" spans="2:65" s="119" customFormat="1" x14ac:dyDescent="0.25">
      <c r="B417" s="120"/>
      <c r="D417" s="200" t="s">
        <v>867</v>
      </c>
      <c r="F417" s="424" t="s">
        <v>5089</v>
      </c>
      <c r="L417" s="120"/>
      <c r="M417" s="198"/>
      <c r="T417" s="199"/>
      <c r="AT417" s="112" t="s">
        <v>867</v>
      </c>
      <c r="AU417" s="112" t="s">
        <v>240</v>
      </c>
    </row>
    <row r="418" spans="2:65" s="119" customFormat="1" ht="16.5" customHeight="1" x14ac:dyDescent="0.25">
      <c r="B418" s="120"/>
      <c r="C418" s="418" t="s">
        <v>1127</v>
      </c>
      <c r="D418" s="418" t="s">
        <v>512</v>
      </c>
      <c r="E418" s="419" t="s">
        <v>5090</v>
      </c>
      <c r="F418" s="420" t="s">
        <v>5091</v>
      </c>
      <c r="G418" s="421" t="s">
        <v>67</v>
      </c>
      <c r="H418" s="422">
        <v>1</v>
      </c>
      <c r="I418" s="423"/>
      <c r="J418" s="423">
        <f>ROUND(I418*H418,2)</f>
        <v>0</v>
      </c>
      <c r="K418" s="420" t="s">
        <v>862</v>
      </c>
      <c r="L418" s="120"/>
      <c r="M418" s="190" t="s">
        <v>792</v>
      </c>
      <c r="N418" s="191" t="s">
        <v>809</v>
      </c>
      <c r="O418" s="192">
        <v>0.33300000000000002</v>
      </c>
      <c r="P418" s="192">
        <f>O418*H418</f>
        <v>0.33300000000000002</v>
      </c>
      <c r="Q418" s="192">
        <v>7.2480000000000003E-2</v>
      </c>
      <c r="R418" s="192">
        <f>Q418*H418</f>
        <v>7.2480000000000003E-2</v>
      </c>
      <c r="S418" s="192">
        <v>0</v>
      </c>
      <c r="T418" s="193">
        <f>S418*H418</f>
        <v>0</v>
      </c>
      <c r="AR418" s="194" t="s">
        <v>863</v>
      </c>
      <c r="AT418" s="194" t="s">
        <v>512</v>
      </c>
      <c r="AU418" s="194" t="s">
        <v>240</v>
      </c>
      <c r="AY418" s="112" t="s">
        <v>858</v>
      </c>
      <c r="BE418" s="195">
        <f>IF(N418="základní",J418,0)</f>
        <v>0</v>
      </c>
      <c r="BF418" s="195">
        <f>IF(N418="snížená",J418,0)</f>
        <v>0</v>
      </c>
      <c r="BG418" s="195">
        <f>IF(N418="zákl. přenesená",J418,0)</f>
        <v>0</v>
      </c>
      <c r="BH418" s="195">
        <f>IF(N418="sníž. přenesená",J418,0)</f>
        <v>0</v>
      </c>
      <c r="BI418" s="195">
        <f>IF(N418="nulová",J418,0)</f>
        <v>0</v>
      </c>
      <c r="BJ418" s="112" t="s">
        <v>544</v>
      </c>
      <c r="BK418" s="195">
        <f>ROUND(I418*H418,2)</f>
        <v>0</v>
      </c>
      <c r="BL418" s="112" t="s">
        <v>863</v>
      </c>
      <c r="BM418" s="194" t="s">
        <v>5092</v>
      </c>
    </row>
    <row r="419" spans="2:65" s="119" customFormat="1" x14ac:dyDescent="0.25">
      <c r="B419" s="120"/>
      <c r="D419" s="196" t="s">
        <v>865</v>
      </c>
      <c r="F419" s="197" t="s">
        <v>5093</v>
      </c>
      <c r="L419" s="120"/>
      <c r="M419" s="198"/>
      <c r="T419" s="199"/>
      <c r="AT419" s="112" t="s">
        <v>865</v>
      </c>
      <c r="AU419" s="112" t="s">
        <v>240</v>
      </c>
    </row>
    <row r="420" spans="2:65" s="119" customFormat="1" x14ac:dyDescent="0.25">
      <c r="B420" s="120"/>
      <c r="D420" s="200" t="s">
        <v>867</v>
      </c>
      <c r="F420" s="424" t="s">
        <v>5094</v>
      </c>
      <c r="L420" s="120"/>
      <c r="M420" s="198"/>
      <c r="T420" s="199"/>
      <c r="AT420" s="112" t="s">
        <v>867</v>
      </c>
      <c r="AU420" s="112" t="s">
        <v>240</v>
      </c>
    </row>
    <row r="421" spans="2:65" s="119" customFormat="1" ht="16.5" customHeight="1" x14ac:dyDescent="0.25">
      <c r="B421" s="120"/>
      <c r="C421" s="418" t="s">
        <v>1131</v>
      </c>
      <c r="D421" s="418" t="s">
        <v>512</v>
      </c>
      <c r="E421" s="419" t="s">
        <v>678</v>
      </c>
      <c r="F421" s="420" t="s">
        <v>679</v>
      </c>
      <c r="G421" s="421" t="s">
        <v>67</v>
      </c>
      <c r="H421" s="422">
        <v>1</v>
      </c>
      <c r="I421" s="423"/>
      <c r="J421" s="423">
        <f>ROUND(I421*H421,2)</f>
        <v>0</v>
      </c>
      <c r="K421" s="420" t="s">
        <v>862</v>
      </c>
      <c r="L421" s="120"/>
      <c r="M421" s="190" t="s">
        <v>792</v>
      </c>
      <c r="N421" s="191" t="s">
        <v>809</v>
      </c>
      <c r="O421" s="192">
        <v>0.33300000000000002</v>
      </c>
      <c r="P421" s="192">
        <f>O421*H421</f>
        <v>0.33300000000000002</v>
      </c>
      <c r="Q421" s="192">
        <v>0</v>
      </c>
      <c r="R421" s="192">
        <f>Q421*H421</f>
        <v>0</v>
      </c>
      <c r="S421" s="192">
        <v>0</v>
      </c>
      <c r="T421" s="193">
        <f>S421*H421</f>
        <v>0</v>
      </c>
      <c r="AR421" s="194" t="s">
        <v>863</v>
      </c>
      <c r="AT421" s="194" t="s">
        <v>512</v>
      </c>
      <c r="AU421" s="194" t="s">
        <v>240</v>
      </c>
      <c r="AY421" s="112" t="s">
        <v>858</v>
      </c>
      <c r="BE421" s="195">
        <f>IF(N421="základní",J421,0)</f>
        <v>0</v>
      </c>
      <c r="BF421" s="195">
        <f>IF(N421="snížená",J421,0)</f>
        <v>0</v>
      </c>
      <c r="BG421" s="195">
        <f>IF(N421="zákl. přenesená",J421,0)</f>
        <v>0</v>
      </c>
      <c r="BH421" s="195">
        <f>IF(N421="sníž. přenesená",J421,0)</f>
        <v>0</v>
      </c>
      <c r="BI421" s="195">
        <f>IF(N421="nulová",J421,0)</f>
        <v>0</v>
      </c>
      <c r="BJ421" s="112" t="s">
        <v>544</v>
      </c>
      <c r="BK421" s="195">
        <f>ROUND(I421*H421,2)</f>
        <v>0</v>
      </c>
      <c r="BL421" s="112" t="s">
        <v>863</v>
      </c>
      <c r="BM421" s="194" t="s">
        <v>5095</v>
      </c>
    </row>
    <row r="422" spans="2:65" s="119" customFormat="1" x14ac:dyDescent="0.25">
      <c r="B422" s="120"/>
      <c r="D422" s="196" t="s">
        <v>865</v>
      </c>
      <c r="F422" s="197" t="s">
        <v>5096</v>
      </c>
      <c r="L422" s="120"/>
      <c r="M422" s="198"/>
      <c r="T422" s="199"/>
      <c r="AT422" s="112" t="s">
        <v>865</v>
      </c>
      <c r="AU422" s="112" t="s">
        <v>240</v>
      </c>
    </row>
    <row r="423" spans="2:65" s="119" customFormat="1" x14ac:dyDescent="0.25">
      <c r="B423" s="120"/>
      <c r="D423" s="200" t="s">
        <v>867</v>
      </c>
      <c r="F423" s="424" t="s">
        <v>5097</v>
      </c>
      <c r="L423" s="120"/>
      <c r="M423" s="198"/>
      <c r="T423" s="199"/>
      <c r="AT423" s="112" t="s">
        <v>867</v>
      </c>
      <c r="AU423" s="112" t="s">
        <v>240</v>
      </c>
    </row>
    <row r="424" spans="2:65" s="119" customFormat="1" ht="21.75" customHeight="1" x14ac:dyDescent="0.25">
      <c r="B424" s="120"/>
      <c r="C424" s="418" t="s">
        <v>284</v>
      </c>
      <c r="D424" s="418" t="s">
        <v>512</v>
      </c>
      <c r="E424" s="419" t="s">
        <v>5098</v>
      </c>
      <c r="F424" s="420" t="s">
        <v>5099</v>
      </c>
      <c r="G424" s="421" t="s">
        <v>67</v>
      </c>
      <c r="H424" s="422">
        <v>3</v>
      </c>
      <c r="I424" s="423"/>
      <c r="J424" s="423">
        <f>ROUND(I424*H424,2)</f>
        <v>0</v>
      </c>
      <c r="K424" s="420" t="s">
        <v>862</v>
      </c>
      <c r="L424" s="120"/>
      <c r="M424" s="190" t="s">
        <v>792</v>
      </c>
      <c r="N424" s="191" t="s">
        <v>809</v>
      </c>
      <c r="O424" s="192">
        <v>1.7509999999999999</v>
      </c>
      <c r="P424" s="192">
        <f>O424*H424</f>
        <v>5.2530000000000001</v>
      </c>
      <c r="Q424" s="192">
        <v>0.42115999999999998</v>
      </c>
      <c r="R424" s="192">
        <f>Q424*H424</f>
        <v>1.2634799999999999</v>
      </c>
      <c r="S424" s="192">
        <v>0</v>
      </c>
      <c r="T424" s="193">
        <f>S424*H424</f>
        <v>0</v>
      </c>
      <c r="AR424" s="194" t="s">
        <v>863</v>
      </c>
      <c r="AT424" s="194" t="s">
        <v>512</v>
      </c>
      <c r="AU424" s="194" t="s">
        <v>240</v>
      </c>
      <c r="AY424" s="112" t="s">
        <v>858</v>
      </c>
      <c r="BE424" s="195">
        <f>IF(N424="základní",J424,0)</f>
        <v>0</v>
      </c>
      <c r="BF424" s="195">
        <f>IF(N424="snížená",J424,0)</f>
        <v>0</v>
      </c>
      <c r="BG424" s="195">
        <f>IF(N424="zákl. přenesená",J424,0)</f>
        <v>0</v>
      </c>
      <c r="BH424" s="195">
        <f>IF(N424="sníž. přenesená",J424,0)</f>
        <v>0</v>
      </c>
      <c r="BI424" s="195">
        <f>IF(N424="nulová",J424,0)</f>
        <v>0</v>
      </c>
      <c r="BJ424" s="112" t="s">
        <v>544</v>
      </c>
      <c r="BK424" s="195">
        <f>ROUND(I424*H424,2)</f>
        <v>0</v>
      </c>
      <c r="BL424" s="112" t="s">
        <v>863</v>
      </c>
      <c r="BM424" s="194" t="s">
        <v>5100</v>
      </c>
    </row>
    <row r="425" spans="2:65" s="119" customFormat="1" ht="19.5" x14ac:dyDescent="0.25">
      <c r="B425" s="120"/>
      <c r="D425" s="196" t="s">
        <v>865</v>
      </c>
      <c r="F425" s="197" t="s">
        <v>5101</v>
      </c>
      <c r="L425" s="120"/>
      <c r="M425" s="198"/>
      <c r="T425" s="199"/>
      <c r="AT425" s="112" t="s">
        <v>865</v>
      </c>
      <c r="AU425" s="112" t="s">
        <v>240</v>
      </c>
    </row>
    <row r="426" spans="2:65" s="119" customFormat="1" x14ac:dyDescent="0.25">
      <c r="B426" s="120"/>
      <c r="D426" s="200" t="s">
        <v>867</v>
      </c>
      <c r="F426" s="424" t="s">
        <v>5102</v>
      </c>
      <c r="L426" s="120"/>
      <c r="M426" s="198"/>
      <c r="T426" s="199"/>
      <c r="AT426" s="112" t="s">
        <v>867</v>
      </c>
      <c r="AU426" s="112" t="s">
        <v>240</v>
      </c>
    </row>
    <row r="427" spans="2:65" s="119" customFormat="1" ht="16.5" customHeight="1" x14ac:dyDescent="0.25">
      <c r="B427" s="120"/>
      <c r="C427" s="418" t="s">
        <v>2051</v>
      </c>
      <c r="D427" s="418" t="s">
        <v>512</v>
      </c>
      <c r="E427" s="419" t="s">
        <v>773</v>
      </c>
      <c r="F427" s="420" t="s">
        <v>5103</v>
      </c>
      <c r="G427" s="421" t="s">
        <v>67</v>
      </c>
      <c r="H427" s="422">
        <v>1</v>
      </c>
      <c r="I427" s="423"/>
      <c r="J427" s="423">
        <f>ROUND(I427*H427,2)</f>
        <v>0</v>
      </c>
      <c r="K427" s="420" t="s">
        <v>862</v>
      </c>
      <c r="L427" s="120"/>
      <c r="M427" s="190" t="s">
        <v>792</v>
      </c>
      <c r="N427" s="191" t="s">
        <v>809</v>
      </c>
      <c r="O427" s="192">
        <v>0.86299999999999999</v>
      </c>
      <c r="P427" s="192">
        <f>O427*H427</f>
        <v>0.86299999999999999</v>
      </c>
      <c r="Q427" s="192">
        <v>0.04</v>
      </c>
      <c r="R427" s="192">
        <f>Q427*H427</f>
        <v>0.04</v>
      </c>
      <c r="S427" s="192">
        <v>0</v>
      </c>
      <c r="T427" s="193">
        <f>S427*H427</f>
        <v>0</v>
      </c>
      <c r="AR427" s="194" t="s">
        <v>863</v>
      </c>
      <c r="AT427" s="194" t="s">
        <v>512</v>
      </c>
      <c r="AU427" s="194" t="s">
        <v>240</v>
      </c>
      <c r="AY427" s="112" t="s">
        <v>858</v>
      </c>
      <c r="BE427" s="195">
        <f>IF(N427="základní",J427,0)</f>
        <v>0</v>
      </c>
      <c r="BF427" s="195">
        <f>IF(N427="snížená",J427,0)</f>
        <v>0</v>
      </c>
      <c r="BG427" s="195">
        <f>IF(N427="zákl. přenesená",J427,0)</f>
        <v>0</v>
      </c>
      <c r="BH427" s="195">
        <f>IF(N427="sníž. přenesená",J427,0)</f>
        <v>0</v>
      </c>
      <c r="BI427" s="195">
        <f>IF(N427="nulová",J427,0)</f>
        <v>0</v>
      </c>
      <c r="BJ427" s="112" t="s">
        <v>544</v>
      </c>
      <c r="BK427" s="195">
        <f>ROUND(I427*H427,2)</f>
        <v>0</v>
      </c>
      <c r="BL427" s="112" t="s">
        <v>863</v>
      </c>
      <c r="BM427" s="194" t="s">
        <v>5104</v>
      </c>
    </row>
    <row r="428" spans="2:65" s="119" customFormat="1" x14ac:dyDescent="0.25">
      <c r="B428" s="120"/>
      <c r="D428" s="196" t="s">
        <v>865</v>
      </c>
      <c r="F428" s="197" t="s">
        <v>5105</v>
      </c>
      <c r="L428" s="120"/>
      <c r="M428" s="198"/>
      <c r="T428" s="199"/>
      <c r="AT428" s="112" t="s">
        <v>865</v>
      </c>
      <c r="AU428" s="112" t="s">
        <v>240</v>
      </c>
    </row>
    <row r="429" spans="2:65" s="119" customFormat="1" x14ac:dyDescent="0.25">
      <c r="B429" s="120"/>
      <c r="D429" s="200" t="s">
        <v>867</v>
      </c>
      <c r="F429" s="424" t="s">
        <v>5106</v>
      </c>
      <c r="L429" s="120"/>
      <c r="M429" s="198"/>
      <c r="T429" s="199"/>
      <c r="AT429" s="112" t="s">
        <v>867</v>
      </c>
      <c r="AU429" s="112" t="s">
        <v>240</v>
      </c>
    </row>
    <row r="430" spans="2:65" s="119" customFormat="1" ht="16.5" customHeight="1" x14ac:dyDescent="0.25">
      <c r="B430" s="120"/>
      <c r="C430" s="432" t="s">
        <v>2055</v>
      </c>
      <c r="D430" s="432" t="s">
        <v>932</v>
      </c>
      <c r="E430" s="433" t="s">
        <v>774</v>
      </c>
      <c r="F430" s="434" t="s">
        <v>775</v>
      </c>
      <c r="G430" s="435" t="s">
        <v>67</v>
      </c>
      <c r="H430" s="436">
        <v>1</v>
      </c>
      <c r="I430" s="437"/>
      <c r="J430" s="437">
        <f>ROUND(I430*H430,2)</f>
        <v>0</v>
      </c>
      <c r="K430" s="434" t="s">
        <v>862</v>
      </c>
      <c r="L430" s="215"/>
      <c r="M430" s="216" t="s">
        <v>792</v>
      </c>
      <c r="N430" s="217" t="s">
        <v>809</v>
      </c>
      <c r="O430" s="192">
        <v>0</v>
      </c>
      <c r="P430" s="192">
        <f>O430*H430</f>
        <v>0</v>
      </c>
      <c r="Q430" s="192">
        <v>1.3299999999999999E-2</v>
      </c>
      <c r="R430" s="192">
        <f>Q430*H430</f>
        <v>1.3299999999999999E-2</v>
      </c>
      <c r="S430" s="192">
        <v>0</v>
      </c>
      <c r="T430" s="193">
        <f>S430*H430</f>
        <v>0</v>
      </c>
      <c r="AR430" s="194" t="s">
        <v>905</v>
      </c>
      <c r="AT430" s="194" t="s">
        <v>932</v>
      </c>
      <c r="AU430" s="194" t="s">
        <v>240</v>
      </c>
      <c r="AY430" s="112" t="s">
        <v>858</v>
      </c>
      <c r="BE430" s="195">
        <f>IF(N430="základní",J430,0)</f>
        <v>0</v>
      </c>
      <c r="BF430" s="195">
        <f>IF(N430="snížená",J430,0)</f>
        <v>0</v>
      </c>
      <c r="BG430" s="195">
        <f>IF(N430="zákl. přenesená",J430,0)</f>
        <v>0</v>
      </c>
      <c r="BH430" s="195">
        <f>IF(N430="sníž. přenesená",J430,0)</f>
        <v>0</v>
      </c>
      <c r="BI430" s="195">
        <f>IF(N430="nulová",J430,0)</f>
        <v>0</v>
      </c>
      <c r="BJ430" s="112" t="s">
        <v>544</v>
      </c>
      <c r="BK430" s="195">
        <f>ROUND(I430*H430,2)</f>
        <v>0</v>
      </c>
      <c r="BL430" s="112" t="s">
        <v>863</v>
      </c>
      <c r="BM430" s="194" t="s">
        <v>5107</v>
      </c>
    </row>
    <row r="431" spans="2:65" s="119" customFormat="1" x14ac:dyDescent="0.25">
      <c r="B431" s="120"/>
      <c r="D431" s="196" t="s">
        <v>865</v>
      </c>
      <c r="F431" s="197" t="s">
        <v>775</v>
      </c>
      <c r="L431" s="120"/>
      <c r="M431" s="198"/>
      <c r="T431" s="199"/>
      <c r="AT431" s="112" t="s">
        <v>865</v>
      </c>
      <c r="AU431" s="112" t="s">
        <v>240</v>
      </c>
    </row>
    <row r="432" spans="2:65" s="119" customFormat="1" ht="16.5" customHeight="1" x14ac:dyDescent="0.25">
      <c r="B432" s="120"/>
      <c r="C432" s="418" t="s">
        <v>2041</v>
      </c>
      <c r="D432" s="418" t="s">
        <v>512</v>
      </c>
      <c r="E432" s="419" t="s">
        <v>5108</v>
      </c>
      <c r="F432" s="420" t="s">
        <v>5109</v>
      </c>
      <c r="G432" s="421" t="s">
        <v>67</v>
      </c>
      <c r="H432" s="422">
        <v>1</v>
      </c>
      <c r="I432" s="423"/>
      <c r="J432" s="423">
        <f>ROUND(I432*H432,2)</f>
        <v>0</v>
      </c>
      <c r="K432" s="420" t="s">
        <v>862</v>
      </c>
      <c r="L432" s="120"/>
      <c r="M432" s="190" t="s">
        <v>792</v>
      </c>
      <c r="N432" s="191" t="s">
        <v>809</v>
      </c>
      <c r="O432" s="192">
        <v>1.1819999999999999</v>
      </c>
      <c r="P432" s="192">
        <f>O432*H432</f>
        <v>1.1819999999999999</v>
      </c>
      <c r="Q432" s="192">
        <v>0.05</v>
      </c>
      <c r="R432" s="192">
        <f>Q432*H432</f>
        <v>0.05</v>
      </c>
      <c r="S432" s="192">
        <v>0</v>
      </c>
      <c r="T432" s="193">
        <f>S432*H432</f>
        <v>0</v>
      </c>
      <c r="AR432" s="194" t="s">
        <v>863</v>
      </c>
      <c r="AT432" s="194" t="s">
        <v>512</v>
      </c>
      <c r="AU432" s="194" t="s">
        <v>240</v>
      </c>
      <c r="AY432" s="112" t="s">
        <v>858</v>
      </c>
      <c r="BE432" s="195">
        <f>IF(N432="základní",J432,0)</f>
        <v>0</v>
      </c>
      <c r="BF432" s="195">
        <f>IF(N432="snížená",J432,0)</f>
        <v>0</v>
      </c>
      <c r="BG432" s="195">
        <f>IF(N432="zákl. přenesená",J432,0)</f>
        <v>0</v>
      </c>
      <c r="BH432" s="195">
        <f>IF(N432="sníž. přenesená",J432,0)</f>
        <v>0</v>
      </c>
      <c r="BI432" s="195">
        <f>IF(N432="nulová",J432,0)</f>
        <v>0</v>
      </c>
      <c r="BJ432" s="112" t="s">
        <v>544</v>
      </c>
      <c r="BK432" s="195">
        <f>ROUND(I432*H432,2)</f>
        <v>0</v>
      </c>
      <c r="BL432" s="112" t="s">
        <v>863</v>
      </c>
      <c r="BM432" s="194" t="s">
        <v>5110</v>
      </c>
    </row>
    <row r="433" spans="2:65" s="119" customFormat="1" x14ac:dyDescent="0.25">
      <c r="B433" s="120"/>
      <c r="D433" s="196" t="s">
        <v>865</v>
      </c>
      <c r="F433" s="197" t="s">
        <v>5111</v>
      </c>
      <c r="L433" s="120"/>
      <c r="M433" s="198"/>
      <c r="T433" s="199"/>
      <c r="AT433" s="112" t="s">
        <v>865</v>
      </c>
      <c r="AU433" s="112" t="s">
        <v>240</v>
      </c>
    </row>
    <row r="434" spans="2:65" s="119" customFormat="1" x14ac:dyDescent="0.25">
      <c r="B434" s="120"/>
      <c r="D434" s="200" t="s">
        <v>867</v>
      </c>
      <c r="F434" s="424" t="s">
        <v>5112</v>
      </c>
      <c r="L434" s="120"/>
      <c r="M434" s="198"/>
      <c r="T434" s="199"/>
      <c r="AT434" s="112" t="s">
        <v>867</v>
      </c>
      <c r="AU434" s="112" t="s">
        <v>240</v>
      </c>
    </row>
    <row r="435" spans="2:65" s="119" customFormat="1" ht="16.5" customHeight="1" x14ac:dyDescent="0.25">
      <c r="B435" s="120"/>
      <c r="C435" s="432" t="s">
        <v>2045</v>
      </c>
      <c r="D435" s="432" t="s">
        <v>932</v>
      </c>
      <c r="E435" s="433" t="s">
        <v>5113</v>
      </c>
      <c r="F435" s="434" t="s">
        <v>5114</v>
      </c>
      <c r="G435" s="435" t="s">
        <v>67</v>
      </c>
      <c r="H435" s="436">
        <v>1</v>
      </c>
      <c r="I435" s="437"/>
      <c r="J435" s="437">
        <f>ROUND(I435*H435,2)</f>
        <v>0</v>
      </c>
      <c r="K435" s="434" t="s">
        <v>862</v>
      </c>
      <c r="L435" s="215"/>
      <c r="M435" s="216" t="s">
        <v>792</v>
      </c>
      <c r="N435" s="217" t="s">
        <v>809</v>
      </c>
      <c r="O435" s="192">
        <v>0</v>
      </c>
      <c r="P435" s="192">
        <f>O435*H435</f>
        <v>0</v>
      </c>
      <c r="Q435" s="192">
        <v>2.9499999999999998E-2</v>
      </c>
      <c r="R435" s="192">
        <f>Q435*H435</f>
        <v>2.9499999999999998E-2</v>
      </c>
      <c r="S435" s="192">
        <v>0</v>
      </c>
      <c r="T435" s="193">
        <f>S435*H435</f>
        <v>0</v>
      </c>
      <c r="AR435" s="194" t="s">
        <v>905</v>
      </c>
      <c r="AT435" s="194" t="s">
        <v>932</v>
      </c>
      <c r="AU435" s="194" t="s">
        <v>240</v>
      </c>
      <c r="AY435" s="112" t="s">
        <v>858</v>
      </c>
      <c r="BE435" s="195">
        <f>IF(N435="základní",J435,0)</f>
        <v>0</v>
      </c>
      <c r="BF435" s="195">
        <f>IF(N435="snížená",J435,0)</f>
        <v>0</v>
      </c>
      <c r="BG435" s="195">
        <f>IF(N435="zákl. přenesená",J435,0)</f>
        <v>0</v>
      </c>
      <c r="BH435" s="195">
        <f>IF(N435="sníž. přenesená",J435,0)</f>
        <v>0</v>
      </c>
      <c r="BI435" s="195">
        <f>IF(N435="nulová",J435,0)</f>
        <v>0</v>
      </c>
      <c r="BJ435" s="112" t="s">
        <v>544</v>
      </c>
      <c r="BK435" s="195">
        <f>ROUND(I435*H435,2)</f>
        <v>0</v>
      </c>
      <c r="BL435" s="112" t="s">
        <v>863</v>
      </c>
      <c r="BM435" s="194" t="s">
        <v>5115</v>
      </c>
    </row>
    <row r="436" spans="2:65" s="119" customFormat="1" x14ac:dyDescent="0.25">
      <c r="B436" s="120"/>
      <c r="D436" s="196" t="s">
        <v>865</v>
      </c>
      <c r="F436" s="197" t="s">
        <v>5114</v>
      </c>
      <c r="L436" s="120"/>
      <c r="M436" s="198"/>
      <c r="T436" s="199"/>
      <c r="AT436" s="112" t="s">
        <v>865</v>
      </c>
      <c r="AU436" s="112" t="s">
        <v>240</v>
      </c>
    </row>
    <row r="437" spans="2:65" s="119" customFormat="1" ht="16.5" customHeight="1" x14ac:dyDescent="0.25">
      <c r="B437" s="120"/>
      <c r="C437" s="418" t="s">
        <v>1142</v>
      </c>
      <c r="D437" s="418" t="s">
        <v>512</v>
      </c>
      <c r="E437" s="419" t="s">
        <v>5116</v>
      </c>
      <c r="F437" s="420" t="s">
        <v>5117</v>
      </c>
      <c r="G437" s="421" t="s">
        <v>51</v>
      </c>
      <c r="H437" s="422">
        <v>6</v>
      </c>
      <c r="I437" s="423"/>
      <c r="J437" s="423">
        <f>ROUND(I437*H437,2)</f>
        <v>0</v>
      </c>
      <c r="K437" s="420" t="s">
        <v>862</v>
      </c>
      <c r="L437" s="120"/>
      <c r="M437" s="190" t="s">
        <v>792</v>
      </c>
      <c r="N437" s="191" t="s">
        <v>809</v>
      </c>
      <c r="O437" s="192">
        <v>1.319</v>
      </c>
      <c r="P437" s="192">
        <f>O437*H437</f>
        <v>7.9139999999999997</v>
      </c>
      <c r="Q437" s="192">
        <v>0</v>
      </c>
      <c r="R437" s="192">
        <f>Q437*H437</f>
        <v>0</v>
      </c>
      <c r="S437" s="192">
        <v>0</v>
      </c>
      <c r="T437" s="193">
        <f>S437*H437</f>
        <v>0</v>
      </c>
      <c r="AR437" s="194" t="s">
        <v>863</v>
      </c>
      <c r="AT437" s="194" t="s">
        <v>512</v>
      </c>
      <c r="AU437" s="194" t="s">
        <v>240</v>
      </c>
      <c r="AY437" s="112" t="s">
        <v>858</v>
      </c>
      <c r="BE437" s="195">
        <f>IF(N437="základní",J437,0)</f>
        <v>0</v>
      </c>
      <c r="BF437" s="195">
        <f>IF(N437="snížená",J437,0)</f>
        <v>0</v>
      </c>
      <c r="BG437" s="195">
        <f>IF(N437="zákl. přenesená",J437,0)</f>
        <v>0</v>
      </c>
      <c r="BH437" s="195">
        <f>IF(N437="sníž. přenesená",J437,0)</f>
        <v>0</v>
      </c>
      <c r="BI437" s="195">
        <f>IF(N437="nulová",J437,0)</f>
        <v>0</v>
      </c>
      <c r="BJ437" s="112" t="s">
        <v>544</v>
      </c>
      <c r="BK437" s="195">
        <f>ROUND(I437*H437,2)</f>
        <v>0</v>
      </c>
      <c r="BL437" s="112" t="s">
        <v>863</v>
      </c>
      <c r="BM437" s="194" t="s">
        <v>5118</v>
      </c>
    </row>
    <row r="438" spans="2:65" s="119" customFormat="1" x14ac:dyDescent="0.25">
      <c r="B438" s="120"/>
      <c r="D438" s="196" t="s">
        <v>865</v>
      </c>
      <c r="F438" s="197" t="s">
        <v>5119</v>
      </c>
      <c r="L438" s="120"/>
      <c r="M438" s="198"/>
      <c r="T438" s="199"/>
      <c r="AT438" s="112" t="s">
        <v>865</v>
      </c>
      <c r="AU438" s="112" t="s">
        <v>240</v>
      </c>
    </row>
    <row r="439" spans="2:65" s="119" customFormat="1" x14ac:dyDescent="0.25">
      <c r="B439" s="120"/>
      <c r="D439" s="200" t="s">
        <v>867</v>
      </c>
      <c r="F439" s="424" t="s">
        <v>5120</v>
      </c>
      <c r="L439" s="120"/>
      <c r="M439" s="198"/>
      <c r="T439" s="199"/>
      <c r="AT439" s="112" t="s">
        <v>867</v>
      </c>
      <c r="AU439" s="112" t="s">
        <v>240</v>
      </c>
    </row>
    <row r="440" spans="2:65" s="202" customFormat="1" ht="11.25" x14ac:dyDescent="0.25">
      <c r="B440" s="203"/>
      <c r="D440" s="196" t="s">
        <v>869</v>
      </c>
      <c r="E440" s="204" t="s">
        <v>792</v>
      </c>
      <c r="F440" s="205" t="s">
        <v>5121</v>
      </c>
      <c r="H440" s="206">
        <v>6</v>
      </c>
      <c r="L440" s="203"/>
      <c r="M440" s="207"/>
      <c r="T440" s="208"/>
      <c r="AT440" s="204" t="s">
        <v>869</v>
      </c>
      <c r="AU440" s="204" t="s">
        <v>240</v>
      </c>
      <c r="AV440" s="202" t="s">
        <v>240</v>
      </c>
      <c r="AW440" s="202" t="s">
        <v>871</v>
      </c>
      <c r="AX440" s="202" t="s">
        <v>544</v>
      </c>
      <c r="AY440" s="204" t="s">
        <v>858</v>
      </c>
    </row>
    <row r="441" spans="2:65" s="119" customFormat="1" ht="16.5" customHeight="1" x14ac:dyDescent="0.25">
      <c r="B441" s="120"/>
      <c r="C441" s="418" t="s">
        <v>1148</v>
      </c>
      <c r="D441" s="418" t="s">
        <v>512</v>
      </c>
      <c r="E441" s="419" t="s">
        <v>5122</v>
      </c>
      <c r="F441" s="420" t="s">
        <v>5123</v>
      </c>
      <c r="G441" s="421" t="s">
        <v>66</v>
      </c>
      <c r="H441" s="422">
        <v>12</v>
      </c>
      <c r="I441" s="423"/>
      <c r="J441" s="423">
        <f>ROUND(I441*H441,2)</f>
        <v>0</v>
      </c>
      <c r="K441" s="420" t="s">
        <v>862</v>
      </c>
      <c r="L441" s="120"/>
      <c r="M441" s="190" t="s">
        <v>792</v>
      </c>
      <c r="N441" s="191" t="s">
        <v>809</v>
      </c>
      <c r="O441" s="192">
        <v>0.34799999999999998</v>
      </c>
      <c r="P441" s="192">
        <f>O441*H441</f>
        <v>4.1760000000000002</v>
      </c>
      <c r="Q441" s="192">
        <v>0</v>
      </c>
      <c r="R441" s="192">
        <f>Q441*H441</f>
        <v>0</v>
      </c>
      <c r="S441" s="192">
        <v>0</v>
      </c>
      <c r="T441" s="193">
        <f>S441*H441</f>
        <v>0</v>
      </c>
      <c r="AR441" s="194" t="s">
        <v>863</v>
      </c>
      <c r="AT441" s="194" t="s">
        <v>512</v>
      </c>
      <c r="AU441" s="194" t="s">
        <v>240</v>
      </c>
      <c r="AY441" s="112" t="s">
        <v>858</v>
      </c>
      <c r="BE441" s="195">
        <f>IF(N441="základní",J441,0)</f>
        <v>0</v>
      </c>
      <c r="BF441" s="195">
        <f>IF(N441="snížená",J441,0)</f>
        <v>0</v>
      </c>
      <c r="BG441" s="195">
        <f>IF(N441="zákl. přenesená",J441,0)</f>
        <v>0</v>
      </c>
      <c r="BH441" s="195">
        <f>IF(N441="sníž. přenesená",J441,0)</f>
        <v>0</v>
      </c>
      <c r="BI441" s="195">
        <f>IF(N441="nulová",J441,0)</f>
        <v>0</v>
      </c>
      <c r="BJ441" s="112" t="s">
        <v>544</v>
      </c>
      <c r="BK441" s="195">
        <f>ROUND(I441*H441,2)</f>
        <v>0</v>
      </c>
      <c r="BL441" s="112" t="s">
        <v>863</v>
      </c>
      <c r="BM441" s="194" t="s">
        <v>5124</v>
      </c>
    </row>
    <row r="442" spans="2:65" s="119" customFormat="1" x14ac:dyDescent="0.25">
      <c r="B442" s="120"/>
      <c r="D442" s="196" t="s">
        <v>865</v>
      </c>
      <c r="F442" s="197" t="s">
        <v>5125</v>
      </c>
      <c r="L442" s="120"/>
      <c r="M442" s="198"/>
      <c r="T442" s="199"/>
      <c r="AT442" s="112" t="s">
        <v>865</v>
      </c>
      <c r="AU442" s="112" t="s">
        <v>240</v>
      </c>
    </row>
    <row r="443" spans="2:65" s="119" customFormat="1" x14ac:dyDescent="0.25">
      <c r="B443" s="120"/>
      <c r="D443" s="200" t="s">
        <v>867</v>
      </c>
      <c r="F443" s="424" t="s">
        <v>5126</v>
      </c>
      <c r="L443" s="120"/>
      <c r="M443" s="198"/>
      <c r="T443" s="199"/>
      <c r="AT443" s="112" t="s">
        <v>867</v>
      </c>
      <c r="AU443" s="112" t="s">
        <v>240</v>
      </c>
    </row>
    <row r="444" spans="2:65" s="119" customFormat="1" ht="16.5" customHeight="1" x14ac:dyDescent="0.25">
      <c r="B444" s="120"/>
      <c r="C444" s="418" t="s">
        <v>1155</v>
      </c>
      <c r="D444" s="418" t="s">
        <v>512</v>
      </c>
      <c r="E444" s="419" t="s">
        <v>5127</v>
      </c>
      <c r="F444" s="420" t="s">
        <v>5128</v>
      </c>
      <c r="G444" s="421" t="s">
        <v>66</v>
      </c>
      <c r="H444" s="422">
        <v>12</v>
      </c>
      <c r="I444" s="423"/>
      <c r="J444" s="423">
        <f>ROUND(I444*H444,2)</f>
        <v>0</v>
      </c>
      <c r="K444" s="420" t="s">
        <v>862</v>
      </c>
      <c r="L444" s="120"/>
      <c r="M444" s="190" t="s">
        <v>792</v>
      </c>
      <c r="N444" s="191" t="s">
        <v>809</v>
      </c>
      <c r="O444" s="192">
        <v>2.7189999999999999</v>
      </c>
      <c r="P444" s="192">
        <f>O444*H444</f>
        <v>32.628</v>
      </c>
      <c r="Q444" s="192">
        <v>6.9100000000000003E-3</v>
      </c>
      <c r="R444" s="192">
        <f>Q444*H444</f>
        <v>8.2920000000000008E-2</v>
      </c>
      <c r="S444" s="192">
        <v>0</v>
      </c>
      <c r="T444" s="193">
        <f>S444*H444</f>
        <v>0</v>
      </c>
      <c r="AR444" s="194" t="s">
        <v>863</v>
      </c>
      <c r="AT444" s="194" t="s">
        <v>512</v>
      </c>
      <c r="AU444" s="194" t="s">
        <v>240</v>
      </c>
      <c r="AY444" s="112" t="s">
        <v>858</v>
      </c>
      <c r="BE444" s="195">
        <f>IF(N444="základní",J444,0)</f>
        <v>0</v>
      </c>
      <c r="BF444" s="195">
        <f>IF(N444="snížená",J444,0)</f>
        <v>0</v>
      </c>
      <c r="BG444" s="195">
        <f>IF(N444="zákl. přenesená",J444,0)</f>
        <v>0</v>
      </c>
      <c r="BH444" s="195">
        <f>IF(N444="sníž. přenesená",J444,0)</f>
        <v>0</v>
      </c>
      <c r="BI444" s="195">
        <f>IF(N444="nulová",J444,0)</f>
        <v>0</v>
      </c>
      <c r="BJ444" s="112" t="s">
        <v>544</v>
      </c>
      <c r="BK444" s="195">
        <f>ROUND(I444*H444,2)</f>
        <v>0</v>
      </c>
      <c r="BL444" s="112" t="s">
        <v>863</v>
      </c>
      <c r="BM444" s="194" t="s">
        <v>5129</v>
      </c>
    </row>
    <row r="445" spans="2:65" s="119" customFormat="1" x14ac:dyDescent="0.25">
      <c r="B445" s="120"/>
      <c r="D445" s="196" t="s">
        <v>865</v>
      </c>
      <c r="F445" s="197" t="s">
        <v>5130</v>
      </c>
      <c r="L445" s="120"/>
      <c r="M445" s="198"/>
      <c r="T445" s="199"/>
      <c r="AT445" s="112" t="s">
        <v>865</v>
      </c>
      <c r="AU445" s="112" t="s">
        <v>240</v>
      </c>
    </row>
    <row r="446" spans="2:65" s="119" customFormat="1" x14ac:dyDescent="0.25">
      <c r="B446" s="120"/>
      <c r="D446" s="200" t="s">
        <v>867</v>
      </c>
      <c r="F446" s="424" t="s">
        <v>5131</v>
      </c>
      <c r="L446" s="120"/>
      <c r="M446" s="198"/>
      <c r="T446" s="199"/>
      <c r="AT446" s="112" t="s">
        <v>867</v>
      </c>
      <c r="AU446" s="112" t="s">
        <v>240</v>
      </c>
    </row>
    <row r="447" spans="2:65" s="202" customFormat="1" ht="11.25" x14ac:dyDescent="0.25">
      <c r="B447" s="203"/>
      <c r="D447" s="196" t="s">
        <v>869</v>
      </c>
      <c r="E447" s="204" t="s">
        <v>792</v>
      </c>
      <c r="F447" s="205" t="s">
        <v>5132</v>
      </c>
      <c r="H447" s="206">
        <v>12</v>
      </c>
      <c r="L447" s="203"/>
      <c r="M447" s="207"/>
      <c r="T447" s="208"/>
      <c r="AT447" s="204" t="s">
        <v>869</v>
      </c>
      <c r="AU447" s="204" t="s">
        <v>240</v>
      </c>
      <c r="AV447" s="202" t="s">
        <v>240</v>
      </c>
      <c r="AW447" s="202" t="s">
        <v>871</v>
      </c>
      <c r="AX447" s="202" t="s">
        <v>544</v>
      </c>
      <c r="AY447" s="204" t="s">
        <v>858</v>
      </c>
    </row>
    <row r="448" spans="2:65" s="119" customFormat="1" ht="24.2" customHeight="1" x14ac:dyDescent="0.25">
      <c r="B448" s="120"/>
      <c r="C448" s="418" t="s">
        <v>1161</v>
      </c>
      <c r="D448" s="418" t="s">
        <v>512</v>
      </c>
      <c r="E448" s="419" t="s">
        <v>5133</v>
      </c>
      <c r="F448" s="420" t="s">
        <v>5134</v>
      </c>
      <c r="G448" s="421" t="s">
        <v>67</v>
      </c>
      <c r="H448" s="422">
        <v>46</v>
      </c>
      <c r="I448" s="423"/>
      <c r="J448" s="423">
        <f>ROUND(I448*H448,2)</f>
        <v>0</v>
      </c>
      <c r="K448" s="420" t="s">
        <v>792</v>
      </c>
      <c r="L448" s="120"/>
      <c r="M448" s="190" t="s">
        <v>792</v>
      </c>
      <c r="N448" s="191" t="s">
        <v>809</v>
      </c>
      <c r="O448" s="192">
        <v>0</v>
      </c>
      <c r="P448" s="192">
        <f>O448*H448</f>
        <v>0</v>
      </c>
      <c r="Q448" s="192">
        <v>0</v>
      </c>
      <c r="R448" s="192">
        <f>Q448*H448</f>
        <v>0</v>
      </c>
      <c r="S448" s="192">
        <v>0</v>
      </c>
      <c r="T448" s="193">
        <f>S448*H448</f>
        <v>0</v>
      </c>
      <c r="AR448" s="194" t="s">
        <v>863</v>
      </c>
      <c r="AT448" s="194" t="s">
        <v>512</v>
      </c>
      <c r="AU448" s="194" t="s">
        <v>240</v>
      </c>
      <c r="AY448" s="112" t="s">
        <v>858</v>
      </c>
      <c r="BE448" s="195">
        <f>IF(N448="základní",J448,0)</f>
        <v>0</v>
      </c>
      <c r="BF448" s="195">
        <f>IF(N448="snížená",J448,0)</f>
        <v>0</v>
      </c>
      <c r="BG448" s="195">
        <f>IF(N448="zákl. přenesená",J448,0)</f>
        <v>0</v>
      </c>
      <c r="BH448" s="195">
        <f>IF(N448="sníž. přenesená",J448,0)</f>
        <v>0</v>
      </c>
      <c r="BI448" s="195">
        <f>IF(N448="nulová",J448,0)</f>
        <v>0</v>
      </c>
      <c r="BJ448" s="112" t="s">
        <v>544</v>
      </c>
      <c r="BK448" s="195">
        <f>ROUND(I448*H448,2)</f>
        <v>0</v>
      </c>
      <c r="BL448" s="112" t="s">
        <v>863</v>
      </c>
      <c r="BM448" s="194" t="s">
        <v>5135</v>
      </c>
    </row>
    <row r="449" spans="2:65" s="119" customFormat="1" x14ac:dyDescent="0.25">
      <c r="B449" s="120"/>
      <c r="D449" s="196" t="s">
        <v>865</v>
      </c>
      <c r="F449" s="197" t="s">
        <v>5134</v>
      </c>
      <c r="L449" s="120"/>
      <c r="M449" s="198"/>
      <c r="T449" s="199"/>
      <c r="AT449" s="112" t="s">
        <v>865</v>
      </c>
      <c r="AU449" s="112" t="s">
        <v>240</v>
      </c>
    </row>
    <row r="450" spans="2:65" s="209" customFormat="1" ht="11.25" x14ac:dyDescent="0.25">
      <c r="B450" s="210"/>
      <c r="D450" s="196" t="s">
        <v>869</v>
      </c>
      <c r="E450" s="211" t="s">
        <v>792</v>
      </c>
      <c r="F450" s="212" t="s">
        <v>5136</v>
      </c>
      <c r="H450" s="211" t="s">
        <v>792</v>
      </c>
      <c r="L450" s="210"/>
      <c r="M450" s="213"/>
      <c r="T450" s="214"/>
      <c r="AT450" s="211" t="s">
        <v>869</v>
      </c>
      <c r="AU450" s="211" t="s">
        <v>240</v>
      </c>
      <c r="AV450" s="209" t="s">
        <v>544</v>
      </c>
      <c r="AW450" s="209" t="s">
        <v>871</v>
      </c>
      <c r="AX450" s="209" t="s">
        <v>857</v>
      </c>
      <c r="AY450" s="211" t="s">
        <v>858</v>
      </c>
    </row>
    <row r="451" spans="2:65" s="202" customFormat="1" ht="11.25" x14ac:dyDescent="0.25">
      <c r="B451" s="203"/>
      <c r="D451" s="196" t="s">
        <v>869</v>
      </c>
      <c r="E451" s="204" t="s">
        <v>792</v>
      </c>
      <c r="F451" s="205" t="s">
        <v>5137</v>
      </c>
      <c r="H451" s="206">
        <v>15</v>
      </c>
      <c r="L451" s="203"/>
      <c r="M451" s="207"/>
      <c r="T451" s="208"/>
      <c r="AT451" s="204" t="s">
        <v>869</v>
      </c>
      <c r="AU451" s="204" t="s">
        <v>240</v>
      </c>
      <c r="AV451" s="202" t="s">
        <v>240</v>
      </c>
      <c r="AW451" s="202" t="s">
        <v>871</v>
      </c>
      <c r="AX451" s="202" t="s">
        <v>857</v>
      </c>
      <c r="AY451" s="204" t="s">
        <v>858</v>
      </c>
    </row>
    <row r="452" spans="2:65" s="209" customFormat="1" ht="11.25" x14ac:dyDescent="0.25">
      <c r="B452" s="210"/>
      <c r="D452" s="196" t="s">
        <v>869</v>
      </c>
      <c r="E452" s="211" t="s">
        <v>792</v>
      </c>
      <c r="F452" s="212" t="s">
        <v>5002</v>
      </c>
      <c r="H452" s="211" t="s">
        <v>792</v>
      </c>
      <c r="L452" s="210"/>
      <c r="M452" s="213"/>
      <c r="T452" s="214"/>
      <c r="AT452" s="211" t="s">
        <v>869</v>
      </c>
      <c r="AU452" s="211" t="s">
        <v>240</v>
      </c>
      <c r="AV452" s="209" t="s">
        <v>544</v>
      </c>
      <c r="AW452" s="209" t="s">
        <v>871</v>
      </c>
      <c r="AX452" s="209" t="s">
        <v>857</v>
      </c>
      <c r="AY452" s="211" t="s">
        <v>858</v>
      </c>
    </row>
    <row r="453" spans="2:65" s="202" customFormat="1" ht="11.25" x14ac:dyDescent="0.25">
      <c r="B453" s="203"/>
      <c r="D453" s="196" t="s">
        <v>869</v>
      </c>
      <c r="E453" s="204" t="s">
        <v>792</v>
      </c>
      <c r="F453" s="205" t="s">
        <v>5138</v>
      </c>
      <c r="H453" s="206">
        <v>5</v>
      </c>
      <c r="L453" s="203"/>
      <c r="M453" s="207"/>
      <c r="T453" s="208"/>
      <c r="AT453" s="204" t="s">
        <v>869</v>
      </c>
      <c r="AU453" s="204" t="s">
        <v>240</v>
      </c>
      <c r="AV453" s="202" t="s">
        <v>240</v>
      </c>
      <c r="AW453" s="202" t="s">
        <v>871</v>
      </c>
      <c r="AX453" s="202" t="s">
        <v>857</v>
      </c>
      <c r="AY453" s="204" t="s">
        <v>858</v>
      </c>
    </row>
    <row r="454" spans="2:65" s="209" customFormat="1" ht="11.25" x14ac:dyDescent="0.25">
      <c r="B454" s="210"/>
      <c r="D454" s="196" t="s">
        <v>869</v>
      </c>
      <c r="E454" s="211" t="s">
        <v>792</v>
      </c>
      <c r="F454" s="212" t="s">
        <v>4990</v>
      </c>
      <c r="H454" s="211" t="s">
        <v>792</v>
      </c>
      <c r="L454" s="210"/>
      <c r="M454" s="213"/>
      <c r="T454" s="214"/>
      <c r="AT454" s="211" t="s">
        <v>869</v>
      </c>
      <c r="AU454" s="211" t="s">
        <v>240</v>
      </c>
      <c r="AV454" s="209" t="s">
        <v>544</v>
      </c>
      <c r="AW454" s="209" t="s">
        <v>871</v>
      </c>
      <c r="AX454" s="209" t="s">
        <v>857</v>
      </c>
      <c r="AY454" s="211" t="s">
        <v>858</v>
      </c>
    </row>
    <row r="455" spans="2:65" s="202" customFormat="1" ht="11.25" x14ac:dyDescent="0.25">
      <c r="B455" s="203"/>
      <c r="D455" s="196" t="s">
        <v>869</v>
      </c>
      <c r="E455" s="204" t="s">
        <v>792</v>
      </c>
      <c r="F455" s="205" t="s">
        <v>5139</v>
      </c>
      <c r="H455" s="206">
        <v>26</v>
      </c>
      <c r="L455" s="203"/>
      <c r="M455" s="207"/>
      <c r="T455" s="208"/>
      <c r="AT455" s="204" t="s">
        <v>869</v>
      </c>
      <c r="AU455" s="204" t="s">
        <v>240</v>
      </c>
      <c r="AV455" s="202" t="s">
        <v>240</v>
      </c>
      <c r="AW455" s="202" t="s">
        <v>871</v>
      </c>
      <c r="AX455" s="202" t="s">
        <v>857</v>
      </c>
      <c r="AY455" s="204" t="s">
        <v>858</v>
      </c>
    </row>
    <row r="456" spans="2:65" s="425" customFormat="1" ht="11.25" x14ac:dyDescent="0.25">
      <c r="B456" s="426"/>
      <c r="D456" s="196" t="s">
        <v>869</v>
      </c>
      <c r="E456" s="427" t="s">
        <v>792</v>
      </c>
      <c r="F456" s="428" t="s">
        <v>4776</v>
      </c>
      <c r="H456" s="429">
        <v>46</v>
      </c>
      <c r="L456" s="426"/>
      <c r="M456" s="430"/>
      <c r="T456" s="431"/>
      <c r="AT456" s="427" t="s">
        <v>869</v>
      </c>
      <c r="AU456" s="427" t="s">
        <v>240</v>
      </c>
      <c r="AV456" s="425" t="s">
        <v>863</v>
      </c>
      <c r="AW456" s="425" t="s">
        <v>871</v>
      </c>
      <c r="AX456" s="425" t="s">
        <v>544</v>
      </c>
      <c r="AY456" s="427" t="s">
        <v>858</v>
      </c>
    </row>
    <row r="457" spans="2:65" s="119" customFormat="1" ht="37.9" customHeight="1" x14ac:dyDescent="0.25">
      <c r="B457" s="120"/>
      <c r="C457" s="418" t="s">
        <v>1167</v>
      </c>
      <c r="D457" s="418" t="s">
        <v>512</v>
      </c>
      <c r="E457" s="419" t="s">
        <v>5140</v>
      </c>
      <c r="F457" s="420" t="s">
        <v>6552</v>
      </c>
      <c r="G457" s="421" t="s">
        <v>67</v>
      </c>
      <c r="H457" s="422">
        <v>1</v>
      </c>
      <c r="I457" s="423"/>
      <c r="J457" s="423">
        <f>ROUND(I457*H457,2)</f>
        <v>0</v>
      </c>
      <c r="K457" s="420" t="s">
        <v>792</v>
      </c>
      <c r="L457" s="120"/>
      <c r="M457" s="190" t="s">
        <v>792</v>
      </c>
      <c r="N457" s="191" t="s">
        <v>809</v>
      </c>
      <c r="O457" s="192">
        <v>0</v>
      </c>
      <c r="P457" s="192">
        <f>O457*H457</f>
        <v>0</v>
      </c>
      <c r="Q457" s="192">
        <v>0</v>
      </c>
      <c r="R457" s="192">
        <f>Q457*H457</f>
        <v>0</v>
      </c>
      <c r="S457" s="192">
        <v>0</v>
      </c>
      <c r="T457" s="193">
        <f>S457*H457</f>
        <v>0</v>
      </c>
      <c r="AR457" s="194" t="s">
        <v>863</v>
      </c>
      <c r="AT457" s="194" t="s">
        <v>512</v>
      </c>
      <c r="AU457" s="194" t="s">
        <v>240</v>
      </c>
      <c r="AY457" s="112" t="s">
        <v>858</v>
      </c>
      <c r="BE457" s="195">
        <f>IF(N457="základní",J457,0)</f>
        <v>0</v>
      </c>
      <c r="BF457" s="195">
        <f>IF(N457="snížená",J457,0)</f>
        <v>0</v>
      </c>
      <c r="BG457" s="195">
        <f>IF(N457="zákl. přenesená",J457,0)</f>
        <v>0</v>
      </c>
      <c r="BH457" s="195">
        <f>IF(N457="sníž. přenesená",J457,0)</f>
        <v>0</v>
      </c>
      <c r="BI457" s="195">
        <f>IF(N457="nulová",J457,0)</f>
        <v>0</v>
      </c>
      <c r="BJ457" s="112" t="s">
        <v>544</v>
      </c>
      <c r="BK457" s="195">
        <f>ROUND(I457*H457,2)</f>
        <v>0</v>
      </c>
      <c r="BL457" s="112" t="s">
        <v>863</v>
      </c>
      <c r="BM457" s="194" t="s">
        <v>5141</v>
      </c>
    </row>
    <row r="458" spans="2:65" s="119" customFormat="1" ht="29.25" x14ac:dyDescent="0.25">
      <c r="B458" s="120"/>
      <c r="D458" s="196" t="s">
        <v>865</v>
      </c>
      <c r="F458" s="197" t="s">
        <v>5142</v>
      </c>
      <c r="L458" s="120"/>
      <c r="M458" s="198"/>
      <c r="T458" s="199"/>
      <c r="AT458" s="112" t="s">
        <v>865</v>
      </c>
      <c r="AU458" s="112" t="s">
        <v>240</v>
      </c>
    </row>
    <row r="459" spans="2:65" s="119" customFormat="1" ht="24.2" customHeight="1" x14ac:dyDescent="0.25">
      <c r="B459" s="120"/>
      <c r="C459" s="418" t="s">
        <v>1939</v>
      </c>
      <c r="D459" s="418" t="s">
        <v>512</v>
      </c>
      <c r="E459" s="419" t="s">
        <v>5143</v>
      </c>
      <c r="F459" s="420" t="s">
        <v>5144</v>
      </c>
      <c r="G459" s="421" t="s">
        <v>67</v>
      </c>
      <c r="H459" s="422">
        <v>1</v>
      </c>
      <c r="I459" s="423"/>
      <c r="J459" s="423">
        <f>ROUND(I459*H459,2)</f>
        <v>0</v>
      </c>
      <c r="K459" s="420" t="s">
        <v>792</v>
      </c>
      <c r="L459" s="120"/>
      <c r="M459" s="190" t="s">
        <v>792</v>
      </c>
      <c r="N459" s="191" t="s">
        <v>809</v>
      </c>
      <c r="O459" s="192">
        <v>0</v>
      </c>
      <c r="P459" s="192">
        <f>O459*H459</f>
        <v>0</v>
      </c>
      <c r="Q459" s="192">
        <v>0</v>
      </c>
      <c r="R459" s="192">
        <f>Q459*H459</f>
        <v>0</v>
      </c>
      <c r="S459" s="192">
        <v>0</v>
      </c>
      <c r="T459" s="193">
        <f>S459*H459</f>
        <v>0</v>
      </c>
      <c r="AR459" s="194" t="s">
        <v>863</v>
      </c>
      <c r="AT459" s="194" t="s">
        <v>512</v>
      </c>
      <c r="AU459" s="194" t="s">
        <v>240</v>
      </c>
      <c r="AY459" s="112" t="s">
        <v>858</v>
      </c>
      <c r="BE459" s="195">
        <f>IF(N459="základní",J459,0)</f>
        <v>0</v>
      </c>
      <c r="BF459" s="195">
        <f>IF(N459="snížená",J459,0)</f>
        <v>0</v>
      </c>
      <c r="BG459" s="195">
        <f>IF(N459="zákl. přenesená",J459,0)</f>
        <v>0</v>
      </c>
      <c r="BH459" s="195">
        <f>IF(N459="sníž. přenesená",J459,0)</f>
        <v>0</v>
      </c>
      <c r="BI459" s="195">
        <f>IF(N459="nulová",J459,0)</f>
        <v>0</v>
      </c>
      <c r="BJ459" s="112" t="s">
        <v>544</v>
      </c>
      <c r="BK459" s="195">
        <f>ROUND(I459*H459,2)</f>
        <v>0</v>
      </c>
      <c r="BL459" s="112" t="s">
        <v>863</v>
      </c>
      <c r="BM459" s="194" t="s">
        <v>5145</v>
      </c>
    </row>
    <row r="460" spans="2:65" s="119" customFormat="1" x14ac:dyDescent="0.25">
      <c r="B460" s="120"/>
      <c r="D460" s="196" t="s">
        <v>865</v>
      </c>
      <c r="F460" s="197" t="s">
        <v>5144</v>
      </c>
      <c r="L460" s="120"/>
      <c r="M460" s="198"/>
      <c r="T460" s="199"/>
      <c r="AT460" s="112" t="s">
        <v>865</v>
      </c>
      <c r="AU460" s="112" t="s">
        <v>240</v>
      </c>
    </row>
    <row r="461" spans="2:65" s="119" customFormat="1" ht="16.5" customHeight="1" x14ac:dyDescent="0.25">
      <c r="B461" s="120"/>
      <c r="C461" s="418" t="s">
        <v>2100</v>
      </c>
      <c r="D461" s="418" t="s">
        <v>512</v>
      </c>
      <c r="E461" s="419" t="s">
        <v>5146</v>
      </c>
      <c r="F461" s="420" t="s">
        <v>5147</v>
      </c>
      <c r="G461" s="421" t="s">
        <v>67</v>
      </c>
      <c r="H461" s="422">
        <v>1</v>
      </c>
      <c r="I461" s="423"/>
      <c r="J461" s="423">
        <f>ROUND(I461*H461,2)</f>
        <v>0</v>
      </c>
      <c r="K461" s="420" t="s">
        <v>792</v>
      </c>
      <c r="L461" s="120"/>
      <c r="M461" s="190" t="s">
        <v>792</v>
      </c>
      <c r="N461" s="191" t="s">
        <v>809</v>
      </c>
      <c r="O461" s="192">
        <v>0</v>
      </c>
      <c r="P461" s="192">
        <f>O461*H461</f>
        <v>0</v>
      </c>
      <c r="Q461" s="192">
        <v>0</v>
      </c>
      <c r="R461" s="192">
        <f>Q461*H461</f>
        <v>0</v>
      </c>
      <c r="S461" s="192">
        <v>0</v>
      </c>
      <c r="T461" s="193">
        <f>S461*H461</f>
        <v>0</v>
      </c>
      <c r="AR461" s="194" t="s">
        <v>863</v>
      </c>
      <c r="AT461" s="194" t="s">
        <v>512</v>
      </c>
      <c r="AU461" s="194" t="s">
        <v>240</v>
      </c>
      <c r="AY461" s="112" t="s">
        <v>858</v>
      </c>
      <c r="BE461" s="195">
        <f>IF(N461="základní",J461,0)</f>
        <v>0</v>
      </c>
      <c r="BF461" s="195">
        <f>IF(N461="snížená",J461,0)</f>
        <v>0</v>
      </c>
      <c r="BG461" s="195">
        <f>IF(N461="zákl. přenesená",J461,0)</f>
        <v>0</v>
      </c>
      <c r="BH461" s="195">
        <f>IF(N461="sníž. přenesená",J461,0)</f>
        <v>0</v>
      </c>
      <c r="BI461" s="195">
        <f>IF(N461="nulová",J461,0)</f>
        <v>0</v>
      </c>
      <c r="BJ461" s="112" t="s">
        <v>544</v>
      </c>
      <c r="BK461" s="195">
        <f>ROUND(I461*H461,2)</f>
        <v>0</v>
      </c>
      <c r="BL461" s="112" t="s">
        <v>863</v>
      </c>
      <c r="BM461" s="194" t="s">
        <v>5148</v>
      </c>
    </row>
    <row r="462" spans="2:65" s="119" customFormat="1" x14ac:dyDescent="0.25">
      <c r="B462" s="120"/>
      <c r="D462" s="196" t="s">
        <v>865</v>
      </c>
      <c r="F462" s="197" t="s">
        <v>5147</v>
      </c>
      <c r="L462" s="120"/>
      <c r="M462" s="198"/>
      <c r="T462" s="199"/>
      <c r="AT462" s="112" t="s">
        <v>865</v>
      </c>
      <c r="AU462" s="112" t="s">
        <v>240</v>
      </c>
    </row>
    <row r="463" spans="2:65" s="171" customFormat="1" ht="22.9" customHeight="1" x14ac:dyDescent="0.2">
      <c r="B463" s="172"/>
      <c r="D463" s="173" t="s">
        <v>854</v>
      </c>
      <c r="E463" s="181" t="s">
        <v>911</v>
      </c>
      <c r="F463" s="181" t="s">
        <v>1811</v>
      </c>
      <c r="J463" s="182">
        <f>BK463</f>
        <v>0</v>
      </c>
      <c r="L463" s="172"/>
      <c r="M463" s="176"/>
      <c r="P463" s="177">
        <f>SUM(P464:P499)</f>
        <v>235.74750000000003</v>
      </c>
      <c r="R463" s="177">
        <f>SUM(R464:R499)</f>
        <v>5.2322E-2</v>
      </c>
      <c r="T463" s="178">
        <f>SUM(T464:T499)</f>
        <v>6.9516499999999999</v>
      </c>
      <c r="AR463" s="173" t="s">
        <v>544</v>
      </c>
      <c r="AT463" s="179" t="s">
        <v>854</v>
      </c>
      <c r="AU463" s="179" t="s">
        <v>544</v>
      </c>
      <c r="AY463" s="173" t="s">
        <v>858</v>
      </c>
      <c r="BK463" s="180">
        <f>SUM(BK464:BK499)</f>
        <v>0</v>
      </c>
    </row>
    <row r="464" spans="2:65" s="119" customFormat="1" ht="16.5" customHeight="1" x14ac:dyDescent="0.25">
      <c r="B464" s="120"/>
      <c r="C464" s="418" t="s">
        <v>1173</v>
      </c>
      <c r="D464" s="418" t="s">
        <v>512</v>
      </c>
      <c r="E464" s="419" t="s">
        <v>5149</v>
      </c>
      <c r="F464" s="420" t="s">
        <v>5150</v>
      </c>
      <c r="G464" s="421" t="s">
        <v>85</v>
      </c>
      <c r="H464" s="422">
        <v>88</v>
      </c>
      <c r="I464" s="423"/>
      <c r="J464" s="423">
        <f>ROUND(I464*H464,2)</f>
        <v>0</v>
      </c>
      <c r="K464" s="420" t="s">
        <v>862</v>
      </c>
      <c r="L464" s="120"/>
      <c r="M464" s="190" t="s">
        <v>792</v>
      </c>
      <c r="N464" s="191" t="s">
        <v>809</v>
      </c>
      <c r="O464" s="192">
        <v>0.30499999999999999</v>
      </c>
      <c r="P464" s="192">
        <f>O464*H464</f>
        <v>26.84</v>
      </c>
      <c r="Q464" s="192">
        <v>0</v>
      </c>
      <c r="R464" s="192">
        <f>Q464*H464</f>
        <v>0</v>
      </c>
      <c r="S464" s="192">
        <v>0</v>
      </c>
      <c r="T464" s="193">
        <f>S464*H464</f>
        <v>0</v>
      </c>
      <c r="AR464" s="194" t="s">
        <v>863</v>
      </c>
      <c r="AT464" s="194" t="s">
        <v>512</v>
      </c>
      <c r="AU464" s="194" t="s">
        <v>240</v>
      </c>
      <c r="AY464" s="112" t="s">
        <v>858</v>
      </c>
      <c r="BE464" s="195">
        <f>IF(N464="základní",J464,0)</f>
        <v>0</v>
      </c>
      <c r="BF464" s="195">
        <f>IF(N464="snížená",J464,0)</f>
        <v>0</v>
      </c>
      <c r="BG464" s="195">
        <f>IF(N464="zákl. přenesená",J464,0)</f>
        <v>0</v>
      </c>
      <c r="BH464" s="195">
        <f>IF(N464="sníž. přenesená",J464,0)</f>
        <v>0</v>
      </c>
      <c r="BI464" s="195">
        <f>IF(N464="nulová",J464,0)</f>
        <v>0</v>
      </c>
      <c r="BJ464" s="112" t="s">
        <v>544</v>
      </c>
      <c r="BK464" s="195">
        <f>ROUND(I464*H464,2)</f>
        <v>0</v>
      </c>
      <c r="BL464" s="112" t="s">
        <v>863</v>
      </c>
      <c r="BM464" s="194" t="s">
        <v>5151</v>
      </c>
    </row>
    <row r="465" spans="2:65" s="119" customFormat="1" x14ac:dyDescent="0.25">
      <c r="B465" s="120"/>
      <c r="D465" s="196" t="s">
        <v>865</v>
      </c>
      <c r="F465" s="197" t="s">
        <v>5152</v>
      </c>
      <c r="L465" s="120"/>
      <c r="M465" s="198"/>
      <c r="T465" s="199"/>
      <c r="AT465" s="112" t="s">
        <v>865</v>
      </c>
      <c r="AU465" s="112" t="s">
        <v>240</v>
      </c>
    </row>
    <row r="466" spans="2:65" s="119" customFormat="1" x14ac:dyDescent="0.25">
      <c r="B466" s="120"/>
      <c r="D466" s="200" t="s">
        <v>867</v>
      </c>
      <c r="F466" s="424" t="s">
        <v>5153</v>
      </c>
      <c r="L466" s="120"/>
      <c r="M466" s="198"/>
      <c r="T466" s="199"/>
      <c r="AT466" s="112" t="s">
        <v>867</v>
      </c>
      <c r="AU466" s="112" t="s">
        <v>240</v>
      </c>
    </row>
    <row r="467" spans="2:65" s="119" customFormat="1" ht="16.5" customHeight="1" x14ac:dyDescent="0.25">
      <c r="B467" s="120"/>
      <c r="C467" s="418" t="s">
        <v>1177</v>
      </c>
      <c r="D467" s="418" t="s">
        <v>512</v>
      </c>
      <c r="E467" s="419" t="s">
        <v>5154</v>
      </c>
      <c r="F467" s="420" t="s">
        <v>5155</v>
      </c>
      <c r="G467" s="421" t="s">
        <v>85</v>
      </c>
      <c r="H467" s="422">
        <v>279</v>
      </c>
      <c r="I467" s="423"/>
      <c r="J467" s="423">
        <f>ROUND(I467*H467,2)</f>
        <v>0</v>
      </c>
      <c r="K467" s="420" t="s">
        <v>862</v>
      </c>
      <c r="L467" s="120"/>
      <c r="M467" s="190" t="s">
        <v>792</v>
      </c>
      <c r="N467" s="191" t="s">
        <v>809</v>
      </c>
      <c r="O467" s="192">
        <v>0.26500000000000001</v>
      </c>
      <c r="P467" s="192">
        <f>O467*H467</f>
        <v>73.935000000000002</v>
      </c>
      <c r="Q467" s="192">
        <v>0</v>
      </c>
      <c r="R467" s="192">
        <f>Q467*H467</f>
        <v>0</v>
      </c>
      <c r="S467" s="192">
        <v>8.9999999999999993E-3</v>
      </c>
      <c r="T467" s="193">
        <f>S467*H467</f>
        <v>2.5109999999999997</v>
      </c>
      <c r="AR467" s="194" t="s">
        <v>863</v>
      </c>
      <c r="AT467" s="194" t="s">
        <v>512</v>
      </c>
      <c r="AU467" s="194" t="s">
        <v>240</v>
      </c>
      <c r="AY467" s="112" t="s">
        <v>858</v>
      </c>
      <c r="BE467" s="195">
        <f>IF(N467="základní",J467,0)</f>
        <v>0</v>
      </c>
      <c r="BF467" s="195">
        <f>IF(N467="snížená",J467,0)</f>
        <v>0</v>
      </c>
      <c r="BG467" s="195">
        <f>IF(N467="zákl. přenesená",J467,0)</f>
        <v>0</v>
      </c>
      <c r="BH467" s="195">
        <f>IF(N467="sníž. přenesená",J467,0)</f>
        <v>0</v>
      </c>
      <c r="BI467" s="195">
        <f>IF(N467="nulová",J467,0)</f>
        <v>0</v>
      </c>
      <c r="BJ467" s="112" t="s">
        <v>544</v>
      </c>
      <c r="BK467" s="195">
        <f>ROUND(I467*H467,2)</f>
        <v>0</v>
      </c>
      <c r="BL467" s="112" t="s">
        <v>863</v>
      </c>
      <c r="BM467" s="194" t="s">
        <v>5156</v>
      </c>
    </row>
    <row r="468" spans="2:65" s="119" customFormat="1" x14ac:dyDescent="0.25">
      <c r="B468" s="120"/>
      <c r="D468" s="196" t="s">
        <v>865</v>
      </c>
      <c r="F468" s="197" t="s">
        <v>5157</v>
      </c>
      <c r="L468" s="120"/>
      <c r="M468" s="198"/>
      <c r="T468" s="199"/>
      <c r="AT468" s="112" t="s">
        <v>865</v>
      </c>
      <c r="AU468" s="112" t="s">
        <v>240</v>
      </c>
    </row>
    <row r="469" spans="2:65" s="119" customFormat="1" x14ac:dyDescent="0.25">
      <c r="B469" s="120"/>
      <c r="D469" s="200" t="s">
        <v>867</v>
      </c>
      <c r="F469" s="424" t="s">
        <v>5158</v>
      </c>
      <c r="L469" s="120"/>
      <c r="M469" s="198"/>
      <c r="T469" s="199"/>
      <c r="AT469" s="112" t="s">
        <v>867</v>
      </c>
      <c r="AU469" s="112" t="s">
        <v>240</v>
      </c>
    </row>
    <row r="470" spans="2:65" s="209" customFormat="1" ht="11.25" x14ac:dyDescent="0.25">
      <c r="B470" s="210"/>
      <c r="D470" s="196" t="s">
        <v>869</v>
      </c>
      <c r="E470" s="211" t="s">
        <v>792</v>
      </c>
      <c r="F470" s="212" t="s">
        <v>579</v>
      </c>
      <c r="H470" s="211" t="s">
        <v>792</v>
      </c>
      <c r="L470" s="210"/>
      <c r="M470" s="213"/>
      <c r="T470" s="214"/>
      <c r="AT470" s="211" t="s">
        <v>869</v>
      </c>
      <c r="AU470" s="211" t="s">
        <v>240</v>
      </c>
      <c r="AV470" s="209" t="s">
        <v>544</v>
      </c>
      <c r="AW470" s="209" t="s">
        <v>871</v>
      </c>
      <c r="AX470" s="209" t="s">
        <v>857</v>
      </c>
      <c r="AY470" s="211" t="s">
        <v>858</v>
      </c>
    </row>
    <row r="471" spans="2:65" s="202" customFormat="1" ht="11.25" x14ac:dyDescent="0.25">
      <c r="B471" s="203"/>
      <c r="D471" s="196" t="s">
        <v>869</v>
      </c>
      <c r="E471" s="204" t="s">
        <v>792</v>
      </c>
      <c r="F471" s="205" t="s">
        <v>5159</v>
      </c>
      <c r="H471" s="206">
        <v>279</v>
      </c>
      <c r="L471" s="203"/>
      <c r="M471" s="207"/>
      <c r="T471" s="208"/>
      <c r="AT471" s="204" t="s">
        <v>869</v>
      </c>
      <c r="AU471" s="204" t="s">
        <v>240</v>
      </c>
      <c r="AV471" s="202" t="s">
        <v>240</v>
      </c>
      <c r="AW471" s="202" t="s">
        <v>871</v>
      </c>
      <c r="AX471" s="202" t="s">
        <v>544</v>
      </c>
      <c r="AY471" s="204" t="s">
        <v>858</v>
      </c>
    </row>
    <row r="472" spans="2:65" s="119" customFormat="1" ht="16.5" customHeight="1" x14ac:dyDescent="0.25">
      <c r="B472" s="120"/>
      <c r="C472" s="418" t="s">
        <v>1183</v>
      </c>
      <c r="D472" s="418" t="s">
        <v>512</v>
      </c>
      <c r="E472" s="419" t="s">
        <v>5160</v>
      </c>
      <c r="F472" s="420" t="s">
        <v>5161</v>
      </c>
      <c r="G472" s="421" t="s">
        <v>85</v>
      </c>
      <c r="H472" s="422">
        <v>111</v>
      </c>
      <c r="I472" s="423"/>
      <c r="J472" s="423">
        <f>ROUND(I472*H472,2)</f>
        <v>0</v>
      </c>
      <c r="K472" s="420" t="s">
        <v>862</v>
      </c>
      <c r="L472" s="120"/>
      <c r="M472" s="190" t="s">
        <v>792</v>
      </c>
      <c r="N472" s="191" t="s">
        <v>809</v>
      </c>
      <c r="O472" s="192">
        <v>0.30099999999999999</v>
      </c>
      <c r="P472" s="192">
        <f>O472*H472</f>
        <v>33.411000000000001</v>
      </c>
      <c r="Q472" s="192">
        <v>0</v>
      </c>
      <c r="R472" s="192">
        <f>Q472*H472</f>
        <v>0</v>
      </c>
      <c r="S472" s="192">
        <v>1.2999999999999999E-2</v>
      </c>
      <c r="T472" s="193">
        <f>S472*H472</f>
        <v>1.4429999999999998</v>
      </c>
      <c r="AR472" s="194" t="s">
        <v>863</v>
      </c>
      <c r="AT472" s="194" t="s">
        <v>512</v>
      </c>
      <c r="AU472" s="194" t="s">
        <v>240</v>
      </c>
      <c r="AY472" s="112" t="s">
        <v>858</v>
      </c>
      <c r="BE472" s="195">
        <f>IF(N472="základní",J472,0)</f>
        <v>0</v>
      </c>
      <c r="BF472" s="195">
        <f>IF(N472="snížená",J472,0)</f>
        <v>0</v>
      </c>
      <c r="BG472" s="195">
        <f>IF(N472="zákl. přenesená",J472,0)</f>
        <v>0</v>
      </c>
      <c r="BH472" s="195">
        <f>IF(N472="sníž. přenesená",J472,0)</f>
        <v>0</v>
      </c>
      <c r="BI472" s="195">
        <f>IF(N472="nulová",J472,0)</f>
        <v>0</v>
      </c>
      <c r="BJ472" s="112" t="s">
        <v>544</v>
      </c>
      <c r="BK472" s="195">
        <f>ROUND(I472*H472,2)</f>
        <v>0</v>
      </c>
      <c r="BL472" s="112" t="s">
        <v>863</v>
      </c>
      <c r="BM472" s="194" t="s">
        <v>5162</v>
      </c>
    </row>
    <row r="473" spans="2:65" s="119" customFormat="1" x14ac:dyDescent="0.25">
      <c r="B473" s="120"/>
      <c r="D473" s="196" t="s">
        <v>865</v>
      </c>
      <c r="F473" s="197" t="s">
        <v>5163</v>
      </c>
      <c r="L473" s="120"/>
      <c r="M473" s="198"/>
      <c r="T473" s="199"/>
      <c r="AT473" s="112" t="s">
        <v>865</v>
      </c>
      <c r="AU473" s="112" t="s">
        <v>240</v>
      </c>
    </row>
    <row r="474" spans="2:65" s="119" customFormat="1" x14ac:dyDescent="0.25">
      <c r="B474" s="120"/>
      <c r="D474" s="200" t="s">
        <v>867</v>
      </c>
      <c r="F474" s="424" t="s">
        <v>5164</v>
      </c>
      <c r="L474" s="120"/>
      <c r="M474" s="198"/>
      <c r="T474" s="199"/>
      <c r="AT474" s="112" t="s">
        <v>867</v>
      </c>
      <c r="AU474" s="112" t="s">
        <v>240</v>
      </c>
    </row>
    <row r="475" spans="2:65" s="202" customFormat="1" ht="11.25" x14ac:dyDescent="0.25">
      <c r="B475" s="203"/>
      <c r="D475" s="196" t="s">
        <v>869</v>
      </c>
      <c r="E475" s="204" t="s">
        <v>792</v>
      </c>
      <c r="F475" s="205" t="s">
        <v>5165</v>
      </c>
      <c r="H475" s="206">
        <v>111</v>
      </c>
      <c r="L475" s="203"/>
      <c r="M475" s="207"/>
      <c r="T475" s="208"/>
      <c r="AT475" s="204" t="s">
        <v>869</v>
      </c>
      <c r="AU475" s="204" t="s">
        <v>240</v>
      </c>
      <c r="AV475" s="202" t="s">
        <v>240</v>
      </c>
      <c r="AW475" s="202" t="s">
        <v>871</v>
      </c>
      <c r="AX475" s="202" t="s">
        <v>544</v>
      </c>
      <c r="AY475" s="204" t="s">
        <v>858</v>
      </c>
    </row>
    <row r="476" spans="2:65" s="119" customFormat="1" ht="16.5" customHeight="1" x14ac:dyDescent="0.25">
      <c r="B476" s="120"/>
      <c r="C476" s="418" t="s">
        <v>1187</v>
      </c>
      <c r="D476" s="418" t="s">
        <v>512</v>
      </c>
      <c r="E476" s="419" t="s">
        <v>584</v>
      </c>
      <c r="F476" s="420" t="s">
        <v>585</v>
      </c>
      <c r="G476" s="421" t="s">
        <v>85</v>
      </c>
      <c r="H476" s="422">
        <v>122</v>
      </c>
      <c r="I476" s="423"/>
      <c r="J476" s="423">
        <f>ROUND(I476*H476,2)</f>
        <v>0</v>
      </c>
      <c r="K476" s="420" t="s">
        <v>862</v>
      </c>
      <c r="L476" s="120"/>
      <c r="M476" s="190" t="s">
        <v>792</v>
      </c>
      <c r="N476" s="191" t="s">
        <v>809</v>
      </c>
      <c r="O476" s="192">
        <v>0.34200000000000003</v>
      </c>
      <c r="P476" s="192">
        <f>O476*H476</f>
        <v>41.724000000000004</v>
      </c>
      <c r="Q476" s="192">
        <v>0</v>
      </c>
      <c r="R476" s="192">
        <f>Q476*H476</f>
        <v>0</v>
      </c>
      <c r="S476" s="192">
        <v>1.7999999999999999E-2</v>
      </c>
      <c r="T476" s="193">
        <f>S476*H476</f>
        <v>2.1959999999999997</v>
      </c>
      <c r="AR476" s="194" t="s">
        <v>863</v>
      </c>
      <c r="AT476" s="194" t="s">
        <v>512</v>
      </c>
      <c r="AU476" s="194" t="s">
        <v>240</v>
      </c>
      <c r="AY476" s="112" t="s">
        <v>858</v>
      </c>
      <c r="BE476" s="195">
        <f>IF(N476="základní",J476,0)</f>
        <v>0</v>
      </c>
      <c r="BF476" s="195">
        <f>IF(N476="snížená",J476,0)</f>
        <v>0</v>
      </c>
      <c r="BG476" s="195">
        <f>IF(N476="zákl. přenesená",J476,0)</f>
        <v>0</v>
      </c>
      <c r="BH476" s="195">
        <f>IF(N476="sníž. přenesená",J476,0)</f>
        <v>0</v>
      </c>
      <c r="BI476" s="195">
        <f>IF(N476="nulová",J476,0)</f>
        <v>0</v>
      </c>
      <c r="BJ476" s="112" t="s">
        <v>544</v>
      </c>
      <c r="BK476" s="195">
        <f>ROUND(I476*H476,2)</f>
        <v>0</v>
      </c>
      <c r="BL476" s="112" t="s">
        <v>863</v>
      </c>
      <c r="BM476" s="194" t="s">
        <v>5166</v>
      </c>
    </row>
    <row r="477" spans="2:65" s="119" customFormat="1" x14ac:dyDescent="0.25">
      <c r="B477" s="120"/>
      <c r="D477" s="196" t="s">
        <v>865</v>
      </c>
      <c r="F477" s="197" t="s">
        <v>5167</v>
      </c>
      <c r="L477" s="120"/>
      <c r="M477" s="198"/>
      <c r="T477" s="199"/>
      <c r="AT477" s="112" t="s">
        <v>865</v>
      </c>
      <c r="AU477" s="112" t="s">
        <v>240</v>
      </c>
    </row>
    <row r="478" spans="2:65" s="119" customFormat="1" x14ac:dyDescent="0.25">
      <c r="B478" s="120"/>
      <c r="D478" s="200" t="s">
        <v>867</v>
      </c>
      <c r="F478" s="424" t="s">
        <v>5168</v>
      </c>
      <c r="L478" s="120"/>
      <c r="M478" s="198"/>
      <c r="T478" s="199"/>
      <c r="AT478" s="112" t="s">
        <v>867</v>
      </c>
      <c r="AU478" s="112" t="s">
        <v>240</v>
      </c>
    </row>
    <row r="479" spans="2:65" s="202" customFormat="1" ht="11.25" x14ac:dyDescent="0.25">
      <c r="B479" s="203"/>
      <c r="D479" s="196" t="s">
        <v>869</v>
      </c>
      <c r="E479" s="204" t="s">
        <v>792</v>
      </c>
      <c r="F479" s="205" t="s">
        <v>5169</v>
      </c>
      <c r="H479" s="206">
        <v>122</v>
      </c>
      <c r="L479" s="203"/>
      <c r="M479" s="207"/>
      <c r="T479" s="208"/>
      <c r="AT479" s="204" t="s">
        <v>869</v>
      </c>
      <c r="AU479" s="204" t="s">
        <v>240</v>
      </c>
      <c r="AV479" s="202" t="s">
        <v>240</v>
      </c>
      <c r="AW479" s="202" t="s">
        <v>871</v>
      </c>
      <c r="AX479" s="202" t="s">
        <v>544</v>
      </c>
      <c r="AY479" s="204" t="s">
        <v>858</v>
      </c>
    </row>
    <row r="480" spans="2:65" s="119" customFormat="1" ht="16.5" customHeight="1" x14ac:dyDescent="0.25">
      <c r="B480" s="120"/>
      <c r="C480" s="418" t="s">
        <v>1193</v>
      </c>
      <c r="D480" s="418" t="s">
        <v>512</v>
      </c>
      <c r="E480" s="419" t="s">
        <v>5170</v>
      </c>
      <c r="F480" s="420" t="s">
        <v>5171</v>
      </c>
      <c r="G480" s="421" t="s">
        <v>85</v>
      </c>
      <c r="H480" s="422">
        <v>12</v>
      </c>
      <c r="I480" s="423"/>
      <c r="J480" s="423">
        <f>ROUND(I480*H480,2)</f>
        <v>0</v>
      </c>
      <c r="K480" s="420" t="s">
        <v>862</v>
      </c>
      <c r="L480" s="120"/>
      <c r="M480" s="190" t="s">
        <v>792</v>
      </c>
      <c r="N480" s="191" t="s">
        <v>809</v>
      </c>
      <c r="O480" s="192">
        <v>0.56000000000000005</v>
      </c>
      <c r="P480" s="192">
        <f>O480*H480</f>
        <v>6.7200000000000006</v>
      </c>
      <c r="Q480" s="192">
        <v>9.1E-4</v>
      </c>
      <c r="R480" s="192">
        <f>Q480*H480</f>
        <v>1.0919999999999999E-2</v>
      </c>
      <c r="S480" s="192">
        <v>2.8E-3</v>
      </c>
      <c r="T480" s="193">
        <f>S480*H480</f>
        <v>3.3599999999999998E-2</v>
      </c>
      <c r="AR480" s="194" t="s">
        <v>863</v>
      </c>
      <c r="AT480" s="194" t="s">
        <v>512</v>
      </c>
      <c r="AU480" s="194" t="s">
        <v>240</v>
      </c>
      <c r="AY480" s="112" t="s">
        <v>858</v>
      </c>
      <c r="BE480" s="195">
        <f>IF(N480="základní",J480,0)</f>
        <v>0</v>
      </c>
      <c r="BF480" s="195">
        <f>IF(N480="snížená",J480,0)</f>
        <v>0</v>
      </c>
      <c r="BG480" s="195">
        <f>IF(N480="zákl. přenesená",J480,0)</f>
        <v>0</v>
      </c>
      <c r="BH480" s="195">
        <f>IF(N480="sníž. přenesená",J480,0)</f>
        <v>0</v>
      </c>
      <c r="BI480" s="195">
        <f>IF(N480="nulová",J480,0)</f>
        <v>0</v>
      </c>
      <c r="BJ480" s="112" t="s">
        <v>544</v>
      </c>
      <c r="BK480" s="195">
        <f>ROUND(I480*H480,2)</f>
        <v>0</v>
      </c>
      <c r="BL480" s="112" t="s">
        <v>863</v>
      </c>
      <c r="BM480" s="194" t="s">
        <v>5172</v>
      </c>
    </row>
    <row r="481" spans="2:65" s="119" customFormat="1" ht="19.5" x14ac:dyDescent="0.25">
      <c r="B481" s="120"/>
      <c r="D481" s="196" t="s">
        <v>865</v>
      </c>
      <c r="F481" s="197" t="s">
        <v>5173</v>
      </c>
      <c r="L481" s="120"/>
      <c r="M481" s="198"/>
      <c r="T481" s="199"/>
      <c r="AT481" s="112" t="s">
        <v>865</v>
      </c>
      <c r="AU481" s="112" t="s">
        <v>240</v>
      </c>
    </row>
    <row r="482" spans="2:65" s="119" customFormat="1" x14ac:dyDescent="0.25">
      <c r="B482" s="120"/>
      <c r="D482" s="200" t="s">
        <v>867</v>
      </c>
      <c r="F482" s="424" t="s">
        <v>5174</v>
      </c>
      <c r="L482" s="120"/>
      <c r="M482" s="198"/>
      <c r="T482" s="199"/>
      <c r="AT482" s="112" t="s">
        <v>867</v>
      </c>
      <c r="AU482" s="112" t="s">
        <v>240</v>
      </c>
    </row>
    <row r="483" spans="2:65" s="202" customFormat="1" ht="11.25" x14ac:dyDescent="0.25">
      <c r="B483" s="203"/>
      <c r="D483" s="196" t="s">
        <v>869</v>
      </c>
      <c r="E483" s="204" t="s">
        <v>792</v>
      </c>
      <c r="F483" s="205" t="s">
        <v>5175</v>
      </c>
      <c r="H483" s="206">
        <v>12</v>
      </c>
      <c r="L483" s="203"/>
      <c r="M483" s="207"/>
      <c r="T483" s="208"/>
      <c r="AT483" s="204" t="s">
        <v>869</v>
      </c>
      <c r="AU483" s="204" t="s">
        <v>240</v>
      </c>
      <c r="AV483" s="202" t="s">
        <v>240</v>
      </c>
      <c r="AW483" s="202" t="s">
        <v>871</v>
      </c>
      <c r="AX483" s="202" t="s">
        <v>544</v>
      </c>
      <c r="AY483" s="204" t="s">
        <v>858</v>
      </c>
    </row>
    <row r="484" spans="2:65" s="119" customFormat="1" ht="16.5" customHeight="1" x14ac:dyDescent="0.25">
      <c r="B484" s="120"/>
      <c r="C484" s="418" t="s">
        <v>1199</v>
      </c>
      <c r="D484" s="418" t="s">
        <v>512</v>
      </c>
      <c r="E484" s="419" t="s">
        <v>5176</v>
      </c>
      <c r="F484" s="420" t="s">
        <v>5177</v>
      </c>
      <c r="G484" s="421" t="s">
        <v>85</v>
      </c>
      <c r="H484" s="422">
        <v>2</v>
      </c>
      <c r="I484" s="423"/>
      <c r="J484" s="423">
        <f>ROUND(I484*H484,2)</f>
        <v>0</v>
      </c>
      <c r="K484" s="420" t="s">
        <v>862</v>
      </c>
      <c r="L484" s="120"/>
      <c r="M484" s="190" t="s">
        <v>792</v>
      </c>
      <c r="N484" s="191" t="s">
        <v>809</v>
      </c>
      <c r="O484" s="192">
        <v>0.8</v>
      </c>
      <c r="P484" s="192">
        <f>O484*H484</f>
        <v>1.6</v>
      </c>
      <c r="Q484" s="192">
        <v>1.08E-3</v>
      </c>
      <c r="R484" s="192">
        <f>Q484*H484</f>
        <v>2.16E-3</v>
      </c>
      <c r="S484" s="192">
        <v>8.5000000000000006E-3</v>
      </c>
      <c r="T484" s="193">
        <f>S484*H484</f>
        <v>1.7000000000000001E-2</v>
      </c>
      <c r="AR484" s="194" t="s">
        <v>863</v>
      </c>
      <c r="AT484" s="194" t="s">
        <v>512</v>
      </c>
      <c r="AU484" s="194" t="s">
        <v>240</v>
      </c>
      <c r="AY484" s="112" t="s">
        <v>858</v>
      </c>
      <c r="BE484" s="195">
        <f>IF(N484="základní",J484,0)</f>
        <v>0</v>
      </c>
      <c r="BF484" s="195">
        <f>IF(N484="snížená",J484,0)</f>
        <v>0</v>
      </c>
      <c r="BG484" s="195">
        <f>IF(N484="zákl. přenesená",J484,0)</f>
        <v>0</v>
      </c>
      <c r="BH484" s="195">
        <f>IF(N484="sníž. přenesená",J484,0)</f>
        <v>0</v>
      </c>
      <c r="BI484" s="195">
        <f>IF(N484="nulová",J484,0)</f>
        <v>0</v>
      </c>
      <c r="BJ484" s="112" t="s">
        <v>544</v>
      </c>
      <c r="BK484" s="195">
        <f>ROUND(I484*H484,2)</f>
        <v>0</v>
      </c>
      <c r="BL484" s="112" t="s">
        <v>863</v>
      </c>
      <c r="BM484" s="194" t="s">
        <v>5178</v>
      </c>
    </row>
    <row r="485" spans="2:65" s="119" customFormat="1" ht="19.5" x14ac:dyDescent="0.25">
      <c r="B485" s="120"/>
      <c r="D485" s="196" t="s">
        <v>865</v>
      </c>
      <c r="F485" s="197" t="s">
        <v>5179</v>
      </c>
      <c r="L485" s="120"/>
      <c r="M485" s="198"/>
      <c r="T485" s="199"/>
      <c r="AT485" s="112" t="s">
        <v>865</v>
      </c>
      <c r="AU485" s="112" t="s">
        <v>240</v>
      </c>
    </row>
    <row r="486" spans="2:65" s="119" customFormat="1" x14ac:dyDescent="0.25">
      <c r="B486" s="120"/>
      <c r="D486" s="200" t="s">
        <v>867</v>
      </c>
      <c r="F486" s="424" t="s">
        <v>5180</v>
      </c>
      <c r="L486" s="120"/>
      <c r="M486" s="198"/>
      <c r="T486" s="199"/>
      <c r="AT486" s="112" t="s">
        <v>867</v>
      </c>
      <c r="AU486" s="112" t="s">
        <v>240</v>
      </c>
    </row>
    <row r="487" spans="2:65" s="202" customFormat="1" ht="11.25" x14ac:dyDescent="0.25">
      <c r="B487" s="203"/>
      <c r="D487" s="196" t="s">
        <v>869</v>
      </c>
      <c r="E487" s="204" t="s">
        <v>792</v>
      </c>
      <c r="F487" s="205" t="s">
        <v>5181</v>
      </c>
      <c r="H487" s="206">
        <v>2</v>
      </c>
      <c r="L487" s="203"/>
      <c r="M487" s="207"/>
      <c r="T487" s="208"/>
      <c r="AT487" s="204" t="s">
        <v>869</v>
      </c>
      <c r="AU487" s="204" t="s">
        <v>240</v>
      </c>
      <c r="AV487" s="202" t="s">
        <v>240</v>
      </c>
      <c r="AW487" s="202" t="s">
        <v>871</v>
      </c>
      <c r="AX487" s="202" t="s">
        <v>544</v>
      </c>
      <c r="AY487" s="204" t="s">
        <v>858</v>
      </c>
    </row>
    <row r="488" spans="2:65" s="119" customFormat="1" ht="16.5" customHeight="1" x14ac:dyDescent="0.25">
      <c r="B488" s="120"/>
      <c r="C488" s="418" t="s">
        <v>1204</v>
      </c>
      <c r="D488" s="418" t="s">
        <v>512</v>
      </c>
      <c r="E488" s="419" t="s">
        <v>5182</v>
      </c>
      <c r="F488" s="420" t="s">
        <v>5183</v>
      </c>
      <c r="G488" s="421" t="s">
        <v>85</v>
      </c>
      <c r="H488" s="422">
        <v>28.25</v>
      </c>
      <c r="I488" s="423"/>
      <c r="J488" s="423">
        <f>ROUND(I488*H488,2)</f>
        <v>0</v>
      </c>
      <c r="K488" s="420" t="s">
        <v>862</v>
      </c>
      <c r="L488" s="120"/>
      <c r="M488" s="190" t="s">
        <v>792</v>
      </c>
      <c r="N488" s="191" t="s">
        <v>809</v>
      </c>
      <c r="O488" s="192">
        <v>1.75</v>
      </c>
      <c r="P488" s="192">
        <f>O488*H488</f>
        <v>49.4375</v>
      </c>
      <c r="Q488" s="192">
        <v>1.32E-3</v>
      </c>
      <c r="R488" s="192">
        <f>Q488*H488</f>
        <v>3.7289999999999997E-2</v>
      </c>
      <c r="S488" s="192">
        <v>2.5000000000000001E-2</v>
      </c>
      <c r="T488" s="193">
        <f>S488*H488</f>
        <v>0.70625000000000004</v>
      </c>
      <c r="AR488" s="194" t="s">
        <v>863</v>
      </c>
      <c r="AT488" s="194" t="s">
        <v>512</v>
      </c>
      <c r="AU488" s="194" t="s">
        <v>240</v>
      </c>
      <c r="AY488" s="112" t="s">
        <v>858</v>
      </c>
      <c r="BE488" s="195">
        <f>IF(N488="základní",J488,0)</f>
        <v>0</v>
      </c>
      <c r="BF488" s="195">
        <f>IF(N488="snížená",J488,0)</f>
        <v>0</v>
      </c>
      <c r="BG488" s="195">
        <f>IF(N488="zákl. přenesená",J488,0)</f>
        <v>0</v>
      </c>
      <c r="BH488" s="195">
        <f>IF(N488="sníž. přenesená",J488,0)</f>
        <v>0</v>
      </c>
      <c r="BI488" s="195">
        <f>IF(N488="nulová",J488,0)</f>
        <v>0</v>
      </c>
      <c r="BJ488" s="112" t="s">
        <v>544</v>
      </c>
      <c r="BK488" s="195">
        <f>ROUND(I488*H488,2)</f>
        <v>0</v>
      </c>
      <c r="BL488" s="112" t="s">
        <v>863</v>
      </c>
      <c r="BM488" s="194" t="s">
        <v>5184</v>
      </c>
    </row>
    <row r="489" spans="2:65" s="119" customFormat="1" ht="19.5" x14ac:dyDescent="0.25">
      <c r="B489" s="120"/>
      <c r="D489" s="196" t="s">
        <v>865</v>
      </c>
      <c r="F489" s="197" t="s">
        <v>5185</v>
      </c>
      <c r="L489" s="120"/>
      <c r="M489" s="198"/>
      <c r="T489" s="199"/>
      <c r="AT489" s="112" t="s">
        <v>865</v>
      </c>
      <c r="AU489" s="112" t="s">
        <v>240</v>
      </c>
    </row>
    <row r="490" spans="2:65" s="119" customFormat="1" x14ac:dyDescent="0.25">
      <c r="B490" s="120"/>
      <c r="D490" s="200" t="s">
        <v>867</v>
      </c>
      <c r="F490" s="424" t="s">
        <v>5186</v>
      </c>
      <c r="L490" s="120"/>
      <c r="M490" s="198"/>
      <c r="T490" s="199"/>
      <c r="AT490" s="112" t="s">
        <v>867</v>
      </c>
      <c r="AU490" s="112" t="s">
        <v>240</v>
      </c>
    </row>
    <row r="491" spans="2:65" s="209" customFormat="1" ht="11.25" x14ac:dyDescent="0.25">
      <c r="B491" s="210"/>
      <c r="D491" s="196" t="s">
        <v>869</v>
      </c>
      <c r="E491" s="211" t="s">
        <v>792</v>
      </c>
      <c r="F491" s="212" t="s">
        <v>5187</v>
      </c>
      <c r="H491" s="211" t="s">
        <v>792</v>
      </c>
      <c r="L491" s="210"/>
      <c r="M491" s="213"/>
      <c r="T491" s="214"/>
      <c r="AT491" s="211" t="s">
        <v>869</v>
      </c>
      <c r="AU491" s="211" t="s">
        <v>240</v>
      </c>
      <c r="AV491" s="209" t="s">
        <v>544</v>
      </c>
      <c r="AW491" s="209" t="s">
        <v>871</v>
      </c>
      <c r="AX491" s="209" t="s">
        <v>857</v>
      </c>
      <c r="AY491" s="211" t="s">
        <v>858</v>
      </c>
    </row>
    <row r="492" spans="2:65" s="202" customFormat="1" ht="11.25" x14ac:dyDescent="0.25">
      <c r="B492" s="203"/>
      <c r="D492" s="196" t="s">
        <v>869</v>
      </c>
      <c r="E492" s="204" t="s">
        <v>792</v>
      </c>
      <c r="F492" s="205" t="s">
        <v>5188</v>
      </c>
      <c r="H492" s="206">
        <v>5.25</v>
      </c>
      <c r="L492" s="203"/>
      <c r="M492" s="207"/>
      <c r="T492" s="208"/>
      <c r="AT492" s="204" t="s">
        <v>869</v>
      </c>
      <c r="AU492" s="204" t="s">
        <v>240</v>
      </c>
      <c r="AV492" s="202" t="s">
        <v>240</v>
      </c>
      <c r="AW492" s="202" t="s">
        <v>871</v>
      </c>
      <c r="AX492" s="202" t="s">
        <v>857</v>
      </c>
      <c r="AY492" s="204" t="s">
        <v>858</v>
      </c>
    </row>
    <row r="493" spans="2:65" s="209" customFormat="1" ht="11.25" x14ac:dyDescent="0.25">
      <c r="B493" s="210"/>
      <c r="D493" s="196" t="s">
        <v>869</v>
      </c>
      <c r="E493" s="211" t="s">
        <v>792</v>
      </c>
      <c r="F493" s="212" t="s">
        <v>5189</v>
      </c>
      <c r="H493" s="211" t="s">
        <v>792</v>
      </c>
      <c r="L493" s="210"/>
      <c r="M493" s="213"/>
      <c r="T493" s="214"/>
      <c r="AT493" s="211" t="s">
        <v>869</v>
      </c>
      <c r="AU493" s="211" t="s">
        <v>240</v>
      </c>
      <c r="AV493" s="209" t="s">
        <v>544</v>
      </c>
      <c r="AW493" s="209" t="s">
        <v>871</v>
      </c>
      <c r="AX493" s="209" t="s">
        <v>857</v>
      </c>
      <c r="AY493" s="211" t="s">
        <v>858</v>
      </c>
    </row>
    <row r="494" spans="2:65" s="202" customFormat="1" ht="11.25" x14ac:dyDescent="0.25">
      <c r="B494" s="203"/>
      <c r="D494" s="196" t="s">
        <v>869</v>
      </c>
      <c r="E494" s="204" t="s">
        <v>792</v>
      </c>
      <c r="F494" s="205" t="s">
        <v>5190</v>
      </c>
      <c r="H494" s="206">
        <v>23</v>
      </c>
      <c r="L494" s="203"/>
      <c r="M494" s="207"/>
      <c r="T494" s="208"/>
      <c r="AT494" s="204" t="s">
        <v>869</v>
      </c>
      <c r="AU494" s="204" t="s">
        <v>240</v>
      </c>
      <c r="AV494" s="202" t="s">
        <v>240</v>
      </c>
      <c r="AW494" s="202" t="s">
        <v>871</v>
      </c>
      <c r="AX494" s="202" t="s">
        <v>857</v>
      </c>
      <c r="AY494" s="204" t="s">
        <v>858</v>
      </c>
    </row>
    <row r="495" spans="2:65" s="425" customFormat="1" ht="11.25" x14ac:dyDescent="0.25">
      <c r="B495" s="426"/>
      <c r="D495" s="196" t="s">
        <v>869</v>
      </c>
      <c r="E495" s="427" t="s">
        <v>792</v>
      </c>
      <c r="F495" s="428" t="s">
        <v>4776</v>
      </c>
      <c r="H495" s="429">
        <v>28.25</v>
      </c>
      <c r="L495" s="426"/>
      <c r="M495" s="430"/>
      <c r="T495" s="431"/>
      <c r="AT495" s="427" t="s">
        <v>869</v>
      </c>
      <c r="AU495" s="427" t="s">
        <v>240</v>
      </c>
      <c r="AV495" s="425" t="s">
        <v>863</v>
      </c>
      <c r="AW495" s="425" t="s">
        <v>871</v>
      </c>
      <c r="AX495" s="425" t="s">
        <v>544</v>
      </c>
      <c r="AY495" s="427" t="s">
        <v>858</v>
      </c>
    </row>
    <row r="496" spans="2:65" s="119" customFormat="1" ht="16.5" customHeight="1" x14ac:dyDescent="0.25">
      <c r="B496" s="120"/>
      <c r="C496" s="418" t="s">
        <v>1209</v>
      </c>
      <c r="D496" s="418" t="s">
        <v>512</v>
      </c>
      <c r="E496" s="419" t="s">
        <v>5191</v>
      </c>
      <c r="F496" s="420" t="s">
        <v>5192</v>
      </c>
      <c r="G496" s="421" t="s">
        <v>85</v>
      </c>
      <c r="H496" s="422">
        <v>0.8</v>
      </c>
      <c r="I496" s="423"/>
      <c r="J496" s="423">
        <f>ROUND(I496*H496,2)</f>
        <v>0</v>
      </c>
      <c r="K496" s="420" t="s">
        <v>862</v>
      </c>
      <c r="L496" s="120"/>
      <c r="M496" s="190" t="s">
        <v>792</v>
      </c>
      <c r="N496" s="191" t="s">
        <v>809</v>
      </c>
      <c r="O496" s="192">
        <v>2.6</v>
      </c>
      <c r="P496" s="192">
        <f>O496*H496</f>
        <v>2.08</v>
      </c>
      <c r="Q496" s="192">
        <v>2.4399999999999999E-3</v>
      </c>
      <c r="R496" s="192">
        <f>Q496*H496</f>
        <v>1.952E-3</v>
      </c>
      <c r="S496" s="192">
        <v>5.6000000000000001E-2</v>
      </c>
      <c r="T496" s="193">
        <f>S496*H496</f>
        <v>4.4800000000000006E-2</v>
      </c>
      <c r="AR496" s="194" t="s">
        <v>863</v>
      </c>
      <c r="AT496" s="194" t="s">
        <v>512</v>
      </c>
      <c r="AU496" s="194" t="s">
        <v>240</v>
      </c>
      <c r="AY496" s="112" t="s">
        <v>858</v>
      </c>
      <c r="BE496" s="195">
        <f>IF(N496="základní",J496,0)</f>
        <v>0</v>
      </c>
      <c r="BF496" s="195">
        <f>IF(N496="snížená",J496,0)</f>
        <v>0</v>
      </c>
      <c r="BG496" s="195">
        <f>IF(N496="zákl. přenesená",J496,0)</f>
        <v>0</v>
      </c>
      <c r="BH496" s="195">
        <f>IF(N496="sníž. přenesená",J496,0)</f>
        <v>0</v>
      </c>
      <c r="BI496" s="195">
        <f>IF(N496="nulová",J496,0)</f>
        <v>0</v>
      </c>
      <c r="BJ496" s="112" t="s">
        <v>544</v>
      </c>
      <c r="BK496" s="195">
        <f>ROUND(I496*H496,2)</f>
        <v>0</v>
      </c>
      <c r="BL496" s="112" t="s">
        <v>863</v>
      </c>
      <c r="BM496" s="194" t="s">
        <v>5193</v>
      </c>
    </row>
    <row r="497" spans="2:65" s="119" customFormat="1" ht="19.5" x14ac:dyDescent="0.25">
      <c r="B497" s="120"/>
      <c r="D497" s="196" t="s">
        <v>865</v>
      </c>
      <c r="F497" s="197" t="s">
        <v>5194</v>
      </c>
      <c r="L497" s="120"/>
      <c r="M497" s="198"/>
      <c r="T497" s="199"/>
      <c r="AT497" s="112" t="s">
        <v>865</v>
      </c>
      <c r="AU497" s="112" t="s">
        <v>240</v>
      </c>
    </row>
    <row r="498" spans="2:65" s="119" customFormat="1" x14ac:dyDescent="0.25">
      <c r="B498" s="120"/>
      <c r="D498" s="200" t="s">
        <v>867</v>
      </c>
      <c r="F498" s="424" t="s">
        <v>5195</v>
      </c>
      <c r="L498" s="120"/>
      <c r="M498" s="198"/>
      <c r="T498" s="199"/>
      <c r="AT498" s="112" t="s">
        <v>867</v>
      </c>
      <c r="AU498" s="112" t="s">
        <v>240</v>
      </c>
    </row>
    <row r="499" spans="2:65" s="202" customFormat="1" ht="11.25" x14ac:dyDescent="0.25">
      <c r="B499" s="203"/>
      <c r="D499" s="196" t="s">
        <v>869</v>
      </c>
      <c r="E499" s="204" t="s">
        <v>792</v>
      </c>
      <c r="F499" s="205" t="s">
        <v>5196</v>
      </c>
      <c r="H499" s="206">
        <v>0.8</v>
      </c>
      <c r="L499" s="203"/>
      <c r="M499" s="207"/>
      <c r="T499" s="208"/>
      <c r="AT499" s="204" t="s">
        <v>869</v>
      </c>
      <c r="AU499" s="204" t="s">
        <v>240</v>
      </c>
      <c r="AV499" s="202" t="s">
        <v>240</v>
      </c>
      <c r="AW499" s="202" t="s">
        <v>871</v>
      </c>
      <c r="AX499" s="202" t="s">
        <v>544</v>
      </c>
      <c r="AY499" s="204" t="s">
        <v>858</v>
      </c>
    </row>
    <row r="500" spans="2:65" s="171" customFormat="1" ht="22.9" customHeight="1" x14ac:dyDescent="0.2">
      <c r="B500" s="172"/>
      <c r="D500" s="173" t="s">
        <v>854</v>
      </c>
      <c r="E500" s="181" t="s">
        <v>1982</v>
      </c>
      <c r="F500" s="181" t="s">
        <v>1983</v>
      </c>
      <c r="J500" s="182">
        <f>BK500</f>
        <v>0</v>
      </c>
      <c r="L500" s="172"/>
      <c r="M500" s="176"/>
      <c r="P500" s="177">
        <f>SUM(P501:P519)</f>
        <v>77.37576</v>
      </c>
      <c r="R500" s="177">
        <f>SUM(R501:R519)</f>
        <v>0</v>
      </c>
      <c r="T500" s="178">
        <f>SUM(T501:T519)</f>
        <v>0</v>
      </c>
      <c r="AR500" s="173" t="s">
        <v>544</v>
      </c>
      <c r="AT500" s="179" t="s">
        <v>854</v>
      </c>
      <c r="AU500" s="179" t="s">
        <v>544</v>
      </c>
      <c r="AY500" s="173" t="s">
        <v>858</v>
      </c>
      <c r="BK500" s="180">
        <f>SUM(BK501:BK519)</f>
        <v>0</v>
      </c>
    </row>
    <row r="501" spans="2:65" s="119" customFormat="1" ht="21.75" customHeight="1" x14ac:dyDescent="0.25">
      <c r="B501" s="120"/>
      <c r="C501" s="418" t="s">
        <v>1216</v>
      </c>
      <c r="D501" s="418" t="s">
        <v>512</v>
      </c>
      <c r="E501" s="419" t="s">
        <v>5197</v>
      </c>
      <c r="F501" s="420" t="s">
        <v>5198</v>
      </c>
      <c r="G501" s="421" t="s">
        <v>63</v>
      </c>
      <c r="H501" s="422">
        <v>34.76</v>
      </c>
      <c r="I501" s="423"/>
      <c r="J501" s="423">
        <f>ROUND(I501*H501,2)</f>
        <v>0</v>
      </c>
      <c r="K501" s="420" t="s">
        <v>862</v>
      </c>
      <c r="L501" s="120"/>
      <c r="M501" s="190" t="s">
        <v>792</v>
      </c>
      <c r="N501" s="191" t="s">
        <v>809</v>
      </c>
      <c r="O501" s="192">
        <v>0.08</v>
      </c>
      <c r="P501" s="192">
        <f>O501*H501</f>
        <v>2.7807999999999997</v>
      </c>
      <c r="Q501" s="192">
        <v>0</v>
      </c>
      <c r="R501" s="192">
        <f>Q501*H501</f>
        <v>0</v>
      </c>
      <c r="S501" s="192">
        <v>0</v>
      </c>
      <c r="T501" s="193">
        <f>S501*H501</f>
        <v>0</v>
      </c>
      <c r="AR501" s="194" t="s">
        <v>863</v>
      </c>
      <c r="AT501" s="194" t="s">
        <v>512</v>
      </c>
      <c r="AU501" s="194" t="s">
        <v>240</v>
      </c>
      <c r="AY501" s="112" t="s">
        <v>858</v>
      </c>
      <c r="BE501" s="195">
        <f>IF(N501="základní",J501,0)</f>
        <v>0</v>
      </c>
      <c r="BF501" s="195">
        <f>IF(N501="snížená",J501,0)</f>
        <v>0</v>
      </c>
      <c r="BG501" s="195">
        <f>IF(N501="zákl. přenesená",J501,0)</f>
        <v>0</v>
      </c>
      <c r="BH501" s="195">
        <f>IF(N501="sníž. přenesená",J501,0)</f>
        <v>0</v>
      </c>
      <c r="BI501" s="195">
        <f>IF(N501="nulová",J501,0)</f>
        <v>0</v>
      </c>
      <c r="BJ501" s="112" t="s">
        <v>544</v>
      </c>
      <c r="BK501" s="195">
        <f>ROUND(I501*H501,2)</f>
        <v>0</v>
      </c>
      <c r="BL501" s="112" t="s">
        <v>863</v>
      </c>
      <c r="BM501" s="194" t="s">
        <v>5199</v>
      </c>
    </row>
    <row r="502" spans="2:65" s="119" customFormat="1" x14ac:dyDescent="0.25">
      <c r="B502" s="120"/>
      <c r="D502" s="196" t="s">
        <v>865</v>
      </c>
      <c r="F502" s="197" t="s">
        <v>5200</v>
      </c>
      <c r="L502" s="120"/>
      <c r="M502" s="198"/>
      <c r="T502" s="199"/>
      <c r="AT502" s="112" t="s">
        <v>865</v>
      </c>
      <c r="AU502" s="112" t="s">
        <v>240</v>
      </c>
    </row>
    <row r="503" spans="2:65" s="119" customFormat="1" x14ac:dyDescent="0.25">
      <c r="B503" s="120"/>
      <c r="D503" s="200" t="s">
        <v>867</v>
      </c>
      <c r="F503" s="424" t="s">
        <v>5201</v>
      </c>
      <c r="L503" s="120"/>
      <c r="M503" s="198"/>
      <c r="T503" s="199"/>
      <c r="AT503" s="112" t="s">
        <v>867</v>
      </c>
      <c r="AU503" s="112" t="s">
        <v>240</v>
      </c>
    </row>
    <row r="504" spans="2:65" s="119" customFormat="1" ht="16.5" customHeight="1" x14ac:dyDescent="0.25">
      <c r="B504" s="120"/>
      <c r="C504" s="418" t="s">
        <v>1226</v>
      </c>
      <c r="D504" s="418" t="s">
        <v>512</v>
      </c>
      <c r="E504" s="419" t="s">
        <v>5202</v>
      </c>
      <c r="F504" s="420" t="s">
        <v>5203</v>
      </c>
      <c r="G504" s="421" t="s">
        <v>63</v>
      </c>
      <c r="H504" s="422">
        <v>660.44</v>
      </c>
      <c r="I504" s="423"/>
      <c r="J504" s="423">
        <f>ROUND(I504*H504,2)</f>
        <v>0</v>
      </c>
      <c r="K504" s="420" t="s">
        <v>862</v>
      </c>
      <c r="L504" s="120"/>
      <c r="M504" s="190" t="s">
        <v>792</v>
      </c>
      <c r="N504" s="191" t="s">
        <v>809</v>
      </c>
      <c r="O504" s="192">
        <v>1.4E-2</v>
      </c>
      <c r="P504" s="192">
        <f>O504*H504</f>
        <v>9.2461600000000015</v>
      </c>
      <c r="Q504" s="192">
        <v>0</v>
      </c>
      <c r="R504" s="192">
        <f>Q504*H504</f>
        <v>0</v>
      </c>
      <c r="S504" s="192">
        <v>0</v>
      </c>
      <c r="T504" s="193">
        <f>S504*H504</f>
        <v>0</v>
      </c>
      <c r="AR504" s="194" t="s">
        <v>863</v>
      </c>
      <c r="AT504" s="194" t="s">
        <v>512</v>
      </c>
      <c r="AU504" s="194" t="s">
        <v>240</v>
      </c>
      <c r="AY504" s="112" t="s">
        <v>858</v>
      </c>
      <c r="BE504" s="195">
        <f>IF(N504="základní",J504,0)</f>
        <v>0</v>
      </c>
      <c r="BF504" s="195">
        <f>IF(N504="snížená",J504,0)</f>
        <v>0</v>
      </c>
      <c r="BG504" s="195">
        <f>IF(N504="zákl. přenesená",J504,0)</f>
        <v>0</v>
      </c>
      <c r="BH504" s="195">
        <f>IF(N504="sníž. přenesená",J504,0)</f>
        <v>0</v>
      </c>
      <c r="BI504" s="195">
        <f>IF(N504="nulová",J504,0)</f>
        <v>0</v>
      </c>
      <c r="BJ504" s="112" t="s">
        <v>544</v>
      </c>
      <c r="BK504" s="195">
        <f>ROUND(I504*H504,2)</f>
        <v>0</v>
      </c>
      <c r="BL504" s="112" t="s">
        <v>863</v>
      </c>
      <c r="BM504" s="194" t="s">
        <v>5204</v>
      </c>
    </row>
    <row r="505" spans="2:65" s="119" customFormat="1" ht="19.5" x14ac:dyDescent="0.25">
      <c r="B505" s="120"/>
      <c r="D505" s="196" t="s">
        <v>865</v>
      </c>
      <c r="F505" s="197" t="s">
        <v>5205</v>
      </c>
      <c r="L505" s="120"/>
      <c r="M505" s="198"/>
      <c r="T505" s="199"/>
      <c r="AT505" s="112" t="s">
        <v>865</v>
      </c>
      <c r="AU505" s="112" t="s">
        <v>240</v>
      </c>
    </row>
    <row r="506" spans="2:65" s="119" customFormat="1" x14ac:dyDescent="0.25">
      <c r="B506" s="120"/>
      <c r="D506" s="200" t="s">
        <v>867</v>
      </c>
      <c r="F506" s="424" t="s">
        <v>5206</v>
      </c>
      <c r="L506" s="120"/>
      <c r="M506" s="198"/>
      <c r="T506" s="199"/>
      <c r="AT506" s="112" t="s">
        <v>867</v>
      </c>
      <c r="AU506" s="112" t="s">
        <v>240</v>
      </c>
    </row>
    <row r="507" spans="2:65" s="202" customFormat="1" ht="11.25" x14ac:dyDescent="0.25">
      <c r="B507" s="203"/>
      <c r="D507" s="196" t="s">
        <v>869</v>
      </c>
      <c r="E507" s="204" t="s">
        <v>792</v>
      </c>
      <c r="F507" s="205" t="s">
        <v>5207</v>
      </c>
      <c r="H507" s="206">
        <v>660.44</v>
      </c>
      <c r="L507" s="203"/>
      <c r="M507" s="207"/>
      <c r="T507" s="208"/>
      <c r="AT507" s="204" t="s">
        <v>869</v>
      </c>
      <c r="AU507" s="204" t="s">
        <v>240</v>
      </c>
      <c r="AV507" s="202" t="s">
        <v>240</v>
      </c>
      <c r="AW507" s="202" t="s">
        <v>871</v>
      </c>
      <c r="AX507" s="202" t="s">
        <v>544</v>
      </c>
      <c r="AY507" s="204" t="s">
        <v>858</v>
      </c>
    </row>
    <row r="508" spans="2:65" s="119" customFormat="1" ht="21.75" customHeight="1" x14ac:dyDescent="0.25">
      <c r="B508" s="120"/>
      <c r="C508" s="418" t="s">
        <v>1235</v>
      </c>
      <c r="D508" s="418" t="s">
        <v>512</v>
      </c>
      <c r="E508" s="419" t="s">
        <v>5208</v>
      </c>
      <c r="F508" s="420" t="s">
        <v>5209</v>
      </c>
      <c r="G508" s="421" t="s">
        <v>63</v>
      </c>
      <c r="H508" s="422">
        <v>34.76</v>
      </c>
      <c r="I508" s="423"/>
      <c r="J508" s="423">
        <f>ROUND(I508*H508,2)</f>
        <v>0</v>
      </c>
      <c r="K508" s="420" t="s">
        <v>862</v>
      </c>
      <c r="L508" s="120"/>
      <c r="M508" s="190" t="s">
        <v>792</v>
      </c>
      <c r="N508" s="191" t="s">
        <v>809</v>
      </c>
      <c r="O508" s="192">
        <v>1.88</v>
      </c>
      <c r="P508" s="192">
        <f>O508*H508</f>
        <v>65.348799999999997</v>
      </c>
      <c r="Q508" s="192">
        <v>0</v>
      </c>
      <c r="R508" s="192">
        <f>Q508*H508</f>
        <v>0</v>
      </c>
      <c r="S508" s="192">
        <v>0</v>
      </c>
      <c r="T508" s="193">
        <f>S508*H508</f>
        <v>0</v>
      </c>
      <c r="AR508" s="194" t="s">
        <v>863</v>
      </c>
      <c r="AT508" s="194" t="s">
        <v>512</v>
      </c>
      <c r="AU508" s="194" t="s">
        <v>240</v>
      </c>
      <c r="AY508" s="112" t="s">
        <v>858</v>
      </c>
      <c r="BE508" s="195">
        <f>IF(N508="základní",J508,0)</f>
        <v>0</v>
      </c>
      <c r="BF508" s="195">
        <f>IF(N508="snížená",J508,0)</f>
        <v>0</v>
      </c>
      <c r="BG508" s="195">
        <f>IF(N508="zákl. přenesená",J508,0)</f>
        <v>0</v>
      </c>
      <c r="BH508" s="195">
        <f>IF(N508="sníž. přenesená",J508,0)</f>
        <v>0</v>
      </c>
      <c r="BI508" s="195">
        <f>IF(N508="nulová",J508,0)</f>
        <v>0</v>
      </c>
      <c r="BJ508" s="112" t="s">
        <v>544</v>
      </c>
      <c r="BK508" s="195">
        <f>ROUND(I508*H508,2)</f>
        <v>0</v>
      </c>
      <c r="BL508" s="112" t="s">
        <v>863</v>
      </c>
      <c r="BM508" s="194" t="s">
        <v>5210</v>
      </c>
    </row>
    <row r="509" spans="2:65" s="119" customFormat="1" ht="19.5" x14ac:dyDescent="0.25">
      <c r="B509" s="120"/>
      <c r="D509" s="196" t="s">
        <v>865</v>
      </c>
      <c r="F509" s="197" t="s">
        <v>5211</v>
      </c>
      <c r="L509" s="120"/>
      <c r="M509" s="198"/>
      <c r="T509" s="199"/>
      <c r="AT509" s="112" t="s">
        <v>865</v>
      </c>
      <c r="AU509" s="112" t="s">
        <v>240</v>
      </c>
    </row>
    <row r="510" spans="2:65" s="119" customFormat="1" x14ac:dyDescent="0.25">
      <c r="B510" s="120"/>
      <c r="D510" s="200" t="s">
        <v>867</v>
      </c>
      <c r="F510" s="424" t="s">
        <v>5212</v>
      </c>
      <c r="L510" s="120"/>
      <c r="M510" s="198"/>
      <c r="T510" s="199"/>
      <c r="AT510" s="112" t="s">
        <v>867</v>
      </c>
      <c r="AU510" s="112" t="s">
        <v>240</v>
      </c>
    </row>
    <row r="511" spans="2:65" s="119" customFormat="1" ht="21.75" customHeight="1" x14ac:dyDescent="0.25">
      <c r="B511" s="120"/>
      <c r="C511" s="418" t="s">
        <v>1241</v>
      </c>
      <c r="D511" s="418" t="s">
        <v>512</v>
      </c>
      <c r="E511" s="419" t="s">
        <v>5213</v>
      </c>
      <c r="F511" s="420" t="s">
        <v>5214</v>
      </c>
      <c r="G511" s="421" t="s">
        <v>63</v>
      </c>
      <c r="H511" s="422">
        <v>34.76</v>
      </c>
      <c r="I511" s="423"/>
      <c r="J511" s="423">
        <f>ROUND(I511*H511,2)</f>
        <v>0</v>
      </c>
      <c r="K511" s="420" t="s">
        <v>862</v>
      </c>
      <c r="L511" s="120"/>
      <c r="M511" s="190" t="s">
        <v>792</v>
      </c>
      <c r="N511" s="191" t="s">
        <v>809</v>
      </c>
      <c r="O511" s="192">
        <v>0</v>
      </c>
      <c r="P511" s="192">
        <f>O511*H511</f>
        <v>0</v>
      </c>
      <c r="Q511" s="192">
        <v>0</v>
      </c>
      <c r="R511" s="192">
        <f>Q511*H511</f>
        <v>0</v>
      </c>
      <c r="S511" s="192">
        <v>0</v>
      </c>
      <c r="T511" s="193">
        <f>S511*H511</f>
        <v>0</v>
      </c>
      <c r="AR511" s="194" t="s">
        <v>863</v>
      </c>
      <c r="AT511" s="194" t="s">
        <v>512</v>
      </c>
      <c r="AU511" s="194" t="s">
        <v>240</v>
      </c>
      <c r="AY511" s="112" t="s">
        <v>858</v>
      </c>
      <c r="BE511" s="195">
        <f>IF(N511="základní",J511,0)</f>
        <v>0</v>
      </c>
      <c r="BF511" s="195">
        <f>IF(N511="snížená",J511,0)</f>
        <v>0</v>
      </c>
      <c r="BG511" s="195">
        <f>IF(N511="zákl. přenesená",J511,0)</f>
        <v>0</v>
      </c>
      <c r="BH511" s="195">
        <f>IF(N511="sníž. přenesená",J511,0)</f>
        <v>0</v>
      </c>
      <c r="BI511" s="195">
        <f>IF(N511="nulová",J511,0)</f>
        <v>0</v>
      </c>
      <c r="BJ511" s="112" t="s">
        <v>544</v>
      </c>
      <c r="BK511" s="195">
        <f>ROUND(I511*H511,2)</f>
        <v>0</v>
      </c>
      <c r="BL511" s="112" t="s">
        <v>863</v>
      </c>
      <c r="BM511" s="194" t="s">
        <v>5215</v>
      </c>
    </row>
    <row r="512" spans="2:65" s="119" customFormat="1" ht="19.5" x14ac:dyDescent="0.25">
      <c r="B512" s="120"/>
      <c r="D512" s="196" t="s">
        <v>865</v>
      </c>
      <c r="F512" s="197" t="s">
        <v>5216</v>
      </c>
      <c r="L512" s="120"/>
      <c r="M512" s="198"/>
      <c r="T512" s="199"/>
      <c r="AT512" s="112" t="s">
        <v>865</v>
      </c>
      <c r="AU512" s="112" t="s">
        <v>240</v>
      </c>
    </row>
    <row r="513" spans="2:65" s="119" customFormat="1" x14ac:dyDescent="0.25">
      <c r="B513" s="120"/>
      <c r="D513" s="200" t="s">
        <v>867</v>
      </c>
      <c r="F513" s="424" t="s">
        <v>5217</v>
      </c>
      <c r="L513" s="120"/>
      <c r="M513" s="198"/>
      <c r="T513" s="199"/>
      <c r="AT513" s="112" t="s">
        <v>867</v>
      </c>
      <c r="AU513" s="112" t="s">
        <v>240</v>
      </c>
    </row>
    <row r="514" spans="2:65" s="119" customFormat="1" ht="24.2" customHeight="1" x14ac:dyDescent="0.25">
      <c r="B514" s="120"/>
      <c r="C514" s="418" t="s">
        <v>1246</v>
      </c>
      <c r="D514" s="418" t="s">
        <v>512</v>
      </c>
      <c r="E514" s="419" t="s">
        <v>243</v>
      </c>
      <c r="F514" s="420" t="s">
        <v>244</v>
      </c>
      <c r="G514" s="421" t="s">
        <v>63</v>
      </c>
      <c r="H514" s="422">
        <v>34.76</v>
      </c>
      <c r="I514" s="423"/>
      <c r="J514" s="423">
        <f>ROUND(I514*H514,2)</f>
        <v>0</v>
      </c>
      <c r="K514" s="420" t="s">
        <v>862</v>
      </c>
      <c r="L514" s="120"/>
      <c r="M514" s="190" t="s">
        <v>792</v>
      </c>
      <c r="N514" s="191" t="s">
        <v>809</v>
      </c>
      <c r="O514" s="192">
        <v>0</v>
      </c>
      <c r="P514" s="192">
        <f>O514*H514</f>
        <v>0</v>
      </c>
      <c r="Q514" s="192">
        <v>0</v>
      </c>
      <c r="R514" s="192">
        <f>Q514*H514</f>
        <v>0</v>
      </c>
      <c r="S514" s="192">
        <v>0</v>
      </c>
      <c r="T514" s="193">
        <f>S514*H514</f>
        <v>0</v>
      </c>
      <c r="AR514" s="194" t="s">
        <v>863</v>
      </c>
      <c r="AT514" s="194" t="s">
        <v>512</v>
      </c>
      <c r="AU514" s="194" t="s">
        <v>240</v>
      </c>
      <c r="AY514" s="112" t="s">
        <v>858</v>
      </c>
      <c r="BE514" s="195">
        <f>IF(N514="základní",J514,0)</f>
        <v>0</v>
      </c>
      <c r="BF514" s="195">
        <f>IF(N514="snížená",J514,0)</f>
        <v>0</v>
      </c>
      <c r="BG514" s="195">
        <f>IF(N514="zákl. přenesená",J514,0)</f>
        <v>0</v>
      </c>
      <c r="BH514" s="195">
        <f>IF(N514="sníž. přenesená",J514,0)</f>
        <v>0</v>
      </c>
      <c r="BI514" s="195">
        <f>IF(N514="nulová",J514,0)</f>
        <v>0</v>
      </c>
      <c r="BJ514" s="112" t="s">
        <v>544</v>
      </c>
      <c r="BK514" s="195">
        <f>ROUND(I514*H514,2)</f>
        <v>0</v>
      </c>
      <c r="BL514" s="112" t="s">
        <v>863</v>
      </c>
      <c r="BM514" s="194" t="s">
        <v>5218</v>
      </c>
    </row>
    <row r="515" spans="2:65" s="119" customFormat="1" ht="19.5" x14ac:dyDescent="0.25">
      <c r="B515" s="120"/>
      <c r="D515" s="196" t="s">
        <v>865</v>
      </c>
      <c r="F515" s="197" t="s">
        <v>5219</v>
      </c>
      <c r="L515" s="120"/>
      <c r="M515" s="198"/>
      <c r="T515" s="199"/>
      <c r="AT515" s="112" t="s">
        <v>865</v>
      </c>
      <c r="AU515" s="112" t="s">
        <v>240</v>
      </c>
    </row>
    <row r="516" spans="2:65" s="119" customFormat="1" x14ac:dyDescent="0.25">
      <c r="B516" s="120"/>
      <c r="D516" s="200" t="s">
        <v>867</v>
      </c>
      <c r="F516" s="424" t="s">
        <v>5220</v>
      </c>
      <c r="L516" s="120"/>
      <c r="M516" s="198"/>
      <c r="T516" s="199"/>
      <c r="AT516" s="112" t="s">
        <v>867</v>
      </c>
      <c r="AU516" s="112" t="s">
        <v>240</v>
      </c>
    </row>
    <row r="517" spans="2:65" s="119" customFormat="1" ht="24.2" customHeight="1" x14ac:dyDescent="0.25">
      <c r="B517" s="120"/>
      <c r="C517" s="418" t="s">
        <v>1250</v>
      </c>
      <c r="D517" s="418" t="s">
        <v>512</v>
      </c>
      <c r="E517" s="419" t="s">
        <v>5221</v>
      </c>
      <c r="F517" s="420" t="s">
        <v>5222</v>
      </c>
      <c r="G517" s="421" t="s">
        <v>63</v>
      </c>
      <c r="H517" s="422">
        <v>34.76</v>
      </c>
      <c r="I517" s="423"/>
      <c r="J517" s="423">
        <f>ROUND(I517*H517,2)</f>
        <v>0</v>
      </c>
      <c r="K517" s="420" t="s">
        <v>862</v>
      </c>
      <c r="L517" s="120"/>
      <c r="M517" s="190" t="s">
        <v>792</v>
      </c>
      <c r="N517" s="191" t="s">
        <v>809</v>
      </c>
      <c r="O517" s="192">
        <v>0</v>
      </c>
      <c r="P517" s="192">
        <f>O517*H517</f>
        <v>0</v>
      </c>
      <c r="Q517" s="192">
        <v>0</v>
      </c>
      <c r="R517" s="192">
        <f>Q517*H517</f>
        <v>0</v>
      </c>
      <c r="S517" s="192">
        <v>0</v>
      </c>
      <c r="T517" s="193">
        <f>S517*H517</f>
        <v>0</v>
      </c>
      <c r="AR517" s="194" t="s">
        <v>863</v>
      </c>
      <c r="AT517" s="194" t="s">
        <v>512</v>
      </c>
      <c r="AU517" s="194" t="s">
        <v>240</v>
      </c>
      <c r="AY517" s="112" t="s">
        <v>858</v>
      </c>
      <c r="BE517" s="195">
        <f>IF(N517="základní",J517,0)</f>
        <v>0</v>
      </c>
      <c r="BF517" s="195">
        <f>IF(N517="snížená",J517,0)</f>
        <v>0</v>
      </c>
      <c r="BG517" s="195">
        <f>IF(N517="zákl. přenesená",J517,0)</f>
        <v>0</v>
      </c>
      <c r="BH517" s="195">
        <f>IF(N517="sníž. přenesená",J517,0)</f>
        <v>0</v>
      </c>
      <c r="BI517" s="195">
        <f>IF(N517="nulová",J517,0)</f>
        <v>0</v>
      </c>
      <c r="BJ517" s="112" t="s">
        <v>544</v>
      </c>
      <c r="BK517" s="195">
        <f>ROUND(I517*H517,2)</f>
        <v>0</v>
      </c>
      <c r="BL517" s="112" t="s">
        <v>863</v>
      </c>
      <c r="BM517" s="194" t="s">
        <v>5223</v>
      </c>
    </row>
    <row r="518" spans="2:65" s="119" customFormat="1" ht="19.5" x14ac:dyDescent="0.25">
      <c r="B518" s="120"/>
      <c r="D518" s="196" t="s">
        <v>865</v>
      </c>
      <c r="F518" s="197" t="s">
        <v>893</v>
      </c>
      <c r="L518" s="120"/>
      <c r="M518" s="198"/>
      <c r="T518" s="199"/>
      <c r="AT518" s="112" t="s">
        <v>865</v>
      </c>
      <c r="AU518" s="112" t="s">
        <v>240</v>
      </c>
    </row>
    <row r="519" spans="2:65" s="119" customFormat="1" x14ac:dyDescent="0.25">
      <c r="B519" s="120"/>
      <c r="D519" s="200" t="s">
        <v>867</v>
      </c>
      <c r="F519" s="424" t="s">
        <v>5224</v>
      </c>
      <c r="L519" s="120"/>
      <c r="M519" s="198"/>
      <c r="T519" s="199"/>
      <c r="AT519" s="112" t="s">
        <v>867</v>
      </c>
      <c r="AU519" s="112" t="s">
        <v>240</v>
      </c>
    </row>
    <row r="520" spans="2:65" s="171" customFormat="1" ht="22.9" customHeight="1" x14ac:dyDescent="0.2">
      <c r="B520" s="172"/>
      <c r="D520" s="173" t="s">
        <v>854</v>
      </c>
      <c r="E520" s="181" t="s">
        <v>2001</v>
      </c>
      <c r="F520" s="181" t="s">
        <v>2002</v>
      </c>
      <c r="J520" s="182">
        <f>BK520</f>
        <v>0</v>
      </c>
      <c r="L520" s="172"/>
      <c r="M520" s="176"/>
      <c r="P520" s="177">
        <f>SUM(P521:P523)</f>
        <v>177.6</v>
      </c>
      <c r="R520" s="177">
        <f>SUM(R521:R523)</f>
        <v>0</v>
      </c>
      <c r="T520" s="178">
        <f>SUM(T521:T523)</f>
        <v>0</v>
      </c>
      <c r="AR520" s="173" t="s">
        <v>544</v>
      </c>
      <c r="AT520" s="179" t="s">
        <v>854</v>
      </c>
      <c r="AU520" s="179" t="s">
        <v>544</v>
      </c>
      <c r="AY520" s="173" t="s">
        <v>858</v>
      </c>
      <c r="BK520" s="180">
        <f>SUM(BK521:BK523)</f>
        <v>0</v>
      </c>
    </row>
    <row r="521" spans="2:65" s="119" customFormat="1" ht="16.5" customHeight="1" x14ac:dyDescent="0.25">
      <c r="B521" s="120"/>
      <c r="C521" s="418" t="s">
        <v>1254</v>
      </c>
      <c r="D521" s="418" t="s">
        <v>512</v>
      </c>
      <c r="E521" s="419" t="s">
        <v>770</v>
      </c>
      <c r="F521" s="420" t="s">
        <v>771</v>
      </c>
      <c r="G521" s="421" t="s">
        <v>63</v>
      </c>
      <c r="H521" s="422">
        <v>120</v>
      </c>
      <c r="I521" s="423"/>
      <c r="J521" s="423">
        <f>ROUND(I521*H521,2)</f>
        <v>0</v>
      </c>
      <c r="K521" s="420" t="s">
        <v>862</v>
      </c>
      <c r="L521" s="120"/>
      <c r="M521" s="190" t="s">
        <v>792</v>
      </c>
      <c r="N521" s="191" t="s">
        <v>809</v>
      </c>
      <c r="O521" s="192">
        <v>1.48</v>
      </c>
      <c r="P521" s="192">
        <f>O521*H521</f>
        <v>177.6</v>
      </c>
      <c r="Q521" s="192">
        <v>0</v>
      </c>
      <c r="R521" s="192">
        <f>Q521*H521</f>
        <v>0</v>
      </c>
      <c r="S521" s="192">
        <v>0</v>
      </c>
      <c r="T521" s="193">
        <f>S521*H521</f>
        <v>0</v>
      </c>
      <c r="AR521" s="194" t="s">
        <v>863</v>
      </c>
      <c r="AT521" s="194" t="s">
        <v>512</v>
      </c>
      <c r="AU521" s="194" t="s">
        <v>240</v>
      </c>
      <c r="AY521" s="112" t="s">
        <v>858</v>
      </c>
      <c r="BE521" s="195">
        <f>IF(N521="základní",J521,0)</f>
        <v>0</v>
      </c>
      <c r="BF521" s="195">
        <f>IF(N521="snížená",J521,0)</f>
        <v>0</v>
      </c>
      <c r="BG521" s="195">
        <f>IF(N521="zákl. přenesená",J521,0)</f>
        <v>0</v>
      </c>
      <c r="BH521" s="195">
        <f>IF(N521="sníž. přenesená",J521,0)</f>
        <v>0</v>
      </c>
      <c r="BI521" s="195">
        <f>IF(N521="nulová",J521,0)</f>
        <v>0</v>
      </c>
      <c r="BJ521" s="112" t="s">
        <v>544</v>
      </c>
      <c r="BK521" s="195">
        <f>ROUND(I521*H521,2)</f>
        <v>0</v>
      </c>
      <c r="BL521" s="112" t="s">
        <v>863</v>
      </c>
      <c r="BM521" s="194" t="s">
        <v>5225</v>
      </c>
    </row>
    <row r="522" spans="2:65" s="119" customFormat="1" ht="19.5" x14ac:dyDescent="0.25">
      <c r="B522" s="120"/>
      <c r="D522" s="196" t="s">
        <v>865</v>
      </c>
      <c r="F522" s="197" t="s">
        <v>5226</v>
      </c>
      <c r="L522" s="120"/>
      <c r="M522" s="198"/>
      <c r="T522" s="199"/>
      <c r="AT522" s="112" t="s">
        <v>865</v>
      </c>
      <c r="AU522" s="112" t="s">
        <v>240</v>
      </c>
    </row>
    <row r="523" spans="2:65" s="119" customFormat="1" x14ac:dyDescent="0.25">
      <c r="B523" s="120"/>
      <c r="D523" s="200" t="s">
        <v>867</v>
      </c>
      <c r="F523" s="424" t="s">
        <v>5227</v>
      </c>
      <c r="L523" s="120"/>
      <c r="M523" s="198"/>
      <c r="T523" s="199"/>
      <c r="AT523" s="112" t="s">
        <v>867</v>
      </c>
      <c r="AU523" s="112" t="s">
        <v>240</v>
      </c>
    </row>
    <row r="524" spans="2:65" s="171" customFormat="1" ht="25.9" customHeight="1" x14ac:dyDescent="0.2">
      <c r="B524" s="172"/>
      <c r="D524" s="173" t="s">
        <v>854</v>
      </c>
      <c r="E524" s="174" t="s">
        <v>2007</v>
      </c>
      <c r="F524" s="174" t="s">
        <v>2008</v>
      </c>
      <c r="J524" s="175">
        <f>BK524</f>
        <v>0</v>
      </c>
      <c r="L524" s="172"/>
      <c r="M524" s="176"/>
      <c r="P524" s="177">
        <f>P525+P648+P775+P855+P879+P891</f>
        <v>1160.1529999999996</v>
      </c>
      <c r="R524" s="177">
        <f>R525+R648+R775+R855+R879+R891</f>
        <v>2.9083099999999997</v>
      </c>
      <c r="T524" s="178">
        <f>T525+T648+T775+T855+T879+T891</f>
        <v>0</v>
      </c>
      <c r="AR524" s="173" t="s">
        <v>240</v>
      </c>
      <c r="AT524" s="179" t="s">
        <v>854</v>
      </c>
      <c r="AU524" s="179" t="s">
        <v>857</v>
      </c>
      <c r="AY524" s="173" t="s">
        <v>858</v>
      </c>
      <c r="BK524" s="180">
        <f>BK525+BK648+BK775+BK855+BK879+BK891</f>
        <v>0</v>
      </c>
    </row>
    <row r="525" spans="2:65" s="171" customFormat="1" ht="22.9" customHeight="1" x14ac:dyDescent="0.2">
      <c r="B525" s="172"/>
      <c r="D525" s="173" t="s">
        <v>854</v>
      </c>
      <c r="E525" s="181" t="s">
        <v>3471</v>
      </c>
      <c r="F525" s="181" t="s">
        <v>3472</v>
      </c>
      <c r="J525" s="182">
        <f>BK525</f>
        <v>0</v>
      </c>
      <c r="L525" s="172"/>
      <c r="M525" s="176"/>
      <c r="P525" s="177">
        <f>SUM(P526:P647)</f>
        <v>183.93799999999996</v>
      </c>
      <c r="R525" s="177">
        <f>SUM(R526:R647)</f>
        <v>0.28437999999999997</v>
      </c>
      <c r="T525" s="178">
        <f>SUM(T526:T647)</f>
        <v>0</v>
      </c>
      <c r="AR525" s="173" t="s">
        <v>240</v>
      </c>
      <c r="AT525" s="179" t="s">
        <v>854</v>
      </c>
      <c r="AU525" s="179" t="s">
        <v>544</v>
      </c>
      <c r="AY525" s="173" t="s">
        <v>858</v>
      </c>
      <c r="BK525" s="180">
        <f>SUM(BK526:BK647)</f>
        <v>0</v>
      </c>
    </row>
    <row r="526" spans="2:65" s="119" customFormat="1" ht="16.5" customHeight="1" x14ac:dyDescent="0.25">
      <c r="B526" s="120"/>
      <c r="C526" s="418" t="s">
        <v>1261</v>
      </c>
      <c r="D526" s="418" t="s">
        <v>512</v>
      </c>
      <c r="E526" s="419" t="s">
        <v>588</v>
      </c>
      <c r="F526" s="420" t="s">
        <v>589</v>
      </c>
      <c r="G526" s="421" t="s">
        <v>85</v>
      </c>
      <c r="H526" s="422">
        <v>30</v>
      </c>
      <c r="I526" s="423"/>
      <c r="J526" s="423">
        <f>ROUND(I526*H526,2)</f>
        <v>0</v>
      </c>
      <c r="K526" s="420" t="s">
        <v>862</v>
      </c>
      <c r="L526" s="120"/>
      <c r="M526" s="190" t="s">
        <v>792</v>
      </c>
      <c r="N526" s="191" t="s">
        <v>809</v>
      </c>
      <c r="O526" s="192">
        <v>0.55700000000000005</v>
      </c>
      <c r="P526" s="192">
        <f>O526*H526</f>
        <v>16.71</v>
      </c>
      <c r="Q526" s="192">
        <v>1.8600000000000001E-3</v>
      </c>
      <c r="R526" s="192">
        <f>Q526*H526</f>
        <v>5.5800000000000002E-2</v>
      </c>
      <c r="S526" s="192">
        <v>0</v>
      </c>
      <c r="T526" s="193">
        <f>S526*H526</f>
        <v>0</v>
      </c>
      <c r="AR526" s="194" t="s">
        <v>955</v>
      </c>
      <c r="AT526" s="194" t="s">
        <v>512</v>
      </c>
      <c r="AU526" s="194" t="s">
        <v>240</v>
      </c>
      <c r="AY526" s="112" t="s">
        <v>858</v>
      </c>
      <c r="BE526" s="195">
        <f>IF(N526="základní",J526,0)</f>
        <v>0</v>
      </c>
      <c r="BF526" s="195">
        <f>IF(N526="snížená",J526,0)</f>
        <v>0</v>
      </c>
      <c r="BG526" s="195">
        <f>IF(N526="zákl. přenesená",J526,0)</f>
        <v>0</v>
      </c>
      <c r="BH526" s="195">
        <f>IF(N526="sníž. přenesená",J526,0)</f>
        <v>0</v>
      </c>
      <c r="BI526" s="195">
        <f>IF(N526="nulová",J526,0)</f>
        <v>0</v>
      </c>
      <c r="BJ526" s="112" t="s">
        <v>544</v>
      </c>
      <c r="BK526" s="195">
        <f>ROUND(I526*H526,2)</f>
        <v>0</v>
      </c>
      <c r="BL526" s="112" t="s">
        <v>955</v>
      </c>
      <c r="BM526" s="194" t="s">
        <v>5228</v>
      </c>
    </row>
    <row r="527" spans="2:65" s="119" customFormat="1" x14ac:dyDescent="0.25">
      <c r="B527" s="120"/>
      <c r="D527" s="196" t="s">
        <v>865</v>
      </c>
      <c r="F527" s="197" t="s">
        <v>5229</v>
      </c>
      <c r="L527" s="120"/>
      <c r="M527" s="198"/>
      <c r="T527" s="199"/>
      <c r="AT527" s="112" t="s">
        <v>865</v>
      </c>
      <c r="AU527" s="112" t="s">
        <v>240</v>
      </c>
    </row>
    <row r="528" spans="2:65" s="119" customFormat="1" x14ac:dyDescent="0.25">
      <c r="B528" s="120"/>
      <c r="D528" s="200" t="s">
        <v>867</v>
      </c>
      <c r="F528" s="424" t="s">
        <v>5230</v>
      </c>
      <c r="L528" s="120"/>
      <c r="M528" s="198"/>
      <c r="T528" s="199"/>
      <c r="AT528" s="112" t="s">
        <v>867</v>
      </c>
      <c r="AU528" s="112" t="s">
        <v>240</v>
      </c>
    </row>
    <row r="529" spans="2:65" s="202" customFormat="1" ht="11.25" x14ac:dyDescent="0.25">
      <c r="B529" s="203"/>
      <c r="D529" s="196" t="s">
        <v>869</v>
      </c>
      <c r="E529" s="204" t="s">
        <v>792</v>
      </c>
      <c r="F529" s="205" t="s">
        <v>5231</v>
      </c>
      <c r="H529" s="206">
        <v>30</v>
      </c>
      <c r="L529" s="203"/>
      <c r="M529" s="207"/>
      <c r="T529" s="208"/>
      <c r="AT529" s="204" t="s">
        <v>869</v>
      </c>
      <c r="AU529" s="204" t="s">
        <v>240</v>
      </c>
      <c r="AV529" s="202" t="s">
        <v>240</v>
      </c>
      <c r="AW529" s="202" t="s">
        <v>871</v>
      </c>
      <c r="AX529" s="202" t="s">
        <v>544</v>
      </c>
      <c r="AY529" s="204" t="s">
        <v>858</v>
      </c>
    </row>
    <row r="530" spans="2:65" s="119" customFormat="1" ht="16.5" customHeight="1" x14ac:dyDescent="0.25">
      <c r="B530" s="120"/>
      <c r="C530" s="418" t="s">
        <v>1266</v>
      </c>
      <c r="D530" s="418" t="s">
        <v>512</v>
      </c>
      <c r="E530" s="419" t="s">
        <v>590</v>
      </c>
      <c r="F530" s="420" t="s">
        <v>591</v>
      </c>
      <c r="G530" s="421" t="s">
        <v>85</v>
      </c>
      <c r="H530" s="422">
        <v>9</v>
      </c>
      <c r="I530" s="423"/>
      <c r="J530" s="423">
        <f>ROUND(I530*H530,2)</f>
        <v>0</v>
      </c>
      <c r="K530" s="420" t="s">
        <v>862</v>
      </c>
      <c r="L530" s="120"/>
      <c r="M530" s="190" t="s">
        <v>792</v>
      </c>
      <c r="N530" s="191" t="s">
        <v>809</v>
      </c>
      <c r="O530" s="192">
        <v>0.78</v>
      </c>
      <c r="P530" s="192">
        <f>O530*H530</f>
        <v>7.0200000000000005</v>
      </c>
      <c r="Q530" s="192">
        <v>6.3000000000000003E-4</v>
      </c>
      <c r="R530" s="192">
        <f>Q530*H530</f>
        <v>5.6700000000000006E-3</v>
      </c>
      <c r="S530" s="192">
        <v>0</v>
      </c>
      <c r="T530" s="193">
        <f>S530*H530</f>
        <v>0</v>
      </c>
      <c r="AR530" s="194" t="s">
        <v>955</v>
      </c>
      <c r="AT530" s="194" t="s">
        <v>512</v>
      </c>
      <c r="AU530" s="194" t="s">
        <v>240</v>
      </c>
      <c r="AY530" s="112" t="s">
        <v>858</v>
      </c>
      <c r="BE530" s="195">
        <f>IF(N530="základní",J530,0)</f>
        <v>0</v>
      </c>
      <c r="BF530" s="195">
        <f>IF(N530="snížená",J530,0)</f>
        <v>0</v>
      </c>
      <c r="BG530" s="195">
        <f>IF(N530="zákl. přenesená",J530,0)</f>
        <v>0</v>
      </c>
      <c r="BH530" s="195">
        <f>IF(N530="sníž. přenesená",J530,0)</f>
        <v>0</v>
      </c>
      <c r="BI530" s="195">
        <f>IF(N530="nulová",J530,0)</f>
        <v>0</v>
      </c>
      <c r="BJ530" s="112" t="s">
        <v>544</v>
      </c>
      <c r="BK530" s="195">
        <f>ROUND(I530*H530,2)</f>
        <v>0</v>
      </c>
      <c r="BL530" s="112" t="s">
        <v>955</v>
      </c>
      <c r="BM530" s="194" t="s">
        <v>5232</v>
      </c>
    </row>
    <row r="531" spans="2:65" s="119" customFormat="1" x14ac:dyDescent="0.25">
      <c r="B531" s="120"/>
      <c r="D531" s="196" t="s">
        <v>865</v>
      </c>
      <c r="F531" s="197" t="s">
        <v>5233</v>
      </c>
      <c r="L531" s="120"/>
      <c r="M531" s="198"/>
      <c r="T531" s="199"/>
      <c r="AT531" s="112" t="s">
        <v>865</v>
      </c>
      <c r="AU531" s="112" t="s">
        <v>240</v>
      </c>
    </row>
    <row r="532" spans="2:65" s="119" customFormat="1" x14ac:dyDescent="0.25">
      <c r="B532" s="120"/>
      <c r="D532" s="200" t="s">
        <v>867</v>
      </c>
      <c r="F532" s="424" t="s">
        <v>5234</v>
      </c>
      <c r="L532" s="120"/>
      <c r="M532" s="198"/>
      <c r="T532" s="199"/>
      <c r="AT532" s="112" t="s">
        <v>867</v>
      </c>
      <c r="AU532" s="112" t="s">
        <v>240</v>
      </c>
    </row>
    <row r="533" spans="2:65" s="209" customFormat="1" ht="11.25" x14ac:dyDescent="0.25">
      <c r="B533" s="210"/>
      <c r="D533" s="196" t="s">
        <v>869</v>
      </c>
      <c r="E533" s="211" t="s">
        <v>792</v>
      </c>
      <c r="F533" s="212" t="s">
        <v>4988</v>
      </c>
      <c r="H533" s="211" t="s">
        <v>792</v>
      </c>
      <c r="L533" s="210"/>
      <c r="M533" s="213"/>
      <c r="T533" s="214"/>
      <c r="AT533" s="211" t="s">
        <v>869</v>
      </c>
      <c r="AU533" s="211" t="s">
        <v>240</v>
      </c>
      <c r="AV533" s="209" t="s">
        <v>544</v>
      </c>
      <c r="AW533" s="209" t="s">
        <v>871</v>
      </c>
      <c r="AX533" s="209" t="s">
        <v>857</v>
      </c>
      <c r="AY533" s="211" t="s">
        <v>858</v>
      </c>
    </row>
    <row r="534" spans="2:65" s="202" customFormat="1" ht="11.25" x14ac:dyDescent="0.25">
      <c r="B534" s="203"/>
      <c r="D534" s="196" t="s">
        <v>869</v>
      </c>
      <c r="E534" s="204" t="s">
        <v>792</v>
      </c>
      <c r="F534" s="205" t="s">
        <v>5235</v>
      </c>
      <c r="H534" s="206">
        <v>4</v>
      </c>
      <c r="L534" s="203"/>
      <c r="M534" s="207"/>
      <c r="T534" s="208"/>
      <c r="AT534" s="204" t="s">
        <v>869</v>
      </c>
      <c r="AU534" s="204" t="s">
        <v>240</v>
      </c>
      <c r="AV534" s="202" t="s">
        <v>240</v>
      </c>
      <c r="AW534" s="202" t="s">
        <v>871</v>
      </c>
      <c r="AX534" s="202" t="s">
        <v>857</v>
      </c>
      <c r="AY534" s="204" t="s">
        <v>858</v>
      </c>
    </row>
    <row r="535" spans="2:65" s="209" customFormat="1" ht="11.25" x14ac:dyDescent="0.25">
      <c r="B535" s="210"/>
      <c r="D535" s="196" t="s">
        <v>869</v>
      </c>
      <c r="E535" s="211" t="s">
        <v>792</v>
      </c>
      <c r="F535" s="212" t="s">
        <v>4990</v>
      </c>
      <c r="H535" s="211" t="s">
        <v>792</v>
      </c>
      <c r="L535" s="210"/>
      <c r="M535" s="213"/>
      <c r="T535" s="214"/>
      <c r="AT535" s="211" t="s">
        <v>869</v>
      </c>
      <c r="AU535" s="211" t="s">
        <v>240</v>
      </c>
      <c r="AV535" s="209" t="s">
        <v>544</v>
      </c>
      <c r="AW535" s="209" t="s">
        <v>871</v>
      </c>
      <c r="AX535" s="209" t="s">
        <v>857</v>
      </c>
      <c r="AY535" s="211" t="s">
        <v>858</v>
      </c>
    </row>
    <row r="536" spans="2:65" s="202" customFormat="1" ht="11.25" x14ac:dyDescent="0.25">
      <c r="B536" s="203"/>
      <c r="D536" s="196" t="s">
        <v>869</v>
      </c>
      <c r="E536" s="204" t="s">
        <v>792</v>
      </c>
      <c r="F536" s="205" t="s">
        <v>721</v>
      </c>
      <c r="H536" s="206">
        <v>5</v>
      </c>
      <c r="L536" s="203"/>
      <c r="M536" s="207"/>
      <c r="T536" s="208"/>
      <c r="AT536" s="204" t="s">
        <v>869</v>
      </c>
      <c r="AU536" s="204" t="s">
        <v>240</v>
      </c>
      <c r="AV536" s="202" t="s">
        <v>240</v>
      </c>
      <c r="AW536" s="202" t="s">
        <v>871</v>
      </c>
      <c r="AX536" s="202" t="s">
        <v>857</v>
      </c>
      <c r="AY536" s="204" t="s">
        <v>858</v>
      </c>
    </row>
    <row r="537" spans="2:65" s="425" customFormat="1" ht="11.25" x14ac:dyDescent="0.25">
      <c r="B537" s="426"/>
      <c r="D537" s="196" t="s">
        <v>869</v>
      </c>
      <c r="E537" s="427" t="s">
        <v>792</v>
      </c>
      <c r="F537" s="428" t="s">
        <v>4776</v>
      </c>
      <c r="H537" s="429">
        <v>9</v>
      </c>
      <c r="L537" s="426"/>
      <c r="M537" s="430"/>
      <c r="T537" s="431"/>
      <c r="AT537" s="427" t="s">
        <v>869</v>
      </c>
      <c r="AU537" s="427" t="s">
        <v>240</v>
      </c>
      <c r="AV537" s="425" t="s">
        <v>863</v>
      </c>
      <c r="AW537" s="425" t="s">
        <v>871</v>
      </c>
      <c r="AX537" s="425" t="s">
        <v>544</v>
      </c>
      <c r="AY537" s="427" t="s">
        <v>858</v>
      </c>
    </row>
    <row r="538" spans="2:65" s="119" customFormat="1" ht="16.5" customHeight="1" x14ac:dyDescent="0.25">
      <c r="B538" s="120"/>
      <c r="C538" s="418" t="s">
        <v>1276</v>
      </c>
      <c r="D538" s="418" t="s">
        <v>512</v>
      </c>
      <c r="E538" s="419" t="s">
        <v>592</v>
      </c>
      <c r="F538" s="420" t="s">
        <v>593</v>
      </c>
      <c r="G538" s="421" t="s">
        <v>85</v>
      </c>
      <c r="H538" s="422">
        <v>55</v>
      </c>
      <c r="I538" s="423"/>
      <c r="J538" s="423">
        <f>ROUND(I538*H538,2)</f>
        <v>0</v>
      </c>
      <c r="K538" s="420" t="s">
        <v>862</v>
      </c>
      <c r="L538" s="120"/>
      <c r="M538" s="190" t="s">
        <v>792</v>
      </c>
      <c r="N538" s="191" t="s">
        <v>809</v>
      </c>
      <c r="O538" s="192">
        <v>0.82699999999999996</v>
      </c>
      <c r="P538" s="192">
        <f>O538*H538</f>
        <v>45.484999999999999</v>
      </c>
      <c r="Q538" s="192">
        <v>1.2999999999999999E-3</v>
      </c>
      <c r="R538" s="192">
        <f>Q538*H538</f>
        <v>7.1499999999999994E-2</v>
      </c>
      <c r="S538" s="192">
        <v>0</v>
      </c>
      <c r="T538" s="193">
        <f>S538*H538</f>
        <v>0</v>
      </c>
      <c r="AR538" s="194" t="s">
        <v>955</v>
      </c>
      <c r="AT538" s="194" t="s">
        <v>512</v>
      </c>
      <c r="AU538" s="194" t="s">
        <v>240</v>
      </c>
      <c r="AY538" s="112" t="s">
        <v>858</v>
      </c>
      <c r="BE538" s="195">
        <f>IF(N538="základní",J538,0)</f>
        <v>0</v>
      </c>
      <c r="BF538" s="195">
        <f>IF(N538="snížená",J538,0)</f>
        <v>0</v>
      </c>
      <c r="BG538" s="195">
        <f>IF(N538="zákl. přenesená",J538,0)</f>
        <v>0</v>
      </c>
      <c r="BH538" s="195">
        <f>IF(N538="sníž. přenesená",J538,0)</f>
        <v>0</v>
      </c>
      <c r="BI538" s="195">
        <f>IF(N538="nulová",J538,0)</f>
        <v>0</v>
      </c>
      <c r="BJ538" s="112" t="s">
        <v>544</v>
      </c>
      <c r="BK538" s="195">
        <f>ROUND(I538*H538,2)</f>
        <v>0</v>
      </c>
      <c r="BL538" s="112" t="s">
        <v>955</v>
      </c>
      <c r="BM538" s="194" t="s">
        <v>5236</v>
      </c>
    </row>
    <row r="539" spans="2:65" s="119" customFormat="1" x14ac:dyDescent="0.25">
      <c r="B539" s="120"/>
      <c r="D539" s="196" t="s">
        <v>865</v>
      </c>
      <c r="F539" s="197" t="s">
        <v>5237</v>
      </c>
      <c r="L539" s="120"/>
      <c r="M539" s="198"/>
      <c r="T539" s="199"/>
      <c r="AT539" s="112" t="s">
        <v>865</v>
      </c>
      <c r="AU539" s="112" t="s">
        <v>240</v>
      </c>
    </row>
    <row r="540" spans="2:65" s="119" customFormat="1" x14ac:dyDescent="0.25">
      <c r="B540" s="120"/>
      <c r="D540" s="200" t="s">
        <v>867</v>
      </c>
      <c r="F540" s="424" t="s">
        <v>5238</v>
      </c>
      <c r="L540" s="120"/>
      <c r="M540" s="198"/>
      <c r="T540" s="199"/>
      <c r="AT540" s="112" t="s">
        <v>867</v>
      </c>
      <c r="AU540" s="112" t="s">
        <v>240</v>
      </c>
    </row>
    <row r="541" spans="2:65" s="209" customFormat="1" ht="11.25" x14ac:dyDescent="0.25">
      <c r="B541" s="210"/>
      <c r="D541" s="196" t="s">
        <v>869</v>
      </c>
      <c r="E541" s="211" t="s">
        <v>792</v>
      </c>
      <c r="F541" s="212" t="s">
        <v>4988</v>
      </c>
      <c r="H541" s="211" t="s">
        <v>792</v>
      </c>
      <c r="L541" s="210"/>
      <c r="M541" s="213"/>
      <c r="T541" s="214"/>
      <c r="AT541" s="211" t="s">
        <v>869</v>
      </c>
      <c r="AU541" s="211" t="s">
        <v>240</v>
      </c>
      <c r="AV541" s="209" t="s">
        <v>544</v>
      </c>
      <c r="AW541" s="209" t="s">
        <v>871</v>
      </c>
      <c r="AX541" s="209" t="s">
        <v>857</v>
      </c>
      <c r="AY541" s="211" t="s">
        <v>858</v>
      </c>
    </row>
    <row r="542" spans="2:65" s="202" customFormat="1" ht="11.25" x14ac:dyDescent="0.25">
      <c r="B542" s="203"/>
      <c r="D542" s="196" t="s">
        <v>869</v>
      </c>
      <c r="E542" s="204" t="s">
        <v>792</v>
      </c>
      <c r="F542" s="205" t="s">
        <v>629</v>
      </c>
      <c r="H542" s="206">
        <v>8</v>
      </c>
      <c r="L542" s="203"/>
      <c r="M542" s="207"/>
      <c r="T542" s="208"/>
      <c r="AT542" s="204" t="s">
        <v>869</v>
      </c>
      <c r="AU542" s="204" t="s">
        <v>240</v>
      </c>
      <c r="AV542" s="202" t="s">
        <v>240</v>
      </c>
      <c r="AW542" s="202" t="s">
        <v>871</v>
      </c>
      <c r="AX542" s="202" t="s">
        <v>857</v>
      </c>
      <c r="AY542" s="204" t="s">
        <v>858</v>
      </c>
    </row>
    <row r="543" spans="2:65" s="209" customFormat="1" ht="11.25" x14ac:dyDescent="0.25">
      <c r="B543" s="210"/>
      <c r="D543" s="196" t="s">
        <v>869</v>
      </c>
      <c r="E543" s="211" t="s">
        <v>792</v>
      </c>
      <c r="F543" s="212" t="s">
        <v>4990</v>
      </c>
      <c r="H543" s="211" t="s">
        <v>792</v>
      </c>
      <c r="L543" s="210"/>
      <c r="M543" s="213"/>
      <c r="T543" s="214"/>
      <c r="AT543" s="211" t="s">
        <v>869</v>
      </c>
      <c r="AU543" s="211" t="s">
        <v>240</v>
      </c>
      <c r="AV543" s="209" t="s">
        <v>544</v>
      </c>
      <c r="AW543" s="209" t="s">
        <v>871</v>
      </c>
      <c r="AX543" s="209" t="s">
        <v>857</v>
      </c>
      <c r="AY543" s="211" t="s">
        <v>858</v>
      </c>
    </row>
    <row r="544" spans="2:65" s="202" customFormat="1" ht="11.25" x14ac:dyDescent="0.25">
      <c r="B544" s="203"/>
      <c r="D544" s="196" t="s">
        <v>869</v>
      </c>
      <c r="E544" s="204" t="s">
        <v>792</v>
      </c>
      <c r="F544" s="205" t="s">
        <v>5239</v>
      </c>
      <c r="H544" s="206">
        <v>55</v>
      </c>
      <c r="L544" s="203"/>
      <c r="M544" s="207"/>
      <c r="T544" s="208"/>
      <c r="AT544" s="204" t="s">
        <v>869</v>
      </c>
      <c r="AU544" s="204" t="s">
        <v>240</v>
      </c>
      <c r="AV544" s="202" t="s">
        <v>240</v>
      </c>
      <c r="AW544" s="202" t="s">
        <v>871</v>
      </c>
      <c r="AX544" s="202" t="s">
        <v>544</v>
      </c>
      <c r="AY544" s="204" t="s">
        <v>858</v>
      </c>
    </row>
    <row r="545" spans="2:65" s="119" customFormat="1" ht="16.5" customHeight="1" x14ac:dyDescent="0.25">
      <c r="B545" s="120"/>
      <c r="C545" s="418" t="s">
        <v>1292</v>
      </c>
      <c r="D545" s="418" t="s">
        <v>512</v>
      </c>
      <c r="E545" s="419" t="s">
        <v>5240</v>
      </c>
      <c r="F545" s="420" t="s">
        <v>5241</v>
      </c>
      <c r="G545" s="421" t="s">
        <v>85</v>
      </c>
      <c r="H545" s="422">
        <v>4</v>
      </c>
      <c r="I545" s="423"/>
      <c r="J545" s="423">
        <f>ROUND(I545*H545,2)</f>
        <v>0</v>
      </c>
      <c r="K545" s="420" t="s">
        <v>862</v>
      </c>
      <c r="L545" s="120"/>
      <c r="M545" s="190" t="s">
        <v>792</v>
      </c>
      <c r="N545" s="191" t="s">
        <v>809</v>
      </c>
      <c r="O545" s="192">
        <v>0.83099999999999996</v>
      </c>
      <c r="P545" s="192">
        <f>O545*H545</f>
        <v>3.3239999999999998</v>
      </c>
      <c r="Q545" s="192">
        <v>1.31E-3</v>
      </c>
      <c r="R545" s="192">
        <f>Q545*H545</f>
        <v>5.2399999999999999E-3</v>
      </c>
      <c r="S545" s="192">
        <v>0</v>
      </c>
      <c r="T545" s="193">
        <f>S545*H545</f>
        <v>0</v>
      </c>
      <c r="AR545" s="194" t="s">
        <v>955</v>
      </c>
      <c r="AT545" s="194" t="s">
        <v>512</v>
      </c>
      <c r="AU545" s="194" t="s">
        <v>240</v>
      </c>
      <c r="AY545" s="112" t="s">
        <v>858</v>
      </c>
      <c r="BE545" s="195">
        <f>IF(N545="základní",J545,0)</f>
        <v>0</v>
      </c>
      <c r="BF545" s="195">
        <f>IF(N545="snížená",J545,0)</f>
        <v>0</v>
      </c>
      <c r="BG545" s="195">
        <f>IF(N545="zákl. přenesená",J545,0)</f>
        <v>0</v>
      </c>
      <c r="BH545" s="195">
        <f>IF(N545="sníž. přenesená",J545,0)</f>
        <v>0</v>
      </c>
      <c r="BI545" s="195">
        <f>IF(N545="nulová",J545,0)</f>
        <v>0</v>
      </c>
      <c r="BJ545" s="112" t="s">
        <v>544</v>
      </c>
      <c r="BK545" s="195">
        <f>ROUND(I545*H545,2)</f>
        <v>0</v>
      </c>
      <c r="BL545" s="112" t="s">
        <v>955</v>
      </c>
      <c r="BM545" s="194" t="s">
        <v>5242</v>
      </c>
    </row>
    <row r="546" spans="2:65" s="119" customFormat="1" x14ac:dyDescent="0.25">
      <c r="B546" s="120"/>
      <c r="D546" s="196" t="s">
        <v>865</v>
      </c>
      <c r="F546" s="197" t="s">
        <v>5243</v>
      </c>
      <c r="L546" s="120"/>
      <c r="M546" s="198"/>
      <c r="T546" s="199"/>
      <c r="AT546" s="112" t="s">
        <v>865</v>
      </c>
      <c r="AU546" s="112" t="s">
        <v>240</v>
      </c>
    </row>
    <row r="547" spans="2:65" s="119" customFormat="1" x14ac:dyDescent="0.25">
      <c r="B547" s="120"/>
      <c r="D547" s="200" t="s">
        <v>867</v>
      </c>
      <c r="F547" s="424" t="s">
        <v>5244</v>
      </c>
      <c r="L547" s="120"/>
      <c r="M547" s="198"/>
      <c r="T547" s="199"/>
      <c r="AT547" s="112" t="s">
        <v>867</v>
      </c>
      <c r="AU547" s="112" t="s">
        <v>240</v>
      </c>
    </row>
    <row r="548" spans="2:65" s="119" customFormat="1" ht="16.5" customHeight="1" x14ac:dyDescent="0.25">
      <c r="B548" s="120"/>
      <c r="C548" s="418" t="s">
        <v>1297</v>
      </c>
      <c r="D548" s="418" t="s">
        <v>512</v>
      </c>
      <c r="E548" s="419" t="s">
        <v>594</v>
      </c>
      <c r="F548" s="420" t="s">
        <v>595</v>
      </c>
      <c r="G548" s="421" t="s">
        <v>85</v>
      </c>
      <c r="H548" s="422">
        <v>30</v>
      </c>
      <c r="I548" s="423"/>
      <c r="J548" s="423">
        <f>ROUND(I548*H548,2)</f>
        <v>0</v>
      </c>
      <c r="K548" s="420" t="s">
        <v>862</v>
      </c>
      <c r="L548" s="120"/>
      <c r="M548" s="190" t="s">
        <v>792</v>
      </c>
      <c r="N548" s="191" t="s">
        <v>809</v>
      </c>
      <c r="O548" s="192">
        <v>0.65900000000000003</v>
      </c>
      <c r="P548" s="192">
        <f>O548*H548</f>
        <v>19.77</v>
      </c>
      <c r="Q548" s="192">
        <v>4.2999999999999999E-4</v>
      </c>
      <c r="R548" s="192">
        <f>Q548*H548</f>
        <v>1.29E-2</v>
      </c>
      <c r="S548" s="192">
        <v>0</v>
      </c>
      <c r="T548" s="193">
        <f>S548*H548</f>
        <v>0</v>
      </c>
      <c r="AR548" s="194" t="s">
        <v>955</v>
      </c>
      <c r="AT548" s="194" t="s">
        <v>512</v>
      </c>
      <c r="AU548" s="194" t="s">
        <v>240</v>
      </c>
      <c r="AY548" s="112" t="s">
        <v>858</v>
      </c>
      <c r="BE548" s="195">
        <f>IF(N548="základní",J548,0)</f>
        <v>0</v>
      </c>
      <c r="BF548" s="195">
        <f>IF(N548="snížená",J548,0)</f>
        <v>0</v>
      </c>
      <c r="BG548" s="195">
        <f>IF(N548="zákl. přenesená",J548,0)</f>
        <v>0</v>
      </c>
      <c r="BH548" s="195">
        <f>IF(N548="sníž. přenesená",J548,0)</f>
        <v>0</v>
      </c>
      <c r="BI548" s="195">
        <f>IF(N548="nulová",J548,0)</f>
        <v>0</v>
      </c>
      <c r="BJ548" s="112" t="s">
        <v>544</v>
      </c>
      <c r="BK548" s="195">
        <f>ROUND(I548*H548,2)</f>
        <v>0</v>
      </c>
      <c r="BL548" s="112" t="s">
        <v>955</v>
      </c>
      <c r="BM548" s="194" t="s">
        <v>5245</v>
      </c>
    </row>
    <row r="549" spans="2:65" s="119" customFormat="1" x14ac:dyDescent="0.25">
      <c r="B549" s="120"/>
      <c r="D549" s="196" t="s">
        <v>865</v>
      </c>
      <c r="F549" s="197" t="s">
        <v>5246</v>
      </c>
      <c r="L549" s="120"/>
      <c r="M549" s="198"/>
      <c r="T549" s="199"/>
      <c r="AT549" s="112" t="s">
        <v>865</v>
      </c>
      <c r="AU549" s="112" t="s">
        <v>240</v>
      </c>
    </row>
    <row r="550" spans="2:65" s="119" customFormat="1" x14ac:dyDescent="0.25">
      <c r="B550" s="120"/>
      <c r="D550" s="200" t="s">
        <v>867</v>
      </c>
      <c r="F550" s="424" t="s">
        <v>5247</v>
      </c>
      <c r="L550" s="120"/>
      <c r="M550" s="198"/>
      <c r="T550" s="199"/>
      <c r="AT550" s="112" t="s">
        <v>867</v>
      </c>
      <c r="AU550" s="112" t="s">
        <v>240</v>
      </c>
    </row>
    <row r="551" spans="2:65" s="209" customFormat="1" ht="11.25" x14ac:dyDescent="0.25">
      <c r="B551" s="210"/>
      <c r="D551" s="196" t="s">
        <v>869</v>
      </c>
      <c r="E551" s="211" t="s">
        <v>792</v>
      </c>
      <c r="F551" s="212" t="s">
        <v>4990</v>
      </c>
      <c r="H551" s="211" t="s">
        <v>792</v>
      </c>
      <c r="L551" s="210"/>
      <c r="M551" s="213"/>
      <c r="T551" s="214"/>
      <c r="AT551" s="211" t="s">
        <v>869</v>
      </c>
      <c r="AU551" s="211" t="s">
        <v>240</v>
      </c>
      <c r="AV551" s="209" t="s">
        <v>544</v>
      </c>
      <c r="AW551" s="209" t="s">
        <v>871</v>
      </c>
      <c r="AX551" s="209" t="s">
        <v>857</v>
      </c>
      <c r="AY551" s="211" t="s">
        <v>858</v>
      </c>
    </row>
    <row r="552" spans="2:65" s="202" customFormat="1" ht="11.25" x14ac:dyDescent="0.25">
      <c r="B552" s="203"/>
      <c r="D552" s="196" t="s">
        <v>869</v>
      </c>
      <c r="E552" s="204" t="s">
        <v>792</v>
      </c>
      <c r="F552" s="205" t="s">
        <v>5003</v>
      </c>
      <c r="H552" s="206">
        <v>12</v>
      </c>
      <c r="L552" s="203"/>
      <c r="M552" s="207"/>
      <c r="T552" s="208"/>
      <c r="AT552" s="204" t="s">
        <v>869</v>
      </c>
      <c r="AU552" s="204" t="s">
        <v>240</v>
      </c>
      <c r="AV552" s="202" t="s">
        <v>240</v>
      </c>
      <c r="AW552" s="202" t="s">
        <v>871</v>
      </c>
      <c r="AX552" s="202" t="s">
        <v>857</v>
      </c>
      <c r="AY552" s="204" t="s">
        <v>858</v>
      </c>
    </row>
    <row r="553" spans="2:65" s="209" customFormat="1" ht="11.25" x14ac:dyDescent="0.25">
      <c r="B553" s="210"/>
      <c r="D553" s="196" t="s">
        <v>869</v>
      </c>
      <c r="E553" s="211" t="s">
        <v>792</v>
      </c>
      <c r="F553" s="212" t="s">
        <v>4988</v>
      </c>
      <c r="H553" s="211" t="s">
        <v>792</v>
      </c>
      <c r="L553" s="210"/>
      <c r="M553" s="213"/>
      <c r="T553" s="214"/>
      <c r="AT553" s="211" t="s">
        <v>869</v>
      </c>
      <c r="AU553" s="211" t="s">
        <v>240</v>
      </c>
      <c r="AV553" s="209" t="s">
        <v>544</v>
      </c>
      <c r="AW553" s="209" t="s">
        <v>871</v>
      </c>
      <c r="AX553" s="209" t="s">
        <v>857</v>
      </c>
      <c r="AY553" s="211" t="s">
        <v>858</v>
      </c>
    </row>
    <row r="554" spans="2:65" s="202" customFormat="1" ht="11.25" x14ac:dyDescent="0.25">
      <c r="B554" s="203"/>
      <c r="D554" s="196" t="s">
        <v>869</v>
      </c>
      <c r="E554" s="204" t="s">
        <v>792</v>
      </c>
      <c r="F554" s="205" t="s">
        <v>5248</v>
      </c>
      <c r="H554" s="206">
        <v>18</v>
      </c>
      <c r="L554" s="203"/>
      <c r="M554" s="207"/>
      <c r="T554" s="208"/>
      <c r="AT554" s="204" t="s">
        <v>869</v>
      </c>
      <c r="AU554" s="204" t="s">
        <v>240</v>
      </c>
      <c r="AV554" s="202" t="s">
        <v>240</v>
      </c>
      <c r="AW554" s="202" t="s">
        <v>871</v>
      </c>
      <c r="AX554" s="202" t="s">
        <v>857</v>
      </c>
      <c r="AY554" s="204" t="s">
        <v>858</v>
      </c>
    </row>
    <row r="555" spans="2:65" s="425" customFormat="1" ht="11.25" x14ac:dyDescent="0.25">
      <c r="B555" s="426"/>
      <c r="D555" s="196" t="s">
        <v>869</v>
      </c>
      <c r="E555" s="427" t="s">
        <v>792</v>
      </c>
      <c r="F555" s="428" t="s">
        <v>4776</v>
      </c>
      <c r="H555" s="429">
        <v>30</v>
      </c>
      <c r="L555" s="426"/>
      <c r="M555" s="430"/>
      <c r="T555" s="431"/>
      <c r="AT555" s="427" t="s">
        <v>869</v>
      </c>
      <c r="AU555" s="427" t="s">
        <v>240</v>
      </c>
      <c r="AV555" s="425" t="s">
        <v>863</v>
      </c>
      <c r="AW555" s="425" t="s">
        <v>871</v>
      </c>
      <c r="AX555" s="425" t="s">
        <v>544</v>
      </c>
      <c r="AY555" s="427" t="s">
        <v>858</v>
      </c>
    </row>
    <row r="556" spans="2:65" s="119" customFormat="1" ht="16.5" customHeight="1" x14ac:dyDescent="0.25">
      <c r="B556" s="120"/>
      <c r="C556" s="432" t="s">
        <v>1304</v>
      </c>
      <c r="D556" s="432" t="s">
        <v>932</v>
      </c>
      <c r="E556" s="433" t="s">
        <v>5249</v>
      </c>
      <c r="F556" s="434" t="s">
        <v>5250</v>
      </c>
      <c r="G556" s="435" t="s">
        <v>67</v>
      </c>
      <c r="H556" s="436">
        <v>15</v>
      </c>
      <c r="I556" s="437"/>
      <c r="J556" s="437">
        <f>ROUND(I556*H556,2)</f>
        <v>0</v>
      </c>
      <c r="K556" s="434" t="s">
        <v>862</v>
      </c>
      <c r="L556" s="215"/>
      <c r="M556" s="216" t="s">
        <v>792</v>
      </c>
      <c r="N556" s="217" t="s">
        <v>809</v>
      </c>
      <c r="O556" s="192">
        <v>0</v>
      </c>
      <c r="P556" s="192">
        <f>O556*H556</f>
        <v>0</v>
      </c>
      <c r="Q556" s="192">
        <v>3.3E-4</v>
      </c>
      <c r="R556" s="192">
        <f>Q556*H556</f>
        <v>4.9499999999999995E-3</v>
      </c>
      <c r="S556" s="192">
        <v>0</v>
      </c>
      <c r="T556" s="193">
        <f>S556*H556</f>
        <v>0</v>
      </c>
      <c r="AR556" s="194" t="s">
        <v>1063</v>
      </c>
      <c r="AT556" s="194" t="s">
        <v>932</v>
      </c>
      <c r="AU556" s="194" t="s">
        <v>240</v>
      </c>
      <c r="AY556" s="112" t="s">
        <v>858</v>
      </c>
      <c r="BE556" s="195">
        <f>IF(N556="základní",J556,0)</f>
        <v>0</v>
      </c>
      <c r="BF556" s="195">
        <f>IF(N556="snížená",J556,0)</f>
        <v>0</v>
      </c>
      <c r="BG556" s="195">
        <f>IF(N556="zákl. přenesená",J556,0)</f>
        <v>0</v>
      </c>
      <c r="BH556" s="195">
        <f>IF(N556="sníž. přenesená",J556,0)</f>
        <v>0</v>
      </c>
      <c r="BI556" s="195">
        <f>IF(N556="nulová",J556,0)</f>
        <v>0</v>
      </c>
      <c r="BJ556" s="112" t="s">
        <v>544</v>
      </c>
      <c r="BK556" s="195">
        <f>ROUND(I556*H556,2)</f>
        <v>0</v>
      </c>
      <c r="BL556" s="112" t="s">
        <v>955</v>
      </c>
      <c r="BM556" s="194" t="s">
        <v>5251</v>
      </c>
    </row>
    <row r="557" spans="2:65" s="119" customFormat="1" x14ac:dyDescent="0.25">
      <c r="B557" s="120"/>
      <c r="D557" s="196" t="s">
        <v>865</v>
      </c>
      <c r="F557" s="197" t="s">
        <v>5250</v>
      </c>
      <c r="L557" s="120"/>
      <c r="M557" s="198"/>
      <c r="T557" s="199"/>
      <c r="AT557" s="112" t="s">
        <v>865</v>
      </c>
      <c r="AU557" s="112" t="s">
        <v>240</v>
      </c>
    </row>
    <row r="558" spans="2:65" s="202" customFormat="1" ht="11.25" x14ac:dyDescent="0.25">
      <c r="B558" s="203"/>
      <c r="D558" s="196" t="s">
        <v>869</v>
      </c>
      <c r="E558" s="204" t="s">
        <v>792</v>
      </c>
      <c r="F558" s="205" t="s">
        <v>5252</v>
      </c>
      <c r="H558" s="206">
        <v>15</v>
      </c>
      <c r="L558" s="203"/>
      <c r="M558" s="207"/>
      <c r="T558" s="208"/>
      <c r="AT558" s="204" t="s">
        <v>869</v>
      </c>
      <c r="AU558" s="204" t="s">
        <v>240</v>
      </c>
      <c r="AV558" s="202" t="s">
        <v>240</v>
      </c>
      <c r="AW558" s="202" t="s">
        <v>871</v>
      </c>
      <c r="AX558" s="202" t="s">
        <v>544</v>
      </c>
      <c r="AY558" s="204" t="s">
        <v>858</v>
      </c>
    </row>
    <row r="559" spans="2:65" s="119" customFormat="1" ht="16.5" customHeight="1" x14ac:dyDescent="0.25">
      <c r="B559" s="120"/>
      <c r="C559" s="432" t="s">
        <v>1311</v>
      </c>
      <c r="D559" s="432" t="s">
        <v>932</v>
      </c>
      <c r="E559" s="433" t="s">
        <v>5253</v>
      </c>
      <c r="F559" s="434" t="s">
        <v>5254</v>
      </c>
      <c r="G559" s="435" t="s">
        <v>67</v>
      </c>
      <c r="H559" s="436">
        <v>1</v>
      </c>
      <c r="I559" s="437"/>
      <c r="J559" s="437">
        <f>ROUND(I559*H559,2)</f>
        <v>0</v>
      </c>
      <c r="K559" s="434" t="s">
        <v>862</v>
      </c>
      <c r="L559" s="215"/>
      <c r="M559" s="216" t="s">
        <v>792</v>
      </c>
      <c r="N559" s="217" t="s">
        <v>809</v>
      </c>
      <c r="O559" s="192">
        <v>0</v>
      </c>
      <c r="P559" s="192">
        <f>O559*H559</f>
        <v>0</v>
      </c>
      <c r="Q559" s="192">
        <v>6.9999999999999999E-4</v>
      </c>
      <c r="R559" s="192">
        <f>Q559*H559</f>
        <v>6.9999999999999999E-4</v>
      </c>
      <c r="S559" s="192">
        <v>0</v>
      </c>
      <c r="T559" s="193">
        <f>S559*H559</f>
        <v>0</v>
      </c>
      <c r="AR559" s="194" t="s">
        <v>1063</v>
      </c>
      <c r="AT559" s="194" t="s">
        <v>932</v>
      </c>
      <c r="AU559" s="194" t="s">
        <v>240</v>
      </c>
      <c r="AY559" s="112" t="s">
        <v>858</v>
      </c>
      <c r="BE559" s="195">
        <f>IF(N559="základní",J559,0)</f>
        <v>0</v>
      </c>
      <c r="BF559" s="195">
        <f>IF(N559="snížená",J559,0)</f>
        <v>0</v>
      </c>
      <c r="BG559" s="195">
        <f>IF(N559="zákl. přenesená",J559,0)</f>
        <v>0</v>
      </c>
      <c r="BH559" s="195">
        <f>IF(N559="sníž. přenesená",J559,0)</f>
        <v>0</v>
      </c>
      <c r="BI559" s="195">
        <f>IF(N559="nulová",J559,0)</f>
        <v>0</v>
      </c>
      <c r="BJ559" s="112" t="s">
        <v>544</v>
      </c>
      <c r="BK559" s="195">
        <f>ROUND(I559*H559,2)</f>
        <v>0</v>
      </c>
      <c r="BL559" s="112" t="s">
        <v>955</v>
      </c>
      <c r="BM559" s="194" t="s">
        <v>5255</v>
      </c>
    </row>
    <row r="560" spans="2:65" s="119" customFormat="1" x14ac:dyDescent="0.25">
      <c r="B560" s="120"/>
      <c r="D560" s="196" t="s">
        <v>865</v>
      </c>
      <c r="F560" s="197" t="s">
        <v>5254</v>
      </c>
      <c r="L560" s="120"/>
      <c r="M560" s="198"/>
      <c r="T560" s="199"/>
      <c r="AT560" s="112" t="s">
        <v>865</v>
      </c>
      <c r="AU560" s="112" t="s">
        <v>240</v>
      </c>
    </row>
    <row r="561" spans="2:65" s="119" customFormat="1" ht="16.5" customHeight="1" x14ac:dyDescent="0.25">
      <c r="B561" s="120"/>
      <c r="C561" s="432" t="s">
        <v>1316</v>
      </c>
      <c r="D561" s="432" t="s">
        <v>932</v>
      </c>
      <c r="E561" s="433" t="s">
        <v>5256</v>
      </c>
      <c r="F561" s="434" t="s">
        <v>5257</v>
      </c>
      <c r="G561" s="435" t="s">
        <v>67</v>
      </c>
      <c r="H561" s="436">
        <v>4</v>
      </c>
      <c r="I561" s="437"/>
      <c r="J561" s="437">
        <f>ROUND(I561*H561,2)</f>
        <v>0</v>
      </c>
      <c r="K561" s="434" t="s">
        <v>862</v>
      </c>
      <c r="L561" s="215"/>
      <c r="M561" s="216" t="s">
        <v>792</v>
      </c>
      <c r="N561" s="217" t="s">
        <v>809</v>
      </c>
      <c r="O561" s="192">
        <v>0</v>
      </c>
      <c r="P561" s="192">
        <f>O561*H561</f>
        <v>0</v>
      </c>
      <c r="Q561" s="192">
        <v>4.0000000000000002E-4</v>
      </c>
      <c r="R561" s="192">
        <f>Q561*H561</f>
        <v>1.6000000000000001E-3</v>
      </c>
      <c r="S561" s="192">
        <v>0</v>
      </c>
      <c r="T561" s="193">
        <f>S561*H561</f>
        <v>0</v>
      </c>
      <c r="AR561" s="194" t="s">
        <v>1063</v>
      </c>
      <c r="AT561" s="194" t="s">
        <v>932</v>
      </c>
      <c r="AU561" s="194" t="s">
        <v>240</v>
      </c>
      <c r="AY561" s="112" t="s">
        <v>858</v>
      </c>
      <c r="BE561" s="195">
        <f>IF(N561="základní",J561,0)</f>
        <v>0</v>
      </c>
      <c r="BF561" s="195">
        <f>IF(N561="snížená",J561,0)</f>
        <v>0</v>
      </c>
      <c r="BG561" s="195">
        <f>IF(N561="zákl. přenesená",J561,0)</f>
        <v>0</v>
      </c>
      <c r="BH561" s="195">
        <f>IF(N561="sníž. přenesená",J561,0)</f>
        <v>0</v>
      </c>
      <c r="BI561" s="195">
        <f>IF(N561="nulová",J561,0)</f>
        <v>0</v>
      </c>
      <c r="BJ561" s="112" t="s">
        <v>544</v>
      </c>
      <c r="BK561" s="195">
        <f>ROUND(I561*H561,2)</f>
        <v>0</v>
      </c>
      <c r="BL561" s="112" t="s">
        <v>955</v>
      </c>
      <c r="BM561" s="194" t="s">
        <v>5258</v>
      </c>
    </row>
    <row r="562" spans="2:65" s="119" customFormat="1" x14ac:dyDescent="0.25">
      <c r="B562" s="120"/>
      <c r="D562" s="196" t="s">
        <v>865</v>
      </c>
      <c r="F562" s="197" t="s">
        <v>5257</v>
      </c>
      <c r="L562" s="120"/>
      <c r="M562" s="198"/>
      <c r="T562" s="199"/>
      <c r="AT562" s="112" t="s">
        <v>865</v>
      </c>
      <c r="AU562" s="112" t="s">
        <v>240</v>
      </c>
    </row>
    <row r="563" spans="2:65" s="119" customFormat="1" ht="16.5" customHeight="1" x14ac:dyDescent="0.25">
      <c r="B563" s="120"/>
      <c r="C563" s="418" t="s">
        <v>1322</v>
      </c>
      <c r="D563" s="418" t="s">
        <v>512</v>
      </c>
      <c r="E563" s="419" t="s">
        <v>596</v>
      </c>
      <c r="F563" s="420" t="s">
        <v>597</v>
      </c>
      <c r="G563" s="421" t="s">
        <v>85</v>
      </c>
      <c r="H563" s="422">
        <v>22</v>
      </c>
      <c r="I563" s="423"/>
      <c r="J563" s="423">
        <f>ROUND(I563*H563,2)</f>
        <v>0</v>
      </c>
      <c r="K563" s="420" t="s">
        <v>862</v>
      </c>
      <c r="L563" s="120"/>
      <c r="M563" s="190" t="s">
        <v>792</v>
      </c>
      <c r="N563" s="191" t="s">
        <v>809</v>
      </c>
      <c r="O563" s="192">
        <v>0.72799999999999998</v>
      </c>
      <c r="P563" s="192">
        <f>O563*H563</f>
        <v>16.015999999999998</v>
      </c>
      <c r="Q563" s="192">
        <v>5.0000000000000001E-4</v>
      </c>
      <c r="R563" s="192">
        <f>Q563*H563</f>
        <v>1.0999999999999999E-2</v>
      </c>
      <c r="S563" s="192">
        <v>0</v>
      </c>
      <c r="T563" s="193">
        <f>S563*H563</f>
        <v>0</v>
      </c>
      <c r="AR563" s="194" t="s">
        <v>955</v>
      </c>
      <c r="AT563" s="194" t="s">
        <v>512</v>
      </c>
      <c r="AU563" s="194" t="s">
        <v>240</v>
      </c>
      <c r="AY563" s="112" t="s">
        <v>858</v>
      </c>
      <c r="BE563" s="195">
        <f>IF(N563="základní",J563,0)</f>
        <v>0</v>
      </c>
      <c r="BF563" s="195">
        <f>IF(N563="snížená",J563,0)</f>
        <v>0</v>
      </c>
      <c r="BG563" s="195">
        <f>IF(N563="zákl. přenesená",J563,0)</f>
        <v>0</v>
      </c>
      <c r="BH563" s="195">
        <f>IF(N563="sníž. přenesená",J563,0)</f>
        <v>0</v>
      </c>
      <c r="BI563" s="195">
        <f>IF(N563="nulová",J563,0)</f>
        <v>0</v>
      </c>
      <c r="BJ563" s="112" t="s">
        <v>544</v>
      </c>
      <c r="BK563" s="195">
        <f>ROUND(I563*H563,2)</f>
        <v>0</v>
      </c>
      <c r="BL563" s="112" t="s">
        <v>955</v>
      </c>
      <c r="BM563" s="194" t="s">
        <v>5259</v>
      </c>
    </row>
    <row r="564" spans="2:65" s="119" customFormat="1" x14ac:dyDescent="0.25">
      <c r="B564" s="120"/>
      <c r="D564" s="196" t="s">
        <v>865</v>
      </c>
      <c r="F564" s="197" t="s">
        <v>5260</v>
      </c>
      <c r="L564" s="120"/>
      <c r="M564" s="198"/>
      <c r="T564" s="199"/>
      <c r="AT564" s="112" t="s">
        <v>865</v>
      </c>
      <c r="AU564" s="112" t="s">
        <v>240</v>
      </c>
    </row>
    <row r="565" spans="2:65" s="119" customFormat="1" x14ac:dyDescent="0.25">
      <c r="B565" s="120"/>
      <c r="D565" s="200" t="s">
        <v>867</v>
      </c>
      <c r="F565" s="424" t="s">
        <v>5261</v>
      </c>
      <c r="L565" s="120"/>
      <c r="M565" s="198"/>
      <c r="T565" s="199"/>
      <c r="AT565" s="112" t="s">
        <v>867</v>
      </c>
      <c r="AU565" s="112" t="s">
        <v>240</v>
      </c>
    </row>
    <row r="566" spans="2:65" s="209" customFormat="1" ht="11.25" x14ac:dyDescent="0.25">
      <c r="B566" s="210"/>
      <c r="D566" s="196" t="s">
        <v>869</v>
      </c>
      <c r="E566" s="211" t="s">
        <v>792</v>
      </c>
      <c r="F566" s="212" t="s">
        <v>4990</v>
      </c>
      <c r="H566" s="211" t="s">
        <v>792</v>
      </c>
      <c r="L566" s="210"/>
      <c r="M566" s="213"/>
      <c r="T566" s="214"/>
      <c r="AT566" s="211" t="s">
        <v>869</v>
      </c>
      <c r="AU566" s="211" t="s">
        <v>240</v>
      </c>
      <c r="AV566" s="209" t="s">
        <v>544</v>
      </c>
      <c r="AW566" s="209" t="s">
        <v>871</v>
      </c>
      <c r="AX566" s="209" t="s">
        <v>857</v>
      </c>
      <c r="AY566" s="211" t="s">
        <v>858</v>
      </c>
    </row>
    <row r="567" spans="2:65" s="202" customFormat="1" ht="11.25" x14ac:dyDescent="0.25">
      <c r="B567" s="203"/>
      <c r="D567" s="196" t="s">
        <v>869</v>
      </c>
      <c r="E567" s="204" t="s">
        <v>792</v>
      </c>
      <c r="F567" s="205" t="s">
        <v>5262</v>
      </c>
      <c r="H567" s="206">
        <v>14</v>
      </c>
      <c r="L567" s="203"/>
      <c r="M567" s="207"/>
      <c r="T567" s="208"/>
      <c r="AT567" s="204" t="s">
        <v>869</v>
      </c>
      <c r="AU567" s="204" t="s">
        <v>240</v>
      </c>
      <c r="AV567" s="202" t="s">
        <v>240</v>
      </c>
      <c r="AW567" s="202" t="s">
        <v>871</v>
      </c>
      <c r="AX567" s="202" t="s">
        <v>857</v>
      </c>
      <c r="AY567" s="204" t="s">
        <v>858</v>
      </c>
    </row>
    <row r="568" spans="2:65" s="209" customFormat="1" ht="11.25" x14ac:dyDescent="0.25">
      <c r="B568" s="210"/>
      <c r="D568" s="196" t="s">
        <v>869</v>
      </c>
      <c r="E568" s="211" t="s">
        <v>792</v>
      </c>
      <c r="F568" s="212" t="s">
        <v>4988</v>
      </c>
      <c r="H568" s="211" t="s">
        <v>792</v>
      </c>
      <c r="L568" s="210"/>
      <c r="M568" s="213"/>
      <c r="T568" s="214"/>
      <c r="AT568" s="211" t="s">
        <v>869</v>
      </c>
      <c r="AU568" s="211" t="s">
        <v>240</v>
      </c>
      <c r="AV568" s="209" t="s">
        <v>544</v>
      </c>
      <c r="AW568" s="209" t="s">
        <v>871</v>
      </c>
      <c r="AX568" s="209" t="s">
        <v>857</v>
      </c>
      <c r="AY568" s="211" t="s">
        <v>858</v>
      </c>
    </row>
    <row r="569" spans="2:65" s="202" customFormat="1" ht="11.25" x14ac:dyDescent="0.25">
      <c r="B569" s="203"/>
      <c r="D569" s="196" t="s">
        <v>869</v>
      </c>
      <c r="E569" s="204" t="s">
        <v>792</v>
      </c>
      <c r="F569" s="205" t="s">
        <v>5263</v>
      </c>
      <c r="H569" s="206">
        <v>8</v>
      </c>
      <c r="L569" s="203"/>
      <c r="M569" s="207"/>
      <c r="T569" s="208"/>
      <c r="AT569" s="204" t="s">
        <v>869</v>
      </c>
      <c r="AU569" s="204" t="s">
        <v>240</v>
      </c>
      <c r="AV569" s="202" t="s">
        <v>240</v>
      </c>
      <c r="AW569" s="202" t="s">
        <v>871</v>
      </c>
      <c r="AX569" s="202" t="s">
        <v>857</v>
      </c>
      <c r="AY569" s="204" t="s">
        <v>858</v>
      </c>
    </row>
    <row r="570" spans="2:65" s="425" customFormat="1" ht="11.25" x14ac:dyDescent="0.25">
      <c r="B570" s="426"/>
      <c r="D570" s="196" t="s">
        <v>869</v>
      </c>
      <c r="E570" s="427" t="s">
        <v>792</v>
      </c>
      <c r="F570" s="428" t="s">
        <v>4776</v>
      </c>
      <c r="H570" s="429">
        <v>22</v>
      </c>
      <c r="L570" s="426"/>
      <c r="M570" s="430"/>
      <c r="T570" s="431"/>
      <c r="AT570" s="427" t="s">
        <v>869</v>
      </c>
      <c r="AU570" s="427" t="s">
        <v>240</v>
      </c>
      <c r="AV570" s="425" t="s">
        <v>863</v>
      </c>
      <c r="AW570" s="425" t="s">
        <v>871</v>
      </c>
      <c r="AX570" s="425" t="s">
        <v>544</v>
      </c>
      <c r="AY570" s="427" t="s">
        <v>858</v>
      </c>
    </row>
    <row r="571" spans="2:65" s="119" customFormat="1" ht="16.5" customHeight="1" x14ac:dyDescent="0.25">
      <c r="B571" s="120"/>
      <c r="C571" s="418" t="s">
        <v>1327</v>
      </c>
      <c r="D571" s="418" t="s">
        <v>512</v>
      </c>
      <c r="E571" s="419" t="s">
        <v>598</v>
      </c>
      <c r="F571" s="420" t="s">
        <v>599</v>
      </c>
      <c r="G571" s="421" t="s">
        <v>85</v>
      </c>
      <c r="H571" s="422">
        <v>18</v>
      </c>
      <c r="I571" s="423"/>
      <c r="J571" s="423">
        <f>ROUND(I571*H571,2)</f>
        <v>0</v>
      </c>
      <c r="K571" s="420" t="s">
        <v>862</v>
      </c>
      <c r="L571" s="120"/>
      <c r="M571" s="190" t="s">
        <v>792</v>
      </c>
      <c r="N571" s="191" t="s">
        <v>809</v>
      </c>
      <c r="O571" s="192">
        <v>0.79700000000000004</v>
      </c>
      <c r="P571" s="192">
        <f>O571*H571</f>
        <v>14.346</v>
      </c>
      <c r="Q571" s="192">
        <v>7.6000000000000004E-4</v>
      </c>
      <c r="R571" s="192">
        <f>Q571*H571</f>
        <v>1.3680000000000001E-2</v>
      </c>
      <c r="S571" s="192">
        <v>0</v>
      </c>
      <c r="T571" s="193">
        <f>S571*H571</f>
        <v>0</v>
      </c>
      <c r="AR571" s="194" t="s">
        <v>955</v>
      </c>
      <c r="AT571" s="194" t="s">
        <v>512</v>
      </c>
      <c r="AU571" s="194" t="s">
        <v>240</v>
      </c>
      <c r="AY571" s="112" t="s">
        <v>858</v>
      </c>
      <c r="BE571" s="195">
        <f>IF(N571="základní",J571,0)</f>
        <v>0</v>
      </c>
      <c r="BF571" s="195">
        <f>IF(N571="snížená",J571,0)</f>
        <v>0</v>
      </c>
      <c r="BG571" s="195">
        <f>IF(N571="zákl. přenesená",J571,0)</f>
        <v>0</v>
      </c>
      <c r="BH571" s="195">
        <f>IF(N571="sníž. přenesená",J571,0)</f>
        <v>0</v>
      </c>
      <c r="BI571" s="195">
        <f>IF(N571="nulová",J571,0)</f>
        <v>0</v>
      </c>
      <c r="BJ571" s="112" t="s">
        <v>544</v>
      </c>
      <c r="BK571" s="195">
        <f>ROUND(I571*H571,2)</f>
        <v>0</v>
      </c>
      <c r="BL571" s="112" t="s">
        <v>955</v>
      </c>
      <c r="BM571" s="194" t="s">
        <v>5264</v>
      </c>
    </row>
    <row r="572" spans="2:65" s="119" customFormat="1" x14ac:dyDescent="0.25">
      <c r="B572" s="120"/>
      <c r="D572" s="196" t="s">
        <v>865</v>
      </c>
      <c r="F572" s="197" t="s">
        <v>5265</v>
      </c>
      <c r="L572" s="120"/>
      <c r="M572" s="198"/>
      <c r="T572" s="199"/>
      <c r="AT572" s="112" t="s">
        <v>865</v>
      </c>
      <c r="AU572" s="112" t="s">
        <v>240</v>
      </c>
    </row>
    <row r="573" spans="2:65" s="119" customFormat="1" x14ac:dyDescent="0.25">
      <c r="B573" s="120"/>
      <c r="D573" s="200" t="s">
        <v>867</v>
      </c>
      <c r="F573" s="424" t="s">
        <v>5266</v>
      </c>
      <c r="L573" s="120"/>
      <c r="M573" s="198"/>
      <c r="T573" s="199"/>
      <c r="AT573" s="112" t="s">
        <v>867</v>
      </c>
      <c r="AU573" s="112" t="s">
        <v>240</v>
      </c>
    </row>
    <row r="574" spans="2:65" s="209" customFormat="1" ht="11.25" x14ac:dyDescent="0.25">
      <c r="B574" s="210"/>
      <c r="D574" s="196" t="s">
        <v>869</v>
      </c>
      <c r="E574" s="211" t="s">
        <v>792</v>
      </c>
      <c r="F574" s="212" t="s">
        <v>4990</v>
      </c>
      <c r="H574" s="211" t="s">
        <v>792</v>
      </c>
      <c r="L574" s="210"/>
      <c r="M574" s="213"/>
      <c r="T574" s="214"/>
      <c r="AT574" s="211" t="s">
        <v>869</v>
      </c>
      <c r="AU574" s="211" t="s">
        <v>240</v>
      </c>
      <c r="AV574" s="209" t="s">
        <v>544</v>
      </c>
      <c r="AW574" s="209" t="s">
        <v>871</v>
      </c>
      <c r="AX574" s="209" t="s">
        <v>857</v>
      </c>
      <c r="AY574" s="211" t="s">
        <v>858</v>
      </c>
    </row>
    <row r="575" spans="2:65" s="202" customFormat="1" ht="11.25" x14ac:dyDescent="0.25">
      <c r="B575" s="203"/>
      <c r="D575" s="196" t="s">
        <v>869</v>
      </c>
      <c r="E575" s="204" t="s">
        <v>792</v>
      </c>
      <c r="F575" s="205" t="s">
        <v>5267</v>
      </c>
      <c r="H575" s="206">
        <v>10</v>
      </c>
      <c r="L575" s="203"/>
      <c r="M575" s="207"/>
      <c r="T575" s="208"/>
      <c r="AT575" s="204" t="s">
        <v>869</v>
      </c>
      <c r="AU575" s="204" t="s">
        <v>240</v>
      </c>
      <c r="AV575" s="202" t="s">
        <v>240</v>
      </c>
      <c r="AW575" s="202" t="s">
        <v>871</v>
      </c>
      <c r="AX575" s="202" t="s">
        <v>857</v>
      </c>
      <c r="AY575" s="204" t="s">
        <v>858</v>
      </c>
    </row>
    <row r="576" spans="2:65" s="209" customFormat="1" ht="11.25" x14ac:dyDescent="0.25">
      <c r="B576" s="210"/>
      <c r="D576" s="196" t="s">
        <v>869</v>
      </c>
      <c r="E576" s="211" t="s">
        <v>792</v>
      </c>
      <c r="F576" s="212" t="s">
        <v>4988</v>
      </c>
      <c r="H576" s="211" t="s">
        <v>792</v>
      </c>
      <c r="L576" s="210"/>
      <c r="M576" s="213"/>
      <c r="T576" s="214"/>
      <c r="AT576" s="211" t="s">
        <v>869</v>
      </c>
      <c r="AU576" s="211" t="s">
        <v>240</v>
      </c>
      <c r="AV576" s="209" t="s">
        <v>544</v>
      </c>
      <c r="AW576" s="209" t="s">
        <v>871</v>
      </c>
      <c r="AX576" s="209" t="s">
        <v>857</v>
      </c>
      <c r="AY576" s="211" t="s">
        <v>858</v>
      </c>
    </row>
    <row r="577" spans="2:65" s="202" customFormat="1" ht="11.25" x14ac:dyDescent="0.25">
      <c r="B577" s="203"/>
      <c r="D577" s="196" t="s">
        <v>869</v>
      </c>
      <c r="E577" s="204" t="s">
        <v>792</v>
      </c>
      <c r="F577" s="205" t="s">
        <v>5263</v>
      </c>
      <c r="H577" s="206">
        <v>8</v>
      </c>
      <c r="L577" s="203"/>
      <c r="M577" s="207"/>
      <c r="T577" s="208"/>
      <c r="AT577" s="204" t="s">
        <v>869</v>
      </c>
      <c r="AU577" s="204" t="s">
        <v>240</v>
      </c>
      <c r="AV577" s="202" t="s">
        <v>240</v>
      </c>
      <c r="AW577" s="202" t="s">
        <v>871</v>
      </c>
      <c r="AX577" s="202" t="s">
        <v>857</v>
      </c>
      <c r="AY577" s="204" t="s">
        <v>858</v>
      </c>
    </row>
    <row r="578" spans="2:65" s="425" customFormat="1" ht="11.25" x14ac:dyDescent="0.25">
      <c r="B578" s="426"/>
      <c r="D578" s="196" t="s">
        <v>869</v>
      </c>
      <c r="E578" s="427" t="s">
        <v>792</v>
      </c>
      <c r="F578" s="428" t="s">
        <v>4776</v>
      </c>
      <c r="H578" s="429">
        <v>18</v>
      </c>
      <c r="L578" s="426"/>
      <c r="M578" s="430"/>
      <c r="T578" s="431"/>
      <c r="AT578" s="427" t="s">
        <v>869</v>
      </c>
      <c r="AU578" s="427" t="s">
        <v>240</v>
      </c>
      <c r="AV578" s="425" t="s">
        <v>863</v>
      </c>
      <c r="AW578" s="425" t="s">
        <v>871</v>
      </c>
      <c r="AX578" s="425" t="s">
        <v>544</v>
      </c>
      <c r="AY578" s="427" t="s">
        <v>858</v>
      </c>
    </row>
    <row r="579" spans="2:65" s="119" customFormat="1" ht="16.5" customHeight="1" x14ac:dyDescent="0.25">
      <c r="B579" s="120"/>
      <c r="C579" s="418" t="s">
        <v>1333</v>
      </c>
      <c r="D579" s="418" t="s">
        <v>512</v>
      </c>
      <c r="E579" s="419" t="s">
        <v>600</v>
      </c>
      <c r="F579" s="420" t="s">
        <v>601</v>
      </c>
      <c r="G579" s="421" t="s">
        <v>85</v>
      </c>
      <c r="H579" s="422">
        <v>7</v>
      </c>
      <c r="I579" s="423"/>
      <c r="J579" s="423">
        <f>ROUND(I579*H579,2)</f>
        <v>0</v>
      </c>
      <c r="K579" s="420" t="s">
        <v>862</v>
      </c>
      <c r="L579" s="120"/>
      <c r="M579" s="190" t="s">
        <v>792</v>
      </c>
      <c r="N579" s="191" t="s">
        <v>809</v>
      </c>
      <c r="O579" s="192">
        <v>0.83199999999999996</v>
      </c>
      <c r="P579" s="192">
        <f>O579*H579</f>
        <v>5.8239999999999998</v>
      </c>
      <c r="Q579" s="192">
        <v>1.5299999999999999E-3</v>
      </c>
      <c r="R579" s="192">
        <f>Q579*H579</f>
        <v>1.0709999999999999E-2</v>
      </c>
      <c r="S579" s="192">
        <v>0</v>
      </c>
      <c r="T579" s="193">
        <f>S579*H579</f>
        <v>0</v>
      </c>
      <c r="AR579" s="194" t="s">
        <v>955</v>
      </c>
      <c r="AT579" s="194" t="s">
        <v>512</v>
      </c>
      <c r="AU579" s="194" t="s">
        <v>240</v>
      </c>
      <c r="AY579" s="112" t="s">
        <v>858</v>
      </c>
      <c r="BE579" s="195">
        <f>IF(N579="základní",J579,0)</f>
        <v>0</v>
      </c>
      <c r="BF579" s="195">
        <f>IF(N579="snížená",J579,0)</f>
        <v>0</v>
      </c>
      <c r="BG579" s="195">
        <f>IF(N579="zákl. přenesená",J579,0)</f>
        <v>0</v>
      </c>
      <c r="BH579" s="195">
        <f>IF(N579="sníž. přenesená",J579,0)</f>
        <v>0</v>
      </c>
      <c r="BI579" s="195">
        <f>IF(N579="nulová",J579,0)</f>
        <v>0</v>
      </c>
      <c r="BJ579" s="112" t="s">
        <v>544</v>
      </c>
      <c r="BK579" s="195">
        <f>ROUND(I579*H579,2)</f>
        <v>0</v>
      </c>
      <c r="BL579" s="112" t="s">
        <v>955</v>
      </c>
      <c r="BM579" s="194" t="s">
        <v>5268</v>
      </c>
    </row>
    <row r="580" spans="2:65" s="119" customFormat="1" x14ac:dyDescent="0.25">
      <c r="B580" s="120"/>
      <c r="D580" s="196" t="s">
        <v>865</v>
      </c>
      <c r="F580" s="197" t="s">
        <v>5269</v>
      </c>
      <c r="L580" s="120"/>
      <c r="M580" s="198"/>
      <c r="T580" s="199"/>
      <c r="AT580" s="112" t="s">
        <v>865</v>
      </c>
      <c r="AU580" s="112" t="s">
        <v>240</v>
      </c>
    </row>
    <row r="581" spans="2:65" s="119" customFormat="1" x14ac:dyDescent="0.25">
      <c r="B581" s="120"/>
      <c r="D581" s="200" t="s">
        <v>867</v>
      </c>
      <c r="F581" s="424" t="s">
        <v>5270</v>
      </c>
      <c r="L581" s="120"/>
      <c r="M581" s="198"/>
      <c r="T581" s="199"/>
      <c r="AT581" s="112" t="s">
        <v>867</v>
      </c>
      <c r="AU581" s="112" t="s">
        <v>240</v>
      </c>
    </row>
    <row r="582" spans="2:65" s="209" customFormat="1" ht="11.25" x14ac:dyDescent="0.25">
      <c r="B582" s="210"/>
      <c r="D582" s="196" t="s">
        <v>869</v>
      </c>
      <c r="E582" s="211" t="s">
        <v>792</v>
      </c>
      <c r="F582" s="212" t="s">
        <v>4990</v>
      </c>
      <c r="H582" s="211" t="s">
        <v>792</v>
      </c>
      <c r="L582" s="210"/>
      <c r="M582" s="213"/>
      <c r="T582" s="214"/>
      <c r="AT582" s="211" t="s">
        <v>869</v>
      </c>
      <c r="AU582" s="211" t="s">
        <v>240</v>
      </c>
      <c r="AV582" s="209" t="s">
        <v>544</v>
      </c>
      <c r="AW582" s="209" t="s">
        <v>871</v>
      </c>
      <c r="AX582" s="209" t="s">
        <v>857</v>
      </c>
      <c r="AY582" s="211" t="s">
        <v>858</v>
      </c>
    </row>
    <row r="583" spans="2:65" s="202" customFormat="1" ht="11.25" x14ac:dyDescent="0.25">
      <c r="B583" s="203"/>
      <c r="D583" s="196" t="s">
        <v>869</v>
      </c>
      <c r="E583" s="204" t="s">
        <v>792</v>
      </c>
      <c r="F583" s="205" t="s">
        <v>5271</v>
      </c>
      <c r="H583" s="206">
        <v>6</v>
      </c>
      <c r="L583" s="203"/>
      <c r="M583" s="207"/>
      <c r="T583" s="208"/>
      <c r="AT583" s="204" t="s">
        <v>869</v>
      </c>
      <c r="AU583" s="204" t="s">
        <v>240</v>
      </c>
      <c r="AV583" s="202" t="s">
        <v>240</v>
      </c>
      <c r="AW583" s="202" t="s">
        <v>871</v>
      </c>
      <c r="AX583" s="202" t="s">
        <v>857</v>
      </c>
      <c r="AY583" s="204" t="s">
        <v>858</v>
      </c>
    </row>
    <row r="584" spans="2:65" s="209" customFormat="1" ht="11.25" x14ac:dyDescent="0.25">
      <c r="B584" s="210"/>
      <c r="D584" s="196" t="s">
        <v>869</v>
      </c>
      <c r="E584" s="211" t="s">
        <v>792</v>
      </c>
      <c r="F584" s="212" t="s">
        <v>5136</v>
      </c>
      <c r="H584" s="211" t="s">
        <v>792</v>
      </c>
      <c r="L584" s="210"/>
      <c r="M584" s="213"/>
      <c r="T584" s="214"/>
      <c r="AT584" s="211" t="s">
        <v>869</v>
      </c>
      <c r="AU584" s="211" t="s">
        <v>240</v>
      </c>
      <c r="AV584" s="209" t="s">
        <v>544</v>
      </c>
      <c r="AW584" s="209" t="s">
        <v>871</v>
      </c>
      <c r="AX584" s="209" t="s">
        <v>857</v>
      </c>
      <c r="AY584" s="211" t="s">
        <v>858</v>
      </c>
    </row>
    <row r="585" spans="2:65" s="202" customFormat="1" ht="11.25" x14ac:dyDescent="0.25">
      <c r="B585" s="203"/>
      <c r="D585" s="196" t="s">
        <v>869</v>
      </c>
      <c r="E585" s="204" t="s">
        <v>792</v>
      </c>
      <c r="F585" s="205" t="s">
        <v>544</v>
      </c>
      <c r="H585" s="206">
        <v>1</v>
      </c>
      <c r="L585" s="203"/>
      <c r="M585" s="207"/>
      <c r="T585" s="208"/>
      <c r="AT585" s="204" t="s">
        <v>869</v>
      </c>
      <c r="AU585" s="204" t="s">
        <v>240</v>
      </c>
      <c r="AV585" s="202" t="s">
        <v>240</v>
      </c>
      <c r="AW585" s="202" t="s">
        <v>871</v>
      </c>
      <c r="AX585" s="202" t="s">
        <v>857</v>
      </c>
      <c r="AY585" s="204" t="s">
        <v>858</v>
      </c>
    </row>
    <row r="586" spans="2:65" s="425" customFormat="1" ht="11.25" x14ac:dyDescent="0.25">
      <c r="B586" s="426"/>
      <c r="D586" s="196" t="s">
        <v>869</v>
      </c>
      <c r="E586" s="427" t="s">
        <v>792</v>
      </c>
      <c r="F586" s="428" t="s">
        <v>4776</v>
      </c>
      <c r="H586" s="429">
        <v>7</v>
      </c>
      <c r="L586" s="426"/>
      <c r="M586" s="430"/>
      <c r="T586" s="431"/>
      <c r="AT586" s="427" t="s">
        <v>869</v>
      </c>
      <c r="AU586" s="427" t="s">
        <v>240</v>
      </c>
      <c r="AV586" s="425" t="s">
        <v>863</v>
      </c>
      <c r="AW586" s="425" t="s">
        <v>871</v>
      </c>
      <c r="AX586" s="425" t="s">
        <v>544</v>
      </c>
      <c r="AY586" s="427" t="s">
        <v>858</v>
      </c>
    </row>
    <row r="587" spans="2:65" s="119" customFormat="1" ht="16.5" customHeight="1" x14ac:dyDescent="0.25">
      <c r="B587" s="120"/>
      <c r="C587" s="418" t="s">
        <v>1341</v>
      </c>
      <c r="D587" s="418" t="s">
        <v>512</v>
      </c>
      <c r="E587" s="419" t="s">
        <v>602</v>
      </c>
      <c r="F587" s="420" t="s">
        <v>603</v>
      </c>
      <c r="G587" s="421" t="s">
        <v>85</v>
      </c>
      <c r="H587" s="422">
        <v>25</v>
      </c>
      <c r="I587" s="423"/>
      <c r="J587" s="423">
        <f>ROUND(I587*H587,2)</f>
        <v>0</v>
      </c>
      <c r="K587" s="420" t="s">
        <v>862</v>
      </c>
      <c r="L587" s="120"/>
      <c r="M587" s="190" t="s">
        <v>792</v>
      </c>
      <c r="N587" s="191" t="s">
        <v>809</v>
      </c>
      <c r="O587" s="192">
        <v>0.46800000000000003</v>
      </c>
      <c r="P587" s="192">
        <f>O587*H587</f>
        <v>11.700000000000001</v>
      </c>
      <c r="Q587" s="192">
        <v>1.2199999999999999E-3</v>
      </c>
      <c r="R587" s="192">
        <f>Q587*H587</f>
        <v>3.0499999999999999E-2</v>
      </c>
      <c r="S587" s="192">
        <v>0</v>
      </c>
      <c r="T587" s="193">
        <f>S587*H587</f>
        <v>0</v>
      </c>
      <c r="AR587" s="194" t="s">
        <v>955</v>
      </c>
      <c r="AT587" s="194" t="s">
        <v>512</v>
      </c>
      <c r="AU587" s="194" t="s">
        <v>240</v>
      </c>
      <c r="AY587" s="112" t="s">
        <v>858</v>
      </c>
      <c r="BE587" s="195">
        <f>IF(N587="základní",J587,0)</f>
        <v>0</v>
      </c>
      <c r="BF587" s="195">
        <f>IF(N587="snížená",J587,0)</f>
        <v>0</v>
      </c>
      <c r="BG587" s="195">
        <f>IF(N587="zákl. přenesená",J587,0)</f>
        <v>0</v>
      </c>
      <c r="BH587" s="195">
        <f>IF(N587="sníž. přenesená",J587,0)</f>
        <v>0</v>
      </c>
      <c r="BI587" s="195">
        <f>IF(N587="nulová",J587,0)</f>
        <v>0</v>
      </c>
      <c r="BJ587" s="112" t="s">
        <v>544</v>
      </c>
      <c r="BK587" s="195">
        <f>ROUND(I587*H587,2)</f>
        <v>0</v>
      </c>
      <c r="BL587" s="112" t="s">
        <v>955</v>
      </c>
      <c r="BM587" s="194" t="s">
        <v>5272</v>
      </c>
    </row>
    <row r="588" spans="2:65" s="119" customFormat="1" x14ac:dyDescent="0.25">
      <c r="B588" s="120"/>
      <c r="D588" s="196" t="s">
        <v>865</v>
      </c>
      <c r="F588" s="197" t="s">
        <v>5273</v>
      </c>
      <c r="L588" s="120"/>
      <c r="M588" s="198"/>
      <c r="T588" s="199"/>
      <c r="AT588" s="112" t="s">
        <v>865</v>
      </c>
      <c r="AU588" s="112" t="s">
        <v>240</v>
      </c>
    </row>
    <row r="589" spans="2:65" s="119" customFormat="1" x14ac:dyDescent="0.25">
      <c r="B589" s="120"/>
      <c r="D589" s="200" t="s">
        <v>867</v>
      </c>
      <c r="F589" s="424" t="s">
        <v>5274</v>
      </c>
      <c r="L589" s="120"/>
      <c r="M589" s="198"/>
      <c r="T589" s="199"/>
      <c r="AT589" s="112" t="s">
        <v>867</v>
      </c>
      <c r="AU589" s="112" t="s">
        <v>240</v>
      </c>
    </row>
    <row r="590" spans="2:65" s="202" customFormat="1" ht="11.25" x14ac:dyDescent="0.25">
      <c r="B590" s="203"/>
      <c r="D590" s="196" t="s">
        <v>869</v>
      </c>
      <c r="E590" s="204" t="s">
        <v>792</v>
      </c>
      <c r="F590" s="205" t="s">
        <v>5275</v>
      </c>
      <c r="H590" s="206">
        <v>25</v>
      </c>
      <c r="L590" s="203"/>
      <c r="M590" s="207"/>
      <c r="T590" s="208"/>
      <c r="AT590" s="204" t="s">
        <v>869</v>
      </c>
      <c r="AU590" s="204" t="s">
        <v>240</v>
      </c>
      <c r="AV590" s="202" t="s">
        <v>240</v>
      </c>
      <c r="AW590" s="202" t="s">
        <v>871</v>
      </c>
      <c r="AX590" s="202" t="s">
        <v>544</v>
      </c>
      <c r="AY590" s="204" t="s">
        <v>858</v>
      </c>
    </row>
    <row r="591" spans="2:65" s="119" customFormat="1" ht="16.5" customHeight="1" x14ac:dyDescent="0.25">
      <c r="B591" s="120"/>
      <c r="C591" s="418" t="s">
        <v>1349</v>
      </c>
      <c r="D591" s="418" t="s">
        <v>512</v>
      </c>
      <c r="E591" s="419" t="s">
        <v>604</v>
      </c>
      <c r="F591" s="420" t="s">
        <v>605</v>
      </c>
      <c r="G591" s="421" t="s">
        <v>85</v>
      </c>
      <c r="H591" s="422">
        <v>15</v>
      </c>
      <c r="I591" s="423"/>
      <c r="J591" s="423">
        <f>ROUND(I591*H591,2)</f>
        <v>0</v>
      </c>
      <c r="K591" s="420" t="s">
        <v>862</v>
      </c>
      <c r="L591" s="120"/>
      <c r="M591" s="190" t="s">
        <v>792</v>
      </c>
      <c r="N591" s="191" t="s">
        <v>809</v>
      </c>
      <c r="O591" s="192">
        <v>0.43</v>
      </c>
      <c r="P591" s="192">
        <f>O591*H591</f>
        <v>6.45</v>
      </c>
      <c r="Q591" s="192">
        <v>1.25E-3</v>
      </c>
      <c r="R591" s="192">
        <f>Q591*H591</f>
        <v>1.8749999999999999E-2</v>
      </c>
      <c r="S591" s="192">
        <v>0</v>
      </c>
      <c r="T591" s="193">
        <f>S591*H591</f>
        <v>0</v>
      </c>
      <c r="AR591" s="194" t="s">
        <v>955</v>
      </c>
      <c r="AT591" s="194" t="s">
        <v>512</v>
      </c>
      <c r="AU591" s="194" t="s">
        <v>240</v>
      </c>
      <c r="AY591" s="112" t="s">
        <v>858</v>
      </c>
      <c r="BE591" s="195">
        <f>IF(N591="základní",J591,0)</f>
        <v>0</v>
      </c>
      <c r="BF591" s="195">
        <f>IF(N591="snížená",J591,0)</f>
        <v>0</v>
      </c>
      <c r="BG591" s="195">
        <f>IF(N591="zákl. přenesená",J591,0)</f>
        <v>0</v>
      </c>
      <c r="BH591" s="195">
        <f>IF(N591="sníž. přenesená",J591,0)</f>
        <v>0</v>
      </c>
      <c r="BI591" s="195">
        <f>IF(N591="nulová",J591,0)</f>
        <v>0</v>
      </c>
      <c r="BJ591" s="112" t="s">
        <v>544</v>
      </c>
      <c r="BK591" s="195">
        <f>ROUND(I591*H591,2)</f>
        <v>0</v>
      </c>
      <c r="BL591" s="112" t="s">
        <v>955</v>
      </c>
      <c r="BM591" s="194" t="s">
        <v>5276</v>
      </c>
    </row>
    <row r="592" spans="2:65" s="119" customFormat="1" x14ac:dyDescent="0.25">
      <c r="B592" s="120"/>
      <c r="D592" s="196" t="s">
        <v>865</v>
      </c>
      <c r="F592" s="197" t="s">
        <v>5277</v>
      </c>
      <c r="L592" s="120"/>
      <c r="M592" s="198"/>
      <c r="T592" s="199"/>
      <c r="AT592" s="112" t="s">
        <v>865</v>
      </c>
      <c r="AU592" s="112" t="s">
        <v>240</v>
      </c>
    </row>
    <row r="593" spans="2:65" s="119" customFormat="1" x14ac:dyDescent="0.25">
      <c r="B593" s="120"/>
      <c r="D593" s="200" t="s">
        <v>867</v>
      </c>
      <c r="F593" s="424" t="s">
        <v>5278</v>
      </c>
      <c r="L593" s="120"/>
      <c r="M593" s="198"/>
      <c r="T593" s="199"/>
      <c r="AT593" s="112" t="s">
        <v>867</v>
      </c>
      <c r="AU593" s="112" t="s">
        <v>240</v>
      </c>
    </row>
    <row r="594" spans="2:65" s="202" customFormat="1" ht="11.25" x14ac:dyDescent="0.25">
      <c r="B594" s="203"/>
      <c r="D594" s="196" t="s">
        <v>869</v>
      </c>
      <c r="E594" s="204" t="s">
        <v>792</v>
      </c>
      <c r="F594" s="205" t="s">
        <v>5279</v>
      </c>
      <c r="H594" s="206">
        <v>15</v>
      </c>
      <c r="L594" s="203"/>
      <c r="M594" s="207"/>
      <c r="T594" s="208"/>
      <c r="AT594" s="204" t="s">
        <v>869</v>
      </c>
      <c r="AU594" s="204" t="s">
        <v>240</v>
      </c>
      <c r="AV594" s="202" t="s">
        <v>240</v>
      </c>
      <c r="AW594" s="202" t="s">
        <v>871</v>
      </c>
      <c r="AX594" s="202" t="s">
        <v>544</v>
      </c>
      <c r="AY594" s="204" t="s">
        <v>858</v>
      </c>
    </row>
    <row r="595" spans="2:65" s="119" customFormat="1" ht="16.5" customHeight="1" x14ac:dyDescent="0.25">
      <c r="B595" s="120"/>
      <c r="C595" s="418" t="s">
        <v>1353</v>
      </c>
      <c r="D595" s="418" t="s">
        <v>512</v>
      </c>
      <c r="E595" s="419" t="s">
        <v>606</v>
      </c>
      <c r="F595" s="420" t="s">
        <v>607</v>
      </c>
      <c r="G595" s="421" t="s">
        <v>85</v>
      </c>
      <c r="H595" s="422">
        <v>7</v>
      </c>
      <c r="I595" s="423"/>
      <c r="J595" s="423">
        <f>ROUND(I595*H595,2)</f>
        <v>0</v>
      </c>
      <c r="K595" s="420" t="s">
        <v>862</v>
      </c>
      <c r="L595" s="120"/>
      <c r="M595" s="190" t="s">
        <v>792</v>
      </c>
      <c r="N595" s="191" t="s">
        <v>809</v>
      </c>
      <c r="O595" s="192">
        <v>0.44400000000000001</v>
      </c>
      <c r="P595" s="192">
        <f>O595*H595</f>
        <v>3.1080000000000001</v>
      </c>
      <c r="Q595" s="192">
        <v>1.4E-3</v>
      </c>
      <c r="R595" s="192">
        <f>Q595*H595</f>
        <v>9.7999999999999997E-3</v>
      </c>
      <c r="S595" s="192">
        <v>0</v>
      </c>
      <c r="T595" s="193">
        <f>S595*H595</f>
        <v>0</v>
      </c>
      <c r="AR595" s="194" t="s">
        <v>955</v>
      </c>
      <c r="AT595" s="194" t="s">
        <v>512</v>
      </c>
      <c r="AU595" s="194" t="s">
        <v>240</v>
      </c>
      <c r="AY595" s="112" t="s">
        <v>858</v>
      </c>
      <c r="BE595" s="195">
        <f>IF(N595="základní",J595,0)</f>
        <v>0</v>
      </c>
      <c r="BF595" s="195">
        <f>IF(N595="snížená",J595,0)</f>
        <v>0</v>
      </c>
      <c r="BG595" s="195">
        <f>IF(N595="zákl. přenesená",J595,0)</f>
        <v>0</v>
      </c>
      <c r="BH595" s="195">
        <f>IF(N595="sníž. přenesená",J595,0)</f>
        <v>0</v>
      </c>
      <c r="BI595" s="195">
        <f>IF(N595="nulová",J595,0)</f>
        <v>0</v>
      </c>
      <c r="BJ595" s="112" t="s">
        <v>544</v>
      </c>
      <c r="BK595" s="195">
        <f>ROUND(I595*H595,2)</f>
        <v>0</v>
      </c>
      <c r="BL595" s="112" t="s">
        <v>955</v>
      </c>
      <c r="BM595" s="194" t="s">
        <v>5280</v>
      </c>
    </row>
    <row r="596" spans="2:65" s="119" customFormat="1" x14ac:dyDescent="0.25">
      <c r="B596" s="120"/>
      <c r="D596" s="196" t="s">
        <v>865</v>
      </c>
      <c r="F596" s="197" t="s">
        <v>5281</v>
      </c>
      <c r="L596" s="120"/>
      <c r="M596" s="198"/>
      <c r="T596" s="199"/>
      <c r="AT596" s="112" t="s">
        <v>865</v>
      </c>
      <c r="AU596" s="112" t="s">
        <v>240</v>
      </c>
    </row>
    <row r="597" spans="2:65" s="119" customFormat="1" x14ac:dyDescent="0.25">
      <c r="B597" s="120"/>
      <c r="D597" s="200" t="s">
        <v>867</v>
      </c>
      <c r="F597" s="424" t="s">
        <v>5282</v>
      </c>
      <c r="L597" s="120"/>
      <c r="M597" s="198"/>
      <c r="T597" s="199"/>
      <c r="AT597" s="112" t="s">
        <v>867</v>
      </c>
      <c r="AU597" s="112" t="s">
        <v>240</v>
      </c>
    </row>
    <row r="598" spans="2:65" s="202" customFormat="1" ht="11.25" x14ac:dyDescent="0.25">
      <c r="B598" s="203"/>
      <c r="D598" s="196" t="s">
        <v>869</v>
      </c>
      <c r="E598" s="204" t="s">
        <v>792</v>
      </c>
      <c r="F598" s="205" t="s">
        <v>5283</v>
      </c>
      <c r="H598" s="206">
        <v>7</v>
      </c>
      <c r="L598" s="203"/>
      <c r="M598" s="207"/>
      <c r="T598" s="208"/>
      <c r="AT598" s="204" t="s">
        <v>869</v>
      </c>
      <c r="AU598" s="204" t="s">
        <v>240</v>
      </c>
      <c r="AV598" s="202" t="s">
        <v>240</v>
      </c>
      <c r="AW598" s="202" t="s">
        <v>871</v>
      </c>
      <c r="AX598" s="202" t="s">
        <v>544</v>
      </c>
      <c r="AY598" s="204" t="s">
        <v>858</v>
      </c>
    </row>
    <row r="599" spans="2:65" s="119" customFormat="1" ht="16.5" customHeight="1" x14ac:dyDescent="0.25">
      <c r="B599" s="120"/>
      <c r="C599" s="418" t="s">
        <v>1357</v>
      </c>
      <c r="D599" s="418" t="s">
        <v>512</v>
      </c>
      <c r="E599" s="419" t="s">
        <v>608</v>
      </c>
      <c r="F599" s="420" t="s">
        <v>609</v>
      </c>
      <c r="G599" s="421" t="s">
        <v>67</v>
      </c>
      <c r="H599" s="422">
        <v>12</v>
      </c>
      <c r="I599" s="423"/>
      <c r="J599" s="423">
        <f>ROUND(I599*H599,2)</f>
        <v>0</v>
      </c>
      <c r="K599" s="420" t="s">
        <v>862</v>
      </c>
      <c r="L599" s="120"/>
      <c r="M599" s="190" t="s">
        <v>792</v>
      </c>
      <c r="N599" s="191" t="s">
        <v>809</v>
      </c>
      <c r="O599" s="192">
        <v>0.157</v>
      </c>
      <c r="P599" s="192">
        <f>O599*H599</f>
        <v>1.8839999999999999</v>
      </c>
      <c r="Q599" s="192">
        <v>0</v>
      </c>
      <c r="R599" s="192">
        <f>Q599*H599</f>
        <v>0</v>
      </c>
      <c r="S599" s="192">
        <v>0</v>
      </c>
      <c r="T599" s="193">
        <f>S599*H599</f>
        <v>0</v>
      </c>
      <c r="AR599" s="194" t="s">
        <v>955</v>
      </c>
      <c r="AT599" s="194" t="s">
        <v>512</v>
      </c>
      <c r="AU599" s="194" t="s">
        <v>240</v>
      </c>
      <c r="AY599" s="112" t="s">
        <v>858</v>
      </c>
      <c r="BE599" s="195">
        <f>IF(N599="základní",J599,0)</f>
        <v>0</v>
      </c>
      <c r="BF599" s="195">
        <f>IF(N599="snížená",J599,0)</f>
        <v>0</v>
      </c>
      <c r="BG599" s="195">
        <f>IF(N599="zákl. přenesená",J599,0)</f>
        <v>0</v>
      </c>
      <c r="BH599" s="195">
        <f>IF(N599="sníž. přenesená",J599,0)</f>
        <v>0</v>
      </c>
      <c r="BI599" s="195">
        <f>IF(N599="nulová",J599,0)</f>
        <v>0</v>
      </c>
      <c r="BJ599" s="112" t="s">
        <v>544</v>
      </c>
      <c r="BK599" s="195">
        <f>ROUND(I599*H599,2)</f>
        <v>0</v>
      </c>
      <c r="BL599" s="112" t="s">
        <v>955</v>
      </c>
      <c r="BM599" s="194" t="s">
        <v>5284</v>
      </c>
    </row>
    <row r="600" spans="2:65" s="119" customFormat="1" x14ac:dyDescent="0.25">
      <c r="B600" s="120"/>
      <c r="D600" s="196" t="s">
        <v>865</v>
      </c>
      <c r="F600" s="197" t="s">
        <v>5285</v>
      </c>
      <c r="L600" s="120"/>
      <c r="M600" s="198"/>
      <c r="T600" s="199"/>
      <c r="AT600" s="112" t="s">
        <v>865</v>
      </c>
      <c r="AU600" s="112" t="s">
        <v>240</v>
      </c>
    </row>
    <row r="601" spans="2:65" s="119" customFormat="1" x14ac:dyDescent="0.25">
      <c r="B601" s="120"/>
      <c r="D601" s="200" t="s">
        <v>867</v>
      </c>
      <c r="F601" s="424" t="s">
        <v>5286</v>
      </c>
      <c r="L601" s="120"/>
      <c r="M601" s="198"/>
      <c r="T601" s="199"/>
      <c r="AT601" s="112" t="s">
        <v>867</v>
      </c>
      <c r="AU601" s="112" t="s">
        <v>240</v>
      </c>
    </row>
    <row r="602" spans="2:65" s="119" customFormat="1" ht="16.5" customHeight="1" x14ac:dyDescent="0.25">
      <c r="B602" s="120"/>
      <c r="C602" s="418" t="s">
        <v>1361</v>
      </c>
      <c r="D602" s="418" t="s">
        <v>512</v>
      </c>
      <c r="E602" s="419" t="s">
        <v>610</v>
      </c>
      <c r="F602" s="420" t="s">
        <v>611</v>
      </c>
      <c r="G602" s="421" t="s">
        <v>67</v>
      </c>
      <c r="H602" s="422">
        <v>10</v>
      </c>
      <c r="I602" s="423"/>
      <c r="J602" s="423">
        <f>ROUND(I602*H602,2)</f>
        <v>0</v>
      </c>
      <c r="K602" s="420" t="s">
        <v>862</v>
      </c>
      <c r="L602" s="120"/>
      <c r="M602" s="190" t="s">
        <v>792</v>
      </c>
      <c r="N602" s="191" t="s">
        <v>809</v>
      </c>
      <c r="O602" s="192">
        <v>0.17399999999999999</v>
      </c>
      <c r="P602" s="192">
        <f>O602*H602</f>
        <v>1.7399999999999998</v>
      </c>
      <c r="Q602" s="192">
        <v>0</v>
      </c>
      <c r="R602" s="192">
        <f>Q602*H602</f>
        <v>0</v>
      </c>
      <c r="S602" s="192">
        <v>0</v>
      </c>
      <c r="T602" s="193">
        <f>S602*H602</f>
        <v>0</v>
      </c>
      <c r="AR602" s="194" t="s">
        <v>955</v>
      </c>
      <c r="AT602" s="194" t="s">
        <v>512</v>
      </c>
      <c r="AU602" s="194" t="s">
        <v>240</v>
      </c>
      <c r="AY602" s="112" t="s">
        <v>858</v>
      </c>
      <c r="BE602" s="195">
        <f>IF(N602="základní",J602,0)</f>
        <v>0</v>
      </c>
      <c r="BF602" s="195">
        <f>IF(N602="snížená",J602,0)</f>
        <v>0</v>
      </c>
      <c r="BG602" s="195">
        <f>IF(N602="zákl. přenesená",J602,0)</f>
        <v>0</v>
      </c>
      <c r="BH602" s="195">
        <f>IF(N602="sníž. přenesená",J602,0)</f>
        <v>0</v>
      </c>
      <c r="BI602" s="195">
        <f>IF(N602="nulová",J602,0)</f>
        <v>0</v>
      </c>
      <c r="BJ602" s="112" t="s">
        <v>544</v>
      </c>
      <c r="BK602" s="195">
        <f>ROUND(I602*H602,2)</f>
        <v>0</v>
      </c>
      <c r="BL602" s="112" t="s">
        <v>955</v>
      </c>
      <c r="BM602" s="194" t="s">
        <v>5287</v>
      </c>
    </row>
    <row r="603" spans="2:65" s="119" customFormat="1" x14ac:dyDescent="0.25">
      <c r="B603" s="120"/>
      <c r="D603" s="196" t="s">
        <v>865</v>
      </c>
      <c r="F603" s="197" t="s">
        <v>5288</v>
      </c>
      <c r="L603" s="120"/>
      <c r="M603" s="198"/>
      <c r="T603" s="199"/>
      <c r="AT603" s="112" t="s">
        <v>865</v>
      </c>
      <c r="AU603" s="112" t="s">
        <v>240</v>
      </c>
    </row>
    <row r="604" spans="2:65" s="119" customFormat="1" x14ac:dyDescent="0.25">
      <c r="B604" s="120"/>
      <c r="D604" s="200" t="s">
        <v>867</v>
      </c>
      <c r="F604" s="424" t="s">
        <v>5289</v>
      </c>
      <c r="L604" s="120"/>
      <c r="M604" s="198"/>
      <c r="T604" s="199"/>
      <c r="AT604" s="112" t="s">
        <v>867</v>
      </c>
      <c r="AU604" s="112" t="s">
        <v>240</v>
      </c>
    </row>
    <row r="605" spans="2:65" s="202" customFormat="1" ht="11.25" x14ac:dyDescent="0.25">
      <c r="B605" s="203"/>
      <c r="D605" s="196" t="s">
        <v>869</v>
      </c>
      <c r="E605" s="204" t="s">
        <v>792</v>
      </c>
      <c r="F605" s="205" t="s">
        <v>5290</v>
      </c>
      <c r="H605" s="206">
        <v>10</v>
      </c>
      <c r="L605" s="203"/>
      <c r="M605" s="207"/>
      <c r="T605" s="208"/>
      <c r="AT605" s="204" t="s">
        <v>869</v>
      </c>
      <c r="AU605" s="204" t="s">
        <v>240</v>
      </c>
      <c r="AV605" s="202" t="s">
        <v>240</v>
      </c>
      <c r="AW605" s="202" t="s">
        <v>871</v>
      </c>
      <c r="AX605" s="202" t="s">
        <v>544</v>
      </c>
      <c r="AY605" s="204" t="s">
        <v>858</v>
      </c>
    </row>
    <row r="606" spans="2:65" s="119" customFormat="1" ht="16.5" customHeight="1" x14ac:dyDescent="0.25">
      <c r="B606" s="120"/>
      <c r="C606" s="418" t="s">
        <v>1366</v>
      </c>
      <c r="D606" s="418" t="s">
        <v>512</v>
      </c>
      <c r="E606" s="419" t="s">
        <v>612</v>
      </c>
      <c r="F606" s="420" t="s">
        <v>613</v>
      </c>
      <c r="G606" s="421" t="s">
        <v>67</v>
      </c>
      <c r="H606" s="422">
        <v>8</v>
      </c>
      <c r="I606" s="423"/>
      <c r="J606" s="423">
        <f>ROUND(I606*H606,2)</f>
        <v>0</v>
      </c>
      <c r="K606" s="420" t="s">
        <v>862</v>
      </c>
      <c r="L606" s="120"/>
      <c r="M606" s="190" t="s">
        <v>792</v>
      </c>
      <c r="N606" s="191" t="s">
        <v>809</v>
      </c>
      <c r="O606" s="192">
        <v>0.21099999999999999</v>
      </c>
      <c r="P606" s="192">
        <f>O606*H606</f>
        <v>1.6879999999999999</v>
      </c>
      <c r="Q606" s="192">
        <v>0</v>
      </c>
      <c r="R606" s="192">
        <f>Q606*H606</f>
        <v>0</v>
      </c>
      <c r="S606" s="192">
        <v>0</v>
      </c>
      <c r="T606" s="193">
        <f>S606*H606</f>
        <v>0</v>
      </c>
      <c r="AR606" s="194" t="s">
        <v>955</v>
      </c>
      <c r="AT606" s="194" t="s">
        <v>512</v>
      </c>
      <c r="AU606" s="194" t="s">
        <v>240</v>
      </c>
      <c r="AY606" s="112" t="s">
        <v>858</v>
      </c>
      <c r="BE606" s="195">
        <f>IF(N606="základní",J606,0)</f>
        <v>0</v>
      </c>
      <c r="BF606" s="195">
        <f>IF(N606="snížená",J606,0)</f>
        <v>0</v>
      </c>
      <c r="BG606" s="195">
        <f>IF(N606="zákl. přenesená",J606,0)</f>
        <v>0</v>
      </c>
      <c r="BH606" s="195">
        <f>IF(N606="sníž. přenesená",J606,0)</f>
        <v>0</v>
      </c>
      <c r="BI606" s="195">
        <f>IF(N606="nulová",J606,0)</f>
        <v>0</v>
      </c>
      <c r="BJ606" s="112" t="s">
        <v>544</v>
      </c>
      <c r="BK606" s="195">
        <f>ROUND(I606*H606,2)</f>
        <v>0</v>
      </c>
      <c r="BL606" s="112" t="s">
        <v>955</v>
      </c>
      <c r="BM606" s="194" t="s">
        <v>5291</v>
      </c>
    </row>
    <row r="607" spans="2:65" s="119" customFormat="1" x14ac:dyDescent="0.25">
      <c r="B607" s="120"/>
      <c r="D607" s="196" t="s">
        <v>865</v>
      </c>
      <c r="F607" s="197" t="s">
        <v>5292</v>
      </c>
      <c r="L607" s="120"/>
      <c r="M607" s="198"/>
      <c r="T607" s="199"/>
      <c r="AT607" s="112" t="s">
        <v>865</v>
      </c>
      <c r="AU607" s="112" t="s">
        <v>240</v>
      </c>
    </row>
    <row r="608" spans="2:65" s="119" customFormat="1" x14ac:dyDescent="0.25">
      <c r="B608" s="120"/>
      <c r="D608" s="200" t="s">
        <v>867</v>
      </c>
      <c r="F608" s="424" t="s">
        <v>5293</v>
      </c>
      <c r="L608" s="120"/>
      <c r="M608" s="198"/>
      <c r="T608" s="199"/>
      <c r="AT608" s="112" t="s">
        <v>867</v>
      </c>
      <c r="AU608" s="112" t="s">
        <v>240</v>
      </c>
    </row>
    <row r="609" spans="2:65" s="119" customFormat="1" ht="16.5" customHeight="1" x14ac:dyDescent="0.25">
      <c r="B609" s="120"/>
      <c r="C609" s="418" t="s">
        <v>1375</v>
      </c>
      <c r="D609" s="418" t="s">
        <v>512</v>
      </c>
      <c r="E609" s="419" t="s">
        <v>614</v>
      </c>
      <c r="F609" s="420" t="s">
        <v>615</v>
      </c>
      <c r="G609" s="421" t="s">
        <v>67</v>
      </c>
      <c r="H609" s="422">
        <v>14</v>
      </c>
      <c r="I609" s="423"/>
      <c r="J609" s="423">
        <f>ROUND(I609*H609,2)</f>
        <v>0</v>
      </c>
      <c r="K609" s="420" t="s">
        <v>862</v>
      </c>
      <c r="L609" s="120"/>
      <c r="M609" s="190" t="s">
        <v>792</v>
      </c>
      <c r="N609" s="191" t="s">
        <v>809</v>
      </c>
      <c r="O609" s="192">
        <v>0.25900000000000001</v>
      </c>
      <c r="P609" s="192">
        <f>O609*H609</f>
        <v>3.6260000000000003</v>
      </c>
      <c r="Q609" s="192">
        <v>0</v>
      </c>
      <c r="R609" s="192">
        <f>Q609*H609</f>
        <v>0</v>
      </c>
      <c r="S609" s="192">
        <v>0</v>
      </c>
      <c r="T609" s="193">
        <f>S609*H609</f>
        <v>0</v>
      </c>
      <c r="AR609" s="194" t="s">
        <v>955</v>
      </c>
      <c r="AT609" s="194" t="s">
        <v>512</v>
      </c>
      <c r="AU609" s="194" t="s">
        <v>240</v>
      </c>
      <c r="AY609" s="112" t="s">
        <v>858</v>
      </c>
      <c r="BE609" s="195">
        <f>IF(N609="základní",J609,0)</f>
        <v>0</v>
      </c>
      <c r="BF609" s="195">
        <f>IF(N609="snížená",J609,0)</f>
        <v>0</v>
      </c>
      <c r="BG609" s="195">
        <f>IF(N609="zákl. přenesená",J609,0)</f>
        <v>0</v>
      </c>
      <c r="BH609" s="195">
        <f>IF(N609="sníž. přenesená",J609,0)</f>
        <v>0</v>
      </c>
      <c r="BI609" s="195">
        <f>IF(N609="nulová",J609,0)</f>
        <v>0</v>
      </c>
      <c r="BJ609" s="112" t="s">
        <v>544</v>
      </c>
      <c r="BK609" s="195">
        <f>ROUND(I609*H609,2)</f>
        <v>0</v>
      </c>
      <c r="BL609" s="112" t="s">
        <v>955</v>
      </c>
      <c r="BM609" s="194" t="s">
        <v>5294</v>
      </c>
    </row>
    <row r="610" spans="2:65" s="119" customFormat="1" x14ac:dyDescent="0.25">
      <c r="B610" s="120"/>
      <c r="D610" s="196" t="s">
        <v>865</v>
      </c>
      <c r="F610" s="197" t="s">
        <v>5295</v>
      </c>
      <c r="L610" s="120"/>
      <c r="M610" s="198"/>
      <c r="T610" s="199"/>
      <c r="AT610" s="112" t="s">
        <v>865</v>
      </c>
      <c r="AU610" s="112" t="s">
        <v>240</v>
      </c>
    </row>
    <row r="611" spans="2:65" s="119" customFormat="1" x14ac:dyDescent="0.25">
      <c r="B611" s="120"/>
      <c r="D611" s="200" t="s">
        <v>867</v>
      </c>
      <c r="F611" s="424" t="s">
        <v>5296</v>
      </c>
      <c r="L611" s="120"/>
      <c r="M611" s="198"/>
      <c r="T611" s="199"/>
      <c r="AT611" s="112" t="s">
        <v>867</v>
      </c>
      <c r="AU611" s="112" t="s">
        <v>240</v>
      </c>
    </row>
    <row r="612" spans="2:65" s="202" customFormat="1" ht="11.25" x14ac:dyDescent="0.25">
      <c r="B612" s="203"/>
      <c r="D612" s="196" t="s">
        <v>869</v>
      </c>
      <c r="E612" s="204" t="s">
        <v>792</v>
      </c>
      <c r="F612" s="205" t="s">
        <v>905</v>
      </c>
      <c r="H612" s="206">
        <v>8</v>
      </c>
      <c r="L612" s="203"/>
      <c r="M612" s="207"/>
      <c r="T612" s="208"/>
      <c r="AT612" s="204" t="s">
        <v>869</v>
      </c>
      <c r="AU612" s="204" t="s">
        <v>240</v>
      </c>
      <c r="AV612" s="202" t="s">
        <v>240</v>
      </c>
      <c r="AW612" s="202" t="s">
        <v>871</v>
      </c>
      <c r="AX612" s="202" t="s">
        <v>857</v>
      </c>
      <c r="AY612" s="204" t="s">
        <v>858</v>
      </c>
    </row>
    <row r="613" spans="2:65" s="202" customFormat="1" ht="11.25" x14ac:dyDescent="0.25">
      <c r="B613" s="203"/>
      <c r="D613" s="196" t="s">
        <v>869</v>
      </c>
      <c r="E613" s="204" t="s">
        <v>792</v>
      </c>
      <c r="F613" s="205" t="s">
        <v>891</v>
      </c>
      <c r="H613" s="206">
        <v>6</v>
      </c>
      <c r="L613" s="203"/>
      <c r="M613" s="207"/>
      <c r="T613" s="208"/>
      <c r="AT613" s="204" t="s">
        <v>869</v>
      </c>
      <c r="AU613" s="204" t="s">
        <v>240</v>
      </c>
      <c r="AV613" s="202" t="s">
        <v>240</v>
      </c>
      <c r="AW613" s="202" t="s">
        <v>871</v>
      </c>
      <c r="AX613" s="202" t="s">
        <v>857</v>
      </c>
      <c r="AY613" s="204" t="s">
        <v>858</v>
      </c>
    </row>
    <row r="614" spans="2:65" s="425" customFormat="1" ht="11.25" x14ac:dyDescent="0.25">
      <c r="B614" s="426"/>
      <c r="D614" s="196" t="s">
        <v>869</v>
      </c>
      <c r="E614" s="427" t="s">
        <v>792</v>
      </c>
      <c r="F614" s="428" t="s">
        <v>4776</v>
      </c>
      <c r="H614" s="429">
        <v>14</v>
      </c>
      <c r="L614" s="426"/>
      <c r="M614" s="430"/>
      <c r="T614" s="431"/>
      <c r="AT614" s="427" t="s">
        <v>869</v>
      </c>
      <c r="AU614" s="427" t="s">
        <v>240</v>
      </c>
      <c r="AV614" s="425" t="s">
        <v>863</v>
      </c>
      <c r="AW614" s="425" t="s">
        <v>871</v>
      </c>
      <c r="AX614" s="425" t="s">
        <v>544</v>
      </c>
      <c r="AY614" s="427" t="s">
        <v>858</v>
      </c>
    </row>
    <row r="615" spans="2:65" s="119" customFormat="1" ht="16.5" customHeight="1" x14ac:dyDescent="0.25">
      <c r="B615" s="120"/>
      <c r="C615" s="432" t="s">
        <v>1385</v>
      </c>
      <c r="D615" s="432" t="s">
        <v>932</v>
      </c>
      <c r="E615" s="433" t="s">
        <v>5297</v>
      </c>
      <c r="F615" s="434" t="s">
        <v>5298</v>
      </c>
      <c r="G615" s="435" t="s">
        <v>67</v>
      </c>
      <c r="H615" s="436">
        <v>1</v>
      </c>
      <c r="I615" s="437"/>
      <c r="J615" s="437">
        <f>ROUND(I615*H615,2)</f>
        <v>0</v>
      </c>
      <c r="K615" s="434" t="s">
        <v>862</v>
      </c>
      <c r="L615" s="215"/>
      <c r="M615" s="216" t="s">
        <v>792</v>
      </c>
      <c r="N615" s="217" t="s">
        <v>809</v>
      </c>
      <c r="O615" s="192">
        <v>0</v>
      </c>
      <c r="P615" s="192">
        <f>O615*H615</f>
        <v>0</v>
      </c>
      <c r="Q615" s="192">
        <v>9.6000000000000002E-4</v>
      </c>
      <c r="R615" s="192">
        <f>Q615*H615</f>
        <v>9.6000000000000002E-4</v>
      </c>
      <c r="S615" s="192">
        <v>0</v>
      </c>
      <c r="T615" s="193">
        <f>S615*H615</f>
        <v>0</v>
      </c>
      <c r="AR615" s="194" t="s">
        <v>1063</v>
      </c>
      <c r="AT615" s="194" t="s">
        <v>932</v>
      </c>
      <c r="AU615" s="194" t="s">
        <v>240</v>
      </c>
      <c r="AY615" s="112" t="s">
        <v>858</v>
      </c>
      <c r="BE615" s="195">
        <f>IF(N615="základní",J615,0)</f>
        <v>0</v>
      </c>
      <c r="BF615" s="195">
        <f>IF(N615="snížená",J615,0)</f>
        <v>0</v>
      </c>
      <c r="BG615" s="195">
        <f>IF(N615="zákl. přenesená",J615,0)</f>
        <v>0</v>
      </c>
      <c r="BH615" s="195">
        <f>IF(N615="sníž. přenesená",J615,0)</f>
        <v>0</v>
      </c>
      <c r="BI615" s="195">
        <f>IF(N615="nulová",J615,0)</f>
        <v>0</v>
      </c>
      <c r="BJ615" s="112" t="s">
        <v>544</v>
      </c>
      <c r="BK615" s="195">
        <f>ROUND(I615*H615,2)</f>
        <v>0</v>
      </c>
      <c r="BL615" s="112" t="s">
        <v>955</v>
      </c>
      <c r="BM615" s="194" t="s">
        <v>5299</v>
      </c>
    </row>
    <row r="616" spans="2:65" s="119" customFormat="1" x14ac:dyDescent="0.25">
      <c r="B616" s="120"/>
      <c r="D616" s="196" t="s">
        <v>865</v>
      </c>
      <c r="F616" s="197" t="s">
        <v>5298</v>
      </c>
      <c r="L616" s="120"/>
      <c r="M616" s="198"/>
      <c r="T616" s="199"/>
      <c r="AT616" s="112" t="s">
        <v>865</v>
      </c>
      <c r="AU616" s="112" t="s">
        <v>240</v>
      </c>
    </row>
    <row r="617" spans="2:65" s="119" customFormat="1" ht="16.5" customHeight="1" x14ac:dyDescent="0.25">
      <c r="B617" s="120"/>
      <c r="C617" s="432" t="s">
        <v>692</v>
      </c>
      <c r="D617" s="432" t="s">
        <v>932</v>
      </c>
      <c r="E617" s="433" t="s">
        <v>5300</v>
      </c>
      <c r="F617" s="434" t="s">
        <v>5301</v>
      </c>
      <c r="G617" s="435" t="s">
        <v>67</v>
      </c>
      <c r="H617" s="436">
        <v>2</v>
      </c>
      <c r="I617" s="437"/>
      <c r="J617" s="437">
        <f>ROUND(I617*H617,2)</f>
        <v>0</v>
      </c>
      <c r="K617" s="434" t="s">
        <v>792</v>
      </c>
      <c r="L617" s="215"/>
      <c r="M617" s="216" t="s">
        <v>792</v>
      </c>
      <c r="N617" s="217" t="s">
        <v>809</v>
      </c>
      <c r="O617" s="192">
        <v>0</v>
      </c>
      <c r="P617" s="192">
        <f>O617*H617</f>
        <v>0</v>
      </c>
      <c r="Q617" s="192">
        <v>4.6000000000000001E-4</v>
      </c>
      <c r="R617" s="192">
        <f>Q617*H617</f>
        <v>9.2000000000000003E-4</v>
      </c>
      <c r="S617" s="192">
        <v>0</v>
      </c>
      <c r="T617" s="193">
        <f>S617*H617</f>
        <v>0</v>
      </c>
      <c r="AR617" s="194" t="s">
        <v>1063</v>
      </c>
      <c r="AT617" s="194" t="s">
        <v>932</v>
      </c>
      <c r="AU617" s="194" t="s">
        <v>240</v>
      </c>
      <c r="AY617" s="112" t="s">
        <v>858</v>
      </c>
      <c r="BE617" s="195">
        <f>IF(N617="základní",J617,0)</f>
        <v>0</v>
      </c>
      <c r="BF617" s="195">
        <f>IF(N617="snížená",J617,0)</f>
        <v>0</v>
      </c>
      <c r="BG617" s="195">
        <f>IF(N617="zákl. přenesená",J617,0)</f>
        <v>0</v>
      </c>
      <c r="BH617" s="195">
        <f>IF(N617="sníž. přenesená",J617,0)</f>
        <v>0</v>
      </c>
      <c r="BI617" s="195">
        <f>IF(N617="nulová",J617,0)</f>
        <v>0</v>
      </c>
      <c r="BJ617" s="112" t="s">
        <v>544</v>
      </c>
      <c r="BK617" s="195">
        <f>ROUND(I617*H617,2)</f>
        <v>0</v>
      </c>
      <c r="BL617" s="112" t="s">
        <v>955</v>
      </c>
      <c r="BM617" s="194" t="s">
        <v>5302</v>
      </c>
    </row>
    <row r="618" spans="2:65" s="119" customFormat="1" x14ac:dyDescent="0.25">
      <c r="B618" s="120"/>
      <c r="D618" s="196" t="s">
        <v>865</v>
      </c>
      <c r="F618" s="197" t="s">
        <v>5301</v>
      </c>
      <c r="L618" s="120"/>
      <c r="M618" s="198"/>
      <c r="T618" s="199"/>
      <c r="AT618" s="112" t="s">
        <v>865</v>
      </c>
      <c r="AU618" s="112" t="s">
        <v>240</v>
      </c>
    </row>
    <row r="619" spans="2:65" s="119" customFormat="1" ht="16.5" customHeight="1" x14ac:dyDescent="0.25">
      <c r="B619" s="120"/>
      <c r="C619" s="418" t="s">
        <v>1396</v>
      </c>
      <c r="D619" s="418" t="s">
        <v>512</v>
      </c>
      <c r="E619" s="419" t="s">
        <v>620</v>
      </c>
      <c r="F619" s="420" t="s">
        <v>621</v>
      </c>
      <c r="G619" s="421" t="s">
        <v>67</v>
      </c>
      <c r="H619" s="422">
        <v>5</v>
      </c>
      <c r="I619" s="423"/>
      <c r="J619" s="423">
        <f>ROUND(I619*H619,2)</f>
        <v>0</v>
      </c>
      <c r="K619" s="420" t="s">
        <v>862</v>
      </c>
      <c r="L619" s="120"/>
      <c r="M619" s="190" t="s">
        <v>792</v>
      </c>
      <c r="N619" s="191" t="s">
        <v>809</v>
      </c>
      <c r="O619" s="192">
        <v>0.46500000000000002</v>
      </c>
      <c r="P619" s="192">
        <f>O619*H619</f>
        <v>2.3250000000000002</v>
      </c>
      <c r="Q619" s="192">
        <v>1.48E-3</v>
      </c>
      <c r="R619" s="192">
        <f>Q619*H619</f>
        <v>7.4000000000000003E-3</v>
      </c>
      <c r="S619" s="192">
        <v>0</v>
      </c>
      <c r="T619" s="193">
        <f>S619*H619</f>
        <v>0</v>
      </c>
      <c r="AR619" s="194" t="s">
        <v>955</v>
      </c>
      <c r="AT619" s="194" t="s">
        <v>512</v>
      </c>
      <c r="AU619" s="194" t="s">
        <v>240</v>
      </c>
      <c r="AY619" s="112" t="s">
        <v>858</v>
      </c>
      <c r="BE619" s="195">
        <f>IF(N619="základní",J619,0)</f>
        <v>0</v>
      </c>
      <c r="BF619" s="195">
        <f>IF(N619="snížená",J619,0)</f>
        <v>0</v>
      </c>
      <c r="BG619" s="195">
        <f>IF(N619="zákl. přenesená",J619,0)</f>
        <v>0</v>
      </c>
      <c r="BH619" s="195">
        <f>IF(N619="sníž. přenesená",J619,0)</f>
        <v>0</v>
      </c>
      <c r="BI619" s="195">
        <f>IF(N619="nulová",J619,0)</f>
        <v>0</v>
      </c>
      <c r="BJ619" s="112" t="s">
        <v>544</v>
      </c>
      <c r="BK619" s="195">
        <f>ROUND(I619*H619,2)</f>
        <v>0</v>
      </c>
      <c r="BL619" s="112" t="s">
        <v>955</v>
      </c>
      <c r="BM619" s="194" t="s">
        <v>5303</v>
      </c>
    </row>
    <row r="620" spans="2:65" s="119" customFormat="1" x14ac:dyDescent="0.25">
      <c r="B620" s="120"/>
      <c r="D620" s="196" t="s">
        <v>865</v>
      </c>
      <c r="F620" s="197" t="s">
        <v>5304</v>
      </c>
      <c r="L620" s="120"/>
      <c r="M620" s="198"/>
      <c r="T620" s="199"/>
      <c r="AT620" s="112" t="s">
        <v>865</v>
      </c>
      <c r="AU620" s="112" t="s">
        <v>240</v>
      </c>
    </row>
    <row r="621" spans="2:65" s="119" customFormat="1" x14ac:dyDescent="0.25">
      <c r="B621" s="120"/>
      <c r="D621" s="200" t="s">
        <v>867</v>
      </c>
      <c r="F621" s="424" t="s">
        <v>5305</v>
      </c>
      <c r="L621" s="120"/>
      <c r="M621" s="198"/>
      <c r="T621" s="199"/>
      <c r="AT621" s="112" t="s">
        <v>867</v>
      </c>
      <c r="AU621" s="112" t="s">
        <v>240</v>
      </c>
    </row>
    <row r="622" spans="2:65" s="202" customFormat="1" ht="11.25" x14ac:dyDescent="0.25">
      <c r="B622" s="203"/>
      <c r="D622" s="196" t="s">
        <v>869</v>
      </c>
      <c r="E622" s="204" t="s">
        <v>792</v>
      </c>
      <c r="F622" s="205" t="s">
        <v>5306</v>
      </c>
      <c r="H622" s="206">
        <v>5</v>
      </c>
      <c r="L622" s="203"/>
      <c r="M622" s="207"/>
      <c r="T622" s="208"/>
      <c r="AT622" s="204" t="s">
        <v>869</v>
      </c>
      <c r="AU622" s="204" t="s">
        <v>240</v>
      </c>
      <c r="AV622" s="202" t="s">
        <v>240</v>
      </c>
      <c r="AW622" s="202" t="s">
        <v>871</v>
      </c>
      <c r="AX622" s="202" t="s">
        <v>544</v>
      </c>
      <c r="AY622" s="204" t="s">
        <v>858</v>
      </c>
    </row>
    <row r="623" spans="2:65" s="119" customFormat="1" ht="16.5" customHeight="1" x14ac:dyDescent="0.25">
      <c r="B623" s="120"/>
      <c r="C623" s="418" t="s">
        <v>1402</v>
      </c>
      <c r="D623" s="418" t="s">
        <v>512</v>
      </c>
      <c r="E623" s="419" t="s">
        <v>5307</v>
      </c>
      <c r="F623" s="420" t="s">
        <v>5308</v>
      </c>
      <c r="G623" s="421" t="s">
        <v>67</v>
      </c>
      <c r="H623" s="422">
        <v>2</v>
      </c>
      <c r="I623" s="423"/>
      <c r="J623" s="423">
        <f>ROUND(I623*H623,2)</f>
        <v>0</v>
      </c>
      <c r="K623" s="420" t="s">
        <v>862</v>
      </c>
      <c r="L623" s="120"/>
      <c r="M623" s="190" t="s">
        <v>792</v>
      </c>
      <c r="N623" s="191" t="s">
        <v>809</v>
      </c>
      <c r="O623" s="192">
        <v>0.86099999999999999</v>
      </c>
      <c r="P623" s="192">
        <f>O623*H623</f>
        <v>1.722</v>
      </c>
      <c r="Q623" s="192">
        <v>1.0189999999999999E-2</v>
      </c>
      <c r="R623" s="192">
        <f>Q623*H623</f>
        <v>2.0379999999999999E-2</v>
      </c>
      <c r="S623" s="192">
        <v>0</v>
      </c>
      <c r="T623" s="193">
        <f>S623*H623</f>
        <v>0</v>
      </c>
      <c r="AR623" s="194" t="s">
        <v>955</v>
      </c>
      <c r="AT623" s="194" t="s">
        <v>512</v>
      </c>
      <c r="AU623" s="194" t="s">
        <v>240</v>
      </c>
      <c r="AY623" s="112" t="s">
        <v>858</v>
      </c>
      <c r="BE623" s="195">
        <f>IF(N623="základní",J623,0)</f>
        <v>0</v>
      </c>
      <c r="BF623" s="195">
        <f>IF(N623="snížená",J623,0)</f>
        <v>0</v>
      </c>
      <c r="BG623" s="195">
        <f>IF(N623="zákl. přenesená",J623,0)</f>
        <v>0</v>
      </c>
      <c r="BH623" s="195">
        <f>IF(N623="sníž. přenesená",J623,0)</f>
        <v>0</v>
      </c>
      <c r="BI623" s="195">
        <f>IF(N623="nulová",J623,0)</f>
        <v>0</v>
      </c>
      <c r="BJ623" s="112" t="s">
        <v>544</v>
      </c>
      <c r="BK623" s="195">
        <f>ROUND(I623*H623,2)</f>
        <v>0</v>
      </c>
      <c r="BL623" s="112" t="s">
        <v>955</v>
      </c>
      <c r="BM623" s="194" t="s">
        <v>5309</v>
      </c>
    </row>
    <row r="624" spans="2:65" s="119" customFormat="1" x14ac:dyDescent="0.25">
      <c r="B624" s="120"/>
      <c r="D624" s="196" t="s">
        <v>865</v>
      </c>
      <c r="F624" s="197" t="s">
        <v>5310</v>
      </c>
      <c r="L624" s="120"/>
      <c r="M624" s="198"/>
      <c r="T624" s="199"/>
      <c r="AT624" s="112" t="s">
        <v>865</v>
      </c>
      <c r="AU624" s="112" t="s">
        <v>240</v>
      </c>
    </row>
    <row r="625" spans="2:65" s="119" customFormat="1" x14ac:dyDescent="0.25">
      <c r="B625" s="120"/>
      <c r="D625" s="200" t="s">
        <v>867</v>
      </c>
      <c r="F625" s="424" t="s">
        <v>5311</v>
      </c>
      <c r="L625" s="120"/>
      <c r="M625" s="198"/>
      <c r="T625" s="199"/>
      <c r="AT625" s="112" t="s">
        <v>867</v>
      </c>
      <c r="AU625" s="112" t="s">
        <v>240</v>
      </c>
    </row>
    <row r="626" spans="2:65" s="119" customFormat="1" ht="16.5" customHeight="1" x14ac:dyDescent="0.25">
      <c r="B626" s="120"/>
      <c r="C626" s="418" t="s">
        <v>1408</v>
      </c>
      <c r="D626" s="418" t="s">
        <v>512</v>
      </c>
      <c r="E626" s="419" t="s">
        <v>5312</v>
      </c>
      <c r="F626" s="420" t="s">
        <v>5313</v>
      </c>
      <c r="G626" s="421" t="s">
        <v>67</v>
      </c>
      <c r="H626" s="422">
        <v>8</v>
      </c>
      <c r="I626" s="423"/>
      <c r="J626" s="423">
        <f>ROUND(I626*H626,2)</f>
        <v>0</v>
      </c>
      <c r="K626" s="420" t="s">
        <v>862</v>
      </c>
      <c r="L626" s="120"/>
      <c r="M626" s="190" t="s">
        <v>792</v>
      </c>
      <c r="N626" s="191" t="s">
        <v>809</v>
      </c>
      <c r="O626" s="192">
        <v>0.113</v>
      </c>
      <c r="P626" s="192">
        <f>O626*H626</f>
        <v>0.90400000000000003</v>
      </c>
      <c r="Q626" s="192">
        <v>1.8000000000000001E-4</v>
      </c>
      <c r="R626" s="192">
        <f>Q626*H626</f>
        <v>1.4400000000000001E-3</v>
      </c>
      <c r="S626" s="192">
        <v>0</v>
      </c>
      <c r="T626" s="193">
        <f>S626*H626</f>
        <v>0</v>
      </c>
      <c r="AR626" s="194" t="s">
        <v>955</v>
      </c>
      <c r="AT626" s="194" t="s">
        <v>512</v>
      </c>
      <c r="AU626" s="194" t="s">
        <v>240</v>
      </c>
      <c r="AY626" s="112" t="s">
        <v>858</v>
      </c>
      <c r="BE626" s="195">
        <f>IF(N626="základní",J626,0)</f>
        <v>0</v>
      </c>
      <c r="BF626" s="195">
        <f>IF(N626="snížená",J626,0)</f>
        <v>0</v>
      </c>
      <c r="BG626" s="195">
        <f>IF(N626="zákl. přenesená",J626,0)</f>
        <v>0</v>
      </c>
      <c r="BH626" s="195">
        <f>IF(N626="sníž. přenesená",J626,0)</f>
        <v>0</v>
      </c>
      <c r="BI626" s="195">
        <f>IF(N626="nulová",J626,0)</f>
        <v>0</v>
      </c>
      <c r="BJ626" s="112" t="s">
        <v>544</v>
      </c>
      <c r="BK626" s="195">
        <f>ROUND(I626*H626,2)</f>
        <v>0</v>
      </c>
      <c r="BL626" s="112" t="s">
        <v>955</v>
      </c>
      <c r="BM626" s="194" t="s">
        <v>5314</v>
      </c>
    </row>
    <row r="627" spans="2:65" s="119" customFormat="1" x14ac:dyDescent="0.25">
      <c r="B627" s="120"/>
      <c r="D627" s="196" t="s">
        <v>865</v>
      </c>
      <c r="F627" s="197" t="s">
        <v>5315</v>
      </c>
      <c r="L627" s="120"/>
      <c r="M627" s="198"/>
      <c r="T627" s="199"/>
      <c r="AT627" s="112" t="s">
        <v>865</v>
      </c>
      <c r="AU627" s="112" t="s">
        <v>240</v>
      </c>
    </row>
    <row r="628" spans="2:65" s="119" customFormat="1" x14ac:dyDescent="0.25">
      <c r="B628" s="120"/>
      <c r="D628" s="200" t="s">
        <v>867</v>
      </c>
      <c r="F628" s="424" t="s">
        <v>5316</v>
      </c>
      <c r="L628" s="120"/>
      <c r="M628" s="198"/>
      <c r="T628" s="199"/>
      <c r="AT628" s="112" t="s">
        <v>867</v>
      </c>
      <c r="AU628" s="112" t="s">
        <v>240</v>
      </c>
    </row>
    <row r="629" spans="2:65" s="119" customFormat="1" ht="16.5" customHeight="1" x14ac:dyDescent="0.25">
      <c r="B629" s="120"/>
      <c r="C629" s="418" t="s">
        <v>1415</v>
      </c>
      <c r="D629" s="418" t="s">
        <v>512</v>
      </c>
      <c r="E629" s="419" t="s">
        <v>616</v>
      </c>
      <c r="F629" s="420" t="s">
        <v>617</v>
      </c>
      <c r="G629" s="421" t="s">
        <v>67</v>
      </c>
      <c r="H629" s="422">
        <v>6</v>
      </c>
      <c r="I629" s="423"/>
      <c r="J629" s="423">
        <f>ROUND(I629*H629,2)</f>
        <v>0</v>
      </c>
      <c r="K629" s="420" t="s">
        <v>862</v>
      </c>
      <c r="L629" s="120"/>
      <c r="M629" s="190" t="s">
        <v>792</v>
      </c>
      <c r="N629" s="191" t="s">
        <v>809</v>
      </c>
      <c r="O629" s="192">
        <v>0.113</v>
      </c>
      <c r="P629" s="192">
        <f>O629*H629</f>
        <v>0.67800000000000005</v>
      </c>
      <c r="Q629" s="192">
        <v>8.0000000000000007E-5</v>
      </c>
      <c r="R629" s="192">
        <f>Q629*H629</f>
        <v>4.8000000000000007E-4</v>
      </c>
      <c r="S629" s="192">
        <v>0</v>
      </c>
      <c r="T629" s="193">
        <f>S629*H629</f>
        <v>0</v>
      </c>
      <c r="AR629" s="194" t="s">
        <v>955</v>
      </c>
      <c r="AT629" s="194" t="s">
        <v>512</v>
      </c>
      <c r="AU629" s="194" t="s">
        <v>240</v>
      </c>
      <c r="AY629" s="112" t="s">
        <v>858</v>
      </c>
      <c r="BE629" s="195">
        <f>IF(N629="základní",J629,0)</f>
        <v>0</v>
      </c>
      <c r="BF629" s="195">
        <f>IF(N629="snížená",J629,0)</f>
        <v>0</v>
      </c>
      <c r="BG629" s="195">
        <f>IF(N629="zákl. přenesená",J629,0)</f>
        <v>0</v>
      </c>
      <c r="BH629" s="195">
        <f>IF(N629="sníž. přenesená",J629,0)</f>
        <v>0</v>
      </c>
      <c r="BI629" s="195">
        <f>IF(N629="nulová",J629,0)</f>
        <v>0</v>
      </c>
      <c r="BJ629" s="112" t="s">
        <v>544</v>
      </c>
      <c r="BK629" s="195">
        <f>ROUND(I629*H629,2)</f>
        <v>0</v>
      </c>
      <c r="BL629" s="112" t="s">
        <v>955</v>
      </c>
      <c r="BM629" s="194" t="s">
        <v>5317</v>
      </c>
    </row>
    <row r="630" spans="2:65" s="119" customFormat="1" x14ac:dyDescent="0.25">
      <c r="B630" s="120"/>
      <c r="D630" s="196" t="s">
        <v>865</v>
      </c>
      <c r="F630" s="197" t="s">
        <v>5318</v>
      </c>
      <c r="L630" s="120"/>
      <c r="M630" s="198"/>
      <c r="T630" s="199"/>
      <c r="AT630" s="112" t="s">
        <v>865</v>
      </c>
      <c r="AU630" s="112" t="s">
        <v>240</v>
      </c>
    </row>
    <row r="631" spans="2:65" s="119" customFormat="1" x14ac:dyDescent="0.25">
      <c r="B631" s="120"/>
      <c r="D631" s="200" t="s">
        <v>867</v>
      </c>
      <c r="F631" s="424" t="s">
        <v>5319</v>
      </c>
      <c r="L631" s="120"/>
      <c r="M631" s="198"/>
      <c r="T631" s="199"/>
      <c r="AT631" s="112" t="s">
        <v>867</v>
      </c>
      <c r="AU631" s="112" t="s">
        <v>240</v>
      </c>
    </row>
    <row r="632" spans="2:65" s="202" customFormat="1" ht="11.25" x14ac:dyDescent="0.25">
      <c r="B632" s="203"/>
      <c r="D632" s="196" t="s">
        <v>869</v>
      </c>
      <c r="E632" s="204" t="s">
        <v>792</v>
      </c>
      <c r="F632" s="205" t="s">
        <v>727</v>
      </c>
      <c r="H632" s="206">
        <v>6</v>
      </c>
      <c r="L632" s="203"/>
      <c r="M632" s="207"/>
      <c r="T632" s="208"/>
      <c r="AT632" s="204" t="s">
        <v>869</v>
      </c>
      <c r="AU632" s="204" t="s">
        <v>240</v>
      </c>
      <c r="AV632" s="202" t="s">
        <v>240</v>
      </c>
      <c r="AW632" s="202" t="s">
        <v>871</v>
      </c>
      <c r="AX632" s="202" t="s">
        <v>544</v>
      </c>
      <c r="AY632" s="204" t="s">
        <v>858</v>
      </c>
    </row>
    <row r="633" spans="2:65" s="119" customFormat="1" ht="16.5" customHeight="1" x14ac:dyDescent="0.25">
      <c r="B633" s="120"/>
      <c r="C633" s="418" t="s">
        <v>1422</v>
      </c>
      <c r="D633" s="418" t="s">
        <v>512</v>
      </c>
      <c r="E633" s="419" t="s">
        <v>5320</v>
      </c>
      <c r="F633" s="420" t="s">
        <v>5321</v>
      </c>
      <c r="G633" s="421" t="s">
        <v>85</v>
      </c>
      <c r="H633" s="422">
        <v>185</v>
      </c>
      <c r="I633" s="423"/>
      <c r="J633" s="423">
        <f>ROUND(I633*H633,2)</f>
        <v>0</v>
      </c>
      <c r="K633" s="420" t="s">
        <v>862</v>
      </c>
      <c r="L633" s="120"/>
      <c r="M633" s="190" t="s">
        <v>792</v>
      </c>
      <c r="N633" s="191" t="s">
        <v>809</v>
      </c>
      <c r="O633" s="192">
        <v>4.8000000000000001E-2</v>
      </c>
      <c r="P633" s="192">
        <f>O633*H633</f>
        <v>8.8800000000000008</v>
      </c>
      <c r="Q633" s="192">
        <v>0</v>
      </c>
      <c r="R633" s="192">
        <f>Q633*H633</f>
        <v>0</v>
      </c>
      <c r="S633" s="192">
        <v>0</v>
      </c>
      <c r="T633" s="193">
        <f>S633*H633</f>
        <v>0</v>
      </c>
      <c r="AR633" s="194" t="s">
        <v>955</v>
      </c>
      <c r="AT633" s="194" t="s">
        <v>512</v>
      </c>
      <c r="AU633" s="194" t="s">
        <v>240</v>
      </c>
      <c r="AY633" s="112" t="s">
        <v>858</v>
      </c>
      <c r="BE633" s="195">
        <f>IF(N633="základní",J633,0)</f>
        <v>0</v>
      </c>
      <c r="BF633" s="195">
        <f>IF(N633="snížená",J633,0)</f>
        <v>0</v>
      </c>
      <c r="BG633" s="195">
        <f>IF(N633="zákl. přenesená",J633,0)</f>
        <v>0</v>
      </c>
      <c r="BH633" s="195">
        <f>IF(N633="sníž. přenesená",J633,0)</f>
        <v>0</v>
      </c>
      <c r="BI633" s="195">
        <f>IF(N633="nulová",J633,0)</f>
        <v>0</v>
      </c>
      <c r="BJ633" s="112" t="s">
        <v>544</v>
      </c>
      <c r="BK633" s="195">
        <f>ROUND(I633*H633,2)</f>
        <v>0</v>
      </c>
      <c r="BL633" s="112" t="s">
        <v>955</v>
      </c>
      <c r="BM633" s="194" t="s">
        <v>5322</v>
      </c>
    </row>
    <row r="634" spans="2:65" s="119" customFormat="1" x14ac:dyDescent="0.25">
      <c r="B634" s="120"/>
      <c r="D634" s="196" t="s">
        <v>865</v>
      </c>
      <c r="F634" s="197" t="s">
        <v>5323</v>
      </c>
      <c r="L634" s="120"/>
      <c r="M634" s="198"/>
      <c r="T634" s="199"/>
      <c r="AT634" s="112" t="s">
        <v>865</v>
      </c>
      <c r="AU634" s="112" t="s">
        <v>240</v>
      </c>
    </row>
    <row r="635" spans="2:65" s="119" customFormat="1" x14ac:dyDescent="0.25">
      <c r="B635" s="120"/>
      <c r="D635" s="200" t="s">
        <v>867</v>
      </c>
      <c r="F635" s="424" t="s">
        <v>5324</v>
      </c>
      <c r="L635" s="120"/>
      <c r="M635" s="198"/>
      <c r="T635" s="199"/>
      <c r="AT635" s="112" t="s">
        <v>867</v>
      </c>
      <c r="AU635" s="112" t="s">
        <v>240</v>
      </c>
    </row>
    <row r="636" spans="2:65" s="202" customFormat="1" ht="11.25" x14ac:dyDescent="0.25">
      <c r="B636" s="203"/>
      <c r="D636" s="196" t="s">
        <v>869</v>
      </c>
      <c r="E636" s="204" t="s">
        <v>792</v>
      </c>
      <c r="F636" s="205" t="s">
        <v>5325</v>
      </c>
      <c r="H636" s="206">
        <v>152</v>
      </c>
      <c r="L636" s="203"/>
      <c r="M636" s="207"/>
      <c r="T636" s="208"/>
      <c r="AT636" s="204" t="s">
        <v>869</v>
      </c>
      <c r="AU636" s="204" t="s">
        <v>240</v>
      </c>
      <c r="AV636" s="202" t="s">
        <v>240</v>
      </c>
      <c r="AW636" s="202" t="s">
        <v>871</v>
      </c>
      <c r="AX636" s="202" t="s">
        <v>857</v>
      </c>
      <c r="AY636" s="204" t="s">
        <v>858</v>
      </c>
    </row>
    <row r="637" spans="2:65" s="202" customFormat="1" ht="11.25" x14ac:dyDescent="0.25">
      <c r="B637" s="203"/>
      <c r="D637" s="196" t="s">
        <v>869</v>
      </c>
      <c r="E637" s="204" t="s">
        <v>792</v>
      </c>
      <c r="F637" s="205" t="s">
        <v>5326</v>
      </c>
      <c r="H637" s="206">
        <v>185</v>
      </c>
      <c r="L637" s="203"/>
      <c r="M637" s="207"/>
      <c r="T637" s="208"/>
      <c r="AT637" s="204" t="s">
        <v>869</v>
      </c>
      <c r="AU637" s="204" t="s">
        <v>240</v>
      </c>
      <c r="AV637" s="202" t="s">
        <v>240</v>
      </c>
      <c r="AW637" s="202" t="s">
        <v>871</v>
      </c>
      <c r="AX637" s="202" t="s">
        <v>544</v>
      </c>
      <c r="AY637" s="204" t="s">
        <v>858</v>
      </c>
    </row>
    <row r="638" spans="2:65" s="119" customFormat="1" ht="16.5" customHeight="1" x14ac:dyDescent="0.25">
      <c r="B638" s="120"/>
      <c r="C638" s="418" t="s">
        <v>1429</v>
      </c>
      <c r="D638" s="418" t="s">
        <v>512</v>
      </c>
      <c r="E638" s="419" t="s">
        <v>618</v>
      </c>
      <c r="F638" s="420" t="s">
        <v>619</v>
      </c>
      <c r="G638" s="421" t="s">
        <v>85</v>
      </c>
      <c r="H638" s="422">
        <v>182</v>
      </c>
      <c r="I638" s="423"/>
      <c r="J638" s="423">
        <f>ROUND(I638*H638,2)</f>
        <v>0</v>
      </c>
      <c r="K638" s="420" t="s">
        <v>862</v>
      </c>
      <c r="L638" s="120"/>
      <c r="M638" s="190" t="s">
        <v>792</v>
      </c>
      <c r="N638" s="191" t="s">
        <v>809</v>
      </c>
      <c r="O638" s="192">
        <v>5.8999999999999997E-2</v>
      </c>
      <c r="P638" s="192">
        <f>O638*H638</f>
        <v>10.738</v>
      </c>
      <c r="Q638" s="192">
        <v>0</v>
      </c>
      <c r="R638" s="192">
        <f>Q638*H638</f>
        <v>0</v>
      </c>
      <c r="S638" s="192">
        <v>0</v>
      </c>
      <c r="T638" s="193">
        <f>S638*H638</f>
        <v>0</v>
      </c>
      <c r="AR638" s="194" t="s">
        <v>955</v>
      </c>
      <c r="AT638" s="194" t="s">
        <v>512</v>
      </c>
      <c r="AU638" s="194" t="s">
        <v>240</v>
      </c>
      <c r="AY638" s="112" t="s">
        <v>858</v>
      </c>
      <c r="BE638" s="195">
        <f>IF(N638="základní",J638,0)</f>
        <v>0</v>
      </c>
      <c r="BF638" s="195">
        <f>IF(N638="snížená",J638,0)</f>
        <v>0</v>
      </c>
      <c r="BG638" s="195">
        <f>IF(N638="zákl. přenesená",J638,0)</f>
        <v>0</v>
      </c>
      <c r="BH638" s="195">
        <f>IF(N638="sníž. přenesená",J638,0)</f>
        <v>0</v>
      </c>
      <c r="BI638" s="195">
        <f>IF(N638="nulová",J638,0)</f>
        <v>0</v>
      </c>
      <c r="BJ638" s="112" t="s">
        <v>544</v>
      </c>
      <c r="BK638" s="195">
        <f>ROUND(I638*H638,2)</f>
        <v>0</v>
      </c>
      <c r="BL638" s="112" t="s">
        <v>955</v>
      </c>
      <c r="BM638" s="194" t="s">
        <v>5327</v>
      </c>
    </row>
    <row r="639" spans="2:65" s="119" customFormat="1" x14ac:dyDescent="0.25">
      <c r="B639" s="120"/>
      <c r="D639" s="196" t="s">
        <v>865</v>
      </c>
      <c r="F639" s="197" t="s">
        <v>5328</v>
      </c>
      <c r="L639" s="120"/>
      <c r="M639" s="198"/>
      <c r="T639" s="199"/>
      <c r="AT639" s="112" t="s">
        <v>865</v>
      </c>
      <c r="AU639" s="112" t="s">
        <v>240</v>
      </c>
    </row>
    <row r="640" spans="2:65" s="119" customFormat="1" x14ac:dyDescent="0.25">
      <c r="B640" s="120"/>
      <c r="D640" s="200" t="s">
        <v>867</v>
      </c>
      <c r="F640" s="424" t="s">
        <v>5329</v>
      </c>
      <c r="L640" s="120"/>
      <c r="M640" s="198"/>
      <c r="T640" s="199"/>
      <c r="AT640" s="112" t="s">
        <v>867</v>
      </c>
      <c r="AU640" s="112" t="s">
        <v>240</v>
      </c>
    </row>
    <row r="641" spans="2:65" s="202" customFormat="1" ht="11.25" x14ac:dyDescent="0.25">
      <c r="B641" s="203"/>
      <c r="D641" s="196" t="s">
        <v>869</v>
      </c>
      <c r="E641" s="204" t="s">
        <v>792</v>
      </c>
      <c r="F641" s="205" t="s">
        <v>5330</v>
      </c>
      <c r="H641" s="206">
        <v>182</v>
      </c>
      <c r="L641" s="203"/>
      <c r="M641" s="207"/>
      <c r="T641" s="208"/>
      <c r="AT641" s="204" t="s">
        <v>869</v>
      </c>
      <c r="AU641" s="204" t="s">
        <v>240</v>
      </c>
      <c r="AV641" s="202" t="s">
        <v>240</v>
      </c>
      <c r="AW641" s="202" t="s">
        <v>871</v>
      </c>
      <c r="AX641" s="202" t="s">
        <v>544</v>
      </c>
      <c r="AY641" s="204" t="s">
        <v>858</v>
      </c>
    </row>
    <row r="642" spans="2:65" s="119" customFormat="1" ht="21.75" customHeight="1" x14ac:dyDescent="0.25">
      <c r="B642" s="120"/>
      <c r="C642" s="418" t="s">
        <v>1437</v>
      </c>
      <c r="D642" s="418" t="s">
        <v>512</v>
      </c>
      <c r="E642" s="419" t="s">
        <v>5331</v>
      </c>
      <c r="F642" s="420" t="s">
        <v>5332</v>
      </c>
      <c r="G642" s="421" t="s">
        <v>67</v>
      </c>
      <c r="H642" s="422">
        <v>6</v>
      </c>
      <c r="I642" s="423"/>
      <c r="J642" s="423">
        <f>ROUND(I642*H642,2)</f>
        <v>0</v>
      </c>
      <c r="K642" s="420" t="s">
        <v>792</v>
      </c>
      <c r="L642" s="120"/>
      <c r="M642" s="190" t="s">
        <v>792</v>
      </c>
      <c r="N642" s="191" t="s">
        <v>809</v>
      </c>
      <c r="O642" s="192">
        <v>0</v>
      </c>
      <c r="P642" s="192">
        <f>O642*H642</f>
        <v>0</v>
      </c>
      <c r="Q642" s="192">
        <v>0</v>
      </c>
      <c r="R642" s="192">
        <f>Q642*H642</f>
        <v>0</v>
      </c>
      <c r="S642" s="192">
        <v>0</v>
      </c>
      <c r="T642" s="193">
        <f>S642*H642</f>
        <v>0</v>
      </c>
      <c r="AR642" s="194" t="s">
        <v>955</v>
      </c>
      <c r="AT642" s="194" t="s">
        <v>512</v>
      </c>
      <c r="AU642" s="194" t="s">
        <v>240</v>
      </c>
      <c r="AY642" s="112" t="s">
        <v>858</v>
      </c>
      <c r="BE642" s="195">
        <f>IF(N642="základní",J642,0)</f>
        <v>0</v>
      </c>
      <c r="BF642" s="195">
        <f>IF(N642="snížená",J642,0)</f>
        <v>0</v>
      </c>
      <c r="BG642" s="195">
        <f>IF(N642="zákl. přenesená",J642,0)</f>
        <v>0</v>
      </c>
      <c r="BH642" s="195">
        <f>IF(N642="sníž. přenesená",J642,0)</f>
        <v>0</v>
      </c>
      <c r="BI642" s="195">
        <f>IF(N642="nulová",J642,0)</f>
        <v>0</v>
      </c>
      <c r="BJ642" s="112" t="s">
        <v>544</v>
      </c>
      <c r="BK642" s="195">
        <f>ROUND(I642*H642,2)</f>
        <v>0</v>
      </c>
      <c r="BL642" s="112" t="s">
        <v>955</v>
      </c>
      <c r="BM642" s="194" t="s">
        <v>5333</v>
      </c>
    </row>
    <row r="643" spans="2:65" s="119" customFormat="1" x14ac:dyDescent="0.25">
      <c r="B643" s="120"/>
      <c r="D643" s="196" t="s">
        <v>865</v>
      </c>
      <c r="F643" s="197" t="s">
        <v>5332</v>
      </c>
      <c r="L643" s="120"/>
      <c r="M643" s="198"/>
      <c r="T643" s="199"/>
      <c r="AT643" s="112" t="s">
        <v>865</v>
      </c>
      <c r="AU643" s="112" t="s">
        <v>240</v>
      </c>
    </row>
    <row r="644" spans="2:65" s="119" customFormat="1" ht="16.5" customHeight="1" x14ac:dyDescent="0.25">
      <c r="B644" s="120"/>
      <c r="C644" s="418" t="s">
        <v>1445</v>
      </c>
      <c r="D644" s="418" t="s">
        <v>512</v>
      </c>
      <c r="E644" s="419" t="s">
        <v>5334</v>
      </c>
      <c r="F644" s="420" t="s">
        <v>5335</v>
      </c>
      <c r="G644" s="421" t="s">
        <v>67</v>
      </c>
      <c r="H644" s="422">
        <v>1</v>
      </c>
      <c r="I644" s="423"/>
      <c r="J644" s="423">
        <f>ROUND(I644*H644,2)</f>
        <v>0</v>
      </c>
      <c r="K644" s="420" t="s">
        <v>792</v>
      </c>
      <c r="L644" s="120"/>
      <c r="M644" s="190" t="s">
        <v>792</v>
      </c>
      <c r="N644" s="191" t="s">
        <v>809</v>
      </c>
      <c r="O644" s="192">
        <v>0</v>
      </c>
      <c r="P644" s="192">
        <f>O644*H644</f>
        <v>0</v>
      </c>
      <c r="Q644" s="192">
        <v>0</v>
      </c>
      <c r="R644" s="192">
        <f>Q644*H644</f>
        <v>0</v>
      </c>
      <c r="S644" s="192">
        <v>0</v>
      </c>
      <c r="T644" s="193">
        <f>S644*H644</f>
        <v>0</v>
      </c>
      <c r="AR644" s="194" t="s">
        <v>955</v>
      </c>
      <c r="AT644" s="194" t="s">
        <v>512</v>
      </c>
      <c r="AU644" s="194" t="s">
        <v>240</v>
      </c>
      <c r="AY644" s="112" t="s">
        <v>858</v>
      </c>
      <c r="BE644" s="195">
        <f>IF(N644="základní",J644,0)</f>
        <v>0</v>
      </c>
      <c r="BF644" s="195">
        <f>IF(N644="snížená",J644,0)</f>
        <v>0</v>
      </c>
      <c r="BG644" s="195">
        <f>IF(N644="zákl. přenesená",J644,0)</f>
        <v>0</v>
      </c>
      <c r="BH644" s="195">
        <f>IF(N644="sníž. přenesená",J644,0)</f>
        <v>0</v>
      </c>
      <c r="BI644" s="195">
        <f>IF(N644="nulová",J644,0)</f>
        <v>0</v>
      </c>
      <c r="BJ644" s="112" t="s">
        <v>544</v>
      </c>
      <c r="BK644" s="195">
        <f>ROUND(I644*H644,2)</f>
        <v>0</v>
      </c>
      <c r="BL644" s="112" t="s">
        <v>955</v>
      </c>
      <c r="BM644" s="194" t="s">
        <v>5336</v>
      </c>
    </row>
    <row r="645" spans="2:65" s="119" customFormat="1" x14ac:dyDescent="0.25">
      <c r="B645" s="120"/>
      <c r="D645" s="196" t="s">
        <v>865</v>
      </c>
      <c r="F645" s="197" t="s">
        <v>5337</v>
      </c>
      <c r="L645" s="120"/>
      <c r="M645" s="198"/>
      <c r="T645" s="199"/>
      <c r="AT645" s="112" t="s">
        <v>865</v>
      </c>
      <c r="AU645" s="112" t="s">
        <v>240</v>
      </c>
    </row>
    <row r="646" spans="2:65" s="119" customFormat="1" ht="16.5" customHeight="1" x14ac:dyDescent="0.25">
      <c r="B646" s="120"/>
      <c r="C646" s="418" t="s">
        <v>2087</v>
      </c>
      <c r="D646" s="418" t="s">
        <v>512</v>
      </c>
      <c r="E646" s="419" t="s">
        <v>5338</v>
      </c>
      <c r="F646" s="420" t="s">
        <v>5339</v>
      </c>
      <c r="G646" s="421" t="s">
        <v>67</v>
      </c>
      <c r="H646" s="422">
        <v>1</v>
      </c>
      <c r="I646" s="423"/>
      <c r="J646" s="423">
        <f>ROUND(I646*H646,2)</f>
        <v>0</v>
      </c>
      <c r="K646" s="420" t="s">
        <v>792</v>
      </c>
      <c r="L646" s="120"/>
      <c r="M646" s="190" t="s">
        <v>792</v>
      </c>
      <c r="N646" s="191" t="s">
        <v>809</v>
      </c>
      <c r="O646" s="192">
        <v>0</v>
      </c>
      <c r="P646" s="192">
        <f>O646*H646</f>
        <v>0</v>
      </c>
      <c r="Q646" s="192">
        <v>0</v>
      </c>
      <c r="R646" s="192">
        <f>Q646*H646</f>
        <v>0</v>
      </c>
      <c r="S646" s="192">
        <v>0</v>
      </c>
      <c r="T646" s="193">
        <f>S646*H646</f>
        <v>0</v>
      </c>
      <c r="AR646" s="194" t="s">
        <v>955</v>
      </c>
      <c r="AT646" s="194" t="s">
        <v>512</v>
      </c>
      <c r="AU646" s="194" t="s">
        <v>240</v>
      </c>
      <c r="AY646" s="112" t="s">
        <v>858</v>
      </c>
      <c r="BE646" s="195">
        <f>IF(N646="základní",J646,0)</f>
        <v>0</v>
      </c>
      <c r="BF646" s="195">
        <f>IF(N646="snížená",J646,0)</f>
        <v>0</v>
      </c>
      <c r="BG646" s="195">
        <f>IF(N646="zákl. přenesená",J646,0)</f>
        <v>0</v>
      </c>
      <c r="BH646" s="195">
        <f>IF(N646="sníž. přenesená",J646,0)</f>
        <v>0</v>
      </c>
      <c r="BI646" s="195">
        <f>IF(N646="nulová",J646,0)</f>
        <v>0</v>
      </c>
      <c r="BJ646" s="112" t="s">
        <v>544</v>
      </c>
      <c r="BK646" s="195">
        <f>ROUND(I646*H646,2)</f>
        <v>0</v>
      </c>
      <c r="BL646" s="112" t="s">
        <v>955</v>
      </c>
      <c r="BM646" s="194" t="s">
        <v>5340</v>
      </c>
    </row>
    <row r="647" spans="2:65" s="119" customFormat="1" x14ac:dyDescent="0.25">
      <c r="B647" s="120"/>
      <c r="D647" s="196" t="s">
        <v>865</v>
      </c>
      <c r="F647" s="197" t="s">
        <v>5339</v>
      </c>
      <c r="L647" s="120"/>
      <c r="M647" s="198"/>
      <c r="T647" s="199"/>
      <c r="AT647" s="112" t="s">
        <v>865</v>
      </c>
      <c r="AU647" s="112" t="s">
        <v>240</v>
      </c>
    </row>
    <row r="648" spans="2:65" s="171" customFormat="1" ht="22.9" customHeight="1" x14ac:dyDescent="0.2">
      <c r="B648" s="172"/>
      <c r="D648" s="173" t="s">
        <v>854</v>
      </c>
      <c r="E648" s="181" t="s">
        <v>5341</v>
      </c>
      <c r="F648" s="181" t="s">
        <v>5342</v>
      </c>
      <c r="J648" s="182">
        <f>BK648</f>
        <v>0</v>
      </c>
      <c r="L648" s="172"/>
      <c r="M648" s="176"/>
      <c r="P648" s="177">
        <f>SUM(P649:P774)</f>
        <v>854.48199999999963</v>
      </c>
      <c r="R648" s="177">
        <f>SUM(R649:R774)</f>
        <v>1.9564599999999994</v>
      </c>
      <c r="T648" s="178">
        <f>SUM(T649:T774)</f>
        <v>0</v>
      </c>
      <c r="AR648" s="173" t="s">
        <v>240</v>
      </c>
      <c r="AT648" s="179" t="s">
        <v>854</v>
      </c>
      <c r="AU648" s="179" t="s">
        <v>544</v>
      </c>
      <c r="AY648" s="173" t="s">
        <v>858</v>
      </c>
      <c r="BK648" s="180">
        <f>SUM(BK649:BK774)</f>
        <v>0</v>
      </c>
    </row>
    <row r="649" spans="2:65" s="119" customFormat="1" ht="16.5" customHeight="1" x14ac:dyDescent="0.25">
      <c r="B649" s="120"/>
      <c r="C649" s="418" t="s">
        <v>1453</v>
      </c>
      <c r="D649" s="418" t="s">
        <v>512</v>
      </c>
      <c r="E649" s="419" t="s">
        <v>622</v>
      </c>
      <c r="F649" s="420" t="s">
        <v>623</v>
      </c>
      <c r="G649" s="421" t="s">
        <v>85</v>
      </c>
      <c r="H649" s="422">
        <v>30</v>
      </c>
      <c r="I649" s="423"/>
      <c r="J649" s="423">
        <f>ROUND(I649*H649,2)</f>
        <v>0</v>
      </c>
      <c r="K649" s="420" t="s">
        <v>862</v>
      </c>
      <c r="L649" s="120"/>
      <c r="M649" s="190" t="s">
        <v>792</v>
      </c>
      <c r="N649" s="191" t="s">
        <v>809</v>
      </c>
      <c r="O649" s="192">
        <v>0.57199999999999995</v>
      </c>
      <c r="P649" s="192">
        <f>O649*H649</f>
        <v>17.16</v>
      </c>
      <c r="Q649" s="192">
        <v>3.9300000000000003E-3</v>
      </c>
      <c r="R649" s="192">
        <f>Q649*H649</f>
        <v>0.1179</v>
      </c>
      <c r="S649" s="192">
        <v>0</v>
      </c>
      <c r="T649" s="193">
        <f>S649*H649</f>
        <v>0</v>
      </c>
      <c r="AR649" s="194" t="s">
        <v>955</v>
      </c>
      <c r="AT649" s="194" t="s">
        <v>512</v>
      </c>
      <c r="AU649" s="194" t="s">
        <v>240</v>
      </c>
      <c r="AY649" s="112" t="s">
        <v>858</v>
      </c>
      <c r="BE649" s="195">
        <f>IF(N649="základní",J649,0)</f>
        <v>0</v>
      </c>
      <c r="BF649" s="195">
        <f>IF(N649="snížená",J649,0)</f>
        <v>0</v>
      </c>
      <c r="BG649" s="195">
        <f>IF(N649="zákl. přenesená",J649,0)</f>
        <v>0</v>
      </c>
      <c r="BH649" s="195">
        <f>IF(N649="sníž. přenesená",J649,0)</f>
        <v>0</v>
      </c>
      <c r="BI649" s="195">
        <f>IF(N649="nulová",J649,0)</f>
        <v>0</v>
      </c>
      <c r="BJ649" s="112" t="s">
        <v>544</v>
      </c>
      <c r="BK649" s="195">
        <f>ROUND(I649*H649,2)</f>
        <v>0</v>
      </c>
      <c r="BL649" s="112" t="s">
        <v>955</v>
      </c>
      <c r="BM649" s="194" t="s">
        <v>5343</v>
      </c>
    </row>
    <row r="650" spans="2:65" s="119" customFormat="1" x14ac:dyDescent="0.25">
      <c r="B650" s="120"/>
      <c r="D650" s="196" t="s">
        <v>865</v>
      </c>
      <c r="F650" s="197" t="s">
        <v>5344</v>
      </c>
      <c r="L650" s="120"/>
      <c r="M650" s="198"/>
      <c r="T650" s="199"/>
      <c r="AT650" s="112" t="s">
        <v>865</v>
      </c>
      <c r="AU650" s="112" t="s">
        <v>240</v>
      </c>
    </row>
    <row r="651" spans="2:65" s="119" customFormat="1" x14ac:dyDescent="0.25">
      <c r="B651" s="120"/>
      <c r="D651" s="200" t="s">
        <v>867</v>
      </c>
      <c r="F651" s="424" t="s">
        <v>5345</v>
      </c>
      <c r="L651" s="120"/>
      <c r="M651" s="198"/>
      <c r="T651" s="199"/>
      <c r="AT651" s="112" t="s">
        <v>867</v>
      </c>
      <c r="AU651" s="112" t="s">
        <v>240</v>
      </c>
    </row>
    <row r="652" spans="2:65" s="202" customFormat="1" ht="11.25" x14ac:dyDescent="0.25">
      <c r="B652" s="203"/>
      <c r="D652" s="196" t="s">
        <v>869</v>
      </c>
      <c r="E652" s="204" t="s">
        <v>792</v>
      </c>
      <c r="F652" s="205" t="s">
        <v>5346</v>
      </c>
      <c r="H652" s="206">
        <v>30</v>
      </c>
      <c r="L652" s="203"/>
      <c r="M652" s="207"/>
      <c r="T652" s="208"/>
      <c r="AT652" s="204" t="s">
        <v>869</v>
      </c>
      <c r="AU652" s="204" t="s">
        <v>240</v>
      </c>
      <c r="AV652" s="202" t="s">
        <v>240</v>
      </c>
      <c r="AW652" s="202" t="s">
        <v>871</v>
      </c>
      <c r="AX652" s="202" t="s">
        <v>544</v>
      </c>
      <c r="AY652" s="204" t="s">
        <v>858</v>
      </c>
    </row>
    <row r="653" spans="2:65" s="119" customFormat="1" ht="16.5" customHeight="1" x14ac:dyDescent="0.25">
      <c r="B653" s="120"/>
      <c r="C653" s="418" t="s">
        <v>1459</v>
      </c>
      <c r="D653" s="418" t="s">
        <v>512</v>
      </c>
      <c r="E653" s="419" t="s">
        <v>624</v>
      </c>
      <c r="F653" s="420" t="s">
        <v>625</v>
      </c>
      <c r="G653" s="421" t="s">
        <v>85</v>
      </c>
      <c r="H653" s="422">
        <v>25</v>
      </c>
      <c r="I653" s="423"/>
      <c r="J653" s="423">
        <f>ROUND(I653*H653,2)</f>
        <v>0</v>
      </c>
      <c r="K653" s="420" t="s">
        <v>862</v>
      </c>
      <c r="L653" s="120"/>
      <c r="M653" s="190" t="s">
        <v>792</v>
      </c>
      <c r="N653" s="191" t="s">
        <v>809</v>
      </c>
      <c r="O653" s="192">
        <v>0.64200000000000002</v>
      </c>
      <c r="P653" s="192">
        <f>O653*H653</f>
        <v>16.05</v>
      </c>
      <c r="Q653" s="192">
        <v>4.5700000000000003E-3</v>
      </c>
      <c r="R653" s="192">
        <f>Q653*H653</f>
        <v>0.11425</v>
      </c>
      <c r="S653" s="192">
        <v>0</v>
      </c>
      <c r="T653" s="193">
        <f>S653*H653</f>
        <v>0</v>
      </c>
      <c r="AR653" s="194" t="s">
        <v>955</v>
      </c>
      <c r="AT653" s="194" t="s">
        <v>512</v>
      </c>
      <c r="AU653" s="194" t="s">
        <v>240</v>
      </c>
      <c r="AY653" s="112" t="s">
        <v>858</v>
      </c>
      <c r="BE653" s="195">
        <f>IF(N653="základní",J653,0)</f>
        <v>0</v>
      </c>
      <c r="BF653" s="195">
        <f>IF(N653="snížená",J653,0)</f>
        <v>0</v>
      </c>
      <c r="BG653" s="195">
        <f>IF(N653="zákl. přenesená",J653,0)</f>
        <v>0</v>
      </c>
      <c r="BH653" s="195">
        <f>IF(N653="sníž. přenesená",J653,0)</f>
        <v>0</v>
      </c>
      <c r="BI653" s="195">
        <f>IF(N653="nulová",J653,0)</f>
        <v>0</v>
      </c>
      <c r="BJ653" s="112" t="s">
        <v>544</v>
      </c>
      <c r="BK653" s="195">
        <f>ROUND(I653*H653,2)</f>
        <v>0</v>
      </c>
      <c r="BL653" s="112" t="s">
        <v>955</v>
      </c>
      <c r="BM653" s="194" t="s">
        <v>5347</v>
      </c>
    </row>
    <row r="654" spans="2:65" s="119" customFormat="1" x14ac:dyDescent="0.25">
      <c r="B654" s="120"/>
      <c r="D654" s="196" t="s">
        <v>865</v>
      </c>
      <c r="F654" s="197" t="s">
        <v>5348</v>
      </c>
      <c r="L654" s="120"/>
      <c r="M654" s="198"/>
      <c r="T654" s="199"/>
      <c r="AT654" s="112" t="s">
        <v>865</v>
      </c>
      <c r="AU654" s="112" t="s">
        <v>240</v>
      </c>
    </row>
    <row r="655" spans="2:65" s="119" customFormat="1" x14ac:dyDescent="0.25">
      <c r="B655" s="120"/>
      <c r="D655" s="200" t="s">
        <v>867</v>
      </c>
      <c r="F655" s="424" t="s">
        <v>5349</v>
      </c>
      <c r="L655" s="120"/>
      <c r="M655" s="198"/>
      <c r="T655" s="199"/>
      <c r="AT655" s="112" t="s">
        <v>867</v>
      </c>
      <c r="AU655" s="112" t="s">
        <v>240</v>
      </c>
    </row>
    <row r="656" spans="2:65" s="202" customFormat="1" ht="11.25" x14ac:dyDescent="0.25">
      <c r="B656" s="203"/>
      <c r="D656" s="196" t="s">
        <v>869</v>
      </c>
      <c r="E656" s="204" t="s">
        <v>792</v>
      </c>
      <c r="F656" s="205" t="s">
        <v>5350</v>
      </c>
      <c r="H656" s="206">
        <v>25</v>
      </c>
      <c r="L656" s="203"/>
      <c r="M656" s="207"/>
      <c r="T656" s="208"/>
      <c r="AT656" s="204" t="s">
        <v>869</v>
      </c>
      <c r="AU656" s="204" t="s">
        <v>240</v>
      </c>
      <c r="AV656" s="202" t="s">
        <v>240</v>
      </c>
      <c r="AW656" s="202" t="s">
        <v>871</v>
      </c>
      <c r="AX656" s="202" t="s">
        <v>544</v>
      </c>
      <c r="AY656" s="204" t="s">
        <v>858</v>
      </c>
    </row>
    <row r="657" spans="2:65" s="119" customFormat="1" ht="16.5" customHeight="1" x14ac:dyDescent="0.25">
      <c r="B657" s="120"/>
      <c r="C657" s="418" t="s">
        <v>1467</v>
      </c>
      <c r="D657" s="418" t="s">
        <v>512</v>
      </c>
      <c r="E657" s="419" t="s">
        <v>5351</v>
      </c>
      <c r="F657" s="420" t="s">
        <v>5352</v>
      </c>
      <c r="G657" s="421" t="s">
        <v>85</v>
      </c>
      <c r="H657" s="422">
        <v>40</v>
      </c>
      <c r="I657" s="423"/>
      <c r="J657" s="423">
        <f>ROUND(I657*H657,2)</f>
        <v>0</v>
      </c>
      <c r="K657" s="420" t="s">
        <v>862</v>
      </c>
      <c r="L657" s="120"/>
      <c r="M657" s="190" t="s">
        <v>792</v>
      </c>
      <c r="N657" s="191" t="s">
        <v>809</v>
      </c>
      <c r="O657" s="192">
        <v>0.73899999999999999</v>
      </c>
      <c r="P657" s="192">
        <f>O657*H657</f>
        <v>29.56</v>
      </c>
      <c r="Q657" s="192">
        <v>6.4000000000000003E-3</v>
      </c>
      <c r="R657" s="192">
        <f>Q657*H657</f>
        <v>0.25600000000000001</v>
      </c>
      <c r="S657" s="192">
        <v>0</v>
      </c>
      <c r="T657" s="193">
        <f>S657*H657</f>
        <v>0</v>
      </c>
      <c r="AR657" s="194" t="s">
        <v>955</v>
      </c>
      <c r="AT657" s="194" t="s">
        <v>512</v>
      </c>
      <c r="AU657" s="194" t="s">
        <v>240</v>
      </c>
      <c r="AY657" s="112" t="s">
        <v>858</v>
      </c>
      <c r="BE657" s="195">
        <f>IF(N657="základní",J657,0)</f>
        <v>0</v>
      </c>
      <c r="BF657" s="195">
        <f>IF(N657="snížená",J657,0)</f>
        <v>0</v>
      </c>
      <c r="BG657" s="195">
        <f>IF(N657="zákl. přenesená",J657,0)</f>
        <v>0</v>
      </c>
      <c r="BH657" s="195">
        <f>IF(N657="sníž. přenesená",J657,0)</f>
        <v>0</v>
      </c>
      <c r="BI657" s="195">
        <f>IF(N657="nulová",J657,0)</f>
        <v>0</v>
      </c>
      <c r="BJ657" s="112" t="s">
        <v>544</v>
      </c>
      <c r="BK657" s="195">
        <f>ROUND(I657*H657,2)</f>
        <v>0</v>
      </c>
      <c r="BL657" s="112" t="s">
        <v>955</v>
      </c>
      <c r="BM657" s="194" t="s">
        <v>5353</v>
      </c>
    </row>
    <row r="658" spans="2:65" s="119" customFormat="1" x14ac:dyDescent="0.25">
      <c r="B658" s="120"/>
      <c r="D658" s="196" t="s">
        <v>865</v>
      </c>
      <c r="F658" s="197" t="s">
        <v>5354</v>
      </c>
      <c r="L658" s="120"/>
      <c r="M658" s="198"/>
      <c r="T658" s="199"/>
      <c r="AT658" s="112" t="s">
        <v>865</v>
      </c>
      <c r="AU658" s="112" t="s">
        <v>240</v>
      </c>
    </row>
    <row r="659" spans="2:65" s="119" customFormat="1" x14ac:dyDescent="0.25">
      <c r="B659" s="120"/>
      <c r="D659" s="200" t="s">
        <v>867</v>
      </c>
      <c r="F659" s="424" t="s">
        <v>5355</v>
      </c>
      <c r="L659" s="120"/>
      <c r="M659" s="198"/>
      <c r="T659" s="199"/>
      <c r="AT659" s="112" t="s">
        <v>867</v>
      </c>
      <c r="AU659" s="112" t="s">
        <v>240</v>
      </c>
    </row>
    <row r="660" spans="2:65" s="209" customFormat="1" ht="11.25" x14ac:dyDescent="0.25">
      <c r="B660" s="210"/>
      <c r="D660" s="196" t="s">
        <v>869</v>
      </c>
      <c r="E660" s="211" t="s">
        <v>792</v>
      </c>
      <c r="F660" s="212" t="s">
        <v>5356</v>
      </c>
      <c r="H660" s="211" t="s">
        <v>792</v>
      </c>
      <c r="L660" s="210"/>
      <c r="M660" s="213"/>
      <c r="T660" s="214"/>
      <c r="AT660" s="211" t="s">
        <v>869</v>
      </c>
      <c r="AU660" s="211" t="s">
        <v>240</v>
      </c>
      <c r="AV660" s="209" t="s">
        <v>544</v>
      </c>
      <c r="AW660" s="209" t="s">
        <v>871</v>
      </c>
      <c r="AX660" s="209" t="s">
        <v>857</v>
      </c>
      <c r="AY660" s="211" t="s">
        <v>858</v>
      </c>
    </row>
    <row r="661" spans="2:65" s="202" customFormat="1" ht="11.25" x14ac:dyDescent="0.25">
      <c r="B661" s="203"/>
      <c r="D661" s="196" t="s">
        <v>869</v>
      </c>
      <c r="E661" s="204" t="s">
        <v>792</v>
      </c>
      <c r="F661" s="205" t="s">
        <v>5357</v>
      </c>
      <c r="H661" s="206">
        <v>40</v>
      </c>
      <c r="L661" s="203"/>
      <c r="M661" s="207"/>
      <c r="T661" s="208"/>
      <c r="AT661" s="204" t="s">
        <v>869</v>
      </c>
      <c r="AU661" s="204" t="s">
        <v>240</v>
      </c>
      <c r="AV661" s="202" t="s">
        <v>240</v>
      </c>
      <c r="AW661" s="202" t="s">
        <v>871</v>
      </c>
      <c r="AX661" s="202" t="s">
        <v>544</v>
      </c>
      <c r="AY661" s="204" t="s">
        <v>858</v>
      </c>
    </row>
    <row r="662" spans="2:65" s="119" customFormat="1" ht="16.5" customHeight="1" x14ac:dyDescent="0.25">
      <c r="B662" s="120"/>
      <c r="C662" s="418" t="s">
        <v>1474</v>
      </c>
      <c r="D662" s="418" t="s">
        <v>512</v>
      </c>
      <c r="E662" s="419" t="s">
        <v>626</v>
      </c>
      <c r="F662" s="420" t="s">
        <v>5358</v>
      </c>
      <c r="G662" s="421" t="s">
        <v>85</v>
      </c>
      <c r="H662" s="422">
        <v>291</v>
      </c>
      <c r="I662" s="423"/>
      <c r="J662" s="423">
        <f>ROUND(I662*H662,2)</f>
        <v>0</v>
      </c>
      <c r="K662" s="420" t="s">
        <v>862</v>
      </c>
      <c r="L662" s="120"/>
      <c r="M662" s="190" t="s">
        <v>792</v>
      </c>
      <c r="N662" s="191" t="s">
        <v>809</v>
      </c>
      <c r="O662" s="192">
        <v>0.59899999999999998</v>
      </c>
      <c r="P662" s="192">
        <f>O662*H662</f>
        <v>174.309</v>
      </c>
      <c r="Q662" s="192">
        <v>8.5999999999999998E-4</v>
      </c>
      <c r="R662" s="192">
        <f>Q662*H662</f>
        <v>0.25025999999999998</v>
      </c>
      <c r="S662" s="192">
        <v>0</v>
      </c>
      <c r="T662" s="193">
        <f>S662*H662</f>
        <v>0</v>
      </c>
      <c r="AR662" s="194" t="s">
        <v>955</v>
      </c>
      <c r="AT662" s="194" t="s">
        <v>512</v>
      </c>
      <c r="AU662" s="194" t="s">
        <v>240</v>
      </c>
      <c r="AY662" s="112" t="s">
        <v>858</v>
      </c>
      <c r="BE662" s="195">
        <f>IF(N662="základní",J662,0)</f>
        <v>0</v>
      </c>
      <c r="BF662" s="195">
        <f>IF(N662="snížená",J662,0)</f>
        <v>0</v>
      </c>
      <c r="BG662" s="195">
        <f>IF(N662="zákl. přenesená",J662,0)</f>
        <v>0</v>
      </c>
      <c r="BH662" s="195">
        <f>IF(N662="sníž. přenesená",J662,0)</f>
        <v>0</v>
      </c>
      <c r="BI662" s="195">
        <f>IF(N662="nulová",J662,0)</f>
        <v>0</v>
      </c>
      <c r="BJ662" s="112" t="s">
        <v>544</v>
      </c>
      <c r="BK662" s="195">
        <f>ROUND(I662*H662,2)</f>
        <v>0</v>
      </c>
      <c r="BL662" s="112" t="s">
        <v>955</v>
      </c>
      <c r="BM662" s="194" t="s">
        <v>5359</v>
      </c>
    </row>
    <row r="663" spans="2:65" s="119" customFormat="1" x14ac:dyDescent="0.25">
      <c r="B663" s="120"/>
      <c r="D663" s="196" t="s">
        <v>865</v>
      </c>
      <c r="F663" s="197" t="s">
        <v>5360</v>
      </c>
      <c r="L663" s="120"/>
      <c r="M663" s="198"/>
      <c r="T663" s="199"/>
      <c r="AT663" s="112" t="s">
        <v>865</v>
      </c>
      <c r="AU663" s="112" t="s">
        <v>240</v>
      </c>
    </row>
    <row r="664" spans="2:65" s="119" customFormat="1" x14ac:dyDescent="0.25">
      <c r="B664" s="120"/>
      <c r="D664" s="200" t="s">
        <v>867</v>
      </c>
      <c r="F664" s="424" t="s">
        <v>5361</v>
      </c>
      <c r="L664" s="120"/>
      <c r="M664" s="198"/>
      <c r="T664" s="199"/>
      <c r="AT664" s="112" t="s">
        <v>867</v>
      </c>
      <c r="AU664" s="112" t="s">
        <v>240</v>
      </c>
    </row>
    <row r="665" spans="2:65" s="202" customFormat="1" ht="11.25" x14ac:dyDescent="0.25">
      <c r="B665" s="203"/>
      <c r="D665" s="196" t="s">
        <v>869</v>
      </c>
      <c r="E665" s="204" t="s">
        <v>792</v>
      </c>
      <c r="F665" s="205" t="s">
        <v>5362</v>
      </c>
      <c r="H665" s="206">
        <v>291</v>
      </c>
      <c r="L665" s="203"/>
      <c r="M665" s="207"/>
      <c r="T665" s="208"/>
      <c r="AT665" s="204" t="s">
        <v>869</v>
      </c>
      <c r="AU665" s="204" t="s">
        <v>240</v>
      </c>
      <c r="AV665" s="202" t="s">
        <v>240</v>
      </c>
      <c r="AW665" s="202" t="s">
        <v>871</v>
      </c>
      <c r="AX665" s="202" t="s">
        <v>544</v>
      </c>
      <c r="AY665" s="204" t="s">
        <v>858</v>
      </c>
    </row>
    <row r="666" spans="2:65" s="119" customFormat="1" ht="16.5" customHeight="1" x14ac:dyDescent="0.25">
      <c r="B666" s="120"/>
      <c r="C666" s="418" t="s">
        <v>1479</v>
      </c>
      <c r="D666" s="418" t="s">
        <v>512</v>
      </c>
      <c r="E666" s="419" t="s">
        <v>627</v>
      </c>
      <c r="F666" s="420" t="s">
        <v>5363</v>
      </c>
      <c r="G666" s="421" t="s">
        <v>85</v>
      </c>
      <c r="H666" s="422">
        <v>290</v>
      </c>
      <c r="I666" s="423"/>
      <c r="J666" s="423">
        <f>ROUND(I666*H666,2)</f>
        <v>0</v>
      </c>
      <c r="K666" s="420" t="s">
        <v>862</v>
      </c>
      <c r="L666" s="120"/>
      <c r="M666" s="190" t="s">
        <v>792</v>
      </c>
      <c r="N666" s="191" t="s">
        <v>809</v>
      </c>
      <c r="O666" s="192">
        <v>0.65800000000000003</v>
      </c>
      <c r="P666" s="192">
        <f>O666*H666</f>
        <v>190.82000000000002</v>
      </c>
      <c r="Q666" s="192">
        <v>1.2999999999999999E-3</v>
      </c>
      <c r="R666" s="192">
        <f>Q666*H666</f>
        <v>0.377</v>
      </c>
      <c r="S666" s="192">
        <v>0</v>
      </c>
      <c r="T666" s="193">
        <f>S666*H666</f>
        <v>0</v>
      </c>
      <c r="AR666" s="194" t="s">
        <v>955</v>
      </c>
      <c r="AT666" s="194" t="s">
        <v>512</v>
      </c>
      <c r="AU666" s="194" t="s">
        <v>240</v>
      </c>
      <c r="AY666" s="112" t="s">
        <v>858</v>
      </c>
      <c r="BE666" s="195">
        <f>IF(N666="základní",J666,0)</f>
        <v>0</v>
      </c>
      <c r="BF666" s="195">
        <f>IF(N666="snížená",J666,0)</f>
        <v>0</v>
      </c>
      <c r="BG666" s="195">
        <f>IF(N666="zákl. přenesená",J666,0)</f>
        <v>0</v>
      </c>
      <c r="BH666" s="195">
        <f>IF(N666="sníž. přenesená",J666,0)</f>
        <v>0</v>
      </c>
      <c r="BI666" s="195">
        <f>IF(N666="nulová",J666,0)</f>
        <v>0</v>
      </c>
      <c r="BJ666" s="112" t="s">
        <v>544</v>
      </c>
      <c r="BK666" s="195">
        <f>ROUND(I666*H666,2)</f>
        <v>0</v>
      </c>
      <c r="BL666" s="112" t="s">
        <v>955</v>
      </c>
      <c r="BM666" s="194" t="s">
        <v>5364</v>
      </c>
    </row>
    <row r="667" spans="2:65" s="119" customFormat="1" x14ac:dyDescent="0.25">
      <c r="B667" s="120"/>
      <c r="D667" s="196" t="s">
        <v>865</v>
      </c>
      <c r="F667" s="197" t="s">
        <v>5365</v>
      </c>
      <c r="L667" s="120"/>
      <c r="M667" s="198"/>
      <c r="T667" s="199"/>
      <c r="AT667" s="112" t="s">
        <v>865</v>
      </c>
      <c r="AU667" s="112" t="s">
        <v>240</v>
      </c>
    </row>
    <row r="668" spans="2:65" s="119" customFormat="1" x14ac:dyDescent="0.25">
      <c r="B668" s="120"/>
      <c r="D668" s="200" t="s">
        <v>867</v>
      </c>
      <c r="F668" s="424" t="s">
        <v>5366</v>
      </c>
      <c r="L668" s="120"/>
      <c r="M668" s="198"/>
      <c r="T668" s="199"/>
      <c r="AT668" s="112" t="s">
        <v>867</v>
      </c>
      <c r="AU668" s="112" t="s">
        <v>240</v>
      </c>
    </row>
    <row r="669" spans="2:65" s="202" customFormat="1" ht="11.25" x14ac:dyDescent="0.25">
      <c r="B669" s="203"/>
      <c r="D669" s="196" t="s">
        <v>869</v>
      </c>
      <c r="E669" s="204" t="s">
        <v>792</v>
      </c>
      <c r="F669" s="205" t="s">
        <v>5367</v>
      </c>
      <c r="H669" s="206">
        <v>290</v>
      </c>
      <c r="L669" s="203"/>
      <c r="M669" s="207"/>
      <c r="T669" s="208"/>
      <c r="AT669" s="204" t="s">
        <v>869</v>
      </c>
      <c r="AU669" s="204" t="s">
        <v>240</v>
      </c>
      <c r="AV669" s="202" t="s">
        <v>240</v>
      </c>
      <c r="AW669" s="202" t="s">
        <v>871</v>
      </c>
      <c r="AX669" s="202" t="s">
        <v>544</v>
      </c>
      <c r="AY669" s="204" t="s">
        <v>858</v>
      </c>
    </row>
    <row r="670" spans="2:65" s="119" customFormat="1" ht="16.5" customHeight="1" x14ac:dyDescent="0.25">
      <c r="B670" s="120"/>
      <c r="C670" s="418" t="s">
        <v>1487</v>
      </c>
      <c r="D670" s="418" t="s">
        <v>512</v>
      </c>
      <c r="E670" s="419" t="s">
        <v>628</v>
      </c>
      <c r="F670" s="420" t="s">
        <v>5368</v>
      </c>
      <c r="G670" s="421" t="s">
        <v>85</v>
      </c>
      <c r="H670" s="422">
        <v>124</v>
      </c>
      <c r="I670" s="423"/>
      <c r="J670" s="423">
        <f>ROUND(I670*H670,2)</f>
        <v>0</v>
      </c>
      <c r="K670" s="420" t="s">
        <v>862</v>
      </c>
      <c r="L670" s="120"/>
      <c r="M670" s="190" t="s">
        <v>792</v>
      </c>
      <c r="N670" s="191" t="s">
        <v>809</v>
      </c>
      <c r="O670" s="192">
        <v>0.74299999999999999</v>
      </c>
      <c r="P670" s="192">
        <f>O670*H670</f>
        <v>92.132000000000005</v>
      </c>
      <c r="Q670" s="192">
        <v>1.4499999999999999E-3</v>
      </c>
      <c r="R670" s="192">
        <f>Q670*H670</f>
        <v>0.17979999999999999</v>
      </c>
      <c r="S670" s="192">
        <v>0</v>
      </c>
      <c r="T670" s="193">
        <f>S670*H670</f>
        <v>0</v>
      </c>
      <c r="AR670" s="194" t="s">
        <v>955</v>
      </c>
      <c r="AT670" s="194" t="s">
        <v>512</v>
      </c>
      <c r="AU670" s="194" t="s">
        <v>240</v>
      </c>
      <c r="AY670" s="112" t="s">
        <v>858</v>
      </c>
      <c r="BE670" s="195">
        <f>IF(N670="základní",J670,0)</f>
        <v>0</v>
      </c>
      <c r="BF670" s="195">
        <f>IF(N670="snížená",J670,0)</f>
        <v>0</v>
      </c>
      <c r="BG670" s="195">
        <f>IF(N670="zákl. přenesená",J670,0)</f>
        <v>0</v>
      </c>
      <c r="BH670" s="195">
        <f>IF(N670="sníž. přenesená",J670,0)</f>
        <v>0</v>
      </c>
      <c r="BI670" s="195">
        <f>IF(N670="nulová",J670,0)</f>
        <v>0</v>
      </c>
      <c r="BJ670" s="112" t="s">
        <v>544</v>
      </c>
      <c r="BK670" s="195">
        <f>ROUND(I670*H670,2)</f>
        <v>0</v>
      </c>
      <c r="BL670" s="112" t="s">
        <v>955</v>
      </c>
      <c r="BM670" s="194" t="s">
        <v>5369</v>
      </c>
    </row>
    <row r="671" spans="2:65" s="119" customFormat="1" x14ac:dyDescent="0.25">
      <c r="B671" s="120"/>
      <c r="D671" s="196" t="s">
        <v>865</v>
      </c>
      <c r="F671" s="197" t="s">
        <v>5370</v>
      </c>
      <c r="L671" s="120"/>
      <c r="M671" s="198"/>
      <c r="T671" s="199"/>
      <c r="AT671" s="112" t="s">
        <v>865</v>
      </c>
      <c r="AU671" s="112" t="s">
        <v>240</v>
      </c>
    </row>
    <row r="672" spans="2:65" s="119" customFormat="1" x14ac:dyDescent="0.25">
      <c r="B672" s="120"/>
      <c r="D672" s="200" t="s">
        <v>867</v>
      </c>
      <c r="F672" s="424" t="s">
        <v>5371</v>
      </c>
      <c r="L672" s="120"/>
      <c r="M672" s="198"/>
      <c r="T672" s="199"/>
      <c r="AT672" s="112" t="s">
        <v>867</v>
      </c>
      <c r="AU672" s="112" t="s">
        <v>240</v>
      </c>
    </row>
    <row r="673" spans="2:65" s="202" customFormat="1" ht="11.25" x14ac:dyDescent="0.25">
      <c r="B673" s="203"/>
      <c r="D673" s="196" t="s">
        <v>869</v>
      </c>
      <c r="E673" s="204" t="s">
        <v>792</v>
      </c>
      <c r="F673" s="205" t="s">
        <v>5372</v>
      </c>
      <c r="H673" s="206">
        <v>124</v>
      </c>
      <c r="L673" s="203"/>
      <c r="M673" s="207"/>
      <c r="T673" s="208"/>
      <c r="AT673" s="204" t="s">
        <v>869</v>
      </c>
      <c r="AU673" s="204" t="s">
        <v>240</v>
      </c>
      <c r="AV673" s="202" t="s">
        <v>240</v>
      </c>
      <c r="AW673" s="202" t="s">
        <v>871</v>
      </c>
      <c r="AX673" s="202" t="s">
        <v>544</v>
      </c>
      <c r="AY673" s="204" t="s">
        <v>858</v>
      </c>
    </row>
    <row r="674" spans="2:65" s="119" customFormat="1" ht="16.5" customHeight="1" x14ac:dyDescent="0.25">
      <c r="B674" s="120"/>
      <c r="C674" s="418" t="s">
        <v>1494</v>
      </c>
      <c r="D674" s="418" t="s">
        <v>512</v>
      </c>
      <c r="E674" s="419" t="s">
        <v>630</v>
      </c>
      <c r="F674" s="420" t="s">
        <v>5373</v>
      </c>
      <c r="G674" s="421" t="s">
        <v>85</v>
      </c>
      <c r="H674" s="422">
        <v>32</v>
      </c>
      <c r="I674" s="423"/>
      <c r="J674" s="423">
        <f>ROUND(I674*H674,2)</f>
        <v>0</v>
      </c>
      <c r="K674" s="420" t="s">
        <v>862</v>
      </c>
      <c r="L674" s="120"/>
      <c r="M674" s="190" t="s">
        <v>792</v>
      </c>
      <c r="N674" s="191" t="s">
        <v>809</v>
      </c>
      <c r="O674" s="192">
        <v>0.79300000000000004</v>
      </c>
      <c r="P674" s="192">
        <f>O674*H674</f>
        <v>25.376000000000001</v>
      </c>
      <c r="Q674" s="192">
        <v>2.6700000000000001E-3</v>
      </c>
      <c r="R674" s="192">
        <f>Q674*H674</f>
        <v>8.5440000000000002E-2</v>
      </c>
      <c r="S674" s="192">
        <v>0</v>
      </c>
      <c r="T674" s="193">
        <f>S674*H674</f>
        <v>0</v>
      </c>
      <c r="AR674" s="194" t="s">
        <v>955</v>
      </c>
      <c r="AT674" s="194" t="s">
        <v>512</v>
      </c>
      <c r="AU674" s="194" t="s">
        <v>240</v>
      </c>
      <c r="AY674" s="112" t="s">
        <v>858</v>
      </c>
      <c r="BE674" s="195">
        <f>IF(N674="základní",J674,0)</f>
        <v>0</v>
      </c>
      <c r="BF674" s="195">
        <f>IF(N674="snížená",J674,0)</f>
        <v>0</v>
      </c>
      <c r="BG674" s="195">
        <f>IF(N674="zákl. přenesená",J674,0)</f>
        <v>0</v>
      </c>
      <c r="BH674" s="195">
        <f>IF(N674="sníž. přenesená",J674,0)</f>
        <v>0</v>
      </c>
      <c r="BI674" s="195">
        <f>IF(N674="nulová",J674,0)</f>
        <v>0</v>
      </c>
      <c r="BJ674" s="112" t="s">
        <v>544</v>
      </c>
      <c r="BK674" s="195">
        <f>ROUND(I674*H674,2)</f>
        <v>0</v>
      </c>
      <c r="BL674" s="112" t="s">
        <v>955</v>
      </c>
      <c r="BM674" s="194" t="s">
        <v>5374</v>
      </c>
    </row>
    <row r="675" spans="2:65" s="119" customFormat="1" x14ac:dyDescent="0.25">
      <c r="B675" s="120"/>
      <c r="D675" s="196" t="s">
        <v>865</v>
      </c>
      <c r="F675" s="197" t="s">
        <v>5375</v>
      </c>
      <c r="L675" s="120"/>
      <c r="M675" s="198"/>
      <c r="T675" s="199"/>
      <c r="AT675" s="112" t="s">
        <v>865</v>
      </c>
      <c r="AU675" s="112" t="s">
        <v>240</v>
      </c>
    </row>
    <row r="676" spans="2:65" s="119" customFormat="1" x14ac:dyDescent="0.25">
      <c r="B676" s="120"/>
      <c r="D676" s="200" t="s">
        <v>867</v>
      </c>
      <c r="F676" s="424" t="s">
        <v>5376</v>
      </c>
      <c r="L676" s="120"/>
      <c r="M676" s="198"/>
      <c r="T676" s="199"/>
      <c r="AT676" s="112" t="s">
        <v>867</v>
      </c>
      <c r="AU676" s="112" t="s">
        <v>240</v>
      </c>
    </row>
    <row r="677" spans="2:65" s="202" customFormat="1" ht="11.25" x14ac:dyDescent="0.25">
      <c r="B677" s="203"/>
      <c r="D677" s="196" t="s">
        <v>869</v>
      </c>
      <c r="E677" s="204" t="s">
        <v>792</v>
      </c>
      <c r="F677" s="205" t="s">
        <v>5377</v>
      </c>
      <c r="H677" s="206">
        <v>32</v>
      </c>
      <c r="L677" s="203"/>
      <c r="M677" s="207"/>
      <c r="T677" s="208"/>
      <c r="AT677" s="204" t="s">
        <v>869</v>
      </c>
      <c r="AU677" s="204" t="s">
        <v>240</v>
      </c>
      <c r="AV677" s="202" t="s">
        <v>240</v>
      </c>
      <c r="AW677" s="202" t="s">
        <v>871</v>
      </c>
      <c r="AX677" s="202" t="s">
        <v>544</v>
      </c>
      <c r="AY677" s="204" t="s">
        <v>858</v>
      </c>
    </row>
    <row r="678" spans="2:65" s="119" customFormat="1" ht="16.5" customHeight="1" x14ac:dyDescent="0.25">
      <c r="B678" s="120"/>
      <c r="C678" s="418" t="s">
        <v>1498</v>
      </c>
      <c r="D678" s="418" t="s">
        <v>512</v>
      </c>
      <c r="E678" s="419" t="s">
        <v>5378</v>
      </c>
      <c r="F678" s="420" t="s">
        <v>5379</v>
      </c>
      <c r="G678" s="421" t="s">
        <v>85</v>
      </c>
      <c r="H678" s="422">
        <v>32</v>
      </c>
      <c r="I678" s="423"/>
      <c r="J678" s="423">
        <f>ROUND(I678*H678,2)</f>
        <v>0</v>
      </c>
      <c r="K678" s="420" t="s">
        <v>862</v>
      </c>
      <c r="L678" s="120"/>
      <c r="M678" s="190" t="s">
        <v>792</v>
      </c>
      <c r="N678" s="191" t="s">
        <v>809</v>
      </c>
      <c r="O678" s="192">
        <v>0.78900000000000003</v>
      </c>
      <c r="P678" s="192">
        <f>O678*H678</f>
        <v>25.248000000000001</v>
      </c>
      <c r="Q678" s="192">
        <v>3.2499999999999999E-3</v>
      </c>
      <c r="R678" s="192">
        <f>Q678*H678</f>
        <v>0.104</v>
      </c>
      <c r="S678" s="192">
        <v>0</v>
      </c>
      <c r="T678" s="193">
        <f>S678*H678</f>
        <v>0</v>
      </c>
      <c r="AR678" s="194" t="s">
        <v>955</v>
      </c>
      <c r="AT678" s="194" t="s">
        <v>512</v>
      </c>
      <c r="AU678" s="194" t="s">
        <v>240</v>
      </c>
      <c r="AY678" s="112" t="s">
        <v>858</v>
      </c>
      <c r="BE678" s="195">
        <f>IF(N678="základní",J678,0)</f>
        <v>0</v>
      </c>
      <c r="BF678" s="195">
        <f>IF(N678="snížená",J678,0)</f>
        <v>0</v>
      </c>
      <c r="BG678" s="195">
        <f>IF(N678="zákl. přenesená",J678,0)</f>
        <v>0</v>
      </c>
      <c r="BH678" s="195">
        <f>IF(N678="sníž. přenesená",J678,0)</f>
        <v>0</v>
      </c>
      <c r="BI678" s="195">
        <f>IF(N678="nulová",J678,0)</f>
        <v>0</v>
      </c>
      <c r="BJ678" s="112" t="s">
        <v>544</v>
      </c>
      <c r="BK678" s="195">
        <f>ROUND(I678*H678,2)</f>
        <v>0</v>
      </c>
      <c r="BL678" s="112" t="s">
        <v>955</v>
      </c>
      <c r="BM678" s="194" t="s">
        <v>5380</v>
      </c>
    </row>
    <row r="679" spans="2:65" s="119" customFormat="1" x14ac:dyDescent="0.25">
      <c r="B679" s="120"/>
      <c r="D679" s="196" t="s">
        <v>865</v>
      </c>
      <c r="F679" s="197" t="s">
        <v>5381</v>
      </c>
      <c r="L679" s="120"/>
      <c r="M679" s="198"/>
      <c r="T679" s="199"/>
      <c r="AT679" s="112" t="s">
        <v>865</v>
      </c>
      <c r="AU679" s="112" t="s">
        <v>240</v>
      </c>
    </row>
    <row r="680" spans="2:65" s="119" customFormat="1" x14ac:dyDescent="0.25">
      <c r="B680" s="120"/>
      <c r="D680" s="200" t="s">
        <v>867</v>
      </c>
      <c r="F680" s="424" t="s">
        <v>5382</v>
      </c>
      <c r="L680" s="120"/>
      <c r="M680" s="198"/>
      <c r="T680" s="199"/>
      <c r="AT680" s="112" t="s">
        <v>867</v>
      </c>
      <c r="AU680" s="112" t="s">
        <v>240</v>
      </c>
    </row>
    <row r="681" spans="2:65" s="202" customFormat="1" ht="11.25" x14ac:dyDescent="0.25">
      <c r="B681" s="203"/>
      <c r="D681" s="196" t="s">
        <v>869</v>
      </c>
      <c r="E681" s="204" t="s">
        <v>792</v>
      </c>
      <c r="F681" s="205" t="s">
        <v>5383</v>
      </c>
      <c r="H681" s="206">
        <v>32</v>
      </c>
      <c r="L681" s="203"/>
      <c r="M681" s="207"/>
      <c r="T681" s="208"/>
      <c r="AT681" s="204" t="s">
        <v>869</v>
      </c>
      <c r="AU681" s="204" t="s">
        <v>240</v>
      </c>
      <c r="AV681" s="202" t="s">
        <v>240</v>
      </c>
      <c r="AW681" s="202" t="s">
        <v>871</v>
      </c>
      <c r="AX681" s="202" t="s">
        <v>544</v>
      </c>
      <c r="AY681" s="204" t="s">
        <v>858</v>
      </c>
    </row>
    <row r="682" spans="2:65" s="119" customFormat="1" ht="21.75" customHeight="1" x14ac:dyDescent="0.25">
      <c r="B682" s="120"/>
      <c r="C682" s="418" t="s">
        <v>1503</v>
      </c>
      <c r="D682" s="418" t="s">
        <v>512</v>
      </c>
      <c r="E682" s="419" t="s">
        <v>631</v>
      </c>
      <c r="F682" s="420" t="s">
        <v>632</v>
      </c>
      <c r="G682" s="421" t="s">
        <v>85</v>
      </c>
      <c r="H682" s="422">
        <v>291</v>
      </c>
      <c r="I682" s="423"/>
      <c r="J682" s="423">
        <f>ROUND(I682*H682,2)</f>
        <v>0</v>
      </c>
      <c r="K682" s="420" t="s">
        <v>862</v>
      </c>
      <c r="L682" s="120"/>
      <c r="M682" s="190" t="s">
        <v>792</v>
      </c>
      <c r="N682" s="191" t="s">
        <v>809</v>
      </c>
      <c r="O682" s="192">
        <v>0.11799999999999999</v>
      </c>
      <c r="P682" s="192">
        <f>O682*H682</f>
        <v>34.338000000000001</v>
      </c>
      <c r="Q682" s="192">
        <v>2.0000000000000001E-4</v>
      </c>
      <c r="R682" s="192">
        <f>Q682*H682</f>
        <v>5.8200000000000002E-2</v>
      </c>
      <c r="S682" s="192">
        <v>0</v>
      </c>
      <c r="T682" s="193">
        <f>S682*H682</f>
        <v>0</v>
      </c>
      <c r="AR682" s="194" t="s">
        <v>955</v>
      </c>
      <c r="AT682" s="194" t="s">
        <v>512</v>
      </c>
      <c r="AU682" s="194" t="s">
        <v>240</v>
      </c>
      <c r="AY682" s="112" t="s">
        <v>858</v>
      </c>
      <c r="BE682" s="195">
        <f>IF(N682="základní",J682,0)</f>
        <v>0</v>
      </c>
      <c r="BF682" s="195">
        <f>IF(N682="snížená",J682,0)</f>
        <v>0</v>
      </c>
      <c r="BG682" s="195">
        <f>IF(N682="zákl. přenesená",J682,0)</f>
        <v>0</v>
      </c>
      <c r="BH682" s="195">
        <f>IF(N682="sníž. přenesená",J682,0)</f>
        <v>0</v>
      </c>
      <c r="BI682" s="195">
        <f>IF(N682="nulová",J682,0)</f>
        <v>0</v>
      </c>
      <c r="BJ682" s="112" t="s">
        <v>544</v>
      </c>
      <c r="BK682" s="195">
        <f>ROUND(I682*H682,2)</f>
        <v>0</v>
      </c>
      <c r="BL682" s="112" t="s">
        <v>955</v>
      </c>
      <c r="BM682" s="194" t="s">
        <v>5384</v>
      </c>
    </row>
    <row r="683" spans="2:65" s="119" customFormat="1" ht="19.5" x14ac:dyDescent="0.25">
      <c r="B683" s="120"/>
      <c r="D683" s="196" t="s">
        <v>865</v>
      </c>
      <c r="F683" s="197" t="s">
        <v>5385</v>
      </c>
      <c r="L683" s="120"/>
      <c r="M683" s="198"/>
      <c r="T683" s="199"/>
      <c r="AT683" s="112" t="s">
        <v>865</v>
      </c>
      <c r="AU683" s="112" t="s">
        <v>240</v>
      </c>
    </row>
    <row r="684" spans="2:65" s="119" customFormat="1" x14ac:dyDescent="0.25">
      <c r="B684" s="120"/>
      <c r="D684" s="200" t="s">
        <v>867</v>
      </c>
      <c r="F684" s="424" t="s">
        <v>5386</v>
      </c>
      <c r="L684" s="120"/>
      <c r="M684" s="198"/>
      <c r="T684" s="199"/>
      <c r="AT684" s="112" t="s">
        <v>867</v>
      </c>
      <c r="AU684" s="112" t="s">
        <v>240</v>
      </c>
    </row>
    <row r="685" spans="2:65" s="202" customFormat="1" ht="11.25" x14ac:dyDescent="0.25">
      <c r="B685" s="203"/>
      <c r="D685" s="196" t="s">
        <v>869</v>
      </c>
      <c r="E685" s="204" t="s">
        <v>792</v>
      </c>
      <c r="F685" s="205" t="s">
        <v>2664</v>
      </c>
      <c r="H685" s="206">
        <v>291</v>
      </c>
      <c r="L685" s="203"/>
      <c r="M685" s="207"/>
      <c r="T685" s="208"/>
      <c r="AT685" s="204" t="s">
        <v>869</v>
      </c>
      <c r="AU685" s="204" t="s">
        <v>240</v>
      </c>
      <c r="AV685" s="202" t="s">
        <v>240</v>
      </c>
      <c r="AW685" s="202" t="s">
        <v>871</v>
      </c>
      <c r="AX685" s="202" t="s">
        <v>544</v>
      </c>
      <c r="AY685" s="204" t="s">
        <v>858</v>
      </c>
    </row>
    <row r="686" spans="2:65" s="119" customFormat="1" ht="24.2" customHeight="1" x14ac:dyDescent="0.25">
      <c r="B686" s="120"/>
      <c r="C686" s="418" t="s">
        <v>1508</v>
      </c>
      <c r="D686" s="418" t="s">
        <v>512</v>
      </c>
      <c r="E686" s="419" t="s">
        <v>633</v>
      </c>
      <c r="F686" s="420" t="s">
        <v>634</v>
      </c>
      <c r="G686" s="421" t="s">
        <v>85</v>
      </c>
      <c r="H686" s="422">
        <v>511</v>
      </c>
      <c r="I686" s="423"/>
      <c r="J686" s="423">
        <f>ROUND(I686*H686,2)</f>
        <v>0</v>
      </c>
      <c r="K686" s="420" t="s">
        <v>862</v>
      </c>
      <c r="L686" s="120"/>
      <c r="M686" s="190" t="s">
        <v>792</v>
      </c>
      <c r="N686" s="191" t="s">
        <v>809</v>
      </c>
      <c r="O686" s="192">
        <v>0.11799999999999999</v>
      </c>
      <c r="P686" s="192">
        <f>O686*H686</f>
        <v>60.297999999999995</v>
      </c>
      <c r="Q686" s="192">
        <v>2.4000000000000001E-4</v>
      </c>
      <c r="R686" s="192">
        <f>Q686*H686</f>
        <v>0.12264</v>
      </c>
      <c r="S686" s="192">
        <v>0</v>
      </c>
      <c r="T686" s="193">
        <f>S686*H686</f>
        <v>0</v>
      </c>
      <c r="AR686" s="194" t="s">
        <v>955</v>
      </c>
      <c r="AT686" s="194" t="s">
        <v>512</v>
      </c>
      <c r="AU686" s="194" t="s">
        <v>240</v>
      </c>
      <c r="AY686" s="112" t="s">
        <v>858</v>
      </c>
      <c r="BE686" s="195">
        <f>IF(N686="základní",J686,0)</f>
        <v>0</v>
      </c>
      <c r="BF686" s="195">
        <f>IF(N686="snížená",J686,0)</f>
        <v>0</v>
      </c>
      <c r="BG686" s="195">
        <f>IF(N686="zákl. přenesená",J686,0)</f>
        <v>0</v>
      </c>
      <c r="BH686" s="195">
        <f>IF(N686="sníž. přenesená",J686,0)</f>
        <v>0</v>
      </c>
      <c r="BI686" s="195">
        <f>IF(N686="nulová",J686,0)</f>
        <v>0</v>
      </c>
      <c r="BJ686" s="112" t="s">
        <v>544</v>
      </c>
      <c r="BK686" s="195">
        <f>ROUND(I686*H686,2)</f>
        <v>0</v>
      </c>
      <c r="BL686" s="112" t="s">
        <v>955</v>
      </c>
      <c r="BM686" s="194" t="s">
        <v>5387</v>
      </c>
    </row>
    <row r="687" spans="2:65" s="119" customFormat="1" ht="19.5" x14ac:dyDescent="0.25">
      <c r="B687" s="120"/>
      <c r="D687" s="196" t="s">
        <v>865</v>
      </c>
      <c r="F687" s="197" t="s">
        <v>5388</v>
      </c>
      <c r="L687" s="120"/>
      <c r="M687" s="198"/>
      <c r="T687" s="199"/>
      <c r="AT687" s="112" t="s">
        <v>865</v>
      </c>
      <c r="AU687" s="112" t="s">
        <v>240</v>
      </c>
    </row>
    <row r="688" spans="2:65" s="119" customFormat="1" x14ac:dyDescent="0.25">
      <c r="B688" s="120"/>
      <c r="D688" s="200" t="s">
        <v>867</v>
      </c>
      <c r="F688" s="424" t="s">
        <v>5389</v>
      </c>
      <c r="L688" s="120"/>
      <c r="M688" s="198"/>
      <c r="T688" s="199"/>
      <c r="AT688" s="112" t="s">
        <v>867</v>
      </c>
      <c r="AU688" s="112" t="s">
        <v>240</v>
      </c>
    </row>
    <row r="689" spans="2:65" s="202" customFormat="1" ht="11.25" x14ac:dyDescent="0.25">
      <c r="B689" s="203"/>
      <c r="D689" s="196" t="s">
        <v>869</v>
      </c>
      <c r="E689" s="204" t="s">
        <v>792</v>
      </c>
      <c r="F689" s="205" t="s">
        <v>5390</v>
      </c>
      <c r="H689" s="206">
        <v>511</v>
      </c>
      <c r="L689" s="203"/>
      <c r="M689" s="207"/>
      <c r="T689" s="208"/>
      <c r="AT689" s="204" t="s">
        <v>869</v>
      </c>
      <c r="AU689" s="204" t="s">
        <v>240</v>
      </c>
      <c r="AV689" s="202" t="s">
        <v>240</v>
      </c>
      <c r="AW689" s="202" t="s">
        <v>871</v>
      </c>
      <c r="AX689" s="202" t="s">
        <v>544</v>
      </c>
      <c r="AY689" s="204" t="s">
        <v>858</v>
      </c>
    </row>
    <row r="690" spans="2:65" s="119" customFormat="1" ht="24.2" customHeight="1" x14ac:dyDescent="0.25">
      <c r="B690" s="120"/>
      <c r="C690" s="418" t="s">
        <v>1535</v>
      </c>
      <c r="D690" s="418" t="s">
        <v>512</v>
      </c>
      <c r="E690" s="419" t="s">
        <v>5391</v>
      </c>
      <c r="F690" s="420" t="s">
        <v>5392</v>
      </c>
      <c r="G690" s="421" t="s">
        <v>85</v>
      </c>
      <c r="H690" s="422">
        <v>32</v>
      </c>
      <c r="I690" s="423"/>
      <c r="J690" s="423">
        <f>ROUND(I690*H690,2)</f>
        <v>0</v>
      </c>
      <c r="K690" s="420" t="s">
        <v>862</v>
      </c>
      <c r="L690" s="120"/>
      <c r="M690" s="190" t="s">
        <v>792</v>
      </c>
      <c r="N690" s="191" t="s">
        <v>809</v>
      </c>
      <c r="O690" s="192">
        <v>0.11799999999999999</v>
      </c>
      <c r="P690" s="192">
        <f>O690*H690</f>
        <v>3.7759999999999998</v>
      </c>
      <c r="Q690" s="192">
        <v>2.7E-4</v>
      </c>
      <c r="R690" s="192">
        <f>Q690*H690</f>
        <v>8.6400000000000001E-3</v>
      </c>
      <c r="S690" s="192">
        <v>0</v>
      </c>
      <c r="T690" s="193">
        <f>S690*H690</f>
        <v>0</v>
      </c>
      <c r="AR690" s="194" t="s">
        <v>955</v>
      </c>
      <c r="AT690" s="194" t="s">
        <v>512</v>
      </c>
      <c r="AU690" s="194" t="s">
        <v>240</v>
      </c>
      <c r="AY690" s="112" t="s">
        <v>858</v>
      </c>
      <c r="BE690" s="195">
        <f>IF(N690="základní",J690,0)</f>
        <v>0</v>
      </c>
      <c r="BF690" s="195">
        <f>IF(N690="snížená",J690,0)</f>
        <v>0</v>
      </c>
      <c r="BG690" s="195">
        <f>IF(N690="zákl. přenesená",J690,0)</f>
        <v>0</v>
      </c>
      <c r="BH690" s="195">
        <f>IF(N690="sníž. přenesená",J690,0)</f>
        <v>0</v>
      </c>
      <c r="BI690" s="195">
        <f>IF(N690="nulová",J690,0)</f>
        <v>0</v>
      </c>
      <c r="BJ690" s="112" t="s">
        <v>544</v>
      </c>
      <c r="BK690" s="195">
        <f>ROUND(I690*H690,2)</f>
        <v>0</v>
      </c>
      <c r="BL690" s="112" t="s">
        <v>955</v>
      </c>
      <c r="BM690" s="194" t="s">
        <v>5393</v>
      </c>
    </row>
    <row r="691" spans="2:65" s="119" customFormat="1" ht="19.5" x14ac:dyDescent="0.25">
      <c r="B691" s="120"/>
      <c r="D691" s="196" t="s">
        <v>865</v>
      </c>
      <c r="F691" s="197" t="s">
        <v>5394</v>
      </c>
      <c r="L691" s="120"/>
      <c r="M691" s="198"/>
      <c r="T691" s="199"/>
      <c r="AT691" s="112" t="s">
        <v>865</v>
      </c>
      <c r="AU691" s="112" t="s">
        <v>240</v>
      </c>
    </row>
    <row r="692" spans="2:65" s="119" customFormat="1" x14ac:dyDescent="0.25">
      <c r="B692" s="120"/>
      <c r="D692" s="200" t="s">
        <v>867</v>
      </c>
      <c r="F692" s="424" t="s">
        <v>5395</v>
      </c>
      <c r="L692" s="120"/>
      <c r="M692" s="198"/>
      <c r="T692" s="199"/>
      <c r="AT692" s="112" t="s">
        <v>867</v>
      </c>
      <c r="AU692" s="112" t="s">
        <v>240</v>
      </c>
    </row>
    <row r="693" spans="2:65" s="119" customFormat="1" ht="16.5" customHeight="1" x14ac:dyDescent="0.25">
      <c r="B693" s="120"/>
      <c r="C693" s="418" t="s">
        <v>1541</v>
      </c>
      <c r="D693" s="418" t="s">
        <v>512</v>
      </c>
      <c r="E693" s="419" t="s">
        <v>5396</v>
      </c>
      <c r="F693" s="420" t="s">
        <v>5397</v>
      </c>
      <c r="G693" s="421" t="s">
        <v>85</v>
      </c>
      <c r="H693" s="422">
        <v>120</v>
      </c>
      <c r="I693" s="423"/>
      <c r="J693" s="423">
        <f>ROUND(I693*H693,2)</f>
        <v>0</v>
      </c>
      <c r="K693" s="420" t="s">
        <v>862</v>
      </c>
      <c r="L693" s="120"/>
      <c r="M693" s="190" t="s">
        <v>792</v>
      </c>
      <c r="N693" s="191" t="s">
        <v>809</v>
      </c>
      <c r="O693" s="192">
        <v>1.7000000000000001E-2</v>
      </c>
      <c r="P693" s="192">
        <f>O693*H693</f>
        <v>2.04</v>
      </c>
      <c r="Q693" s="192">
        <v>1.9000000000000001E-4</v>
      </c>
      <c r="R693" s="192">
        <f>Q693*H693</f>
        <v>2.2800000000000001E-2</v>
      </c>
      <c r="S693" s="192">
        <v>0</v>
      </c>
      <c r="T693" s="193">
        <f>S693*H693</f>
        <v>0</v>
      </c>
      <c r="AR693" s="194" t="s">
        <v>955</v>
      </c>
      <c r="AT693" s="194" t="s">
        <v>512</v>
      </c>
      <c r="AU693" s="194" t="s">
        <v>240</v>
      </c>
      <c r="AY693" s="112" t="s">
        <v>858</v>
      </c>
      <c r="BE693" s="195">
        <f>IF(N693="základní",J693,0)</f>
        <v>0</v>
      </c>
      <c r="BF693" s="195">
        <f>IF(N693="snížená",J693,0)</f>
        <v>0</v>
      </c>
      <c r="BG693" s="195">
        <f>IF(N693="zákl. přenesená",J693,0)</f>
        <v>0</v>
      </c>
      <c r="BH693" s="195">
        <f>IF(N693="sníž. přenesená",J693,0)</f>
        <v>0</v>
      </c>
      <c r="BI693" s="195">
        <f>IF(N693="nulová",J693,0)</f>
        <v>0</v>
      </c>
      <c r="BJ693" s="112" t="s">
        <v>544</v>
      </c>
      <c r="BK693" s="195">
        <f>ROUND(I693*H693,2)</f>
        <v>0</v>
      </c>
      <c r="BL693" s="112" t="s">
        <v>955</v>
      </c>
      <c r="BM693" s="194" t="s">
        <v>5398</v>
      </c>
    </row>
    <row r="694" spans="2:65" s="119" customFormat="1" x14ac:dyDescent="0.25">
      <c r="B694" s="120"/>
      <c r="D694" s="196" t="s">
        <v>865</v>
      </c>
      <c r="F694" s="197" t="s">
        <v>5399</v>
      </c>
      <c r="L694" s="120"/>
      <c r="M694" s="198"/>
      <c r="T694" s="199"/>
      <c r="AT694" s="112" t="s">
        <v>865</v>
      </c>
      <c r="AU694" s="112" t="s">
        <v>240</v>
      </c>
    </row>
    <row r="695" spans="2:65" s="119" customFormat="1" x14ac:dyDescent="0.25">
      <c r="B695" s="120"/>
      <c r="D695" s="200" t="s">
        <v>867</v>
      </c>
      <c r="F695" s="424" t="s">
        <v>5400</v>
      </c>
      <c r="L695" s="120"/>
      <c r="M695" s="198"/>
      <c r="T695" s="199"/>
      <c r="AT695" s="112" t="s">
        <v>867</v>
      </c>
      <c r="AU695" s="112" t="s">
        <v>240</v>
      </c>
    </row>
    <row r="696" spans="2:65" s="119" customFormat="1" ht="16.5" customHeight="1" x14ac:dyDescent="0.25">
      <c r="B696" s="120"/>
      <c r="C696" s="418" t="s">
        <v>1547</v>
      </c>
      <c r="D696" s="418" t="s">
        <v>512</v>
      </c>
      <c r="E696" s="419" t="s">
        <v>695</v>
      </c>
      <c r="F696" s="420" t="s">
        <v>696</v>
      </c>
      <c r="G696" s="421" t="s">
        <v>85</v>
      </c>
      <c r="H696" s="422">
        <v>120</v>
      </c>
      <c r="I696" s="423"/>
      <c r="J696" s="423">
        <f>ROUND(I696*H696,2)</f>
        <v>0</v>
      </c>
      <c r="K696" s="420" t="s">
        <v>862</v>
      </c>
      <c r="L696" s="120"/>
      <c r="M696" s="190" t="s">
        <v>792</v>
      </c>
      <c r="N696" s="191" t="s">
        <v>809</v>
      </c>
      <c r="O696" s="192">
        <v>1.7000000000000001E-2</v>
      </c>
      <c r="P696" s="192">
        <f>O696*H696</f>
        <v>2.04</v>
      </c>
      <c r="Q696" s="192">
        <v>2.5000000000000001E-4</v>
      </c>
      <c r="R696" s="192">
        <f>Q696*H696</f>
        <v>0.03</v>
      </c>
      <c r="S696" s="192">
        <v>0</v>
      </c>
      <c r="T696" s="193">
        <f>S696*H696</f>
        <v>0</v>
      </c>
      <c r="AR696" s="194" t="s">
        <v>955</v>
      </c>
      <c r="AT696" s="194" t="s">
        <v>512</v>
      </c>
      <c r="AU696" s="194" t="s">
        <v>240</v>
      </c>
      <c r="AY696" s="112" t="s">
        <v>858</v>
      </c>
      <c r="BE696" s="195">
        <f>IF(N696="základní",J696,0)</f>
        <v>0</v>
      </c>
      <c r="BF696" s="195">
        <f>IF(N696="snížená",J696,0)</f>
        <v>0</v>
      </c>
      <c r="BG696" s="195">
        <f>IF(N696="zákl. přenesená",J696,0)</f>
        <v>0</v>
      </c>
      <c r="BH696" s="195">
        <f>IF(N696="sníž. přenesená",J696,0)</f>
        <v>0</v>
      </c>
      <c r="BI696" s="195">
        <f>IF(N696="nulová",J696,0)</f>
        <v>0</v>
      </c>
      <c r="BJ696" s="112" t="s">
        <v>544</v>
      </c>
      <c r="BK696" s="195">
        <f>ROUND(I696*H696,2)</f>
        <v>0</v>
      </c>
      <c r="BL696" s="112" t="s">
        <v>955</v>
      </c>
      <c r="BM696" s="194" t="s">
        <v>5401</v>
      </c>
    </row>
    <row r="697" spans="2:65" s="119" customFormat="1" x14ac:dyDescent="0.25">
      <c r="B697" s="120"/>
      <c r="D697" s="196" t="s">
        <v>865</v>
      </c>
      <c r="F697" s="197" t="s">
        <v>5402</v>
      </c>
      <c r="L697" s="120"/>
      <c r="M697" s="198"/>
      <c r="T697" s="199"/>
      <c r="AT697" s="112" t="s">
        <v>865</v>
      </c>
      <c r="AU697" s="112" t="s">
        <v>240</v>
      </c>
    </row>
    <row r="698" spans="2:65" s="119" customFormat="1" x14ac:dyDescent="0.25">
      <c r="B698" s="120"/>
      <c r="D698" s="200" t="s">
        <v>867</v>
      </c>
      <c r="F698" s="424" t="s">
        <v>5403</v>
      </c>
      <c r="L698" s="120"/>
      <c r="M698" s="198"/>
      <c r="T698" s="199"/>
      <c r="AT698" s="112" t="s">
        <v>867</v>
      </c>
      <c r="AU698" s="112" t="s">
        <v>240</v>
      </c>
    </row>
    <row r="699" spans="2:65" s="119" customFormat="1" ht="16.5" customHeight="1" x14ac:dyDescent="0.25">
      <c r="B699" s="120"/>
      <c r="C699" s="418" t="s">
        <v>1559</v>
      </c>
      <c r="D699" s="418" t="s">
        <v>512</v>
      </c>
      <c r="E699" s="419" t="s">
        <v>693</v>
      </c>
      <c r="F699" s="420" t="s">
        <v>694</v>
      </c>
      <c r="G699" s="421" t="s">
        <v>85</v>
      </c>
      <c r="H699" s="422">
        <v>120</v>
      </c>
      <c r="I699" s="423"/>
      <c r="J699" s="423">
        <f>ROUND(I699*H699,2)</f>
        <v>0</v>
      </c>
      <c r="K699" s="420" t="s">
        <v>862</v>
      </c>
      <c r="L699" s="120"/>
      <c r="M699" s="190" t="s">
        <v>792</v>
      </c>
      <c r="N699" s="191" t="s">
        <v>809</v>
      </c>
      <c r="O699" s="192">
        <v>1.7000000000000001E-2</v>
      </c>
      <c r="P699" s="192">
        <f>O699*H699</f>
        <v>2.04</v>
      </c>
      <c r="Q699" s="192">
        <v>2.5999999999999998E-4</v>
      </c>
      <c r="R699" s="192">
        <f>Q699*H699</f>
        <v>3.1199999999999999E-2</v>
      </c>
      <c r="S699" s="192">
        <v>0</v>
      </c>
      <c r="T699" s="193">
        <f>S699*H699</f>
        <v>0</v>
      </c>
      <c r="AR699" s="194" t="s">
        <v>955</v>
      </c>
      <c r="AT699" s="194" t="s">
        <v>512</v>
      </c>
      <c r="AU699" s="194" t="s">
        <v>240</v>
      </c>
      <c r="AY699" s="112" t="s">
        <v>858</v>
      </c>
      <c r="BE699" s="195">
        <f>IF(N699="základní",J699,0)</f>
        <v>0</v>
      </c>
      <c r="BF699" s="195">
        <f>IF(N699="snížená",J699,0)</f>
        <v>0</v>
      </c>
      <c r="BG699" s="195">
        <f>IF(N699="zákl. přenesená",J699,0)</f>
        <v>0</v>
      </c>
      <c r="BH699" s="195">
        <f>IF(N699="sníž. přenesená",J699,0)</f>
        <v>0</v>
      </c>
      <c r="BI699" s="195">
        <f>IF(N699="nulová",J699,0)</f>
        <v>0</v>
      </c>
      <c r="BJ699" s="112" t="s">
        <v>544</v>
      </c>
      <c r="BK699" s="195">
        <f>ROUND(I699*H699,2)</f>
        <v>0</v>
      </c>
      <c r="BL699" s="112" t="s">
        <v>955</v>
      </c>
      <c r="BM699" s="194" t="s">
        <v>5404</v>
      </c>
    </row>
    <row r="700" spans="2:65" s="119" customFormat="1" x14ac:dyDescent="0.25">
      <c r="B700" s="120"/>
      <c r="D700" s="196" t="s">
        <v>865</v>
      </c>
      <c r="F700" s="197" t="s">
        <v>5405</v>
      </c>
      <c r="L700" s="120"/>
      <c r="M700" s="198"/>
      <c r="T700" s="199"/>
      <c r="AT700" s="112" t="s">
        <v>865</v>
      </c>
      <c r="AU700" s="112" t="s">
        <v>240</v>
      </c>
    </row>
    <row r="701" spans="2:65" s="119" customFormat="1" x14ac:dyDescent="0.25">
      <c r="B701" s="120"/>
      <c r="D701" s="200" t="s">
        <v>867</v>
      </c>
      <c r="F701" s="424" t="s">
        <v>5406</v>
      </c>
      <c r="L701" s="120"/>
      <c r="M701" s="198"/>
      <c r="T701" s="199"/>
      <c r="AT701" s="112" t="s">
        <v>867</v>
      </c>
      <c r="AU701" s="112" t="s">
        <v>240</v>
      </c>
    </row>
    <row r="702" spans="2:65" s="119" customFormat="1" ht="16.5" customHeight="1" x14ac:dyDescent="0.25">
      <c r="B702" s="120"/>
      <c r="C702" s="418" t="s">
        <v>1580</v>
      </c>
      <c r="D702" s="418" t="s">
        <v>512</v>
      </c>
      <c r="E702" s="419" t="s">
        <v>5407</v>
      </c>
      <c r="F702" s="420" t="s">
        <v>5408</v>
      </c>
      <c r="G702" s="421" t="s">
        <v>85</v>
      </c>
      <c r="H702" s="422">
        <v>120</v>
      </c>
      <c r="I702" s="423"/>
      <c r="J702" s="423">
        <f>ROUND(I702*H702,2)</f>
        <v>0</v>
      </c>
      <c r="K702" s="420" t="s">
        <v>862</v>
      </c>
      <c r="L702" s="120"/>
      <c r="M702" s="190" t="s">
        <v>792</v>
      </c>
      <c r="N702" s="191" t="s">
        <v>809</v>
      </c>
      <c r="O702" s="192">
        <v>1.7000000000000001E-2</v>
      </c>
      <c r="P702" s="192">
        <f>O702*H702</f>
        <v>2.04</v>
      </c>
      <c r="Q702" s="192">
        <v>2.7E-4</v>
      </c>
      <c r="R702" s="192">
        <f>Q702*H702</f>
        <v>3.2399999999999998E-2</v>
      </c>
      <c r="S702" s="192">
        <v>0</v>
      </c>
      <c r="T702" s="193">
        <f>S702*H702</f>
        <v>0</v>
      </c>
      <c r="AR702" s="194" t="s">
        <v>955</v>
      </c>
      <c r="AT702" s="194" t="s">
        <v>512</v>
      </c>
      <c r="AU702" s="194" t="s">
        <v>240</v>
      </c>
      <c r="AY702" s="112" t="s">
        <v>858</v>
      </c>
      <c r="BE702" s="195">
        <f>IF(N702="základní",J702,0)</f>
        <v>0</v>
      </c>
      <c r="BF702" s="195">
        <f>IF(N702="snížená",J702,0)</f>
        <v>0</v>
      </c>
      <c r="BG702" s="195">
        <f>IF(N702="zákl. přenesená",J702,0)</f>
        <v>0</v>
      </c>
      <c r="BH702" s="195">
        <f>IF(N702="sníž. přenesená",J702,0)</f>
        <v>0</v>
      </c>
      <c r="BI702" s="195">
        <f>IF(N702="nulová",J702,0)</f>
        <v>0</v>
      </c>
      <c r="BJ702" s="112" t="s">
        <v>544</v>
      </c>
      <c r="BK702" s="195">
        <f>ROUND(I702*H702,2)</f>
        <v>0</v>
      </c>
      <c r="BL702" s="112" t="s">
        <v>955</v>
      </c>
      <c r="BM702" s="194" t="s">
        <v>5409</v>
      </c>
    </row>
    <row r="703" spans="2:65" s="119" customFormat="1" x14ac:dyDescent="0.25">
      <c r="B703" s="120"/>
      <c r="D703" s="196" t="s">
        <v>865</v>
      </c>
      <c r="F703" s="197" t="s">
        <v>5410</v>
      </c>
      <c r="L703" s="120"/>
      <c r="M703" s="198"/>
      <c r="T703" s="199"/>
      <c r="AT703" s="112" t="s">
        <v>865</v>
      </c>
      <c r="AU703" s="112" t="s">
        <v>240</v>
      </c>
    </row>
    <row r="704" spans="2:65" s="119" customFormat="1" x14ac:dyDescent="0.25">
      <c r="B704" s="120"/>
      <c r="D704" s="200" t="s">
        <v>867</v>
      </c>
      <c r="F704" s="424" t="s">
        <v>5411</v>
      </c>
      <c r="L704" s="120"/>
      <c r="M704" s="198"/>
      <c r="T704" s="199"/>
      <c r="AT704" s="112" t="s">
        <v>867</v>
      </c>
      <c r="AU704" s="112" t="s">
        <v>240</v>
      </c>
    </row>
    <row r="705" spans="2:65" s="119" customFormat="1" ht="16.5" customHeight="1" x14ac:dyDescent="0.25">
      <c r="B705" s="120"/>
      <c r="C705" s="418" t="s">
        <v>1586</v>
      </c>
      <c r="D705" s="418" t="s">
        <v>512</v>
      </c>
      <c r="E705" s="419" t="s">
        <v>635</v>
      </c>
      <c r="F705" s="420" t="s">
        <v>636</v>
      </c>
      <c r="G705" s="421" t="s">
        <v>67</v>
      </c>
      <c r="H705" s="422">
        <v>76</v>
      </c>
      <c r="I705" s="423"/>
      <c r="J705" s="423">
        <f>ROUND(I705*H705,2)</f>
        <v>0</v>
      </c>
      <c r="K705" s="420" t="s">
        <v>862</v>
      </c>
      <c r="L705" s="120"/>
      <c r="M705" s="190" t="s">
        <v>792</v>
      </c>
      <c r="N705" s="191" t="s">
        <v>809</v>
      </c>
      <c r="O705" s="192">
        <v>0.18099999999999999</v>
      </c>
      <c r="P705" s="192">
        <f>O705*H705</f>
        <v>13.756</v>
      </c>
      <c r="Q705" s="192">
        <v>1.7000000000000001E-4</v>
      </c>
      <c r="R705" s="192">
        <f>Q705*H705</f>
        <v>1.2920000000000001E-2</v>
      </c>
      <c r="S705" s="192">
        <v>0</v>
      </c>
      <c r="T705" s="193">
        <f>S705*H705</f>
        <v>0</v>
      </c>
      <c r="AR705" s="194" t="s">
        <v>955</v>
      </c>
      <c r="AT705" s="194" t="s">
        <v>512</v>
      </c>
      <c r="AU705" s="194" t="s">
        <v>240</v>
      </c>
      <c r="AY705" s="112" t="s">
        <v>858</v>
      </c>
      <c r="BE705" s="195">
        <f>IF(N705="základní",J705,0)</f>
        <v>0</v>
      </c>
      <c r="BF705" s="195">
        <f>IF(N705="snížená",J705,0)</f>
        <v>0</v>
      </c>
      <c r="BG705" s="195">
        <f>IF(N705="zákl. přenesená",J705,0)</f>
        <v>0</v>
      </c>
      <c r="BH705" s="195">
        <f>IF(N705="sníž. přenesená",J705,0)</f>
        <v>0</v>
      </c>
      <c r="BI705" s="195">
        <f>IF(N705="nulová",J705,0)</f>
        <v>0</v>
      </c>
      <c r="BJ705" s="112" t="s">
        <v>544</v>
      </c>
      <c r="BK705" s="195">
        <f>ROUND(I705*H705,2)</f>
        <v>0</v>
      </c>
      <c r="BL705" s="112" t="s">
        <v>955</v>
      </c>
      <c r="BM705" s="194" t="s">
        <v>5412</v>
      </c>
    </row>
    <row r="706" spans="2:65" s="119" customFormat="1" x14ac:dyDescent="0.25">
      <c r="B706" s="120"/>
      <c r="D706" s="196" t="s">
        <v>865</v>
      </c>
      <c r="F706" s="197" t="s">
        <v>5413</v>
      </c>
      <c r="L706" s="120"/>
      <c r="M706" s="198"/>
      <c r="T706" s="199"/>
      <c r="AT706" s="112" t="s">
        <v>865</v>
      </c>
      <c r="AU706" s="112" t="s">
        <v>240</v>
      </c>
    </row>
    <row r="707" spans="2:65" s="119" customFormat="1" x14ac:dyDescent="0.25">
      <c r="B707" s="120"/>
      <c r="D707" s="200" t="s">
        <v>867</v>
      </c>
      <c r="F707" s="424" t="s">
        <v>5414</v>
      </c>
      <c r="L707" s="120"/>
      <c r="M707" s="198"/>
      <c r="T707" s="199"/>
      <c r="AT707" s="112" t="s">
        <v>867</v>
      </c>
      <c r="AU707" s="112" t="s">
        <v>240</v>
      </c>
    </row>
    <row r="708" spans="2:65" s="202" customFormat="1" ht="11.25" x14ac:dyDescent="0.25">
      <c r="B708" s="203"/>
      <c r="D708" s="196" t="s">
        <v>869</v>
      </c>
      <c r="E708" s="204" t="s">
        <v>792</v>
      </c>
      <c r="F708" s="205" t="s">
        <v>5415</v>
      </c>
      <c r="H708" s="206">
        <v>76</v>
      </c>
      <c r="L708" s="203"/>
      <c r="M708" s="207"/>
      <c r="T708" s="208"/>
      <c r="AT708" s="204" t="s">
        <v>869</v>
      </c>
      <c r="AU708" s="204" t="s">
        <v>240</v>
      </c>
      <c r="AV708" s="202" t="s">
        <v>240</v>
      </c>
      <c r="AW708" s="202" t="s">
        <v>871</v>
      </c>
      <c r="AX708" s="202" t="s">
        <v>544</v>
      </c>
      <c r="AY708" s="204" t="s">
        <v>858</v>
      </c>
    </row>
    <row r="709" spans="2:65" s="119" customFormat="1" ht="16.5" customHeight="1" x14ac:dyDescent="0.25">
      <c r="B709" s="120"/>
      <c r="C709" s="418" t="s">
        <v>1590</v>
      </c>
      <c r="D709" s="418" t="s">
        <v>512</v>
      </c>
      <c r="E709" s="419" t="s">
        <v>5416</v>
      </c>
      <c r="F709" s="420" t="s">
        <v>5417</v>
      </c>
      <c r="G709" s="421" t="s">
        <v>67</v>
      </c>
      <c r="H709" s="422">
        <v>4</v>
      </c>
      <c r="I709" s="423"/>
      <c r="J709" s="423">
        <f>ROUND(I709*H709,2)</f>
        <v>0</v>
      </c>
      <c r="K709" s="420" t="s">
        <v>862</v>
      </c>
      <c r="L709" s="120"/>
      <c r="M709" s="190" t="s">
        <v>792</v>
      </c>
      <c r="N709" s="191" t="s">
        <v>809</v>
      </c>
      <c r="O709" s="192">
        <v>0.20499999999999999</v>
      </c>
      <c r="P709" s="192">
        <f>O709*H709</f>
        <v>0.82</v>
      </c>
      <c r="Q709" s="192">
        <v>7.5000000000000002E-4</v>
      </c>
      <c r="R709" s="192">
        <f>Q709*H709</f>
        <v>3.0000000000000001E-3</v>
      </c>
      <c r="S709" s="192">
        <v>0</v>
      </c>
      <c r="T709" s="193">
        <f>S709*H709</f>
        <v>0</v>
      </c>
      <c r="AR709" s="194" t="s">
        <v>955</v>
      </c>
      <c r="AT709" s="194" t="s">
        <v>512</v>
      </c>
      <c r="AU709" s="194" t="s">
        <v>240</v>
      </c>
      <c r="AY709" s="112" t="s">
        <v>858</v>
      </c>
      <c r="BE709" s="195">
        <f>IF(N709="základní",J709,0)</f>
        <v>0</v>
      </c>
      <c r="BF709" s="195">
        <f>IF(N709="snížená",J709,0)</f>
        <v>0</v>
      </c>
      <c r="BG709" s="195">
        <f>IF(N709="zákl. přenesená",J709,0)</f>
        <v>0</v>
      </c>
      <c r="BH709" s="195">
        <f>IF(N709="sníž. přenesená",J709,0)</f>
        <v>0</v>
      </c>
      <c r="BI709" s="195">
        <f>IF(N709="nulová",J709,0)</f>
        <v>0</v>
      </c>
      <c r="BJ709" s="112" t="s">
        <v>544</v>
      </c>
      <c r="BK709" s="195">
        <f>ROUND(I709*H709,2)</f>
        <v>0</v>
      </c>
      <c r="BL709" s="112" t="s">
        <v>955</v>
      </c>
      <c r="BM709" s="194" t="s">
        <v>5418</v>
      </c>
    </row>
    <row r="710" spans="2:65" s="119" customFormat="1" x14ac:dyDescent="0.25">
      <c r="B710" s="120"/>
      <c r="D710" s="196" t="s">
        <v>865</v>
      </c>
      <c r="F710" s="197" t="s">
        <v>5419</v>
      </c>
      <c r="L710" s="120"/>
      <c r="M710" s="198"/>
      <c r="T710" s="199"/>
      <c r="AT710" s="112" t="s">
        <v>865</v>
      </c>
      <c r="AU710" s="112" t="s">
        <v>240</v>
      </c>
    </row>
    <row r="711" spans="2:65" s="119" customFormat="1" x14ac:dyDescent="0.25">
      <c r="B711" s="120"/>
      <c r="D711" s="200" t="s">
        <v>867</v>
      </c>
      <c r="F711" s="424" t="s">
        <v>5420</v>
      </c>
      <c r="L711" s="120"/>
      <c r="M711" s="198"/>
      <c r="T711" s="199"/>
      <c r="AT711" s="112" t="s">
        <v>867</v>
      </c>
      <c r="AU711" s="112" t="s">
        <v>240</v>
      </c>
    </row>
    <row r="712" spans="2:65" s="202" customFormat="1" ht="11.25" x14ac:dyDescent="0.25">
      <c r="B712" s="203"/>
      <c r="D712" s="196" t="s">
        <v>869</v>
      </c>
      <c r="E712" s="204" t="s">
        <v>792</v>
      </c>
      <c r="F712" s="205" t="s">
        <v>5235</v>
      </c>
      <c r="H712" s="206">
        <v>4</v>
      </c>
      <c r="L712" s="203"/>
      <c r="M712" s="207"/>
      <c r="T712" s="208"/>
      <c r="AT712" s="204" t="s">
        <v>869</v>
      </c>
      <c r="AU712" s="204" t="s">
        <v>240</v>
      </c>
      <c r="AV712" s="202" t="s">
        <v>240</v>
      </c>
      <c r="AW712" s="202" t="s">
        <v>871</v>
      </c>
      <c r="AX712" s="202" t="s">
        <v>544</v>
      </c>
      <c r="AY712" s="204" t="s">
        <v>858</v>
      </c>
    </row>
    <row r="713" spans="2:65" s="119" customFormat="1" ht="16.5" customHeight="1" x14ac:dyDescent="0.25">
      <c r="B713" s="120"/>
      <c r="C713" s="418" t="s">
        <v>1601</v>
      </c>
      <c r="D713" s="418" t="s">
        <v>512</v>
      </c>
      <c r="E713" s="419" t="s">
        <v>5421</v>
      </c>
      <c r="F713" s="420" t="s">
        <v>5422</v>
      </c>
      <c r="G713" s="421" t="s">
        <v>67</v>
      </c>
      <c r="H713" s="422">
        <v>8</v>
      </c>
      <c r="I713" s="423"/>
      <c r="J713" s="423">
        <f>ROUND(I713*H713,2)</f>
        <v>0</v>
      </c>
      <c r="K713" s="420" t="s">
        <v>862</v>
      </c>
      <c r="L713" s="120"/>
      <c r="M713" s="190" t="s">
        <v>792</v>
      </c>
      <c r="N713" s="191" t="s">
        <v>809</v>
      </c>
      <c r="O713" s="192">
        <v>0.20699999999999999</v>
      </c>
      <c r="P713" s="192">
        <f>O713*H713</f>
        <v>1.6559999999999999</v>
      </c>
      <c r="Q713" s="192">
        <v>5.6999999999999998E-4</v>
      </c>
      <c r="R713" s="192">
        <f>Q713*H713</f>
        <v>4.5599999999999998E-3</v>
      </c>
      <c r="S713" s="192">
        <v>0</v>
      </c>
      <c r="T713" s="193">
        <f>S713*H713</f>
        <v>0</v>
      </c>
      <c r="AR713" s="194" t="s">
        <v>955</v>
      </c>
      <c r="AT713" s="194" t="s">
        <v>512</v>
      </c>
      <c r="AU713" s="194" t="s">
        <v>240</v>
      </c>
      <c r="AY713" s="112" t="s">
        <v>858</v>
      </c>
      <c r="BE713" s="195">
        <f>IF(N713="základní",J713,0)</f>
        <v>0</v>
      </c>
      <c r="BF713" s="195">
        <f>IF(N713="snížená",J713,0)</f>
        <v>0</v>
      </c>
      <c r="BG713" s="195">
        <f>IF(N713="zákl. přenesená",J713,0)</f>
        <v>0</v>
      </c>
      <c r="BH713" s="195">
        <f>IF(N713="sníž. přenesená",J713,0)</f>
        <v>0</v>
      </c>
      <c r="BI713" s="195">
        <f>IF(N713="nulová",J713,0)</f>
        <v>0</v>
      </c>
      <c r="BJ713" s="112" t="s">
        <v>544</v>
      </c>
      <c r="BK713" s="195">
        <f>ROUND(I713*H713,2)</f>
        <v>0</v>
      </c>
      <c r="BL713" s="112" t="s">
        <v>955</v>
      </c>
      <c r="BM713" s="194" t="s">
        <v>5423</v>
      </c>
    </row>
    <row r="714" spans="2:65" s="119" customFormat="1" x14ac:dyDescent="0.25">
      <c r="B714" s="120"/>
      <c r="D714" s="196" t="s">
        <v>865</v>
      </c>
      <c r="F714" s="197" t="s">
        <v>5424</v>
      </c>
      <c r="L714" s="120"/>
      <c r="M714" s="198"/>
      <c r="T714" s="199"/>
      <c r="AT714" s="112" t="s">
        <v>865</v>
      </c>
      <c r="AU714" s="112" t="s">
        <v>240</v>
      </c>
    </row>
    <row r="715" spans="2:65" s="119" customFormat="1" x14ac:dyDescent="0.25">
      <c r="B715" s="120"/>
      <c r="D715" s="200" t="s">
        <v>867</v>
      </c>
      <c r="F715" s="424" t="s">
        <v>5425</v>
      </c>
      <c r="L715" s="120"/>
      <c r="M715" s="198"/>
      <c r="T715" s="199"/>
      <c r="AT715" s="112" t="s">
        <v>867</v>
      </c>
      <c r="AU715" s="112" t="s">
        <v>240</v>
      </c>
    </row>
    <row r="716" spans="2:65" s="202" customFormat="1" ht="11.25" x14ac:dyDescent="0.25">
      <c r="B716" s="203"/>
      <c r="D716" s="196" t="s">
        <v>869</v>
      </c>
      <c r="E716" s="204" t="s">
        <v>792</v>
      </c>
      <c r="F716" s="205" t="s">
        <v>5263</v>
      </c>
      <c r="H716" s="206">
        <v>8</v>
      </c>
      <c r="L716" s="203"/>
      <c r="M716" s="207"/>
      <c r="T716" s="208"/>
      <c r="AT716" s="204" t="s">
        <v>869</v>
      </c>
      <c r="AU716" s="204" t="s">
        <v>240</v>
      </c>
      <c r="AV716" s="202" t="s">
        <v>240</v>
      </c>
      <c r="AW716" s="202" t="s">
        <v>871</v>
      </c>
      <c r="AX716" s="202" t="s">
        <v>544</v>
      </c>
      <c r="AY716" s="204" t="s">
        <v>858</v>
      </c>
    </row>
    <row r="717" spans="2:65" s="119" customFormat="1" ht="16.5" customHeight="1" x14ac:dyDescent="0.25">
      <c r="B717" s="120"/>
      <c r="C717" s="418" t="s">
        <v>1605</v>
      </c>
      <c r="D717" s="418" t="s">
        <v>512</v>
      </c>
      <c r="E717" s="419" t="s">
        <v>5426</v>
      </c>
      <c r="F717" s="420" t="s">
        <v>5427</v>
      </c>
      <c r="G717" s="421" t="s">
        <v>67</v>
      </c>
      <c r="H717" s="422">
        <v>8</v>
      </c>
      <c r="I717" s="423"/>
      <c r="J717" s="423">
        <f>ROUND(I717*H717,2)</f>
        <v>0</v>
      </c>
      <c r="K717" s="420" t="s">
        <v>862</v>
      </c>
      <c r="L717" s="120"/>
      <c r="M717" s="190" t="s">
        <v>792</v>
      </c>
      <c r="N717" s="191" t="s">
        <v>809</v>
      </c>
      <c r="O717" s="192">
        <v>0.22700000000000001</v>
      </c>
      <c r="P717" s="192">
        <f>O717*H717</f>
        <v>1.8160000000000001</v>
      </c>
      <c r="Q717" s="192">
        <v>7.2000000000000005E-4</v>
      </c>
      <c r="R717" s="192">
        <f>Q717*H717</f>
        <v>5.7600000000000004E-3</v>
      </c>
      <c r="S717" s="192">
        <v>0</v>
      </c>
      <c r="T717" s="193">
        <f>S717*H717</f>
        <v>0</v>
      </c>
      <c r="AR717" s="194" t="s">
        <v>955</v>
      </c>
      <c r="AT717" s="194" t="s">
        <v>512</v>
      </c>
      <c r="AU717" s="194" t="s">
        <v>240</v>
      </c>
      <c r="AY717" s="112" t="s">
        <v>858</v>
      </c>
      <c r="BE717" s="195">
        <f>IF(N717="základní",J717,0)</f>
        <v>0</v>
      </c>
      <c r="BF717" s="195">
        <f>IF(N717="snížená",J717,0)</f>
        <v>0</v>
      </c>
      <c r="BG717" s="195">
        <f>IF(N717="zákl. přenesená",J717,0)</f>
        <v>0</v>
      </c>
      <c r="BH717" s="195">
        <f>IF(N717="sníž. přenesená",J717,0)</f>
        <v>0</v>
      </c>
      <c r="BI717" s="195">
        <f>IF(N717="nulová",J717,0)</f>
        <v>0</v>
      </c>
      <c r="BJ717" s="112" t="s">
        <v>544</v>
      </c>
      <c r="BK717" s="195">
        <f>ROUND(I717*H717,2)</f>
        <v>0</v>
      </c>
      <c r="BL717" s="112" t="s">
        <v>955</v>
      </c>
      <c r="BM717" s="194" t="s">
        <v>5428</v>
      </c>
    </row>
    <row r="718" spans="2:65" s="119" customFormat="1" x14ac:dyDescent="0.25">
      <c r="B718" s="120"/>
      <c r="D718" s="196" t="s">
        <v>865</v>
      </c>
      <c r="F718" s="197" t="s">
        <v>5429</v>
      </c>
      <c r="L718" s="120"/>
      <c r="M718" s="198"/>
      <c r="T718" s="199"/>
      <c r="AT718" s="112" t="s">
        <v>865</v>
      </c>
      <c r="AU718" s="112" t="s">
        <v>240</v>
      </c>
    </row>
    <row r="719" spans="2:65" s="119" customFormat="1" x14ac:dyDescent="0.25">
      <c r="B719" s="120"/>
      <c r="D719" s="200" t="s">
        <v>867</v>
      </c>
      <c r="F719" s="424" t="s">
        <v>5430</v>
      </c>
      <c r="L719" s="120"/>
      <c r="M719" s="198"/>
      <c r="T719" s="199"/>
      <c r="AT719" s="112" t="s">
        <v>867</v>
      </c>
      <c r="AU719" s="112" t="s">
        <v>240</v>
      </c>
    </row>
    <row r="720" spans="2:65" s="119" customFormat="1" ht="16.5" customHeight="1" x14ac:dyDescent="0.25">
      <c r="B720" s="120"/>
      <c r="C720" s="418" t="s">
        <v>1614</v>
      </c>
      <c r="D720" s="418" t="s">
        <v>512</v>
      </c>
      <c r="E720" s="419" t="s">
        <v>5431</v>
      </c>
      <c r="F720" s="420" t="s">
        <v>5432</v>
      </c>
      <c r="G720" s="421" t="s">
        <v>67</v>
      </c>
      <c r="H720" s="422">
        <v>2</v>
      </c>
      <c r="I720" s="423"/>
      <c r="J720" s="423">
        <f>ROUND(I720*H720,2)</f>
        <v>0</v>
      </c>
      <c r="K720" s="420" t="s">
        <v>862</v>
      </c>
      <c r="L720" s="120"/>
      <c r="M720" s="190" t="s">
        <v>792</v>
      </c>
      <c r="N720" s="191" t="s">
        <v>809</v>
      </c>
      <c r="O720" s="192">
        <v>0.35199999999999998</v>
      </c>
      <c r="P720" s="192">
        <f>O720*H720</f>
        <v>0.70399999999999996</v>
      </c>
      <c r="Q720" s="192">
        <v>1.5200000000000001E-3</v>
      </c>
      <c r="R720" s="192">
        <f>Q720*H720</f>
        <v>3.0400000000000002E-3</v>
      </c>
      <c r="S720" s="192">
        <v>0</v>
      </c>
      <c r="T720" s="193">
        <f>S720*H720</f>
        <v>0</v>
      </c>
      <c r="AR720" s="194" t="s">
        <v>955</v>
      </c>
      <c r="AT720" s="194" t="s">
        <v>512</v>
      </c>
      <c r="AU720" s="194" t="s">
        <v>240</v>
      </c>
      <c r="AY720" s="112" t="s">
        <v>858</v>
      </c>
      <c r="BE720" s="195">
        <f>IF(N720="základní",J720,0)</f>
        <v>0</v>
      </c>
      <c r="BF720" s="195">
        <f>IF(N720="snížená",J720,0)</f>
        <v>0</v>
      </c>
      <c r="BG720" s="195">
        <f>IF(N720="zákl. přenesená",J720,0)</f>
        <v>0</v>
      </c>
      <c r="BH720" s="195">
        <f>IF(N720="sníž. přenesená",J720,0)</f>
        <v>0</v>
      </c>
      <c r="BI720" s="195">
        <f>IF(N720="nulová",J720,0)</f>
        <v>0</v>
      </c>
      <c r="BJ720" s="112" t="s">
        <v>544</v>
      </c>
      <c r="BK720" s="195">
        <f>ROUND(I720*H720,2)</f>
        <v>0</v>
      </c>
      <c r="BL720" s="112" t="s">
        <v>955</v>
      </c>
      <c r="BM720" s="194" t="s">
        <v>5433</v>
      </c>
    </row>
    <row r="721" spans="2:65" s="119" customFormat="1" x14ac:dyDescent="0.25">
      <c r="B721" s="120"/>
      <c r="D721" s="196" t="s">
        <v>865</v>
      </c>
      <c r="F721" s="197" t="s">
        <v>5434</v>
      </c>
      <c r="L721" s="120"/>
      <c r="M721" s="198"/>
      <c r="T721" s="199"/>
      <c r="AT721" s="112" t="s">
        <v>865</v>
      </c>
      <c r="AU721" s="112" t="s">
        <v>240</v>
      </c>
    </row>
    <row r="722" spans="2:65" s="119" customFormat="1" x14ac:dyDescent="0.25">
      <c r="B722" s="120"/>
      <c r="D722" s="200" t="s">
        <v>867</v>
      </c>
      <c r="F722" s="424" t="s">
        <v>5435</v>
      </c>
      <c r="L722" s="120"/>
      <c r="M722" s="198"/>
      <c r="T722" s="199"/>
      <c r="AT722" s="112" t="s">
        <v>867</v>
      </c>
      <c r="AU722" s="112" t="s">
        <v>240</v>
      </c>
    </row>
    <row r="723" spans="2:65" s="119" customFormat="1" ht="16.5" customHeight="1" x14ac:dyDescent="0.25">
      <c r="B723" s="120"/>
      <c r="C723" s="418" t="s">
        <v>1618</v>
      </c>
      <c r="D723" s="418" t="s">
        <v>512</v>
      </c>
      <c r="E723" s="419" t="s">
        <v>5436</v>
      </c>
      <c r="F723" s="420" t="s">
        <v>5437</v>
      </c>
      <c r="G723" s="421" t="s">
        <v>67</v>
      </c>
      <c r="H723" s="422">
        <v>2</v>
      </c>
      <c r="I723" s="423"/>
      <c r="J723" s="423">
        <f>ROUND(I723*H723,2)</f>
        <v>0</v>
      </c>
      <c r="K723" s="420" t="s">
        <v>862</v>
      </c>
      <c r="L723" s="120"/>
      <c r="M723" s="190" t="s">
        <v>792</v>
      </c>
      <c r="N723" s="191" t="s">
        <v>809</v>
      </c>
      <c r="O723" s="192">
        <v>0.42399999999999999</v>
      </c>
      <c r="P723" s="192">
        <f>O723*H723</f>
        <v>0.84799999999999998</v>
      </c>
      <c r="Q723" s="192">
        <v>2.6199999999999999E-3</v>
      </c>
      <c r="R723" s="192">
        <f>Q723*H723</f>
        <v>5.2399999999999999E-3</v>
      </c>
      <c r="S723" s="192">
        <v>0</v>
      </c>
      <c r="T723" s="193">
        <f>S723*H723</f>
        <v>0</v>
      </c>
      <c r="AR723" s="194" t="s">
        <v>955</v>
      </c>
      <c r="AT723" s="194" t="s">
        <v>512</v>
      </c>
      <c r="AU723" s="194" t="s">
        <v>240</v>
      </c>
      <c r="AY723" s="112" t="s">
        <v>858</v>
      </c>
      <c r="BE723" s="195">
        <f>IF(N723="základní",J723,0)</f>
        <v>0</v>
      </c>
      <c r="BF723" s="195">
        <f>IF(N723="snížená",J723,0)</f>
        <v>0</v>
      </c>
      <c r="BG723" s="195">
        <f>IF(N723="zákl. přenesená",J723,0)</f>
        <v>0</v>
      </c>
      <c r="BH723" s="195">
        <f>IF(N723="sníž. přenesená",J723,0)</f>
        <v>0</v>
      </c>
      <c r="BI723" s="195">
        <f>IF(N723="nulová",J723,0)</f>
        <v>0</v>
      </c>
      <c r="BJ723" s="112" t="s">
        <v>544</v>
      </c>
      <c r="BK723" s="195">
        <f>ROUND(I723*H723,2)</f>
        <v>0</v>
      </c>
      <c r="BL723" s="112" t="s">
        <v>955</v>
      </c>
      <c r="BM723" s="194" t="s">
        <v>5438</v>
      </c>
    </row>
    <row r="724" spans="2:65" s="119" customFormat="1" x14ac:dyDescent="0.25">
      <c r="B724" s="120"/>
      <c r="D724" s="196" t="s">
        <v>865</v>
      </c>
      <c r="F724" s="197" t="s">
        <v>5439</v>
      </c>
      <c r="L724" s="120"/>
      <c r="M724" s="198"/>
      <c r="T724" s="199"/>
      <c r="AT724" s="112" t="s">
        <v>865</v>
      </c>
      <c r="AU724" s="112" t="s">
        <v>240</v>
      </c>
    </row>
    <row r="725" spans="2:65" s="119" customFormat="1" x14ac:dyDescent="0.25">
      <c r="B725" s="120"/>
      <c r="D725" s="200" t="s">
        <v>867</v>
      </c>
      <c r="F725" s="424" t="s">
        <v>5440</v>
      </c>
      <c r="L725" s="120"/>
      <c r="M725" s="198"/>
      <c r="T725" s="199"/>
      <c r="AT725" s="112" t="s">
        <v>867</v>
      </c>
      <c r="AU725" s="112" t="s">
        <v>240</v>
      </c>
    </row>
    <row r="726" spans="2:65" s="119" customFormat="1" ht="16.5" customHeight="1" x14ac:dyDescent="0.25">
      <c r="B726" s="120"/>
      <c r="C726" s="418" t="s">
        <v>1622</v>
      </c>
      <c r="D726" s="418" t="s">
        <v>512</v>
      </c>
      <c r="E726" s="419" t="s">
        <v>5441</v>
      </c>
      <c r="F726" s="420" t="s">
        <v>5442</v>
      </c>
      <c r="G726" s="421" t="s">
        <v>67</v>
      </c>
      <c r="H726" s="422">
        <v>2</v>
      </c>
      <c r="I726" s="423"/>
      <c r="J726" s="423">
        <f>ROUND(I726*H726,2)</f>
        <v>0</v>
      </c>
      <c r="K726" s="420" t="s">
        <v>862</v>
      </c>
      <c r="L726" s="120"/>
      <c r="M726" s="190" t="s">
        <v>792</v>
      </c>
      <c r="N726" s="191" t="s">
        <v>809</v>
      </c>
      <c r="O726" s="192">
        <v>0.22700000000000001</v>
      </c>
      <c r="P726" s="192">
        <f>O726*H726</f>
        <v>0.45400000000000001</v>
      </c>
      <c r="Q726" s="192">
        <v>5.1999999999999995E-4</v>
      </c>
      <c r="R726" s="192">
        <f>Q726*H726</f>
        <v>1.0399999999999999E-3</v>
      </c>
      <c r="S726" s="192">
        <v>0</v>
      </c>
      <c r="T726" s="193">
        <f>S726*H726</f>
        <v>0</v>
      </c>
      <c r="AR726" s="194" t="s">
        <v>955</v>
      </c>
      <c r="AT726" s="194" t="s">
        <v>512</v>
      </c>
      <c r="AU726" s="194" t="s">
        <v>240</v>
      </c>
      <c r="AY726" s="112" t="s">
        <v>858</v>
      </c>
      <c r="BE726" s="195">
        <f>IF(N726="základní",J726,0)</f>
        <v>0</v>
      </c>
      <c r="BF726" s="195">
        <f>IF(N726="snížená",J726,0)</f>
        <v>0</v>
      </c>
      <c r="BG726" s="195">
        <f>IF(N726="zákl. přenesená",J726,0)</f>
        <v>0</v>
      </c>
      <c r="BH726" s="195">
        <f>IF(N726="sníž. přenesená",J726,0)</f>
        <v>0</v>
      </c>
      <c r="BI726" s="195">
        <f>IF(N726="nulová",J726,0)</f>
        <v>0</v>
      </c>
      <c r="BJ726" s="112" t="s">
        <v>544</v>
      </c>
      <c r="BK726" s="195">
        <f>ROUND(I726*H726,2)</f>
        <v>0</v>
      </c>
      <c r="BL726" s="112" t="s">
        <v>955</v>
      </c>
      <c r="BM726" s="194" t="s">
        <v>5443</v>
      </c>
    </row>
    <row r="727" spans="2:65" s="119" customFormat="1" x14ac:dyDescent="0.25">
      <c r="B727" s="120"/>
      <c r="D727" s="196" t="s">
        <v>865</v>
      </c>
      <c r="F727" s="197" t="s">
        <v>5444</v>
      </c>
      <c r="L727" s="120"/>
      <c r="M727" s="198"/>
      <c r="T727" s="199"/>
      <c r="AT727" s="112" t="s">
        <v>865</v>
      </c>
      <c r="AU727" s="112" t="s">
        <v>240</v>
      </c>
    </row>
    <row r="728" spans="2:65" s="119" customFormat="1" x14ac:dyDescent="0.25">
      <c r="B728" s="120"/>
      <c r="D728" s="200" t="s">
        <v>867</v>
      </c>
      <c r="F728" s="424" t="s">
        <v>5445</v>
      </c>
      <c r="L728" s="120"/>
      <c r="M728" s="198"/>
      <c r="T728" s="199"/>
      <c r="AT728" s="112" t="s">
        <v>867</v>
      </c>
      <c r="AU728" s="112" t="s">
        <v>240</v>
      </c>
    </row>
    <row r="729" spans="2:65" s="119" customFormat="1" ht="16.5" customHeight="1" x14ac:dyDescent="0.25">
      <c r="B729" s="120"/>
      <c r="C729" s="418" t="s">
        <v>1627</v>
      </c>
      <c r="D729" s="418" t="s">
        <v>512</v>
      </c>
      <c r="E729" s="419" t="s">
        <v>5446</v>
      </c>
      <c r="F729" s="420" t="s">
        <v>5447</v>
      </c>
      <c r="G729" s="421" t="s">
        <v>67</v>
      </c>
      <c r="H729" s="422">
        <v>1</v>
      </c>
      <c r="I729" s="423"/>
      <c r="J729" s="423">
        <f>ROUND(I729*H729,2)</f>
        <v>0</v>
      </c>
      <c r="K729" s="420" t="s">
        <v>862</v>
      </c>
      <c r="L729" s="120"/>
      <c r="M729" s="190" t="s">
        <v>792</v>
      </c>
      <c r="N729" s="191" t="s">
        <v>809</v>
      </c>
      <c r="O729" s="192">
        <v>0.20699999999999999</v>
      </c>
      <c r="P729" s="192">
        <f>O729*H729</f>
        <v>0.20699999999999999</v>
      </c>
      <c r="Q729" s="192">
        <v>4.6999999999999999E-4</v>
      </c>
      <c r="R729" s="192">
        <f>Q729*H729</f>
        <v>4.6999999999999999E-4</v>
      </c>
      <c r="S729" s="192">
        <v>0</v>
      </c>
      <c r="T729" s="193">
        <f>S729*H729</f>
        <v>0</v>
      </c>
      <c r="AR729" s="194" t="s">
        <v>955</v>
      </c>
      <c r="AT729" s="194" t="s">
        <v>512</v>
      </c>
      <c r="AU729" s="194" t="s">
        <v>240</v>
      </c>
      <c r="AY729" s="112" t="s">
        <v>858</v>
      </c>
      <c r="BE729" s="195">
        <f>IF(N729="základní",J729,0)</f>
        <v>0</v>
      </c>
      <c r="BF729" s="195">
        <f>IF(N729="snížená",J729,0)</f>
        <v>0</v>
      </c>
      <c r="BG729" s="195">
        <f>IF(N729="zákl. přenesená",J729,0)</f>
        <v>0</v>
      </c>
      <c r="BH729" s="195">
        <f>IF(N729="sníž. přenesená",J729,0)</f>
        <v>0</v>
      </c>
      <c r="BI729" s="195">
        <f>IF(N729="nulová",J729,0)</f>
        <v>0</v>
      </c>
      <c r="BJ729" s="112" t="s">
        <v>544</v>
      </c>
      <c r="BK729" s="195">
        <f>ROUND(I729*H729,2)</f>
        <v>0</v>
      </c>
      <c r="BL729" s="112" t="s">
        <v>955</v>
      </c>
      <c r="BM729" s="194" t="s">
        <v>5448</v>
      </c>
    </row>
    <row r="730" spans="2:65" s="119" customFormat="1" x14ac:dyDescent="0.25">
      <c r="B730" s="120"/>
      <c r="D730" s="196" t="s">
        <v>865</v>
      </c>
      <c r="F730" s="197" t="s">
        <v>5449</v>
      </c>
      <c r="L730" s="120"/>
      <c r="M730" s="198"/>
      <c r="T730" s="199"/>
      <c r="AT730" s="112" t="s">
        <v>865</v>
      </c>
      <c r="AU730" s="112" t="s">
        <v>240</v>
      </c>
    </row>
    <row r="731" spans="2:65" s="119" customFormat="1" x14ac:dyDescent="0.25">
      <c r="B731" s="120"/>
      <c r="D731" s="200" t="s">
        <v>867</v>
      </c>
      <c r="F731" s="424" t="s">
        <v>5450</v>
      </c>
      <c r="L731" s="120"/>
      <c r="M731" s="198"/>
      <c r="T731" s="199"/>
      <c r="AT731" s="112" t="s">
        <v>867</v>
      </c>
      <c r="AU731" s="112" t="s">
        <v>240</v>
      </c>
    </row>
    <row r="732" spans="2:65" s="119" customFormat="1" ht="16.5" customHeight="1" x14ac:dyDescent="0.25">
      <c r="B732" s="120"/>
      <c r="C732" s="418" t="s">
        <v>1639</v>
      </c>
      <c r="D732" s="418" t="s">
        <v>512</v>
      </c>
      <c r="E732" s="419" t="s">
        <v>637</v>
      </c>
      <c r="F732" s="420" t="s">
        <v>638</v>
      </c>
      <c r="G732" s="421" t="s">
        <v>67</v>
      </c>
      <c r="H732" s="422">
        <v>6</v>
      </c>
      <c r="I732" s="423"/>
      <c r="J732" s="423">
        <f>ROUND(I732*H732,2)</f>
        <v>0</v>
      </c>
      <c r="K732" s="420" t="s">
        <v>862</v>
      </c>
      <c r="L732" s="120"/>
      <c r="M732" s="190" t="s">
        <v>792</v>
      </c>
      <c r="N732" s="191" t="s">
        <v>809</v>
      </c>
      <c r="O732" s="192">
        <v>0.22</v>
      </c>
      <c r="P732" s="192">
        <f>O732*H732</f>
        <v>1.32</v>
      </c>
      <c r="Q732" s="192">
        <v>5.0000000000000001E-4</v>
      </c>
      <c r="R732" s="192">
        <f>Q732*H732</f>
        <v>3.0000000000000001E-3</v>
      </c>
      <c r="S732" s="192">
        <v>0</v>
      </c>
      <c r="T732" s="193">
        <f>S732*H732</f>
        <v>0</v>
      </c>
      <c r="AR732" s="194" t="s">
        <v>955</v>
      </c>
      <c r="AT732" s="194" t="s">
        <v>512</v>
      </c>
      <c r="AU732" s="194" t="s">
        <v>240</v>
      </c>
      <c r="AY732" s="112" t="s">
        <v>858</v>
      </c>
      <c r="BE732" s="195">
        <f>IF(N732="základní",J732,0)</f>
        <v>0</v>
      </c>
      <c r="BF732" s="195">
        <f>IF(N732="snížená",J732,0)</f>
        <v>0</v>
      </c>
      <c r="BG732" s="195">
        <f>IF(N732="zákl. přenesená",J732,0)</f>
        <v>0</v>
      </c>
      <c r="BH732" s="195">
        <f>IF(N732="sníž. přenesená",J732,0)</f>
        <v>0</v>
      </c>
      <c r="BI732" s="195">
        <f>IF(N732="nulová",J732,0)</f>
        <v>0</v>
      </c>
      <c r="BJ732" s="112" t="s">
        <v>544</v>
      </c>
      <c r="BK732" s="195">
        <f>ROUND(I732*H732,2)</f>
        <v>0</v>
      </c>
      <c r="BL732" s="112" t="s">
        <v>955</v>
      </c>
      <c r="BM732" s="194" t="s">
        <v>5451</v>
      </c>
    </row>
    <row r="733" spans="2:65" s="119" customFormat="1" x14ac:dyDescent="0.25">
      <c r="B733" s="120"/>
      <c r="D733" s="196" t="s">
        <v>865</v>
      </c>
      <c r="F733" s="197" t="s">
        <v>5452</v>
      </c>
      <c r="L733" s="120"/>
      <c r="M733" s="198"/>
      <c r="T733" s="199"/>
      <c r="AT733" s="112" t="s">
        <v>865</v>
      </c>
      <c r="AU733" s="112" t="s">
        <v>240</v>
      </c>
    </row>
    <row r="734" spans="2:65" s="119" customFormat="1" x14ac:dyDescent="0.25">
      <c r="B734" s="120"/>
      <c r="D734" s="200" t="s">
        <v>867</v>
      </c>
      <c r="F734" s="424" t="s">
        <v>5453</v>
      </c>
      <c r="L734" s="120"/>
      <c r="M734" s="198"/>
      <c r="T734" s="199"/>
      <c r="AT734" s="112" t="s">
        <v>867</v>
      </c>
      <c r="AU734" s="112" t="s">
        <v>240</v>
      </c>
    </row>
    <row r="735" spans="2:65" s="119" customFormat="1" ht="16.5" customHeight="1" x14ac:dyDescent="0.25">
      <c r="B735" s="120"/>
      <c r="C735" s="418" t="s">
        <v>1648</v>
      </c>
      <c r="D735" s="418" t="s">
        <v>512</v>
      </c>
      <c r="E735" s="419" t="s">
        <v>5454</v>
      </c>
      <c r="F735" s="420" t="s">
        <v>5455</v>
      </c>
      <c r="G735" s="421" t="s">
        <v>67</v>
      </c>
      <c r="H735" s="422">
        <v>1</v>
      </c>
      <c r="I735" s="423"/>
      <c r="J735" s="423">
        <f>ROUND(I735*H735,2)</f>
        <v>0</v>
      </c>
      <c r="K735" s="420" t="s">
        <v>862</v>
      </c>
      <c r="L735" s="120"/>
      <c r="M735" s="190" t="s">
        <v>792</v>
      </c>
      <c r="N735" s="191" t="s">
        <v>809</v>
      </c>
      <c r="O735" s="192">
        <v>0.35099999999999998</v>
      </c>
      <c r="P735" s="192">
        <f>O735*H735</f>
        <v>0.35099999999999998</v>
      </c>
      <c r="Q735" s="192">
        <v>5.62E-3</v>
      </c>
      <c r="R735" s="192">
        <f>Q735*H735</f>
        <v>5.62E-3</v>
      </c>
      <c r="S735" s="192">
        <v>0</v>
      </c>
      <c r="T735" s="193">
        <f>S735*H735</f>
        <v>0</v>
      </c>
      <c r="AR735" s="194" t="s">
        <v>955</v>
      </c>
      <c r="AT735" s="194" t="s">
        <v>512</v>
      </c>
      <c r="AU735" s="194" t="s">
        <v>240</v>
      </c>
      <c r="AY735" s="112" t="s">
        <v>858</v>
      </c>
      <c r="BE735" s="195">
        <f>IF(N735="základní",J735,0)</f>
        <v>0</v>
      </c>
      <c r="BF735" s="195">
        <f>IF(N735="snížená",J735,0)</f>
        <v>0</v>
      </c>
      <c r="BG735" s="195">
        <f>IF(N735="zákl. přenesená",J735,0)</f>
        <v>0</v>
      </c>
      <c r="BH735" s="195">
        <f>IF(N735="sníž. přenesená",J735,0)</f>
        <v>0</v>
      </c>
      <c r="BI735" s="195">
        <f>IF(N735="nulová",J735,0)</f>
        <v>0</v>
      </c>
      <c r="BJ735" s="112" t="s">
        <v>544</v>
      </c>
      <c r="BK735" s="195">
        <f>ROUND(I735*H735,2)</f>
        <v>0</v>
      </c>
      <c r="BL735" s="112" t="s">
        <v>955</v>
      </c>
      <c r="BM735" s="194" t="s">
        <v>5456</v>
      </c>
    </row>
    <row r="736" spans="2:65" s="119" customFormat="1" x14ac:dyDescent="0.25">
      <c r="B736" s="120"/>
      <c r="D736" s="196" t="s">
        <v>865</v>
      </c>
      <c r="F736" s="197" t="s">
        <v>5457</v>
      </c>
      <c r="L736" s="120"/>
      <c r="M736" s="198"/>
      <c r="T736" s="199"/>
      <c r="AT736" s="112" t="s">
        <v>865</v>
      </c>
      <c r="AU736" s="112" t="s">
        <v>240</v>
      </c>
    </row>
    <row r="737" spans="2:65" s="119" customFormat="1" x14ac:dyDescent="0.25">
      <c r="B737" s="120"/>
      <c r="D737" s="200" t="s">
        <v>867</v>
      </c>
      <c r="F737" s="424" t="s">
        <v>5458</v>
      </c>
      <c r="L737" s="120"/>
      <c r="M737" s="198"/>
      <c r="T737" s="199"/>
      <c r="AT737" s="112" t="s">
        <v>867</v>
      </c>
      <c r="AU737" s="112" t="s">
        <v>240</v>
      </c>
    </row>
    <row r="738" spans="2:65" s="119" customFormat="1" ht="16.5" customHeight="1" x14ac:dyDescent="0.25">
      <c r="B738" s="120"/>
      <c r="C738" s="418" t="s">
        <v>1655</v>
      </c>
      <c r="D738" s="418" t="s">
        <v>512</v>
      </c>
      <c r="E738" s="419" t="s">
        <v>5459</v>
      </c>
      <c r="F738" s="420" t="s">
        <v>5460</v>
      </c>
      <c r="G738" s="421" t="s">
        <v>67</v>
      </c>
      <c r="H738" s="422">
        <v>1</v>
      </c>
      <c r="I738" s="423"/>
      <c r="J738" s="423">
        <f>ROUND(I738*H738,2)</f>
        <v>0</v>
      </c>
      <c r="K738" s="420" t="s">
        <v>862</v>
      </c>
      <c r="L738" s="120"/>
      <c r="M738" s="190" t="s">
        <v>792</v>
      </c>
      <c r="N738" s="191" t="s">
        <v>809</v>
      </c>
      <c r="O738" s="192">
        <v>0.70399999999999996</v>
      </c>
      <c r="P738" s="192">
        <f>O738*H738</f>
        <v>0.70399999999999996</v>
      </c>
      <c r="Q738" s="192">
        <v>1.3799999999999999E-3</v>
      </c>
      <c r="R738" s="192">
        <f>Q738*H738</f>
        <v>1.3799999999999999E-3</v>
      </c>
      <c r="S738" s="192">
        <v>0</v>
      </c>
      <c r="T738" s="193">
        <f>S738*H738</f>
        <v>0</v>
      </c>
      <c r="AR738" s="194" t="s">
        <v>955</v>
      </c>
      <c r="AT738" s="194" t="s">
        <v>512</v>
      </c>
      <c r="AU738" s="194" t="s">
        <v>240</v>
      </c>
      <c r="AY738" s="112" t="s">
        <v>858</v>
      </c>
      <c r="BE738" s="195">
        <f>IF(N738="základní",J738,0)</f>
        <v>0</v>
      </c>
      <c r="BF738" s="195">
        <f>IF(N738="snížená",J738,0)</f>
        <v>0</v>
      </c>
      <c r="BG738" s="195">
        <f>IF(N738="zákl. přenesená",J738,0)</f>
        <v>0</v>
      </c>
      <c r="BH738" s="195">
        <f>IF(N738="sníž. přenesená",J738,0)</f>
        <v>0</v>
      </c>
      <c r="BI738" s="195">
        <f>IF(N738="nulová",J738,0)</f>
        <v>0</v>
      </c>
      <c r="BJ738" s="112" t="s">
        <v>544</v>
      </c>
      <c r="BK738" s="195">
        <f>ROUND(I738*H738,2)</f>
        <v>0</v>
      </c>
      <c r="BL738" s="112" t="s">
        <v>955</v>
      </c>
      <c r="BM738" s="194" t="s">
        <v>5461</v>
      </c>
    </row>
    <row r="739" spans="2:65" s="119" customFormat="1" x14ac:dyDescent="0.25">
      <c r="B739" s="120"/>
      <c r="D739" s="196" t="s">
        <v>865</v>
      </c>
      <c r="F739" s="197" t="s">
        <v>5462</v>
      </c>
      <c r="L739" s="120"/>
      <c r="M739" s="198"/>
      <c r="T739" s="199"/>
      <c r="AT739" s="112" t="s">
        <v>865</v>
      </c>
      <c r="AU739" s="112" t="s">
        <v>240</v>
      </c>
    </row>
    <row r="740" spans="2:65" s="119" customFormat="1" x14ac:dyDescent="0.25">
      <c r="B740" s="120"/>
      <c r="D740" s="200" t="s">
        <v>867</v>
      </c>
      <c r="F740" s="424" t="s">
        <v>5463</v>
      </c>
      <c r="L740" s="120"/>
      <c r="M740" s="198"/>
      <c r="T740" s="199"/>
      <c r="AT740" s="112" t="s">
        <v>867</v>
      </c>
      <c r="AU740" s="112" t="s">
        <v>240</v>
      </c>
    </row>
    <row r="741" spans="2:65" s="119" customFormat="1" ht="16.5" customHeight="1" x14ac:dyDescent="0.25">
      <c r="B741" s="120"/>
      <c r="C741" s="418" t="s">
        <v>1662</v>
      </c>
      <c r="D741" s="418" t="s">
        <v>512</v>
      </c>
      <c r="E741" s="419" t="s">
        <v>5464</v>
      </c>
      <c r="F741" s="420" t="s">
        <v>5465</v>
      </c>
      <c r="G741" s="421" t="s">
        <v>67</v>
      </c>
      <c r="H741" s="422">
        <v>1</v>
      </c>
      <c r="I741" s="423"/>
      <c r="J741" s="423">
        <f>ROUND(I741*H741,2)</f>
        <v>0</v>
      </c>
      <c r="K741" s="420" t="s">
        <v>862</v>
      </c>
      <c r="L741" s="120"/>
      <c r="M741" s="190" t="s">
        <v>792</v>
      </c>
      <c r="N741" s="191" t="s">
        <v>809</v>
      </c>
      <c r="O741" s="192">
        <v>0.22</v>
      </c>
      <c r="P741" s="192">
        <f>O741*H741</f>
        <v>0.22</v>
      </c>
      <c r="Q741" s="192">
        <v>3.1E-4</v>
      </c>
      <c r="R741" s="192">
        <f>Q741*H741</f>
        <v>3.1E-4</v>
      </c>
      <c r="S741" s="192">
        <v>0</v>
      </c>
      <c r="T741" s="193">
        <f>S741*H741</f>
        <v>0</v>
      </c>
      <c r="AR741" s="194" t="s">
        <v>955</v>
      </c>
      <c r="AT741" s="194" t="s">
        <v>512</v>
      </c>
      <c r="AU741" s="194" t="s">
        <v>240</v>
      </c>
      <c r="AY741" s="112" t="s">
        <v>858</v>
      </c>
      <c r="BE741" s="195">
        <f>IF(N741="základní",J741,0)</f>
        <v>0</v>
      </c>
      <c r="BF741" s="195">
        <f>IF(N741="snížená",J741,0)</f>
        <v>0</v>
      </c>
      <c r="BG741" s="195">
        <f>IF(N741="zákl. přenesená",J741,0)</f>
        <v>0</v>
      </c>
      <c r="BH741" s="195">
        <f>IF(N741="sníž. přenesená",J741,0)</f>
        <v>0</v>
      </c>
      <c r="BI741" s="195">
        <f>IF(N741="nulová",J741,0)</f>
        <v>0</v>
      </c>
      <c r="BJ741" s="112" t="s">
        <v>544</v>
      </c>
      <c r="BK741" s="195">
        <f>ROUND(I741*H741,2)</f>
        <v>0</v>
      </c>
      <c r="BL741" s="112" t="s">
        <v>955</v>
      </c>
      <c r="BM741" s="194" t="s">
        <v>5466</v>
      </c>
    </row>
    <row r="742" spans="2:65" s="119" customFormat="1" x14ac:dyDescent="0.25">
      <c r="B742" s="120"/>
      <c r="D742" s="196" t="s">
        <v>865</v>
      </c>
      <c r="F742" s="197" t="s">
        <v>5467</v>
      </c>
      <c r="L742" s="120"/>
      <c r="M742" s="198"/>
      <c r="T742" s="199"/>
      <c r="AT742" s="112" t="s">
        <v>865</v>
      </c>
      <c r="AU742" s="112" t="s">
        <v>240</v>
      </c>
    </row>
    <row r="743" spans="2:65" s="119" customFormat="1" x14ac:dyDescent="0.25">
      <c r="B743" s="120"/>
      <c r="D743" s="200" t="s">
        <v>867</v>
      </c>
      <c r="F743" s="424" t="s">
        <v>5468</v>
      </c>
      <c r="L743" s="120"/>
      <c r="M743" s="198"/>
      <c r="T743" s="199"/>
      <c r="AT743" s="112" t="s">
        <v>867</v>
      </c>
      <c r="AU743" s="112" t="s">
        <v>240</v>
      </c>
    </row>
    <row r="744" spans="2:65" s="119" customFormat="1" ht="16.5" customHeight="1" x14ac:dyDescent="0.25">
      <c r="B744" s="120"/>
      <c r="C744" s="418" t="s">
        <v>1667</v>
      </c>
      <c r="D744" s="418" t="s">
        <v>512</v>
      </c>
      <c r="E744" s="419" t="s">
        <v>5469</v>
      </c>
      <c r="F744" s="420" t="s">
        <v>5470</v>
      </c>
      <c r="G744" s="421" t="s">
        <v>67</v>
      </c>
      <c r="H744" s="422">
        <v>28</v>
      </c>
      <c r="I744" s="423"/>
      <c r="J744" s="423">
        <f>ROUND(I744*H744,2)</f>
        <v>0</v>
      </c>
      <c r="K744" s="420" t="s">
        <v>862</v>
      </c>
      <c r="L744" s="120"/>
      <c r="M744" s="190" t="s">
        <v>792</v>
      </c>
      <c r="N744" s="191" t="s">
        <v>809</v>
      </c>
      <c r="O744" s="192">
        <v>0.20399999999999999</v>
      </c>
      <c r="P744" s="192">
        <f>O744*H744</f>
        <v>5.7119999999999997</v>
      </c>
      <c r="Q744" s="192">
        <v>7.6000000000000004E-4</v>
      </c>
      <c r="R744" s="192">
        <f>Q744*H744</f>
        <v>2.128E-2</v>
      </c>
      <c r="S744" s="192">
        <v>0</v>
      </c>
      <c r="T744" s="193">
        <f>S744*H744</f>
        <v>0</v>
      </c>
      <c r="AR744" s="194" t="s">
        <v>955</v>
      </c>
      <c r="AT744" s="194" t="s">
        <v>512</v>
      </c>
      <c r="AU744" s="194" t="s">
        <v>240</v>
      </c>
      <c r="AY744" s="112" t="s">
        <v>858</v>
      </c>
      <c r="BE744" s="195">
        <f>IF(N744="základní",J744,0)</f>
        <v>0</v>
      </c>
      <c r="BF744" s="195">
        <f>IF(N744="snížená",J744,0)</f>
        <v>0</v>
      </c>
      <c r="BG744" s="195">
        <f>IF(N744="zákl. přenesená",J744,0)</f>
        <v>0</v>
      </c>
      <c r="BH744" s="195">
        <f>IF(N744="sníž. přenesená",J744,0)</f>
        <v>0</v>
      </c>
      <c r="BI744" s="195">
        <f>IF(N744="nulová",J744,0)</f>
        <v>0</v>
      </c>
      <c r="BJ744" s="112" t="s">
        <v>544</v>
      </c>
      <c r="BK744" s="195">
        <f>ROUND(I744*H744,2)</f>
        <v>0</v>
      </c>
      <c r="BL744" s="112" t="s">
        <v>955</v>
      </c>
      <c r="BM744" s="194" t="s">
        <v>5471</v>
      </c>
    </row>
    <row r="745" spans="2:65" s="119" customFormat="1" x14ac:dyDescent="0.25">
      <c r="B745" s="120"/>
      <c r="D745" s="196" t="s">
        <v>865</v>
      </c>
      <c r="F745" s="197" t="s">
        <v>5472</v>
      </c>
      <c r="L745" s="120"/>
      <c r="M745" s="198"/>
      <c r="T745" s="199"/>
      <c r="AT745" s="112" t="s">
        <v>865</v>
      </c>
      <c r="AU745" s="112" t="s">
        <v>240</v>
      </c>
    </row>
    <row r="746" spans="2:65" s="119" customFormat="1" x14ac:dyDescent="0.25">
      <c r="B746" s="120"/>
      <c r="D746" s="200" t="s">
        <v>867</v>
      </c>
      <c r="F746" s="424" t="s">
        <v>5473</v>
      </c>
      <c r="L746" s="120"/>
      <c r="M746" s="198"/>
      <c r="T746" s="199"/>
      <c r="AT746" s="112" t="s">
        <v>867</v>
      </c>
      <c r="AU746" s="112" t="s">
        <v>240</v>
      </c>
    </row>
    <row r="747" spans="2:65" s="202" customFormat="1" ht="11.25" x14ac:dyDescent="0.25">
      <c r="B747" s="203"/>
      <c r="D747" s="196" t="s">
        <v>869</v>
      </c>
      <c r="E747" s="204" t="s">
        <v>792</v>
      </c>
      <c r="F747" s="205" t="s">
        <v>5474</v>
      </c>
      <c r="H747" s="206">
        <v>28</v>
      </c>
      <c r="L747" s="203"/>
      <c r="M747" s="207"/>
      <c r="T747" s="208"/>
      <c r="AT747" s="204" t="s">
        <v>869</v>
      </c>
      <c r="AU747" s="204" t="s">
        <v>240</v>
      </c>
      <c r="AV747" s="202" t="s">
        <v>240</v>
      </c>
      <c r="AW747" s="202" t="s">
        <v>871</v>
      </c>
      <c r="AX747" s="202" t="s">
        <v>544</v>
      </c>
      <c r="AY747" s="204" t="s">
        <v>858</v>
      </c>
    </row>
    <row r="748" spans="2:65" s="119" customFormat="1" ht="16.5" customHeight="1" x14ac:dyDescent="0.25">
      <c r="B748" s="120"/>
      <c r="C748" s="418" t="s">
        <v>1673</v>
      </c>
      <c r="D748" s="418" t="s">
        <v>512</v>
      </c>
      <c r="E748" s="419" t="s">
        <v>5475</v>
      </c>
      <c r="F748" s="420" t="s">
        <v>5476</v>
      </c>
      <c r="G748" s="421" t="s">
        <v>67</v>
      </c>
      <c r="H748" s="422">
        <v>16</v>
      </c>
      <c r="I748" s="423"/>
      <c r="J748" s="423">
        <f>ROUND(I748*H748,2)</f>
        <v>0</v>
      </c>
      <c r="K748" s="420" t="s">
        <v>862</v>
      </c>
      <c r="L748" s="120"/>
      <c r="M748" s="190" t="s">
        <v>792</v>
      </c>
      <c r="N748" s="191" t="s">
        <v>809</v>
      </c>
      <c r="O748" s="192">
        <v>0.22500000000000001</v>
      </c>
      <c r="P748" s="192">
        <f>O748*H748</f>
        <v>3.6</v>
      </c>
      <c r="Q748" s="192">
        <v>9.5E-4</v>
      </c>
      <c r="R748" s="192">
        <f>Q748*H748</f>
        <v>1.52E-2</v>
      </c>
      <c r="S748" s="192">
        <v>0</v>
      </c>
      <c r="T748" s="193">
        <f>S748*H748</f>
        <v>0</v>
      </c>
      <c r="AR748" s="194" t="s">
        <v>955</v>
      </c>
      <c r="AT748" s="194" t="s">
        <v>512</v>
      </c>
      <c r="AU748" s="194" t="s">
        <v>240</v>
      </c>
      <c r="AY748" s="112" t="s">
        <v>858</v>
      </c>
      <c r="BE748" s="195">
        <f>IF(N748="základní",J748,0)</f>
        <v>0</v>
      </c>
      <c r="BF748" s="195">
        <f>IF(N748="snížená",J748,0)</f>
        <v>0</v>
      </c>
      <c r="BG748" s="195">
        <f>IF(N748="zákl. přenesená",J748,0)</f>
        <v>0</v>
      </c>
      <c r="BH748" s="195">
        <f>IF(N748="sníž. přenesená",J748,0)</f>
        <v>0</v>
      </c>
      <c r="BI748" s="195">
        <f>IF(N748="nulová",J748,0)</f>
        <v>0</v>
      </c>
      <c r="BJ748" s="112" t="s">
        <v>544</v>
      </c>
      <c r="BK748" s="195">
        <f>ROUND(I748*H748,2)</f>
        <v>0</v>
      </c>
      <c r="BL748" s="112" t="s">
        <v>955</v>
      </c>
      <c r="BM748" s="194" t="s">
        <v>5477</v>
      </c>
    </row>
    <row r="749" spans="2:65" s="119" customFormat="1" x14ac:dyDescent="0.25">
      <c r="B749" s="120"/>
      <c r="D749" s="196" t="s">
        <v>865</v>
      </c>
      <c r="F749" s="197" t="s">
        <v>5478</v>
      </c>
      <c r="L749" s="120"/>
      <c r="M749" s="198"/>
      <c r="T749" s="199"/>
      <c r="AT749" s="112" t="s">
        <v>865</v>
      </c>
      <c r="AU749" s="112" t="s">
        <v>240</v>
      </c>
    </row>
    <row r="750" spans="2:65" s="119" customFormat="1" x14ac:dyDescent="0.25">
      <c r="B750" s="120"/>
      <c r="D750" s="200" t="s">
        <v>867</v>
      </c>
      <c r="F750" s="424" t="s">
        <v>5479</v>
      </c>
      <c r="L750" s="120"/>
      <c r="M750" s="198"/>
      <c r="T750" s="199"/>
      <c r="AT750" s="112" t="s">
        <v>867</v>
      </c>
      <c r="AU750" s="112" t="s">
        <v>240</v>
      </c>
    </row>
    <row r="751" spans="2:65" s="202" customFormat="1" ht="11.25" x14ac:dyDescent="0.25">
      <c r="B751" s="203"/>
      <c r="D751" s="196" t="s">
        <v>869</v>
      </c>
      <c r="E751" s="204" t="s">
        <v>792</v>
      </c>
      <c r="F751" s="205" t="s">
        <v>5480</v>
      </c>
      <c r="H751" s="206">
        <v>16</v>
      </c>
      <c r="L751" s="203"/>
      <c r="M751" s="207"/>
      <c r="T751" s="208"/>
      <c r="AT751" s="204" t="s">
        <v>869</v>
      </c>
      <c r="AU751" s="204" t="s">
        <v>240</v>
      </c>
      <c r="AV751" s="202" t="s">
        <v>240</v>
      </c>
      <c r="AW751" s="202" t="s">
        <v>871</v>
      </c>
      <c r="AX751" s="202" t="s">
        <v>544</v>
      </c>
      <c r="AY751" s="204" t="s">
        <v>858</v>
      </c>
    </row>
    <row r="752" spans="2:65" s="119" customFormat="1" ht="16.5" customHeight="1" x14ac:dyDescent="0.25">
      <c r="B752" s="120"/>
      <c r="C752" s="418" t="s">
        <v>1686</v>
      </c>
      <c r="D752" s="418" t="s">
        <v>512</v>
      </c>
      <c r="E752" s="419" t="s">
        <v>5481</v>
      </c>
      <c r="F752" s="420" t="s">
        <v>5482</v>
      </c>
      <c r="G752" s="421" t="s">
        <v>84</v>
      </c>
      <c r="H752" s="422">
        <v>1</v>
      </c>
      <c r="I752" s="423"/>
      <c r="J752" s="423">
        <f>ROUND(I752*H752,2)</f>
        <v>0</v>
      </c>
      <c r="K752" s="420" t="s">
        <v>862</v>
      </c>
      <c r="L752" s="120"/>
      <c r="M752" s="190" t="s">
        <v>792</v>
      </c>
      <c r="N752" s="191" t="s">
        <v>809</v>
      </c>
      <c r="O752" s="192">
        <v>1.03</v>
      </c>
      <c r="P752" s="192">
        <f>O752*H752</f>
        <v>1.03</v>
      </c>
      <c r="Q752" s="192">
        <v>2.8129999999999999E-2</v>
      </c>
      <c r="R752" s="192">
        <f>Q752*H752</f>
        <v>2.8129999999999999E-2</v>
      </c>
      <c r="S752" s="192">
        <v>0</v>
      </c>
      <c r="T752" s="193">
        <f>S752*H752</f>
        <v>0</v>
      </c>
      <c r="AR752" s="194" t="s">
        <v>955</v>
      </c>
      <c r="AT752" s="194" t="s">
        <v>512</v>
      </c>
      <c r="AU752" s="194" t="s">
        <v>240</v>
      </c>
      <c r="AY752" s="112" t="s">
        <v>858</v>
      </c>
      <c r="BE752" s="195">
        <f>IF(N752="základní",J752,0)</f>
        <v>0</v>
      </c>
      <c r="BF752" s="195">
        <f>IF(N752="snížená",J752,0)</f>
        <v>0</v>
      </c>
      <c r="BG752" s="195">
        <f>IF(N752="zákl. přenesená",J752,0)</f>
        <v>0</v>
      </c>
      <c r="BH752" s="195">
        <f>IF(N752="sníž. přenesená",J752,0)</f>
        <v>0</v>
      </c>
      <c r="BI752" s="195">
        <f>IF(N752="nulová",J752,0)</f>
        <v>0</v>
      </c>
      <c r="BJ752" s="112" t="s">
        <v>544</v>
      </c>
      <c r="BK752" s="195">
        <f>ROUND(I752*H752,2)</f>
        <v>0</v>
      </c>
      <c r="BL752" s="112" t="s">
        <v>955</v>
      </c>
      <c r="BM752" s="194" t="s">
        <v>5483</v>
      </c>
    </row>
    <row r="753" spans="2:65" s="119" customFormat="1" x14ac:dyDescent="0.25">
      <c r="B753" s="120"/>
      <c r="D753" s="196" t="s">
        <v>865</v>
      </c>
      <c r="F753" s="197" t="s">
        <v>5484</v>
      </c>
      <c r="L753" s="120"/>
      <c r="M753" s="198"/>
      <c r="T753" s="199"/>
      <c r="AT753" s="112" t="s">
        <v>865</v>
      </c>
      <c r="AU753" s="112" t="s">
        <v>240</v>
      </c>
    </row>
    <row r="754" spans="2:65" s="119" customFormat="1" x14ac:dyDescent="0.25">
      <c r="B754" s="120"/>
      <c r="D754" s="200" t="s">
        <v>867</v>
      </c>
      <c r="F754" s="424" t="s">
        <v>5485</v>
      </c>
      <c r="L754" s="120"/>
      <c r="M754" s="198"/>
      <c r="T754" s="199"/>
      <c r="AT754" s="112" t="s">
        <v>867</v>
      </c>
      <c r="AU754" s="112" t="s">
        <v>240</v>
      </c>
    </row>
    <row r="755" spans="2:65" s="119" customFormat="1" ht="16.5" customHeight="1" x14ac:dyDescent="0.25">
      <c r="B755" s="120"/>
      <c r="C755" s="418" t="s">
        <v>1690</v>
      </c>
      <c r="D755" s="418" t="s">
        <v>512</v>
      </c>
      <c r="E755" s="419" t="s">
        <v>5486</v>
      </c>
      <c r="F755" s="420" t="s">
        <v>5487</v>
      </c>
      <c r="G755" s="421" t="s">
        <v>84</v>
      </c>
      <c r="H755" s="422">
        <v>1</v>
      </c>
      <c r="I755" s="423"/>
      <c r="J755" s="423">
        <f>ROUND(I755*H755,2)</f>
        <v>0</v>
      </c>
      <c r="K755" s="420" t="s">
        <v>862</v>
      </c>
      <c r="L755" s="120"/>
      <c r="M755" s="190" t="s">
        <v>792</v>
      </c>
      <c r="N755" s="191" t="s">
        <v>809</v>
      </c>
      <c r="O755" s="192">
        <v>1.7</v>
      </c>
      <c r="P755" s="192">
        <f>O755*H755</f>
        <v>1.7</v>
      </c>
      <c r="Q755" s="192">
        <v>8.0800000000000004E-3</v>
      </c>
      <c r="R755" s="192">
        <f>Q755*H755</f>
        <v>8.0800000000000004E-3</v>
      </c>
      <c r="S755" s="192">
        <v>0</v>
      </c>
      <c r="T755" s="193">
        <f>S755*H755</f>
        <v>0</v>
      </c>
      <c r="AR755" s="194" t="s">
        <v>955</v>
      </c>
      <c r="AT755" s="194" t="s">
        <v>512</v>
      </c>
      <c r="AU755" s="194" t="s">
        <v>240</v>
      </c>
      <c r="AY755" s="112" t="s">
        <v>858</v>
      </c>
      <c r="BE755" s="195">
        <f>IF(N755="základní",J755,0)</f>
        <v>0</v>
      </c>
      <c r="BF755" s="195">
        <f>IF(N755="snížená",J755,0)</f>
        <v>0</v>
      </c>
      <c r="BG755" s="195">
        <f>IF(N755="zákl. přenesená",J755,0)</f>
        <v>0</v>
      </c>
      <c r="BH755" s="195">
        <f>IF(N755="sníž. přenesená",J755,0)</f>
        <v>0</v>
      </c>
      <c r="BI755" s="195">
        <f>IF(N755="nulová",J755,0)</f>
        <v>0</v>
      </c>
      <c r="BJ755" s="112" t="s">
        <v>544</v>
      </c>
      <c r="BK755" s="195">
        <f>ROUND(I755*H755,2)</f>
        <v>0</v>
      </c>
      <c r="BL755" s="112" t="s">
        <v>955</v>
      </c>
      <c r="BM755" s="194" t="s">
        <v>5488</v>
      </c>
    </row>
    <row r="756" spans="2:65" s="119" customFormat="1" x14ac:dyDescent="0.25">
      <c r="B756" s="120"/>
      <c r="D756" s="196" t="s">
        <v>865</v>
      </c>
      <c r="F756" s="197" t="s">
        <v>5489</v>
      </c>
      <c r="L756" s="120"/>
      <c r="M756" s="198"/>
      <c r="T756" s="199"/>
      <c r="AT756" s="112" t="s">
        <v>865</v>
      </c>
      <c r="AU756" s="112" t="s">
        <v>240</v>
      </c>
    </row>
    <row r="757" spans="2:65" s="119" customFormat="1" x14ac:dyDescent="0.25">
      <c r="B757" s="120"/>
      <c r="D757" s="200" t="s">
        <v>867</v>
      </c>
      <c r="F757" s="424" t="s">
        <v>5490</v>
      </c>
      <c r="L757" s="120"/>
      <c r="M757" s="198"/>
      <c r="T757" s="199"/>
      <c r="AT757" s="112" t="s">
        <v>867</v>
      </c>
      <c r="AU757" s="112" t="s">
        <v>240</v>
      </c>
    </row>
    <row r="758" spans="2:65" s="119" customFormat="1" ht="16.5" customHeight="1" x14ac:dyDescent="0.25">
      <c r="B758" s="120"/>
      <c r="C758" s="418" t="s">
        <v>1696</v>
      </c>
      <c r="D758" s="418" t="s">
        <v>512</v>
      </c>
      <c r="E758" s="419" t="s">
        <v>641</v>
      </c>
      <c r="F758" s="420" t="s">
        <v>642</v>
      </c>
      <c r="G758" s="421" t="s">
        <v>85</v>
      </c>
      <c r="H758" s="422">
        <v>95</v>
      </c>
      <c r="I758" s="423"/>
      <c r="J758" s="423">
        <f>ROUND(I758*H758,2)</f>
        <v>0</v>
      </c>
      <c r="K758" s="420" t="s">
        <v>862</v>
      </c>
      <c r="L758" s="120"/>
      <c r="M758" s="190" t="s">
        <v>792</v>
      </c>
      <c r="N758" s="191" t="s">
        <v>809</v>
      </c>
      <c r="O758" s="192">
        <v>6.7000000000000004E-2</v>
      </c>
      <c r="P758" s="192">
        <f>O758*H758</f>
        <v>6.3650000000000002</v>
      </c>
      <c r="Q758" s="192">
        <v>1.9000000000000001E-4</v>
      </c>
      <c r="R758" s="192">
        <f>Q758*H758</f>
        <v>1.805E-2</v>
      </c>
      <c r="S758" s="192">
        <v>0</v>
      </c>
      <c r="T758" s="193">
        <f>S758*H758</f>
        <v>0</v>
      </c>
      <c r="AR758" s="194" t="s">
        <v>955</v>
      </c>
      <c r="AT758" s="194" t="s">
        <v>512</v>
      </c>
      <c r="AU758" s="194" t="s">
        <v>240</v>
      </c>
      <c r="AY758" s="112" t="s">
        <v>858</v>
      </c>
      <c r="BE758" s="195">
        <f>IF(N758="základní",J758,0)</f>
        <v>0</v>
      </c>
      <c r="BF758" s="195">
        <f>IF(N758="snížená",J758,0)</f>
        <v>0</v>
      </c>
      <c r="BG758" s="195">
        <f>IF(N758="zákl. přenesená",J758,0)</f>
        <v>0</v>
      </c>
      <c r="BH758" s="195">
        <f>IF(N758="sníž. přenesená",J758,0)</f>
        <v>0</v>
      </c>
      <c r="BI758" s="195">
        <f>IF(N758="nulová",J758,0)</f>
        <v>0</v>
      </c>
      <c r="BJ758" s="112" t="s">
        <v>544</v>
      </c>
      <c r="BK758" s="195">
        <f>ROUND(I758*H758,2)</f>
        <v>0</v>
      </c>
      <c r="BL758" s="112" t="s">
        <v>955</v>
      </c>
      <c r="BM758" s="194" t="s">
        <v>5491</v>
      </c>
    </row>
    <row r="759" spans="2:65" s="119" customFormat="1" x14ac:dyDescent="0.25">
      <c r="B759" s="120"/>
      <c r="D759" s="196" t="s">
        <v>865</v>
      </c>
      <c r="F759" s="197" t="s">
        <v>5492</v>
      </c>
      <c r="L759" s="120"/>
      <c r="M759" s="198"/>
      <c r="T759" s="199"/>
      <c r="AT759" s="112" t="s">
        <v>865</v>
      </c>
      <c r="AU759" s="112" t="s">
        <v>240</v>
      </c>
    </row>
    <row r="760" spans="2:65" s="119" customFormat="1" x14ac:dyDescent="0.25">
      <c r="B760" s="120"/>
      <c r="D760" s="200" t="s">
        <v>867</v>
      </c>
      <c r="F760" s="424" t="s">
        <v>5493</v>
      </c>
      <c r="L760" s="120"/>
      <c r="M760" s="198"/>
      <c r="T760" s="199"/>
      <c r="AT760" s="112" t="s">
        <v>867</v>
      </c>
      <c r="AU760" s="112" t="s">
        <v>240</v>
      </c>
    </row>
    <row r="761" spans="2:65" s="119" customFormat="1" ht="16.5" customHeight="1" x14ac:dyDescent="0.25">
      <c r="B761" s="120"/>
      <c r="C761" s="418" t="s">
        <v>1700</v>
      </c>
      <c r="D761" s="418" t="s">
        <v>512</v>
      </c>
      <c r="E761" s="419" t="s">
        <v>643</v>
      </c>
      <c r="F761" s="420" t="s">
        <v>644</v>
      </c>
      <c r="G761" s="421" t="s">
        <v>85</v>
      </c>
      <c r="H761" s="422">
        <v>897</v>
      </c>
      <c r="I761" s="423"/>
      <c r="J761" s="423">
        <f>ROUND(I761*H761,2)</f>
        <v>0</v>
      </c>
      <c r="K761" s="420" t="s">
        <v>862</v>
      </c>
      <c r="L761" s="120"/>
      <c r="M761" s="190" t="s">
        <v>792</v>
      </c>
      <c r="N761" s="191" t="s">
        <v>809</v>
      </c>
      <c r="O761" s="192">
        <v>8.2000000000000003E-2</v>
      </c>
      <c r="P761" s="192">
        <f>O761*H761</f>
        <v>73.554000000000002</v>
      </c>
      <c r="Q761" s="192">
        <v>1.0000000000000001E-5</v>
      </c>
      <c r="R761" s="192">
        <f>Q761*H761</f>
        <v>8.9700000000000005E-3</v>
      </c>
      <c r="S761" s="192">
        <v>0</v>
      </c>
      <c r="T761" s="193">
        <f>S761*H761</f>
        <v>0</v>
      </c>
      <c r="AR761" s="194" t="s">
        <v>955</v>
      </c>
      <c r="AT761" s="194" t="s">
        <v>512</v>
      </c>
      <c r="AU761" s="194" t="s">
        <v>240</v>
      </c>
      <c r="AY761" s="112" t="s">
        <v>858</v>
      </c>
      <c r="BE761" s="195">
        <f>IF(N761="základní",J761,0)</f>
        <v>0</v>
      </c>
      <c r="BF761" s="195">
        <f>IF(N761="snížená",J761,0)</f>
        <v>0</v>
      </c>
      <c r="BG761" s="195">
        <f>IF(N761="zákl. přenesená",J761,0)</f>
        <v>0</v>
      </c>
      <c r="BH761" s="195">
        <f>IF(N761="sníž. přenesená",J761,0)</f>
        <v>0</v>
      </c>
      <c r="BI761" s="195">
        <f>IF(N761="nulová",J761,0)</f>
        <v>0</v>
      </c>
      <c r="BJ761" s="112" t="s">
        <v>544</v>
      </c>
      <c r="BK761" s="195">
        <f>ROUND(I761*H761,2)</f>
        <v>0</v>
      </c>
      <c r="BL761" s="112" t="s">
        <v>955</v>
      </c>
      <c r="BM761" s="194" t="s">
        <v>5494</v>
      </c>
    </row>
    <row r="762" spans="2:65" s="119" customFormat="1" x14ac:dyDescent="0.25">
      <c r="B762" s="120"/>
      <c r="D762" s="196" t="s">
        <v>865</v>
      </c>
      <c r="F762" s="197" t="s">
        <v>5495</v>
      </c>
      <c r="L762" s="120"/>
      <c r="M762" s="198"/>
      <c r="T762" s="199"/>
      <c r="AT762" s="112" t="s">
        <v>865</v>
      </c>
      <c r="AU762" s="112" t="s">
        <v>240</v>
      </c>
    </row>
    <row r="763" spans="2:65" s="119" customFormat="1" x14ac:dyDescent="0.25">
      <c r="B763" s="120"/>
      <c r="D763" s="200" t="s">
        <v>867</v>
      </c>
      <c r="F763" s="424" t="s">
        <v>5496</v>
      </c>
      <c r="L763" s="120"/>
      <c r="M763" s="198"/>
      <c r="T763" s="199"/>
      <c r="AT763" s="112" t="s">
        <v>867</v>
      </c>
      <c r="AU763" s="112" t="s">
        <v>240</v>
      </c>
    </row>
    <row r="764" spans="2:65" s="119" customFormat="1" ht="16.5" customHeight="1" x14ac:dyDescent="0.25">
      <c r="B764" s="120"/>
      <c r="C764" s="418" t="s">
        <v>1706</v>
      </c>
      <c r="D764" s="418" t="s">
        <v>512</v>
      </c>
      <c r="E764" s="419" t="s">
        <v>5497</v>
      </c>
      <c r="F764" s="420" t="s">
        <v>5498</v>
      </c>
      <c r="G764" s="421" t="s">
        <v>85</v>
      </c>
      <c r="H764" s="422">
        <v>802</v>
      </c>
      <c r="I764" s="423"/>
      <c r="J764" s="423">
        <f>ROUND(I764*H764,2)</f>
        <v>0</v>
      </c>
      <c r="K764" s="420" t="s">
        <v>862</v>
      </c>
      <c r="L764" s="120"/>
      <c r="M764" s="190" t="s">
        <v>792</v>
      </c>
      <c r="N764" s="191" t="s">
        <v>809</v>
      </c>
      <c r="O764" s="192">
        <v>6.7000000000000004E-2</v>
      </c>
      <c r="P764" s="192">
        <f>O764*H764</f>
        <v>53.734000000000002</v>
      </c>
      <c r="Q764" s="192">
        <v>2.0000000000000002E-5</v>
      </c>
      <c r="R764" s="192">
        <f>Q764*H764</f>
        <v>1.6040000000000002E-2</v>
      </c>
      <c r="S764" s="192">
        <v>0</v>
      </c>
      <c r="T764" s="193">
        <f>S764*H764</f>
        <v>0</v>
      </c>
      <c r="AR764" s="194" t="s">
        <v>955</v>
      </c>
      <c r="AT764" s="194" t="s">
        <v>512</v>
      </c>
      <c r="AU764" s="194" t="s">
        <v>240</v>
      </c>
      <c r="AY764" s="112" t="s">
        <v>858</v>
      </c>
      <c r="BE764" s="195">
        <f>IF(N764="základní",J764,0)</f>
        <v>0</v>
      </c>
      <c r="BF764" s="195">
        <f>IF(N764="snížená",J764,0)</f>
        <v>0</v>
      </c>
      <c r="BG764" s="195">
        <f>IF(N764="zákl. přenesená",J764,0)</f>
        <v>0</v>
      </c>
      <c r="BH764" s="195">
        <f>IF(N764="sníž. přenesená",J764,0)</f>
        <v>0</v>
      </c>
      <c r="BI764" s="195">
        <f>IF(N764="nulová",J764,0)</f>
        <v>0</v>
      </c>
      <c r="BJ764" s="112" t="s">
        <v>544</v>
      </c>
      <c r="BK764" s="195">
        <f>ROUND(I764*H764,2)</f>
        <v>0</v>
      </c>
      <c r="BL764" s="112" t="s">
        <v>955</v>
      </c>
      <c r="BM764" s="194" t="s">
        <v>5499</v>
      </c>
    </row>
    <row r="765" spans="2:65" s="119" customFormat="1" x14ac:dyDescent="0.25">
      <c r="B765" s="120"/>
      <c r="D765" s="196" t="s">
        <v>865</v>
      </c>
      <c r="F765" s="197" t="s">
        <v>5500</v>
      </c>
      <c r="L765" s="120"/>
      <c r="M765" s="198"/>
      <c r="T765" s="199"/>
      <c r="AT765" s="112" t="s">
        <v>865</v>
      </c>
      <c r="AU765" s="112" t="s">
        <v>240</v>
      </c>
    </row>
    <row r="766" spans="2:65" s="119" customFormat="1" x14ac:dyDescent="0.25">
      <c r="B766" s="120"/>
      <c r="D766" s="200" t="s">
        <v>867</v>
      </c>
      <c r="F766" s="424" t="s">
        <v>5501</v>
      </c>
      <c r="L766" s="120"/>
      <c r="M766" s="198"/>
      <c r="T766" s="199"/>
      <c r="AT766" s="112" t="s">
        <v>867</v>
      </c>
      <c r="AU766" s="112" t="s">
        <v>240</v>
      </c>
    </row>
    <row r="767" spans="2:65" s="202" customFormat="1" ht="11.25" x14ac:dyDescent="0.25">
      <c r="B767" s="203"/>
      <c r="D767" s="196" t="s">
        <v>869</v>
      </c>
      <c r="E767" s="204" t="s">
        <v>792</v>
      </c>
      <c r="F767" s="205" t="s">
        <v>5502</v>
      </c>
      <c r="H767" s="206">
        <v>802</v>
      </c>
      <c r="L767" s="203"/>
      <c r="M767" s="207"/>
      <c r="T767" s="208"/>
      <c r="AT767" s="204" t="s">
        <v>869</v>
      </c>
      <c r="AU767" s="204" t="s">
        <v>240</v>
      </c>
      <c r="AV767" s="202" t="s">
        <v>240</v>
      </c>
      <c r="AW767" s="202" t="s">
        <v>871</v>
      </c>
      <c r="AX767" s="202" t="s">
        <v>544</v>
      </c>
      <c r="AY767" s="204" t="s">
        <v>858</v>
      </c>
    </row>
    <row r="768" spans="2:65" s="119" customFormat="1" ht="16.5" customHeight="1" x14ac:dyDescent="0.25">
      <c r="B768" s="120"/>
      <c r="C768" s="418" t="s">
        <v>1711</v>
      </c>
      <c r="D768" s="418" t="s">
        <v>512</v>
      </c>
      <c r="E768" s="419" t="s">
        <v>5503</v>
      </c>
      <c r="F768" s="420" t="s">
        <v>5504</v>
      </c>
      <c r="G768" s="421" t="s">
        <v>85</v>
      </c>
      <c r="H768" s="422">
        <v>64</v>
      </c>
      <c r="I768" s="423"/>
      <c r="J768" s="423">
        <f>ROUND(I768*H768,2)</f>
        <v>0</v>
      </c>
      <c r="K768" s="420" t="s">
        <v>862</v>
      </c>
      <c r="L768" s="120"/>
      <c r="M768" s="190" t="s">
        <v>792</v>
      </c>
      <c r="N768" s="191" t="s">
        <v>809</v>
      </c>
      <c r="O768" s="192">
        <v>0.13600000000000001</v>
      </c>
      <c r="P768" s="192">
        <f>O768*H768</f>
        <v>8.7040000000000006</v>
      </c>
      <c r="Q768" s="192">
        <v>6.0000000000000002E-5</v>
      </c>
      <c r="R768" s="192">
        <f>Q768*H768</f>
        <v>3.8400000000000001E-3</v>
      </c>
      <c r="S768" s="192">
        <v>0</v>
      </c>
      <c r="T768" s="193">
        <f>S768*H768</f>
        <v>0</v>
      </c>
      <c r="AR768" s="194" t="s">
        <v>955</v>
      </c>
      <c r="AT768" s="194" t="s">
        <v>512</v>
      </c>
      <c r="AU768" s="194" t="s">
        <v>240</v>
      </c>
      <c r="AY768" s="112" t="s">
        <v>858</v>
      </c>
      <c r="BE768" s="195">
        <f>IF(N768="základní",J768,0)</f>
        <v>0</v>
      </c>
      <c r="BF768" s="195">
        <f>IF(N768="snížená",J768,0)</f>
        <v>0</v>
      </c>
      <c r="BG768" s="195">
        <f>IF(N768="zákl. přenesená",J768,0)</f>
        <v>0</v>
      </c>
      <c r="BH768" s="195">
        <f>IF(N768="sníž. přenesená",J768,0)</f>
        <v>0</v>
      </c>
      <c r="BI768" s="195">
        <f>IF(N768="nulová",J768,0)</f>
        <v>0</v>
      </c>
      <c r="BJ768" s="112" t="s">
        <v>544</v>
      </c>
      <c r="BK768" s="195">
        <f>ROUND(I768*H768,2)</f>
        <v>0</v>
      </c>
      <c r="BL768" s="112" t="s">
        <v>955</v>
      </c>
      <c r="BM768" s="194" t="s">
        <v>5505</v>
      </c>
    </row>
    <row r="769" spans="2:65" s="119" customFormat="1" x14ac:dyDescent="0.25">
      <c r="B769" s="120"/>
      <c r="D769" s="196" t="s">
        <v>865</v>
      </c>
      <c r="F769" s="197" t="s">
        <v>5506</v>
      </c>
      <c r="L769" s="120"/>
      <c r="M769" s="198"/>
      <c r="T769" s="199"/>
      <c r="AT769" s="112" t="s">
        <v>865</v>
      </c>
      <c r="AU769" s="112" t="s">
        <v>240</v>
      </c>
    </row>
    <row r="770" spans="2:65" s="119" customFormat="1" x14ac:dyDescent="0.25">
      <c r="B770" s="120"/>
      <c r="D770" s="200" t="s">
        <v>867</v>
      </c>
      <c r="F770" s="424" t="s">
        <v>5507</v>
      </c>
      <c r="L770" s="120"/>
      <c r="M770" s="198"/>
      <c r="T770" s="199"/>
      <c r="AT770" s="112" t="s">
        <v>867</v>
      </c>
      <c r="AU770" s="112" t="s">
        <v>240</v>
      </c>
    </row>
    <row r="771" spans="2:65" s="119" customFormat="1" ht="16.5" customHeight="1" x14ac:dyDescent="0.25">
      <c r="B771" s="120"/>
      <c r="C771" s="418" t="s">
        <v>1715</v>
      </c>
      <c r="D771" s="418" t="s">
        <v>512</v>
      </c>
      <c r="E771" s="419" t="s">
        <v>5508</v>
      </c>
      <c r="F771" s="420" t="s">
        <v>5509</v>
      </c>
      <c r="G771" s="421" t="s">
        <v>67</v>
      </c>
      <c r="H771" s="422">
        <v>1</v>
      </c>
      <c r="I771" s="423"/>
      <c r="J771" s="423">
        <f>ROUND(I771*H771,2)</f>
        <v>0</v>
      </c>
      <c r="K771" s="420" t="s">
        <v>792</v>
      </c>
      <c r="L771" s="120"/>
      <c r="M771" s="190" t="s">
        <v>792</v>
      </c>
      <c r="N771" s="191" t="s">
        <v>809</v>
      </c>
      <c r="O771" s="192">
        <v>0</v>
      </c>
      <c r="P771" s="192">
        <f>O771*H771</f>
        <v>0</v>
      </c>
      <c r="Q771" s="192">
        <v>0</v>
      </c>
      <c r="R771" s="192">
        <f>Q771*H771</f>
        <v>0</v>
      </c>
      <c r="S771" s="192">
        <v>0</v>
      </c>
      <c r="T771" s="193">
        <f>S771*H771</f>
        <v>0</v>
      </c>
      <c r="AR771" s="194" t="s">
        <v>955</v>
      </c>
      <c r="AT771" s="194" t="s">
        <v>512</v>
      </c>
      <c r="AU771" s="194" t="s">
        <v>240</v>
      </c>
      <c r="AY771" s="112" t="s">
        <v>858</v>
      </c>
      <c r="BE771" s="195">
        <f>IF(N771="základní",J771,0)</f>
        <v>0</v>
      </c>
      <c r="BF771" s="195">
        <f>IF(N771="snížená",J771,0)</f>
        <v>0</v>
      </c>
      <c r="BG771" s="195">
        <f>IF(N771="zákl. přenesená",J771,0)</f>
        <v>0</v>
      </c>
      <c r="BH771" s="195">
        <f>IF(N771="sníž. přenesená",J771,0)</f>
        <v>0</v>
      </c>
      <c r="BI771" s="195">
        <f>IF(N771="nulová",J771,0)</f>
        <v>0</v>
      </c>
      <c r="BJ771" s="112" t="s">
        <v>544</v>
      </c>
      <c r="BK771" s="195">
        <f>ROUND(I771*H771,2)</f>
        <v>0</v>
      </c>
      <c r="BL771" s="112" t="s">
        <v>955</v>
      </c>
      <c r="BM771" s="194" t="s">
        <v>5510</v>
      </c>
    </row>
    <row r="772" spans="2:65" s="119" customFormat="1" x14ac:dyDescent="0.25">
      <c r="B772" s="120"/>
      <c r="D772" s="196" t="s">
        <v>865</v>
      </c>
      <c r="F772" s="197" t="s">
        <v>5509</v>
      </c>
      <c r="L772" s="120"/>
      <c r="M772" s="198"/>
      <c r="T772" s="199"/>
      <c r="AT772" s="112" t="s">
        <v>865</v>
      </c>
      <c r="AU772" s="112" t="s">
        <v>240</v>
      </c>
    </row>
    <row r="773" spans="2:65" s="119" customFormat="1" ht="21.75" customHeight="1" x14ac:dyDescent="0.25">
      <c r="B773" s="120"/>
      <c r="C773" s="418" t="s">
        <v>1719</v>
      </c>
      <c r="D773" s="418" t="s">
        <v>512</v>
      </c>
      <c r="E773" s="419" t="s">
        <v>5511</v>
      </c>
      <c r="F773" s="420" t="s">
        <v>5512</v>
      </c>
      <c r="G773" s="421" t="s">
        <v>67</v>
      </c>
      <c r="H773" s="422">
        <v>1</v>
      </c>
      <c r="I773" s="423"/>
      <c r="J773" s="423">
        <f>ROUND(I773*H773,2)</f>
        <v>0</v>
      </c>
      <c r="K773" s="420" t="s">
        <v>792</v>
      </c>
      <c r="L773" s="120"/>
      <c r="M773" s="190" t="s">
        <v>792</v>
      </c>
      <c r="N773" s="191" t="s">
        <v>809</v>
      </c>
      <c r="O773" s="192">
        <v>0</v>
      </c>
      <c r="P773" s="192">
        <f>O773*H773</f>
        <v>0</v>
      </c>
      <c r="Q773" s="192">
        <v>0</v>
      </c>
      <c r="R773" s="192">
        <f>Q773*H773</f>
        <v>0</v>
      </c>
      <c r="S773" s="192">
        <v>0</v>
      </c>
      <c r="T773" s="193">
        <f>S773*H773</f>
        <v>0</v>
      </c>
      <c r="AR773" s="194" t="s">
        <v>955</v>
      </c>
      <c r="AT773" s="194" t="s">
        <v>512</v>
      </c>
      <c r="AU773" s="194" t="s">
        <v>240</v>
      </c>
      <c r="AY773" s="112" t="s">
        <v>858</v>
      </c>
      <c r="BE773" s="195">
        <f>IF(N773="základní",J773,0)</f>
        <v>0</v>
      </c>
      <c r="BF773" s="195">
        <f>IF(N773="snížená",J773,0)</f>
        <v>0</v>
      </c>
      <c r="BG773" s="195">
        <f>IF(N773="zákl. přenesená",J773,0)</f>
        <v>0</v>
      </c>
      <c r="BH773" s="195">
        <f>IF(N773="sníž. přenesená",J773,0)</f>
        <v>0</v>
      </c>
      <c r="BI773" s="195">
        <f>IF(N773="nulová",J773,0)</f>
        <v>0</v>
      </c>
      <c r="BJ773" s="112" t="s">
        <v>544</v>
      </c>
      <c r="BK773" s="195">
        <f>ROUND(I773*H773,2)</f>
        <v>0</v>
      </c>
      <c r="BL773" s="112" t="s">
        <v>955</v>
      </c>
      <c r="BM773" s="194" t="s">
        <v>5513</v>
      </c>
    </row>
    <row r="774" spans="2:65" s="119" customFormat="1" x14ac:dyDescent="0.25">
      <c r="B774" s="120"/>
      <c r="D774" s="196" t="s">
        <v>865</v>
      </c>
      <c r="F774" s="197" t="s">
        <v>5512</v>
      </c>
      <c r="L774" s="120"/>
      <c r="M774" s="198"/>
      <c r="T774" s="199"/>
      <c r="AT774" s="112" t="s">
        <v>865</v>
      </c>
      <c r="AU774" s="112" t="s">
        <v>240</v>
      </c>
    </row>
    <row r="775" spans="2:65" s="171" customFormat="1" ht="22.9" customHeight="1" x14ac:dyDescent="0.2">
      <c r="B775" s="172"/>
      <c r="D775" s="173" t="s">
        <v>854</v>
      </c>
      <c r="E775" s="181" t="s">
        <v>5514</v>
      </c>
      <c r="F775" s="181" t="s">
        <v>5515</v>
      </c>
      <c r="J775" s="182">
        <f>BK775</f>
        <v>0</v>
      </c>
      <c r="L775" s="172"/>
      <c r="M775" s="176"/>
      <c r="P775" s="177">
        <f>SUM(P776:P854)</f>
        <v>88.013000000000005</v>
      </c>
      <c r="R775" s="177">
        <f>SUM(R776:R854)</f>
        <v>0.5253000000000001</v>
      </c>
      <c r="T775" s="178">
        <f>SUM(T776:T854)</f>
        <v>0</v>
      </c>
      <c r="AR775" s="173" t="s">
        <v>240</v>
      </c>
      <c r="AT775" s="179" t="s">
        <v>854</v>
      </c>
      <c r="AU775" s="179" t="s">
        <v>544</v>
      </c>
      <c r="AY775" s="173" t="s">
        <v>858</v>
      </c>
      <c r="BK775" s="180">
        <f>SUM(BK776:BK854)</f>
        <v>0</v>
      </c>
    </row>
    <row r="776" spans="2:65" s="119" customFormat="1" ht="16.5" customHeight="1" x14ac:dyDescent="0.25">
      <c r="B776" s="120"/>
      <c r="C776" s="418" t="s">
        <v>1727</v>
      </c>
      <c r="D776" s="418" t="s">
        <v>512</v>
      </c>
      <c r="E776" s="419" t="s">
        <v>660</v>
      </c>
      <c r="F776" s="420" t="s">
        <v>661</v>
      </c>
      <c r="G776" s="421" t="s">
        <v>84</v>
      </c>
      <c r="H776" s="422">
        <v>3</v>
      </c>
      <c r="I776" s="423"/>
      <c r="J776" s="423">
        <f>ROUND(I776*H776,2)</f>
        <v>0</v>
      </c>
      <c r="K776" s="420" t="s">
        <v>862</v>
      </c>
      <c r="L776" s="120"/>
      <c r="M776" s="190" t="s">
        <v>792</v>
      </c>
      <c r="N776" s="191" t="s">
        <v>809</v>
      </c>
      <c r="O776" s="192">
        <v>1.1000000000000001</v>
      </c>
      <c r="P776" s="192">
        <f>O776*H776</f>
        <v>3.3000000000000003</v>
      </c>
      <c r="Q776" s="192">
        <v>3.7100000000000002E-3</v>
      </c>
      <c r="R776" s="192">
        <f>Q776*H776</f>
        <v>1.1130000000000001E-2</v>
      </c>
      <c r="S776" s="192">
        <v>0</v>
      </c>
      <c r="T776" s="193">
        <f>S776*H776</f>
        <v>0</v>
      </c>
      <c r="AR776" s="194" t="s">
        <v>955</v>
      </c>
      <c r="AT776" s="194" t="s">
        <v>512</v>
      </c>
      <c r="AU776" s="194" t="s">
        <v>240</v>
      </c>
      <c r="AY776" s="112" t="s">
        <v>858</v>
      </c>
      <c r="BE776" s="195">
        <f>IF(N776="základní",J776,0)</f>
        <v>0</v>
      </c>
      <c r="BF776" s="195">
        <f>IF(N776="snížená",J776,0)</f>
        <v>0</v>
      </c>
      <c r="BG776" s="195">
        <f>IF(N776="zákl. přenesená",J776,0)</f>
        <v>0</v>
      </c>
      <c r="BH776" s="195">
        <f>IF(N776="sníž. přenesená",J776,0)</f>
        <v>0</v>
      </c>
      <c r="BI776" s="195">
        <f>IF(N776="nulová",J776,0)</f>
        <v>0</v>
      </c>
      <c r="BJ776" s="112" t="s">
        <v>544</v>
      </c>
      <c r="BK776" s="195">
        <f>ROUND(I776*H776,2)</f>
        <v>0</v>
      </c>
      <c r="BL776" s="112" t="s">
        <v>955</v>
      </c>
      <c r="BM776" s="194" t="s">
        <v>5516</v>
      </c>
    </row>
    <row r="777" spans="2:65" s="119" customFormat="1" x14ac:dyDescent="0.25">
      <c r="B777" s="120"/>
      <c r="D777" s="196" t="s">
        <v>865</v>
      </c>
      <c r="F777" s="197" t="s">
        <v>5517</v>
      </c>
      <c r="L777" s="120"/>
      <c r="M777" s="198"/>
      <c r="T777" s="199"/>
      <c r="AT777" s="112" t="s">
        <v>865</v>
      </c>
      <c r="AU777" s="112" t="s">
        <v>240</v>
      </c>
    </row>
    <row r="778" spans="2:65" s="119" customFormat="1" x14ac:dyDescent="0.25">
      <c r="B778" s="120"/>
      <c r="D778" s="200" t="s">
        <v>867</v>
      </c>
      <c r="F778" s="424" t="s">
        <v>5518</v>
      </c>
      <c r="L778" s="120"/>
      <c r="M778" s="198"/>
      <c r="T778" s="199"/>
      <c r="AT778" s="112" t="s">
        <v>867</v>
      </c>
      <c r="AU778" s="112" t="s">
        <v>240</v>
      </c>
    </row>
    <row r="779" spans="2:65" s="119" customFormat="1" ht="16.5" customHeight="1" x14ac:dyDescent="0.25">
      <c r="B779" s="120"/>
      <c r="C779" s="418" t="s">
        <v>1733</v>
      </c>
      <c r="D779" s="418" t="s">
        <v>512</v>
      </c>
      <c r="E779" s="419" t="s">
        <v>5519</v>
      </c>
      <c r="F779" s="420" t="s">
        <v>5520</v>
      </c>
      <c r="G779" s="421" t="s">
        <v>84</v>
      </c>
      <c r="H779" s="422">
        <v>4</v>
      </c>
      <c r="I779" s="423"/>
      <c r="J779" s="423">
        <f>ROUND(I779*H779,2)</f>
        <v>0</v>
      </c>
      <c r="K779" s="420" t="s">
        <v>862</v>
      </c>
      <c r="L779" s="120"/>
      <c r="M779" s="190" t="s">
        <v>792</v>
      </c>
      <c r="N779" s="191" t="s">
        <v>809</v>
      </c>
      <c r="O779" s="192">
        <v>1.4</v>
      </c>
      <c r="P779" s="192">
        <f>O779*H779</f>
        <v>5.6</v>
      </c>
      <c r="Q779" s="192">
        <v>2.9440000000000001E-2</v>
      </c>
      <c r="R779" s="192">
        <f>Q779*H779</f>
        <v>0.11776</v>
      </c>
      <c r="S779" s="192">
        <v>0</v>
      </c>
      <c r="T779" s="193">
        <f>S779*H779</f>
        <v>0</v>
      </c>
      <c r="AR779" s="194" t="s">
        <v>955</v>
      </c>
      <c r="AT779" s="194" t="s">
        <v>512</v>
      </c>
      <c r="AU779" s="194" t="s">
        <v>240</v>
      </c>
      <c r="AY779" s="112" t="s">
        <v>858</v>
      </c>
      <c r="BE779" s="195">
        <f>IF(N779="základní",J779,0)</f>
        <v>0</v>
      </c>
      <c r="BF779" s="195">
        <f>IF(N779="snížená",J779,0)</f>
        <v>0</v>
      </c>
      <c r="BG779" s="195">
        <f>IF(N779="zákl. přenesená",J779,0)</f>
        <v>0</v>
      </c>
      <c r="BH779" s="195">
        <f>IF(N779="sníž. přenesená",J779,0)</f>
        <v>0</v>
      </c>
      <c r="BI779" s="195">
        <f>IF(N779="nulová",J779,0)</f>
        <v>0</v>
      </c>
      <c r="BJ779" s="112" t="s">
        <v>544</v>
      </c>
      <c r="BK779" s="195">
        <f>ROUND(I779*H779,2)</f>
        <v>0</v>
      </c>
      <c r="BL779" s="112" t="s">
        <v>955</v>
      </c>
      <c r="BM779" s="194" t="s">
        <v>5521</v>
      </c>
    </row>
    <row r="780" spans="2:65" s="119" customFormat="1" x14ac:dyDescent="0.25">
      <c r="B780" s="120"/>
      <c r="D780" s="196" t="s">
        <v>865</v>
      </c>
      <c r="F780" s="197" t="s">
        <v>5522</v>
      </c>
      <c r="L780" s="120"/>
      <c r="M780" s="198"/>
      <c r="T780" s="199"/>
      <c r="AT780" s="112" t="s">
        <v>865</v>
      </c>
      <c r="AU780" s="112" t="s">
        <v>240</v>
      </c>
    </row>
    <row r="781" spans="2:65" s="119" customFormat="1" x14ac:dyDescent="0.25">
      <c r="B781" s="120"/>
      <c r="D781" s="200" t="s">
        <v>867</v>
      </c>
      <c r="F781" s="424" t="s">
        <v>5523</v>
      </c>
      <c r="L781" s="120"/>
      <c r="M781" s="198"/>
      <c r="T781" s="199"/>
      <c r="AT781" s="112" t="s">
        <v>867</v>
      </c>
      <c r="AU781" s="112" t="s">
        <v>240</v>
      </c>
    </row>
    <row r="782" spans="2:65" s="202" customFormat="1" ht="11.25" x14ac:dyDescent="0.25">
      <c r="B782" s="203"/>
      <c r="D782" s="196" t="s">
        <v>869</v>
      </c>
      <c r="E782" s="204" t="s">
        <v>792</v>
      </c>
      <c r="F782" s="205" t="s">
        <v>5235</v>
      </c>
      <c r="H782" s="206">
        <v>4</v>
      </c>
      <c r="L782" s="203"/>
      <c r="M782" s="207"/>
      <c r="T782" s="208"/>
      <c r="AT782" s="204" t="s">
        <v>869</v>
      </c>
      <c r="AU782" s="204" t="s">
        <v>240</v>
      </c>
      <c r="AV782" s="202" t="s">
        <v>240</v>
      </c>
      <c r="AW782" s="202" t="s">
        <v>871</v>
      </c>
      <c r="AX782" s="202" t="s">
        <v>544</v>
      </c>
      <c r="AY782" s="204" t="s">
        <v>858</v>
      </c>
    </row>
    <row r="783" spans="2:65" s="119" customFormat="1" ht="16.5" customHeight="1" x14ac:dyDescent="0.25">
      <c r="B783" s="120"/>
      <c r="C783" s="418" t="s">
        <v>1739</v>
      </c>
      <c r="D783" s="418" t="s">
        <v>512</v>
      </c>
      <c r="E783" s="419" t="s">
        <v>5524</v>
      </c>
      <c r="F783" s="420" t="s">
        <v>5525</v>
      </c>
      <c r="G783" s="421" t="s">
        <v>84</v>
      </c>
      <c r="H783" s="422">
        <v>1</v>
      </c>
      <c r="I783" s="423"/>
      <c r="J783" s="423">
        <f>ROUND(I783*H783,2)</f>
        <v>0</v>
      </c>
      <c r="K783" s="420" t="s">
        <v>862</v>
      </c>
      <c r="L783" s="120"/>
      <c r="M783" s="190" t="s">
        <v>792</v>
      </c>
      <c r="N783" s="191" t="s">
        <v>809</v>
      </c>
      <c r="O783" s="192">
        <v>1.4</v>
      </c>
      <c r="P783" s="192">
        <f>O783*H783</f>
        <v>1.4</v>
      </c>
      <c r="Q783" s="192">
        <v>4.1029999999999997E-2</v>
      </c>
      <c r="R783" s="192">
        <f>Q783*H783</f>
        <v>4.1029999999999997E-2</v>
      </c>
      <c r="S783" s="192">
        <v>0</v>
      </c>
      <c r="T783" s="193">
        <f>S783*H783</f>
        <v>0</v>
      </c>
      <c r="AR783" s="194" t="s">
        <v>955</v>
      </c>
      <c r="AT783" s="194" t="s">
        <v>512</v>
      </c>
      <c r="AU783" s="194" t="s">
        <v>240</v>
      </c>
      <c r="AY783" s="112" t="s">
        <v>858</v>
      </c>
      <c r="BE783" s="195">
        <f>IF(N783="základní",J783,0)</f>
        <v>0</v>
      </c>
      <c r="BF783" s="195">
        <f>IF(N783="snížená",J783,0)</f>
        <v>0</v>
      </c>
      <c r="BG783" s="195">
        <f>IF(N783="zákl. přenesená",J783,0)</f>
        <v>0</v>
      </c>
      <c r="BH783" s="195">
        <f>IF(N783="sníž. přenesená",J783,0)</f>
        <v>0</v>
      </c>
      <c r="BI783" s="195">
        <f>IF(N783="nulová",J783,0)</f>
        <v>0</v>
      </c>
      <c r="BJ783" s="112" t="s">
        <v>544</v>
      </c>
      <c r="BK783" s="195">
        <f>ROUND(I783*H783,2)</f>
        <v>0</v>
      </c>
      <c r="BL783" s="112" t="s">
        <v>955</v>
      </c>
      <c r="BM783" s="194" t="s">
        <v>5526</v>
      </c>
    </row>
    <row r="784" spans="2:65" s="119" customFormat="1" x14ac:dyDescent="0.25">
      <c r="B784" s="120"/>
      <c r="D784" s="196" t="s">
        <v>865</v>
      </c>
      <c r="F784" s="197" t="s">
        <v>5527</v>
      </c>
      <c r="L784" s="120"/>
      <c r="M784" s="198"/>
      <c r="T784" s="199"/>
      <c r="AT784" s="112" t="s">
        <v>865</v>
      </c>
      <c r="AU784" s="112" t="s">
        <v>240</v>
      </c>
    </row>
    <row r="785" spans="2:65" s="119" customFormat="1" x14ac:dyDescent="0.25">
      <c r="B785" s="120"/>
      <c r="D785" s="200" t="s">
        <v>867</v>
      </c>
      <c r="F785" s="424" t="s">
        <v>5528</v>
      </c>
      <c r="L785" s="120"/>
      <c r="M785" s="198"/>
      <c r="T785" s="199"/>
      <c r="AT785" s="112" t="s">
        <v>867</v>
      </c>
      <c r="AU785" s="112" t="s">
        <v>240</v>
      </c>
    </row>
    <row r="786" spans="2:65" s="119" customFormat="1" ht="16.5" customHeight="1" x14ac:dyDescent="0.25">
      <c r="B786" s="120"/>
      <c r="C786" s="418" t="s">
        <v>1750</v>
      </c>
      <c r="D786" s="418" t="s">
        <v>512</v>
      </c>
      <c r="E786" s="419" t="s">
        <v>664</v>
      </c>
      <c r="F786" s="420" t="s">
        <v>665</v>
      </c>
      <c r="G786" s="421" t="s">
        <v>84</v>
      </c>
      <c r="H786" s="422">
        <v>1</v>
      </c>
      <c r="I786" s="423"/>
      <c r="J786" s="423">
        <f>ROUND(I786*H786,2)</f>
        <v>0</v>
      </c>
      <c r="K786" s="420" t="s">
        <v>862</v>
      </c>
      <c r="L786" s="120"/>
      <c r="M786" s="190" t="s">
        <v>792</v>
      </c>
      <c r="N786" s="191" t="s">
        <v>809</v>
      </c>
      <c r="O786" s="192">
        <v>1.5</v>
      </c>
      <c r="P786" s="192">
        <f>O786*H786</f>
        <v>1.5</v>
      </c>
      <c r="Q786" s="192">
        <v>1.908E-2</v>
      </c>
      <c r="R786" s="192">
        <f>Q786*H786</f>
        <v>1.908E-2</v>
      </c>
      <c r="S786" s="192">
        <v>0</v>
      </c>
      <c r="T786" s="193">
        <f>S786*H786</f>
        <v>0</v>
      </c>
      <c r="AR786" s="194" t="s">
        <v>955</v>
      </c>
      <c r="AT786" s="194" t="s">
        <v>512</v>
      </c>
      <c r="AU786" s="194" t="s">
        <v>240</v>
      </c>
      <c r="AY786" s="112" t="s">
        <v>858</v>
      </c>
      <c r="BE786" s="195">
        <f>IF(N786="základní",J786,0)</f>
        <v>0</v>
      </c>
      <c r="BF786" s="195">
        <f>IF(N786="snížená",J786,0)</f>
        <v>0</v>
      </c>
      <c r="BG786" s="195">
        <f>IF(N786="zákl. přenesená",J786,0)</f>
        <v>0</v>
      </c>
      <c r="BH786" s="195">
        <f>IF(N786="sníž. přenesená",J786,0)</f>
        <v>0</v>
      </c>
      <c r="BI786" s="195">
        <f>IF(N786="nulová",J786,0)</f>
        <v>0</v>
      </c>
      <c r="BJ786" s="112" t="s">
        <v>544</v>
      </c>
      <c r="BK786" s="195">
        <f>ROUND(I786*H786,2)</f>
        <v>0</v>
      </c>
      <c r="BL786" s="112" t="s">
        <v>955</v>
      </c>
      <c r="BM786" s="194" t="s">
        <v>5529</v>
      </c>
    </row>
    <row r="787" spans="2:65" s="119" customFormat="1" x14ac:dyDescent="0.25">
      <c r="B787" s="120"/>
      <c r="D787" s="196" t="s">
        <v>865</v>
      </c>
      <c r="F787" s="197" t="s">
        <v>5530</v>
      </c>
      <c r="L787" s="120"/>
      <c r="M787" s="198"/>
      <c r="T787" s="199"/>
      <c r="AT787" s="112" t="s">
        <v>865</v>
      </c>
      <c r="AU787" s="112" t="s">
        <v>240</v>
      </c>
    </row>
    <row r="788" spans="2:65" s="119" customFormat="1" x14ac:dyDescent="0.25">
      <c r="B788" s="120"/>
      <c r="D788" s="200" t="s">
        <v>867</v>
      </c>
      <c r="F788" s="424" t="s">
        <v>5531</v>
      </c>
      <c r="L788" s="120"/>
      <c r="M788" s="198"/>
      <c r="T788" s="199"/>
      <c r="AT788" s="112" t="s">
        <v>867</v>
      </c>
      <c r="AU788" s="112" t="s">
        <v>240</v>
      </c>
    </row>
    <row r="789" spans="2:65" s="119" customFormat="1" ht="16.5" customHeight="1" x14ac:dyDescent="0.25">
      <c r="B789" s="120"/>
      <c r="C789" s="418" t="s">
        <v>1754</v>
      </c>
      <c r="D789" s="418" t="s">
        <v>512</v>
      </c>
      <c r="E789" s="419" t="s">
        <v>649</v>
      </c>
      <c r="F789" s="420" t="s">
        <v>650</v>
      </c>
      <c r="G789" s="421" t="s">
        <v>84</v>
      </c>
      <c r="H789" s="422">
        <v>6</v>
      </c>
      <c r="I789" s="423"/>
      <c r="J789" s="423">
        <f>ROUND(I789*H789,2)</f>
        <v>0</v>
      </c>
      <c r="K789" s="420" t="s">
        <v>862</v>
      </c>
      <c r="L789" s="120"/>
      <c r="M789" s="190" t="s">
        <v>792</v>
      </c>
      <c r="N789" s="191" t="s">
        <v>809</v>
      </c>
      <c r="O789" s="192">
        <v>1.1000000000000001</v>
      </c>
      <c r="P789" s="192">
        <f>O789*H789</f>
        <v>6.6000000000000005</v>
      </c>
      <c r="Q789" s="192">
        <v>1.5469999999999999E-2</v>
      </c>
      <c r="R789" s="192">
        <f>Q789*H789</f>
        <v>9.282E-2</v>
      </c>
      <c r="S789" s="192">
        <v>0</v>
      </c>
      <c r="T789" s="193">
        <f>S789*H789</f>
        <v>0</v>
      </c>
      <c r="AR789" s="194" t="s">
        <v>955</v>
      </c>
      <c r="AT789" s="194" t="s">
        <v>512</v>
      </c>
      <c r="AU789" s="194" t="s">
        <v>240</v>
      </c>
      <c r="AY789" s="112" t="s">
        <v>858</v>
      </c>
      <c r="BE789" s="195">
        <f>IF(N789="základní",J789,0)</f>
        <v>0</v>
      </c>
      <c r="BF789" s="195">
        <f>IF(N789="snížená",J789,0)</f>
        <v>0</v>
      </c>
      <c r="BG789" s="195">
        <f>IF(N789="zákl. přenesená",J789,0)</f>
        <v>0</v>
      </c>
      <c r="BH789" s="195">
        <f>IF(N789="sníž. přenesená",J789,0)</f>
        <v>0</v>
      </c>
      <c r="BI789" s="195">
        <f>IF(N789="nulová",J789,0)</f>
        <v>0</v>
      </c>
      <c r="BJ789" s="112" t="s">
        <v>544</v>
      </c>
      <c r="BK789" s="195">
        <f>ROUND(I789*H789,2)</f>
        <v>0</v>
      </c>
      <c r="BL789" s="112" t="s">
        <v>955</v>
      </c>
      <c r="BM789" s="194" t="s">
        <v>5532</v>
      </c>
    </row>
    <row r="790" spans="2:65" s="119" customFormat="1" x14ac:dyDescent="0.25">
      <c r="B790" s="120"/>
      <c r="D790" s="196" t="s">
        <v>865</v>
      </c>
      <c r="F790" s="197" t="s">
        <v>5533</v>
      </c>
      <c r="L790" s="120"/>
      <c r="M790" s="198"/>
      <c r="T790" s="199"/>
      <c r="AT790" s="112" t="s">
        <v>865</v>
      </c>
      <c r="AU790" s="112" t="s">
        <v>240</v>
      </c>
    </row>
    <row r="791" spans="2:65" s="119" customFormat="1" x14ac:dyDescent="0.25">
      <c r="B791" s="120"/>
      <c r="D791" s="200" t="s">
        <v>867</v>
      </c>
      <c r="F791" s="424" t="s">
        <v>5534</v>
      </c>
      <c r="L791" s="120"/>
      <c r="M791" s="198"/>
      <c r="T791" s="199"/>
      <c r="AT791" s="112" t="s">
        <v>867</v>
      </c>
      <c r="AU791" s="112" t="s">
        <v>240</v>
      </c>
    </row>
    <row r="792" spans="2:65" s="209" customFormat="1" ht="11.25" x14ac:dyDescent="0.25">
      <c r="B792" s="210"/>
      <c r="D792" s="196" t="s">
        <v>869</v>
      </c>
      <c r="E792" s="211" t="s">
        <v>792</v>
      </c>
      <c r="F792" s="212" t="s">
        <v>5535</v>
      </c>
      <c r="H792" s="211" t="s">
        <v>792</v>
      </c>
      <c r="L792" s="210"/>
      <c r="M792" s="213"/>
      <c r="T792" s="214"/>
      <c r="AT792" s="211" t="s">
        <v>869</v>
      </c>
      <c r="AU792" s="211" t="s">
        <v>240</v>
      </c>
      <c r="AV792" s="209" t="s">
        <v>544</v>
      </c>
      <c r="AW792" s="209" t="s">
        <v>871</v>
      </c>
      <c r="AX792" s="209" t="s">
        <v>857</v>
      </c>
      <c r="AY792" s="211" t="s">
        <v>858</v>
      </c>
    </row>
    <row r="793" spans="2:65" s="202" customFormat="1" ht="11.25" x14ac:dyDescent="0.25">
      <c r="B793" s="203"/>
      <c r="D793" s="196" t="s">
        <v>869</v>
      </c>
      <c r="E793" s="204" t="s">
        <v>792</v>
      </c>
      <c r="F793" s="205" t="s">
        <v>544</v>
      </c>
      <c r="H793" s="206">
        <v>1</v>
      </c>
      <c r="L793" s="203"/>
      <c r="M793" s="207"/>
      <c r="T793" s="208"/>
      <c r="AT793" s="204" t="s">
        <v>869</v>
      </c>
      <c r="AU793" s="204" t="s">
        <v>240</v>
      </c>
      <c r="AV793" s="202" t="s">
        <v>240</v>
      </c>
      <c r="AW793" s="202" t="s">
        <v>871</v>
      </c>
      <c r="AX793" s="202" t="s">
        <v>857</v>
      </c>
      <c r="AY793" s="204" t="s">
        <v>858</v>
      </c>
    </row>
    <row r="794" spans="2:65" s="209" customFormat="1" ht="11.25" x14ac:dyDescent="0.25">
      <c r="B794" s="210"/>
      <c r="D794" s="196" t="s">
        <v>869</v>
      </c>
      <c r="E794" s="211" t="s">
        <v>792</v>
      </c>
      <c r="F794" s="212" t="s">
        <v>5536</v>
      </c>
      <c r="H794" s="211" t="s">
        <v>792</v>
      </c>
      <c r="L794" s="210"/>
      <c r="M794" s="213"/>
      <c r="T794" s="214"/>
      <c r="AT794" s="211" t="s">
        <v>869</v>
      </c>
      <c r="AU794" s="211" t="s">
        <v>240</v>
      </c>
      <c r="AV794" s="209" t="s">
        <v>544</v>
      </c>
      <c r="AW794" s="209" t="s">
        <v>871</v>
      </c>
      <c r="AX794" s="209" t="s">
        <v>857</v>
      </c>
      <c r="AY794" s="211" t="s">
        <v>858</v>
      </c>
    </row>
    <row r="795" spans="2:65" s="202" customFormat="1" ht="11.25" x14ac:dyDescent="0.25">
      <c r="B795" s="203"/>
      <c r="D795" s="196" t="s">
        <v>869</v>
      </c>
      <c r="E795" s="204" t="s">
        <v>792</v>
      </c>
      <c r="F795" s="205" t="s">
        <v>724</v>
      </c>
      <c r="H795" s="206">
        <v>3</v>
      </c>
      <c r="L795" s="203"/>
      <c r="M795" s="207"/>
      <c r="T795" s="208"/>
      <c r="AT795" s="204" t="s">
        <v>869</v>
      </c>
      <c r="AU795" s="204" t="s">
        <v>240</v>
      </c>
      <c r="AV795" s="202" t="s">
        <v>240</v>
      </c>
      <c r="AW795" s="202" t="s">
        <v>871</v>
      </c>
      <c r="AX795" s="202" t="s">
        <v>857</v>
      </c>
      <c r="AY795" s="204" t="s">
        <v>858</v>
      </c>
    </row>
    <row r="796" spans="2:65" s="209" customFormat="1" ht="11.25" x14ac:dyDescent="0.25">
      <c r="B796" s="210"/>
      <c r="D796" s="196" t="s">
        <v>869</v>
      </c>
      <c r="E796" s="211" t="s">
        <v>792</v>
      </c>
      <c r="F796" s="212" t="s">
        <v>5537</v>
      </c>
      <c r="H796" s="211" t="s">
        <v>792</v>
      </c>
      <c r="L796" s="210"/>
      <c r="M796" s="213"/>
      <c r="T796" s="214"/>
      <c r="AT796" s="211" t="s">
        <v>869</v>
      </c>
      <c r="AU796" s="211" t="s">
        <v>240</v>
      </c>
      <c r="AV796" s="209" t="s">
        <v>544</v>
      </c>
      <c r="AW796" s="209" t="s">
        <v>871</v>
      </c>
      <c r="AX796" s="209" t="s">
        <v>857</v>
      </c>
      <c r="AY796" s="211" t="s">
        <v>858</v>
      </c>
    </row>
    <row r="797" spans="2:65" s="202" customFormat="1" ht="11.25" x14ac:dyDescent="0.25">
      <c r="B797" s="203"/>
      <c r="D797" s="196" t="s">
        <v>869</v>
      </c>
      <c r="E797" s="204" t="s">
        <v>792</v>
      </c>
      <c r="F797" s="205" t="s">
        <v>240</v>
      </c>
      <c r="H797" s="206">
        <v>2</v>
      </c>
      <c r="L797" s="203"/>
      <c r="M797" s="207"/>
      <c r="T797" s="208"/>
      <c r="AT797" s="204" t="s">
        <v>869</v>
      </c>
      <c r="AU797" s="204" t="s">
        <v>240</v>
      </c>
      <c r="AV797" s="202" t="s">
        <v>240</v>
      </c>
      <c r="AW797" s="202" t="s">
        <v>871</v>
      </c>
      <c r="AX797" s="202" t="s">
        <v>857</v>
      </c>
      <c r="AY797" s="204" t="s">
        <v>858</v>
      </c>
    </row>
    <row r="798" spans="2:65" s="425" customFormat="1" ht="11.25" x14ac:dyDescent="0.25">
      <c r="B798" s="426"/>
      <c r="D798" s="196" t="s">
        <v>869</v>
      </c>
      <c r="E798" s="427" t="s">
        <v>792</v>
      </c>
      <c r="F798" s="428" t="s">
        <v>4776</v>
      </c>
      <c r="H798" s="429">
        <v>6</v>
      </c>
      <c r="L798" s="426"/>
      <c r="M798" s="430"/>
      <c r="T798" s="431"/>
      <c r="AT798" s="427" t="s">
        <v>869</v>
      </c>
      <c r="AU798" s="427" t="s">
        <v>240</v>
      </c>
      <c r="AV798" s="425" t="s">
        <v>863</v>
      </c>
      <c r="AW798" s="425" t="s">
        <v>871</v>
      </c>
      <c r="AX798" s="425" t="s">
        <v>544</v>
      </c>
      <c r="AY798" s="427" t="s">
        <v>858</v>
      </c>
    </row>
    <row r="799" spans="2:65" s="119" customFormat="1" ht="16.5" customHeight="1" x14ac:dyDescent="0.25">
      <c r="B799" s="120"/>
      <c r="C799" s="418" t="s">
        <v>1758</v>
      </c>
      <c r="D799" s="418" t="s">
        <v>512</v>
      </c>
      <c r="E799" s="419" t="s">
        <v>655</v>
      </c>
      <c r="F799" s="420" t="s">
        <v>656</v>
      </c>
      <c r="G799" s="421" t="s">
        <v>84</v>
      </c>
      <c r="H799" s="422">
        <v>4</v>
      </c>
      <c r="I799" s="423"/>
      <c r="J799" s="423">
        <f>ROUND(I799*H799,2)</f>
        <v>0</v>
      </c>
      <c r="K799" s="420" t="s">
        <v>862</v>
      </c>
      <c r="L799" s="120"/>
      <c r="M799" s="190" t="s">
        <v>792</v>
      </c>
      <c r="N799" s="191" t="s">
        <v>809</v>
      </c>
      <c r="O799" s="192">
        <v>1.1000000000000001</v>
      </c>
      <c r="P799" s="192">
        <f>O799*H799</f>
        <v>4.4000000000000004</v>
      </c>
      <c r="Q799" s="192">
        <v>1.2630000000000001E-2</v>
      </c>
      <c r="R799" s="192">
        <f>Q799*H799</f>
        <v>5.0520000000000002E-2</v>
      </c>
      <c r="S799" s="192">
        <v>0</v>
      </c>
      <c r="T799" s="193">
        <f>S799*H799</f>
        <v>0</v>
      </c>
      <c r="AR799" s="194" t="s">
        <v>955</v>
      </c>
      <c r="AT799" s="194" t="s">
        <v>512</v>
      </c>
      <c r="AU799" s="194" t="s">
        <v>240</v>
      </c>
      <c r="AY799" s="112" t="s">
        <v>858</v>
      </c>
      <c r="BE799" s="195">
        <f>IF(N799="základní",J799,0)</f>
        <v>0</v>
      </c>
      <c r="BF799" s="195">
        <f>IF(N799="snížená",J799,0)</f>
        <v>0</v>
      </c>
      <c r="BG799" s="195">
        <f>IF(N799="zákl. přenesená",J799,0)</f>
        <v>0</v>
      </c>
      <c r="BH799" s="195">
        <f>IF(N799="sníž. přenesená",J799,0)</f>
        <v>0</v>
      </c>
      <c r="BI799" s="195">
        <f>IF(N799="nulová",J799,0)</f>
        <v>0</v>
      </c>
      <c r="BJ799" s="112" t="s">
        <v>544</v>
      </c>
      <c r="BK799" s="195">
        <f>ROUND(I799*H799,2)</f>
        <v>0</v>
      </c>
      <c r="BL799" s="112" t="s">
        <v>955</v>
      </c>
      <c r="BM799" s="194" t="s">
        <v>5538</v>
      </c>
    </row>
    <row r="800" spans="2:65" s="119" customFormat="1" x14ac:dyDescent="0.25">
      <c r="B800" s="120"/>
      <c r="D800" s="196" t="s">
        <v>865</v>
      </c>
      <c r="F800" s="197" t="s">
        <v>5539</v>
      </c>
      <c r="L800" s="120"/>
      <c r="M800" s="198"/>
      <c r="T800" s="199"/>
      <c r="AT800" s="112" t="s">
        <v>865</v>
      </c>
      <c r="AU800" s="112" t="s">
        <v>240</v>
      </c>
    </row>
    <row r="801" spans="2:65" s="119" customFormat="1" x14ac:dyDescent="0.25">
      <c r="B801" s="120"/>
      <c r="D801" s="200" t="s">
        <v>867</v>
      </c>
      <c r="F801" s="424" t="s">
        <v>5540</v>
      </c>
      <c r="L801" s="120"/>
      <c r="M801" s="198"/>
      <c r="T801" s="199"/>
      <c r="AT801" s="112" t="s">
        <v>867</v>
      </c>
      <c r="AU801" s="112" t="s">
        <v>240</v>
      </c>
    </row>
    <row r="802" spans="2:65" s="209" customFormat="1" ht="11.25" x14ac:dyDescent="0.25">
      <c r="B802" s="210"/>
      <c r="D802" s="196" t="s">
        <v>869</v>
      </c>
      <c r="E802" s="211" t="s">
        <v>792</v>
      </c>
      <c r="F802" s="212" t="s">
        <v>5541</v>
      </c>
      <c r="H802" s="211" t="s">
        <v>792</v>
      </c>
      <c r="L802" s="210"/>
      <c r="M802" s="213"/>
      <c r="T802" s="214"/>
      <c r="AT802" s="211" t="s">
        <v>869</v>
      </c>
      <c r="AU802" s="211" t="s">
        <v>240</v>
      </c>
      <c r="AV802" s="209" t="s">
        <v>544</v>
      </c>
      <c r="AW802" s="209" t="s">
        <v>871</v>
      </c>
      <c r="AX802" s="209" t="s">
        <v>857</v>
      </c>
      <c r="AY802" s="211" t="s">
        <v>858</v>
      </c>
    </row>
    <row r="803" spans="2:65" s="202" customFormat="1" ht="11.25" x14ac:dyDescent="0.25">
      <c r="B803" s="203"/>
      <c r="D803" s="196" t="s">
        <v>869</v>
      </c>
      <c r="E803" s="204" t="s">
        <v>792</v>
      </c>
      <c r="F803" s="205" t="s">
        <v>5235</v>
      </c>
      <c r="H803" s="206">
        <v>4</v>
      </c>
      <c r="L803" s="203"/>
      <c r="M803" s="207"/>
      <c r="T803" s="208"/>
      <c r="AT803" s="204" t="s">
        <v>869</v>
      </c>
      <c r="AU803" s="204" t="s">
        <v>240</v>
      </c>
      <c r="AV803" s="202" t="s">
        <v>240</v>
      </c>
      <c r="AW803" s="202" t="s">
        <v>871</v>
      </c>
      <c r="AX803" s="202" t="s">
        <v>544</v>
      </c>
      <c r="AY803" s="204" t="s">
        <v>858</v>
      </c>
    </row>
    <row r="804" spans="2:65" s="119" customFormat="1" ht="16.5" customHeight="1" x14ac:dyDescent="0.25">
      <c r="B804" s="120"/>
      <c r="C804" s="418" t="s">
        <v>1762</v>
      </c>
      <c r="D804" s="418" t="s">
        <v>512</v>
      </c>
      <c r="E804" s="419" t="s">
        <v>653</v>
      </c>
      <c r="F804" s="420" t="s">
        <v>654</v>
      </c>
      <c r="G804" s="421" t="s">
        <v>84</v>
      </c>
      <c r="H804" s="422">
        <v>1</v>
      </c>
      <c r="I804" s="423"/>
      <c r="J804" s="423">
        <f>ROUND(I804*H804,2)</f>
        <v>0</v>
      </c>
      <c r="K804" s="420" t="s">
        <v>862</v>
      </c>
      <c r="L804" s="120"/>
      <c r="M804" s="190" t="s">
        <v>792</v>
      </c>
      <c r="N804" s="191" t="s">
        <v>809</v>
      </c>
      <c r="O804" s="192">
        <v>1.1000000000000001</v>
      </c>
      <c r="P804" s="192">
        <f>O804*H804</f>
        <v>1.1000000000000001</v>
      </c>
      <c r="Q804" s="192">
        <v>1.9709999999999998E-2</v>
      </c>
      <c r="R804" s="192">
        <f>Q804*H804</f>
        <v>1.9709999999999998E-2</v>
      </c>
      <c r="S804" s="192">
        <v>0</v>
      </c>
      <c r="T804" s="193">
        <f>S804*H804</f>
        <v>0</v>
      </c>
      <c r="AR804" s="194" t="s">
        <v>955</v>
      </c>
      <c r="AT804" s="194" t="s">
        <v>512</v>
      </c>
      <c r="AU804" s="194" t="s">
        <v>240</v>
      </c>
      <c r="AY804" s="112" t="s">
        <v>858</v>
      </c>
      <c r="BE804" s="195">
        <f>IF(N804="základní",J804,0)</f>
        <v>0</v>
      </c>
      <c r="BF804" s="195">
        <f>IF(N804="snížená",J804,0)</f>
        <v>0</v>
      </c>
      <c r="BG804" s="195">
        <f>IF(N804="zákl. přenesená",J804,0)</f>
        <v>0</v>
      </c>
      <c r="BH804" s="195">
        <f>IF(N804="sníž. přenesená",J804,0)</f>
        <v>0</v>
      </c>
      <c r="BI804" s="195">
        <f>IF(N804="nulová",J804,0)</f>
        <v>0</v>
      </c>
      <c r="BJ804" s="112" t="s">
        <v>544</v>
      </c>
      <c r="BK804" s="195">
        <f>ROUND(I804*H804,2)</f>
        <v>0</v>
      </c>
      <c r="BL804" s="112" t="s">
        <v>955</v>
      </c>
      <c r="BM804" s="194" t="s">
        <v>5542</v>
      </c>
    </row>
    <row r="805" spans="2:65" s="119" customFormat="1" x14ac:dyDescent="0.25">
      <c r="B805" s="120"/>
      <c r="D805" s="196" t="s">
        <v>865</v>
      </c>
      <c r="F805" s="197" t="s">
        <v>5543</v>
      </c>
      <c r="L805" s="120"/>
      <c r="M805" s="198"/>
      <c r="T805" s="199"/>
      <c r="AT805" s="112" t="s">
        <v>865</v>
      </c>
      <c r="AU805" s="112" t="s">
        <v>240</v>
      </c>
    </row>
    <row r="806" spans="2:65" s="119" customFormat="1" x14ac:dyDescent="0.25">
      <c r="B806" s="120"/>
      <c r="D806" s="200" t="s">
        <v>867</v>
      </c>
      <c r="F806" s="424" t="s">
        <v>5544</v>
      </c>
      <c r="L806" s="120"/>
      <c r="M806" s="198"/>
      <c r="T806" s="199"/>
      <c r="AT806" s="112" t="s">
        <v>867</v>
      </c>
      <c r="AU806" s="112" t="s">
        <v>240</v>
      </c>
    </row>
    <row r="807" spans="2:65" s="119" customFormat="1" ht="16.5" customHeight="1" x14ac:dyDescent="0.25">
      <c r="B807" s="120"/>
      <c r="C807" s="418" t="s">
        <v>1766</v>
      </c>
      <c r="D807" s="418" t="s">
        <v>512</v>
      </c>
      <c r="E807" s="419" t="s">
        <v>688</v>
      </c>
      <c r="F807" s="420" t="s">
        <v>689</v>
      </c>
      <c r="G807" s="421" t="s">
        <v>84</v>
      </c>
      <c r="H807" s="422">
        <v>1</v>
      </c>
      <c r="I807" s="423"/>
      <c r="J807" s="423">
        <f>ROUND(I807*H807,2)</f>
        <v>0</v>
      </c>
      <c r="K807" s="420" t="s">
        <v>862</v>
      </c>
      <c r="L807" s="120"/>
      <c r="M807" s="190" t="s">
        <v>792</v>
      </c>
      <c r="N807" s="191" t="s">
        <v>809</v>
      </c>
      <c r="O807" s="192">
        <v>2.54</v>
      </c>
      <c r="P807" s="192">
        <f>O807*H807</f>
        <v>2.54</v>
      </c>
      <c r="Q807" s="192">
        <v>3.5479999999999998E-2</v>
      </c>
      <c r="R807" s="192">
        <f>Q807*H807</f>
        <v>3.5479999999999998E-2</v>
      </c>
      <c r="S807" s="192">
        <v>0</v>
      </c>
      <c r="T807" s="193">
        <f>S807*H807</f>
        <v>0</v>
      </c>
      <c r="AR807" s="194" t="s">
        <v>955</v>
      </c>
      <c r="AT807" s="194" t="s">
        <v>512</v>
      </c>
      <c r="AU807" s="194" t="s">
        <v>240</v>
      </c>
      <c r="AY807" s="112" t="s">
        <v>858</v>
      </c>
      <c r="BE807" s="195">
        <f>IF(N807="základní",J807,0)</f>
        <v>0</v>
      </c>
      <c r="BF807" s="195">
        <f>IF(N807="snížená",J807,0)</f>
        <v>0</v>
      </c>
      <c r="BG807" s="195">
        <f>IF(N807="zákl. přenesená",J807,0)</f>
        <v>0</v>
      </c>
      <c r="BH807" s="195">
        <f>IF(N807="sníž. přenesená",J807,0)</f>
        <v>0</v>
      </c>
      <c r="BI807" s="195">
        <f>IF(N807="nulová",J807,0)</f>
        <v>0</v>
      </c>
      <c r="BJ807" s="112" t="s">
        <v>544</v>
      </c>
      <c r="BK807" s="195">
        <f>ROUND(I807*H807,2)</f>
        <v>0</v>
      </c>
      <c r="BL807" s="112" t="s">
        <v>955</v>
      </c>
      <c r="BM807" s="194" t="s">
        <v>5545</v>
      </c>
    </row>
    <row r="808" spans="2:65" s="119" customFormat="1" x14ac:dyDescent="0.25">
      <c r="B808" s="120"/>
      <c r="D808" s="196" t="s">
        <v>865</v>
      </c>
      <c r="F808" s="197" t="s">
        <v>5546</v>
      </c>
      <c r="L808" s="120"/>
      <c r="M808" s="198"/>
      <c r="T808" s="199"/>
      <c r="AT808" s="112" t="s">
        <v>865</v>
      </c>
      <c r="AU808" s="112" t="s">
        <v>240</v>
      </c>
    </row>
    <row r="809" spans="2:65" s="119" customFormat="1" x14ac:dyDescent="0.25">
      <c r="B809" s="120"/>
      <c r="D809" s="200" t="s">
        <v>867</v>
      </c>
      <c r="F809" s="424" t="s">
        <v>5547</v>
      </c>
      <c r="L809" s="120"/>
      <c r="M809" s="198"/>
      <c r="T809" s="199"/>
      <c r="AT809" s="112" t="s">
        <v>867</v>
      </c>
      <c r="AU809" s="112" t="s">
        <v>240</v>
      </c>
    </row>
    <row r="810" spans="2:65" s="119" customFormat="1" ht="21.75" customHeight="1" x14ac:dyDescent="0.25">
      <c r="B810" s="120"/>
      <c r="C810" s="418" t="s">
        <v>1770</v>
      </c>
      <c r="D810" s="418" t="s">
        <v>512</v>
      </c>
      <c r="E810" s="419" t="s">
        <v>5548</v>
      </c>
      <c r="F810" s="420" t="s">
        <v>5549</v>
      </c>
      <c r="G810" s="421" t="s">
        <v>84</v>
      </c>
      <c r="H810" s="422">
        <v>1</v>
      </c>
      <c r="I810" s="423"/>
      <c r="J810" s="423">
        <f>ROUND(I810*H810,2)</f>
        <v>0</v>
      </c>
      <c r="K810" s="420" t="s">
        <v>862</v>
      </c>
      <c r="L810" s="120"/>
      <c r="M810" s="190" t="s">
        <v>792</v>
      </c>
      <c r="N810" s="191" t="s">
        <v>809</v>
      </c>
      <c r="O810" s="192">
        <v>2.88</v>
      </c>
      <c r="P810" s="192">
        <f>O810*H810</f>
        <v>2.88</v>
      </c>
      <c r="Q810" s="192">
        <v>2.1100000000000001E-2</v>
      </c>
      <c r="R810" s="192">
        <f>Q810*H810</f>
        <v>2.1100000000000001E-2</v>
      </c>
      <c r="S810" s="192">
        <v>0</v>
      </c>
      <c r="T810" s="193">
        <f>S810*H810</f>
        <v>0</v>
      </c>
      <c r="AR810" s="194" t="s">
        <v>955</v>
      </c>
      <c r="AT810" s="194" t="s">
        <v>512</v>
      </c>
      <c r="AU810" s="194" t="s">
        <v>240</v>
      </c>
      <c r="AY810" s="112" t="s">
        <v>858</v>
      </c>
      <c r="BE810" s="195">
        <f>IF(N810="základní",J810,0)</f>
        <v>0</v>
      </c>
      <c r="BF810" s="195">
        <f>IF(N810="snížená",J810,0)</f>
        <v>0</v>
      </c>
      <c r="BG810" s="195">
        <f>IF(N810="zákl. přenesená",J810,0)</f>
        <v>0</v>
      </c>
      <c r="BH810" s="195">
        <f>IF(N810="sníž. přenesená",J810,0)</f>
        <v>0</v>
      </c>
      <c r="BI810" s="195">
        <f>IF(N810="nulová",J810,0)</f>
        <v>0</v>
      </c>
      <c r="BJ810" s="112" t="s">
        <v>544</v>
      </c>
      <c r="BK810" s="195">
        <f>ROUND(I810*H810,2)</f>
        <v>0</v>
      </c>
      <c r="BL810" s="112" t="s">
        <v>955</v>
      </c>
      <c r="BM810" s="194" t="s">
        <v>5550</v>
      </c>
    </row>
    <row r="811" spans="2:65" s="119" customFormat="1" ht="19.5" x14ac:dyDescent="0.25">
      <c r="B811" s="120"/>
      <c r="D811" s="196" t="s">
        <v>865</v>
      </c>
      <c r="F811" s="197" t="s">
        <v>5551</v>
      </c>
      <c r="L811" s="120"/>
      <c r="M811" s="198"/>
      <c r="T811" s="199"/>
      <c r="AT811" s="112" t="s">
        <v>865</v>
      </c>
      <c r="AU811" s="112" t="s">
        <v>240</v>
      </c>
    </row>
    <row r="812" spans="2:65" s="119" customFormat="1" x14ac:dyDescent="0.25">
      <c r="B812" s="120"/>
      <c r="D812" s="200" t="s">
        <v>867</v>
      </c>
      <c r="F812" s="424" t="s">
        <v>5552</v>
      </c>
      <c r="L812" s="120"/>
      <c r="M812" s="198"/>
      <c r="T812" s="199"/>
      <c r="AT812" s="112" t="s">
        <v>867</v>
      </c>
      <c r="AU812" s="112" t="s">
        <v>240</v>
      </c>
    </row>
    <row r="813" spans="2:65" s="119" customFormat="1" ht="21.75" customHeight="1" x14ac:dyDescent="0.25">
      <c r="B813" s="120"/>
      <c r="C813" s="418" t="s">
        <v>1776</v>
      </c>
      <c r="D813" s="418" t="s">
        <v>512</v>
      </c>
      <c r="E813" s="419" t="s">
        <v>5553</v>
      </c>
      <c r="F813" s="420" t="s">
        <v>5554</v>
      </c>
      <c r="G813" s="421" t="s">
        <v>84</v>
      </c>
      <c r="H813" s="422">
        <v>2</v>
      </c>
      <c r="I813" s="423"/>
      <c r="J813" s="423">
        <f>ROUND(I813*H813,2)</f>
        <v>0</v>
      </c>
      <c r="K813" s="420" t="s">
        <v>862</v>
      </c>
      <c r="L813" s="120"/>
      <c r="M813" s="190" t="s">
        <v>792</v>
      </c>
      <c r="N813" s="191" t="s">
        <v>809</v>
      </c>
      <c r="O813" s="192">
        <v>0.85</v>
      </c>
      <c r="P813" s="192">
        <f>O813*H813</f>
        <v>1.7</v>
      </c>
      <c r="Q813" s="192">
        <v>5.0600000000000003E-3</v>
      </c>
      <c r="R813" s="192">
        <f>Q813*H813</f>
        <v>1.0120000000000001E-2</v>
      </c>
      <c r="S813" s="192">
        <v>0</v>
      </c>
      <c r="T813" s="193">
        <f>S813*H813</f>
        <v>0</v>
      </c>
      <c r="AR813" s="194" t="s">
        <v>955</v>
      </c>
      <c r="AT813" s="194" t="s">
        <v>512</v>
      </c>
      <c r="AU813" s="194" t="s">
        <v>240</v>
      </c>
      <c r="AY813" s="112" t="s">
        <v>858</v>
      </c>
      <c r="BE813" s="195">
        <f>IF(N813="základní",J813,0)</f>
        <v>0</v>
      </c>
      <c r="BF813" s="195">
        <f>IF(N813="snížená",J813,0)</f>
        <v>0</v>
      </c>
      <c r="BG813" s="195">
        <f>IF(N813="zákl. přenesená",J813,0)</f>
        <v>0</v>
      </c>
      <c r="BH813" s="195">
        <f>IF(N813="sníž. přenesená",J813,0)</f>
        <v>0</v>
      </c>
      <c r="BI813" s="195">
        <f>IF(N813="nulová",J813,0)</f>
        <v>0</v>
      </c>
      <c r="BJ813" s="112" t="s">
        <v>544</v>
      </c>
      <c r="BK813" s="195">
        <f>ROUND(I813*H813,2)</f>
        <v>0</v>
      </c>
      <c r="BL813" s="112" t="s">
        <v>955</v>
      </c>
      <c r="BM813" s="194" t="s">
        <v>5555</v>
      </c>
    </row>
    <row r="814" spans="2:65" s="119" customFormat="1" x14ac:dyDescent="0.25">
      <c r="B814" s="120"/>
      <c r="D814" s="196" t="s">
        <v>865</v>
      </c>
      <c r="F814" s="197" t="s">
        <v>5556</v>
      </c>
      <c r="L814" s="120"/>
      <c r="M814" s="198"/>
      <c r="T814" s="199"/>
      <c r="AT814" s="112" t="s">
        <v>865</v>
      </c>
      <c r="AU814" s="112" t="s">
        <v>240</v>
      </c>
    </row>
    <row r="815" spans="2:65" s="119" customFormat="1" x14ac:dyDescent="0.25">
      <c r="B815" s="120"/>
      <c r="D815" s="200" t="s">
        <v>867</v>
      </c>
      <c r="F815" s="424" t="s">
        <v>5557</v>
      </c>
      <c r="L815" s="120"/>
      <c r="M815" s="198"/>
      <c r="T815" s="199"/>
      <c r="AT815" s="112" t="s">
        <v>867</v>
      </c>
      <c r="AU815" s="112" t="s">
        <v>240</v>
      </c>
    </row>
    <row r="816" spans="2:65" s="119" customFormat="1" ht="16.5" customHeight="1" x14ac:dyDescent="0.25">
      <c r="B816" s="120"/>
      <c r="C816" s="418" t="s">
        <v>1780</v>
      </c>
      <c r="D816" s="418" t="s">
        <v>512</v>
      </c>
      <c r="E816" s="419" t="s">
        <v>659</v>
      </c>
      <c r="F816" s="420" t="s">
        <v>5558</v>
      </c>
      <c r="G816" s="421" t="s">
        <v>84</v>
      </c>
      <c r="H816" s="422">
        <v>3</v>
      </c>
      <c r="I816" s="423"/>
      <c r="J816" s="423">
        <f>ROUND(I816*H816,2)</f>
        <v>0</v>
      </c>
      <c r="K816" s="420" t="s">
        <v>862</v>
      </c>
      <c r="L816" s="120"/>
      <c r="M816" s="190" t="s">
        <v>792</v>
      </c>
      <c r="N816" s="191" t="s">
        <v>809</v>
      </c>
      <c r="O816" s="192">
        <v>1.5</v>
      </c>
      <c r="P816" s="192">
        <f>O816*H816</f>
        <v>4.5</v>
      </c>
      <c r="Q816" s="192">
        <v>1.525E-2</v>
      </c>
      <c r="R816" s="192">
        <f>Q816*H816</f>
        <v>4.5749999999999999E-2</v>
      </c>
      <c r="S816" s="192">
        <v>0</v>
      </c>
      <c r="T816" s="193">
        <f>S816*H816</f>
        <v>0</v>
      </c>
      <c r="AR816" s="194" t="s">
        <v>955</v>
      </c>
      <c r="AT816" s="194" t="s">
        <v>512</v>
      </c>
      <c r="AU816" s="194" t="s">
        <v>240</v>
      </c>
      <c r="AY816" s="112" t="s">
        <v>858</v>
      </c>
      <c r="BE816" s="195">
        <f>IF(N816="základní",J816,0)</f>
        <v>0</v>
      </c>
      <c r="BF816" s="195">
        <f>IF(N816="snížená",J816,0)</f>
        <v>0</v>
      </c>
      <c r="BG816" s="195">
        <f>IF(N816="zákl. přenesená",J816,0)</f>
        <v>0</v>
      </c>
      <c r="BH816" s="195">
        <f>IF(N816="sníž. přenesená",J816,0)</f>
        <v>0</v>
      </c>
      <c r="BI816" s="195">
        <f>IF(N816="nulová",J816,0)</f>
        <v>0</v>
      </c>
      <c r="BJ816" s="112" t="s">
        <v>544</v>
      </c>
      <c r="BK816" s="195">
        <f>ROUND(I816*H816,2)</f>
        <v>0</v>
      </c>
      <c r="BL816" s="112" t="s">
        <v>955</v>
      </c>
      <c r="BM816" s="194" t="s">
        <v>5559</v>
      </c>
    </row>
    <row r="817" spans="2:65" s="119" customFormat="1" x14ac:dyDescent="0.25">
      <c r="B817" s="120"/>
      <c r="D817" s="196" t="s">
        <v>865</v>
      </c>
      <c r="F817" s="197" t="s">
        <v>5560</v>
      </c>
      <c r="L817" s="120"/>
      <c r="M817" s="198"/>
      <c r="T817" s="199"/>
      <c r="AT817" s="112" t="s">
        <v>865</v>
      </c>
      <c r="AU817" s="112" t="s">
        <v>240</v>
      </c>
    </row>
    <row r="818" spans="2:65" s="119" customFormat="1" x14ac:dyDescent="0.25">
      <c r="B818" s="120"/>
      <c r="D818" s="200" t="s">
        <v>867</v>
      </c>
      <c r="F818" s="424" t="s">
        <v>5561</v>
      </c>
      <c r="L818" s="120"/>
      <c r="M818" s="198"/>
      <c r="T818" s="199"/>
      <c r="AT818" s="112" t="s">
        <v>867</v>
      </c>
      <c r="AU818" s="112" t="s">
        <v>240</v>
      </c>
    </row>
    <row r="819" spans="2:65" s="119" customFormat="1" ht="16.5" customHeight="1" x14ac:dyDescent="0.25">
      <c r="B819" s="120"/>
      <c r="C819" s="418" t="s">
        <v>1784</v>
      </c>
      <c r="D819" s="418" t="s">
        <v>512</v>
      </c>
      <c r="E819" s="419" t="s">
        <v>645</v>
      </c>
      <c r="F819" s="420" t="s">
        <v>646</v>
      </c>
      <c r="G819" s="421" t="s">
        <v>84</v>
      </c>
      <c r="H819" s="422">
        <v>34</v>
      </c>
      <c r="I819" s="423"/>
      <c r="J819" s="423">
        <f>ROUND(I819*H819,2)</f>
        <v>0</v>
      </c>
      <c r="K819" s="420" t="s">
        <v>862</v>
      </c>
      <c r="L819" s="120"/>
      <c r="M819" s="190" t="s">
        <v>792</v>
      </c>
      <c r="N819" s="191" t="s">
        <v>809</v>
      </c>
      <c r="O819" s="192">
        <v>0.22700000000000001</v>
      </c>
      <c r="P819" s="192">
        <f>O819*H819</f>
        <v>7.718</v>
      </c>
      <c r="Q819" s="192">
        <v>2.4000000000000001E-4</v>
      </c>
      <c r="R819" s="192">
        <f>Q819*H819</f>
        <v>8.1600000000000006E-3</v>
      </c>
      <c r="S819" s="192">
        <v>0</v>
      </c>
      <c r="T819" s="193">
        <f>S819*H819</f>
        <v>0</v>
      </c>
      <c r="AR819" s="194" t="s">
        <v>955</v>
      </c>
      <c r="AT819" s="194" t="s">
        <v>512</v>
      </c>
      <c r="AU819" s="194" t="s">
        <v>240</v>
      </c>
      <c r="AY819" s="112" t="s">
        <v>858</v>
      </c>
      <c r="BE819" s="195">
        <f>IF(N819="základní",J819,0)</f>
        <v>0</v>
      </c>
      <c r="BF819" s="195">
        <f>IF(N819="snížená",J819,0)</f>
        <v>0</v>
      </c>
      <c r="BG819" s="195">
        <f>IF(N819="zákl. přenesená",J819,0)</f>
        <v>0</v>
      </c>
      <c r="BH819" s="195">
        <f>IF(N819="sníž. přenesená",J819,0)</f>
        <v>0</v>
      </c>
      <c r="BI819" s="195">
        <f>IF(N819="nulová",J819,0)</f>
        <v>0</v>
      </c>
      <c r="BJ819" s="112" t="s">
        <v>544</v>
      </c>
      <c r="BK819" s="195">
        <f>ROUND(I819*H819,2)</f>
        <v>0</v>
      </c>
      <c r="BL819" s="112" t="s">
        <v>955</v>
      </c>
      <c r="BM819" s="194" t="s">
        <v>5562</v>
      </c>
    </row>
    <row r="820" spans="2:65" s="119" customFormat="1" x14ac:dyDescent="0.25">
      <c r="B820" s="120"/>
      <c r="D820" s="196" t="s">
        <v>865</v>
      </c>
      <c r="F820" s="197" t="s">
        <v>5563</v>
      </c>
      <c r="L820" s="120"/>
      <c r="M820" s="198"/>
      <c r="T820" s="199"/>
      <c r="AT820" s="112" t="s">
        <v>865</v>
      </c>
      <c r="AU820" s="112" t="s">
        <v>240</v>
      </c>
    </row>
    <row r="821" spans="2:65" s="119" customFormat="1" x14ac:dyDescent="0.25">
      <c r="B821" s="120"/>
      <c r="D821" s="200" t="s">
        <v>867</v>
      </c>
      <c r="F821" s="424" t="s">
        <v>5564</v>
      </c>
      <c r="L821" s="120"/>
      <c r="M821" s="198"/>
      <c r="T821" s="199"/>
      <c r="AT821" s="112" t="s">
        <v>867</v>
      </c>
      <c r="AU821" s="112" t="s">
        <v>240</v>
      </c>
    </row>
    <row r="822" spans="2:65" s="202" customFormat="1" ht="11.25" x14ac:dyDescent="0.25">
      <c r="B822" s="203"/>
      <c r="D822" s="196" t="s">
        <v>869</v>
      </c>
      <c r="E822" s="204" t="s">
        <v>792</v>
      </c>
      <c r="F822" s="205" t="s">
        <v>772</v>
      </c>
      <c r="H822" s="206">
        <v>34</v>
      </c>
      <c r="L822" s="203"/>
      <c r="M822" s="207"/>
      <c r="T822" s="208"/>
      <c r="AT822" s="204" t="s">
        <v>869</v>
      </c>
      <c r="AU822" s="204" t="s">
        <v>240</v>
      </c>
      <c r="AV822" s="202" t="s">
        <v>240</v>
      </c>
      <c r="AW822" s="202" t="s">
        <v>871</v>
      </c>
      <c r="AX822" s="202" t="s">
        <v>544</v>
      </c>
      <c r="AY822" s="204" t="s">
        <v>858</v>
      </c>
    </row>
    <row r="823" spans="2:65" s="119" customFormat="1" ht="16.5" customHeight="1" x14ac:dyDescent="0.25">
      <c r="B823" s="120"/>
      <c r="C823" s="418" t="s">
        <v>1793</v>
      </c>
      <c r="D823" s="418" t="s">
        <v>512</v>
      </c>
      <c r="E823" s="419" t="s">
        <v>662</v>
      </c>
      <c r="F823" s="420" t="s">
        <v>663</v>
      </c>
      <c r="G823" s="421" t="s">
        <v>84</v>
      </c>
      <c r="H823" s="422">
        <v>3</v>
      </c>
      <c r="I823" s="423"/>
      <c r="J823" s="423">
        <f>ROUND(I823*H823,2)</f>
        <v>0</v>
      </c>
      <c r="K823" s="420" t="s">
        <v>862</v>
      </c>
      <c r="L823" s="120"/>
      <c r="M823" s="190" t="s">
        <v>792</v>
      </c>
      <c r="N823" s="191" t="s">
        <v>809</v>
      </c>
      <c r="O823" s="192">
        <v>0.2</v>
      </c>
      <c r="P823" s="192">
        <f>O823*H823</f>
        <v>0.60000000000000009</v>
      </c>
      <c r="Q823" s="192">
        <v>1.25E-3</v>
      </c>
      <c r="R823" s="192">
        <f>Q823*H823</f>
        <v>3.7499999999999999E-3</v>
      </c>
      <c r="S823" s="192">
        <v>0</v>
      </c>
      <c r="T823" s="193">
        <f>S823*H823</f>
        <v>0</v>
      </c>
      <c r="AR823" s="194" t="s">
        <v>955</v>
      </c>
      <c r="AT823" s="194" t="s">
        <v>512</v>
      </c>
      <c r="AU823" s="194" t="s">
        <v>240</v>
      </c>
      <c r="AY823" s="112" t="s">
        <v>858</v>
      </c>
      <c r="BE823" s="195">
        <f>IF(N823="základní",J823,0)</f>
        <v>0</v>
      </c>
      <c r="BF823" s="195">
        <f>IF(N823="snížená",J823,0)</f>
        <v>0</v>
      </c>
      <c r="BG823" s="195">
        <f>IF(N823="zákl. přenesená",J823,0)</f>
        <v>0</v>
      </c>
      <c r="BH823" s="195">
        <f>IF(N823="sníž. přenesená",J823,0)</f>
        <v>0</v>
      </c>
      <c r="BI823" s="195">
        <f>IF(N823="nulová",J823,0)</f>
        <v>0</v>
      </c>
      <c r="BJ823" s="112" t="s">
        <v>544</v>
      </c>
      <c r="BK823" s="195">
        <f>ROUND(I823*H823,2)</f>
        <v>0</v>
      </c>
      <c r="BL823" s="112" t="s">
        <v>955</v>
      </c>
      <c r="BM823" s="194" t="s">
        <v>5565</v>
      </c>
    </row>
    <row r="824" spans="2:65" s="119" customFormat="1" x14ac:dyDescent="0.25">
      <c r="B824" s="120"/>
      <c r="D824" s="196" t="s">
        <v>865</v>
      </c>
      <c r="F824" s="197" t="s">
        <v>5566</v>
      </c>
      <c r="L824" s="120"/>
      <c r="M824" s="198"/>
      <c r="T824" s="199"/>
      <c r="AT824" s="112" t="s">
        <v>865</v>
      </c>
      <c r="AU824" s="112" t="s">
        <v>240</v>
      </c>
    </row>
    <row r="825" spans="2:65" s="119" customFormat="1" x14ac:dyDescent="0.25">
      <c r="B825" s="120"/>
      <c r="D825" s="200" t="s">
        <v>867</v>
      </c>
      <c r="F825" s="424" t="s">
        <v>5567</v>
      </c>
      <c r="L825" s="120"/>
      <c r="M825" s="198"/>
      <c r="T825" s="199"/>
      <c r="AT825" s="112" t="s">
        <v>867</v>
      </c>
      <c r="AU825" s="112" t="s">
        <v>240</v>
      </c>
    </row>
    <row r="826" spans="2:65" s="119" customFormat="1" ht="16.5" customHeight="1" x14ac:dyDescent="0.25">
      <c r="B826" s="120"/>
      <c r="C826" s="418" t="s">
        <v>1797</v>
      </c>
      <c r="D826" s="418" t="s">
        <v>512</v>
      </c>
      <c r="E826" s="419" t="s">
        <v>657</v>
      </c>
      <c r="F826" s="420" t="s">
        <v>658</v>
      </c>
      <c r="G826" s="421" t="s">
        <v>84</v>
      </c>
      <c r="H826" s="422">
        <v>2</v>
      </c>
      <c r="I826" s="423"/>
      <c r="J826" s="423">
        <f>ROUND(I826*H826,2)</f>
        <v>0</v>
      </c>
      <c r="K826" s="420" t="s">
        <v>862</v>
      </c>
      <c r="L826" s="120"/>
      <c r="M826" s="190" t="s">
        <v>792</v>
      </c>
      <c r="N826" s="191" t="s">
        <v>809</v>
      </c>
      <c r="O826" s="192">
        <v>0.2</v>
      </c>
      <c r="P826" s="192">
        <f>O826*H826</f>
        <v>0.4</v>
      </c>
      <c r="Q826" s="192">
        <v>1.8E-3</v>
      </c>
      <c r="R826" s="192">
        <f>Q826*H826</f>
        <v>3.5999999999999999E-3</v>
      </c>
      <c r="S826" s="192">
        <v>0</v>
      </c>
      <c r="T826" s="193">
        <f>S826*H826</f>
        <v>0</v>
      </c>
      <c r="AR826" s="194" t="s">
        <v>955</v>
      </c>
      <c r="AT826" s="194" t="s">
        <v>512</v>
      </c>
      <c r="AU826" s="194" t="s">
        <v>240</v>
      </c>
      <c r="AY826" s="112" t="s">
        <v>858</v>
      </c>
      <c r="BE826" s="195">
        <f>IF(N826="základní",J826,0)</f>
        <v>0</v>
      </c>
      <c r="BF826" s="195">
        <f>IF(N826="snížená",J826,0)</f>
        <v>0</v>
      </c>
      <c r="BG826" s="195">
        <f>IF(N826="zákl. přenesená",J826,0)</f>
        <v>0</v>
      </c>
      <c r="BH826" s="195">
        <f>IF(N826="sníž. přenesená",J826,0)</f>
        <v>0</v>
      </c>
      <c r="BI826" s="195">
        <f>IF(N826="nulová",J826,0)</f>
        <v>0</v>
      </c>
      <c r="BJ826" s="112" t="s">
        <v>544</v>
      </c>
      <c r="BK826" s="195">
        <f>ROUND(I826*H826,2)</f>
        <v>0</v>
      </c>
      <c r="BL826" s="112" t="s">
        <v>955</v>
      </c>
      <c r="BM826" s="194" t="s">
        <v>5568</v>
      </c>
    </row>
    <row r="827" spans="2:65" s="119" customFormat="1" x14ac:dyDescent="0.25">
      <c r="B827" s="120"/>
      <c r="D827" s="196" t="s">
        <v>865</v>
      </c>
      <c r="F827" s="197" t="s">
        <v>5569</v>
      </c>
      <c r="L827" s="120"/>
      <c r="M827" s="198"/>
      <c r="T827" s="199"/>
      <c r="AT827" s="112" t="s">
        <v>865</v>
      </c>
      <c r="AU827" s="112" t="s">
        <v>240</v>
      </c>
    </row>
    <row r="828" spans="2:65" s="119" customFormat="1" x14ac:dyDescent="0.25">
      <c r="B828" s="120"/>
      <c r="D828" s="200" t="s">
        <v>867</v>
      </c>
      <c r="F828" s="424" t="s">
        <v>5570</v>
      </c>
      <c r="L828" s="120"/>
      <c r="M828" s="198"/>
      <c r="T828" s="199"/>
      <c r="AT828" s="112" t="s">
        <v>867</v>
      </c>
      <c r="AU828" s="112" t="s">
        <v>240</v>
      </c>
    </row>
    <row r="829" spans="2:65" s="119" customFormat="1" ht="16.5" customHeight="1" x14ac:dyDescent="0.25">
      <c r="B829" s="120"/>
      <c r="C829" s="418" t="s">
        <v>359</v>
      </c>
      <c r="D829" s="418" t="s">
        <v>512</v>
      </c>
      <c r="E829" s="419" t="s">
        <v>651</v>
      </c>
      <c r="F829" s="420" t="s">
        <v>652</v>
      </c>
      <c r="G829" s="421" t="s">
        <v>84</v>
      </c>
      <c r="H829" s="422">
        <v>10</v>
      </c>
      <c r="I829" s="423"/>
      <c r="J829" s="423">
        <f>ROUND(I829*H829,2)</f>
        <v>0</v>
      </c>
      <c r="K829" s="420" t="s">
        <v>862</v>
      </c>
      <c r="L829" s="120"/>
      <c r="M829" s="190" t="s">
        <v>792</v>
      </c>
      <c r="N829" s="191" t="s">
        <v>809</v>
      </c>
      <c r="O829" s="192">
        <v>0.2</v>
      </c>
      <c r="P829" s="192">
        <f>O829*H829</f>
        <v>2</v>
      </c>
      <c r="Q829" s="192">
        <v>1.8400000000000001E-3</v>
      </c>
      <c r="R829" s="192">
        <f>Q829*H829</f>
        <v>1.84E-2</v>
      </c>
      <c r="S829" s="192">
        <v>0</v>
      </c>
      <c r="T829" s="193">
        <f>S829*H829</f>
        <v>0</v>
      </c>
      <c r="AR829" s="194" t="s">
        <v>955</v>
      </c>
      <c r="AT829" s="194" t="s">
        <v>512</v>
      </c>
      <c r="AU829" s="194" t="s">
        <v>240</v>
      </c>
      <c r="AY829" s="112" t="s">
        <v>858</v>
      </c>
      <c r="BE829" s="195">
        <f>IF(N829="základní",J829,0)</f>
        <v>0</v>
      </c>
      <c r="BF829" s="195">
        <f>IF(N829="snížená",J829,0)</f>
        <v>0</v>
      </c>
      <c r="BG829" s="195">
        <f>IF(N829="zákl. přenesená",J829,0)</f>
        <v>0</v>
      </c>
      <c r="BH829" s="195">
        <f>IF(N829="sníž. přenesená",J829,0)</f>
        <v>0</v>
      </c>
      <c r="BI829" s="195">
        <f>IF(N829="nulová",J829,0)</f>
        <v>0</v>
      </c>
      <c r="BJ829" s="112" t="s">
        <v>544</v>
      </c>
      <c r="BK829" s="195">
        <f>ROUND(I829*H829,2)</f>
        <v>0</v>
      </c>
      <c r="BL829" s="112" t="s">
        <v>955</v>
      </c>
      <c r="BM829" s="194" t="s">
        <v>5571</v>
      </c>
    </row>
    <row r="830" spans="2:65" s="119" customFormat="1" x14ac:dyDescent="0.25">
      <c r="B830" s="120"/>
      <c r="D830" s="196" t="s">
        <v>865</v>
      </c>
      <c r="F830" s="197" t="s">
        <v>5572</v>
      </c>
      <c r="L830" s="120"/>
      <c r="M830" s="198"/>
      <c r="T830" s="199"/>
      <c r="AT830" s="112" t="s">
        <v>865</v>
      </c>
      <c r="AU830" s="112" t="s">
        <v>240</v>
      </c>
    </row>
    <row r="831" spans="2:65" s="119" customFormat="1" x14ac:dyDescent="0.25">
      <c r="B831" s="120"/>
      <c r="D831" s="200" t="s">
        <v>867</v>
      </c>
      <c r="F831" s="424" t="s">
        <v>5573</v>
      </c>
      <c r="L831" s="120"/>
      <c r="M831" s="198"/>
      <c r="T831" s="199"/>
      <c r="AT831" s="112" t="s">
        <v>867</v>
      </c>
      <c r="AU831" s="112" t="s">
        <v>240</v>
      </c>
    </row>
    <row r="832" spans="2:65" s="119" customFormat="1" ht="16.5" customHeight="1" x14ac:dyDescent="0.25">
      <c r="B832" s="120"/>
      <c r="C832" s="418" t="s">
        <v>1807</v>
      </c>
      <c r="D832" s="418" t="s">
        <v>512</v>
      </c>
      <c r="E832" s="419" t="s">
        <v>5574</v>
      </c>
      <c r="F832" s="420" t="s">
        <v>5575</v>
      </c>
      <c r="G832" s="421" t="s">
        <v>67</v>
      </c>
      <c r="H832" s="422">
        <v>3</v>
      </c>
      <c r="I832" s="423"/>
      <c r="J832" s="423">
        <f>ROUND(I832*H832,2)</f>
        <v>0</v>
      </c>
      <c r="K832" s="420" t="s">
        <v>862</v>
      </c>
      <c r="L832" s="120"/>
      <c r="M832" s="190" t="s">
        <v>792</v>
      </c>
      <c r="N832" s="191" t="s">
        <v>809</v>
      </c>
      <c r="O832" s="192">
        <v>0.3</v>
      </c>
      <c r="P832" s="192">
        <f>O832*H832</f>
        <v>0.89999999999999991</v>
      </c>
      <c r="Q832" s="192">
        <v>1.6000000000000001E-4</v>
      </c>
      <c r="R832" s="192">
        <f>Q832*H832</f>
        <v>4.8000000000000007E-4</v>
      </c>
      <c r="S832" s="192">
        <v>0</v>
      </c>
      <c r="T832" s="193">
        <f>S832*H832</f>
        <v>0</v>
      </c>
      <c r="AR832" s="194" t="s">
        <v>955</v>
      </c>
      <c r="AT832" s="194" t="s">
        <v>512</v>
      </c>
      <c r="AU832" s="194" t="s">
        <v>240</v>
      </c>
      <c r="AY832" s="112" t="s">
        <v>858</v>
      </c>
      <c r="BE832" s="195">
        <f>IF(N832="základní",J832,0)</f>
        <v>0</v>
      </c>
      <c r="BF832" s="195">
        <f>IF(N832="snížená",J832,0)</f>
        <v>0</v>
      </c>
      <c r="BG832" s="195">
        <f>IF(N832="zákl. přenesená",J832,0)</f>
        <v>0</v>
      </c>
      <c r="BH832" s="195">
        <f>IF(N832="sníž. přenesená",J832,0)</f>
        <v>0</v>
      </c>
      <c r="BI832" s="195">
        <f>IF(N832="nulová",J832,0)</f>
        <v>0</v>
      </c>
      <c r="BJ832" s="112" t="s">
        <v>544</v>
      </c>
      <c r="BK832" s="195">
        <f>ROUND(I832*H832,2)</f>
        <v>0</v>
      </c>
      <c r="BL832" s="112" t="s">
        <v>955</v>
      </c>
      <c r="BM832" s="194" t="s">
        <v>5576</v>
      </c>
    </row>
    <row r="833" spans="2:65" s="119" customFormat="1" x14ac:dyDescent="0.25">
      <c r="B833" s="120"/>
      <c r="D833" s="196" t="s">
        <v>865</v>
      </c>
      <c r="F833" s="197" t="s">
        <v>5577</v>
      </c>
      <c r="L833" s="120"/>
      <c r="M833" s="198"/>
      <c r="T833" s="199"/>
      <c r="AT833" s="112" t="s">
        <v>865</v>
      </c>
      <c r="AU833" s="112" t="s">
        <v>240</v>
      </c>
    </row>
    <row r="834" spans="2:65" s="119" customFormat="1" x14ac:dyDescent="0.25">
      <c r="B834" s="120"/>
      <c r="D834" s="200" t="s">
        <v>867</v>
      </c>
      <c r="F834" s="424" t="s">
        <v>5578</v>
      </c>
      <c r="L834" s="120"/>
      <c r="M834" s="198"/>
      <c r="T834" s="199"/>
      <c r="AT834" s="112" t="s">
        <v>867</v>
      </c>
      <c r="AU834" s="112" t="s">
        <v>240</v>
      </c>
    </row>
    <row r="835" spans="2:65" s="209" customFormat="1" ht="11.25" x14ac:dyDescent="0.25">
      <c r="B835" s="210"/>
      <c r="D835" s="196" t="s">
        <v>869</v>
      </c>
      <c r="E835" s="211" t="s">
        <v>792</v>
      </c>
      <c r="F835" s="212" t="s">
        <v>5579</v>
      </c>
      <c r="H835" s="211" t="s">
        <v>792</v>
      </c>
      <c r="L835" s="210"/>
      <c r="M835" s="213"/>
      <c r="T835" s="214"/>
      <c r="AT835" s="211" t="s">
        <v>869</v>
      </c>
      <c r="AU835" s="211" t="s">
        <v>240</v>
      </c>
      <c r="AV835" s="209" t="s">
        <v>544</v>
      </c>
      <c r="AW835" s="209" t="s">
        <v>871</v>
      </c>
      <c r="AX835" s="209" t="s">
        <v>857</v>
      </c>
      <c r="AY835" s="211" t="s">
        <v>858</v>
      </c>
    </row>
    <row r="836" spans="2:65" s="202" customFormat="1" ht="11.25" x14ac:dyDescent="0.25">
      <c r="B836" s="203"/>
      <c r="D836" s="196" t="s">
        <v>869</v>
      </c>
      <c r="E836" s="204" t="s">
        <v>792</v>
      </c>
      <c r="F836" s="205" t="s">
        <v>724</v>
      </c>
      <c r="H836" s="206">
        <v>3</v>
      </c>
      <c r="L836" s="203"/>
      <c r="M836" s="207"/>
      <c r="T836" s="208"/>
      <c r="AT836" s="204" t="s">
        <v>869</v>
      </c>
      <c r="AU836" s="204" t="s">
        <v>240</v>
      </c>
      <c r="AV836" s="202" t="s">
        <v>240</v>
      </c>
      <c r="AW836" s="202" t="s">
        <v>871</v>
      </c>
      <c r="AX836" s="202" t="s">
        <v>544</v>
      </c>
      <c r="AY836" s="204" t="s">
        <v>858</v>
      </c>
    </row>
    <row r="837" spans="2:65" s="119" customFormat="1" ht="16.5" customHeight="1" x14ac:dyDescent="0.25">
      <c r="B837" s="120"/>
      <c r="C837" s="432" t="s">
        <v>1812</v>
      </c>
      <c r="D837" s="432" t="s">
        <v>932</v>
      </c>
      <c r="E837" s="433" t="s">
        <v>5580</v>
      </c>
      <c r="F837" s="434" t="s">
        <v>5581</v>
      </c>
      <c r="G837" s="435" t="s">
        <v>67</v>
      </c>
      <c r="H837" s="436">
        <v>3</v>
      </c>
      <c r="I837" s="437"/>
      <c r="J837" s="437">
        <f>ROUND(I837*H837,2)</f>
        <v>0</v>
      </c>
      <c r="K837" s="434" t="s">
        <v>862</v>
      </c>
      <c r="L837" s="215"/>
      <c r="M837" s="216" t="s">
        <v>792</v>
      </c>
      <c r="N837" s="217" t="s">
        <v>809</v>
      </c>
      <c r="O837" s="192">
        <v>0</v>
      </c>
      <c r="P837" s="192">
        <f>O837*H837</f>
        <v>0</v>
      </c>
      <c r="Q837" s="192">
        <v>2E-3</v>
      </c>
      <c r="R837" s="192">
        <f>Q837*H837</f>
        <v>6.0000000000000001E-3</v>
      </c>
      <c r="S837" s="192">
        <v>0</v>
      </c>
      <c r="T837" s="193">
        <f>S837*H837</f>
        <v>0</v>
      </c>
      <c r="AR837" s="194" t="s">
        <v>1063</v>
      </c>
      <c r="AT837" s="194" t="s">
        <v>932</v>
      </c>
      <c r="AU837" s="194" t="s">
        <v>240</v>
      </c>
      <c r="AY837" s="112" t="s">
        <v>858</v>
      </c>
      <c r="BE837" s="195">
        <f>IF(N837="základní",J837,0)</f>
        <v>0</v>
      </c>
      <c r="BF837" s="195">
        <f>IF(N837="snížená",J837,0)</f>
        <v>0</v>
      </c>
      <c r="BG837" s="195">
        <f>IF(N837="zákl. přenesená",J837,0)</f>
        <v>0</v>
      </c>
      <c r="BH837" s="195">
        <f>IF(N837="sníž. přenesená",J837,0)</f>
        <v>0</v>
      </c>
      <c r="BI837" s="195">
        <f>IF(N837="nulová",J837,0)</f>
        <v>0</v>
      </c>
      <c r="BJ837" s="112" t="s">
        <v>544</v>
      </c>
      <c r="BK837" s="195">
        <f>ROUND(I837*H837,2)</f>
        <v>0</v>
      </c>
      <c r="BL837" s="112" t="s">
        <v>955</v>
      </c>
      <c r="BM837" s="194" t="s">
        <v>5582</v>
      </c>
    </row>
    <row r="838" spans="2:65" s="119" customFormat="1" x14ac:dyDescent="0.25">
      <c r="B838" s="120"/>
      <c r="D838" s="196" t="s">
        <v>865</v>
      </c>
      <c r="F838" s="197" t="s">
        <v>5581</v>
      </c>
      <c r="L838" s="120"/>
      <c r="M838" s="198"/>
      <c r="T838" s="199"/>
      <c r="AT838" s="112" t="s">
        <v>865</v>
      </c>
      <c r="AU838" s="112" t="s">
        <v>240</v>
      </c>
    </row>
    <row r="839" spans="2:65" s="119" customFormat="1" ht="16.5" customHeight="1" x14ac:dyDescent="0.25">
      <c r="B839" s="120"/>
      <c r="C839" s="418" t="s">
        <v>1819</v>
      </c>
      <c r="D839" s="418" t="s">
        <v>512</v>
      </c>
      <c r="E839" s="419" t="s">
        <v>5583</v>
      </c>
      <c r="F839" s="420" t="s">
        <v>5584</v>
      </c>
      <c r="G839" s="421" t="s">
        <v>67</v>
      </c>
      <c r="H839" s="422">
        <v>1</v>
      </c>
      <c r="I839" s="423"/>
      <c r="J839" s="423">
        <f>ROUND(I839*H839,2)</f>
        <v>0</v>
      </c>
      <c r="K839" s="420" t="s">
        <v>862</v>
      </c>
      <c r="L839" s="120"/>
      <c r="M839" s="190" t="s">
        <v>792</v>
      </c>
      <c r="N839" s="191" t="s">
        <v>809</v>
      </c>
      <c r="O839" s="192">
        <v>0.32</v>
      </c>
      <c r="P839" s="192">
        <f>O839*H839</f>
        <v>0.32</v>
      </c>
      <c r="Q839" s="192">
        <v>4.0000000000000003E-5</v>
      </c>
      <c r="R839" s="192">
        <f>Q839*H839</f>
        <v>4.0000000000000003E-5</v>
      </c>
      <c r="S839" s="192">
        <v>0</v>
      </c>
      <c r="T839" s="193">
        <f>S839*H839</f>
        <v>0</v>
      </c>
      <c r="AR839" s="194" t="s">
        <v>955</v>
      </c>
      <c r="AT839" s="194" t="s">
        <v>512</v>
      </c>
      <c r="AU839" s="194" t="s">
        <v>240</v>
      </c>
      <c r="AY839" s="112" t="s">
        <v>858</v>
      </c>
      <c r="BE839" s="195">
        <f>IF(N839="základní",J839,0)</f>
        <v>0</v>
      </c>
      <c r="BF839" s="195">
        <f>IF(N839="snížená",J839,0)</f>
        <v>0</v>
      </c>
      <c r="BG839" s="195">
        <f>IF(N839="zákl. přenesená",J839,0)</f>
        <v>0</v>
      </c>
      <c r="BH839" s="195">
        <f>IF(N839="sníž. přenesená",J839,0)</f>
        <v>0</v>
      </c>
      <c r="BI839" s="195">
        <f>IF(N839="nulová",J839,0)</f>
        <v>0</v>
      </c>
      <c r="BJ839" s="112" t="s">
        <v>544</v>
      </c>
      <c r="BK839" s="195">
        <f>ROUND(I839*H839,2)</f>
        <v>0</v>
      </c>
      <c r="BL839" s="112" t="s">
        <v>955</v>
      </c>
      <c r="BM839" s="194" t="s">
        <v>5585</v>
      </c>
    </row>
    <row r="840" spans="2:65" s="119" customFormat="1" x14ac:dyDescent="0.25">
      <c r="B840" s="120"/>
      <c r="D840" s="196" t="s">
        <v>865</v>
      </c>
      <c r="F840" s="197" t="s">
        <v>5586</v>
      </c>
      <c r="L840" s="120"/>
      <c r="M840" s="198"/>
      <c r="T840" s="199"/>
      <c r="AT840" s="112" t="s">
        <v>865</v>
      </c>
      <c r="AU840" s="112" t="s">
        <v>240</v>
      </c>
    </row>
    <row r="841" spans="2:65" s="119" customFormat="1" x14ac:dyDescent="0.25">
      <c r="B841" s="120"/>
      <c r="D841" s="200" t="s">
        <v>867</v>
      </c>
      <c r="F841" s="424" t="s">
        <v>5587</v>
      </c>
      <c r="L841" s="120"/>
      <c r="M841" s="198"/>
      <c r="T841" s="199"/>
      <c r="AT841" s="112" t="s">
        <v>867</v>
      </c>
      <c r="AU841" s="112" t="s">
        <v>240</v>
      </c>
    </row>
    <row r="842" spans="2:65" s="209" customFormat="1" ht="11.25" x14ac:dyDescent="0.25">
      <c r="B842" s="210"/>
      <c r="D842" s="196" t="s">
        <v>869</v>
      </c>
      <c r="E842" s="211" t="s">
        <v>792</v>
      </c>
      <c r="F842" s="212" t="s">
        <v>5588</v>
      </c>
      <c r="H842" s="211" t="s">
        <v>792</v>
      </c>
      <c r="L842" s="210"/>
      <c r="M842" s="213"/>
      <c r="T842" s="214"/>
      <c r="AT842" s="211" t="s">
        <v>869</v>
      </c>
      <c r="AU842" s="211" t="s">
        <v>240</v>
      </c>
      <c r="AV842" s="209" t="s">
        <v>544</v>
      </c>
      <c r="AW842" s="209" t="s">
        <v>871</v>
      </c>
      <c r="AX842" s="209" t="s">
        <v>857</v>
      </c>
      <c r="AY842" s="211" t="s">
        <v>858</v>
      </c>
    </row>
    <row r="843" spans="2:65" s="202" customFormat="1" ht="11.25" x14ac:dyDescent="0.25">
      <c r="B843" s="203"/>
      <c r="D843" s="196" t="s">
        <v>869</v>
      </c>
      <c r="E843" s="204" t="s">
        <v>792</v>
      </c>
      <c r="F843" s="205" t="s">
        <v>544</v>
      </c>
      <c r="H843" s="206">
        <v>1</v>
      </c>
      <c r="L843" s="203"/>
      <c r="M843" s="207"/>
      <c r="T843" s="208"/>
      <c r="AT843" s="204" t="s">
        <v>869</v>
      </c>
      <c r="AU843" s="204" t="s">
        <v>240</v>
      </c>
      <c r="AV843" s="202" t="s">
        <v>240</v>
      </c>
      <c r="AW843" s="202" t="s">
        <v>871</v>
      </c>
      <c r="AX843" s="202" t="s">
        <v>544</v>
      </c>
      <c r="AY843" s="204" t="s">
        <v>858</v>
      </c>
    </row>
    <row r="844" spans="2:65" s="119" customFormat="1" ht="16.5" customHeight="1" x14ac:dyDescent="0.25">
      <c r="B844" s="120"/>
      <c r="C844" s="432" t="s">
        <v>1825</v>
      </c>
      <c r="D844" s="432" t="s">
        <v>932</v>
      </c>
      <c r="E844" s="433" t="s">
        <v>5589</v>
      </c>
      <c r="F844" s="434" t="s">
        <v>5590</v>
      </c>
      <c r="G844" s="435" t="s">
        <v>67</v>
      </c>
      <c r="H844" s="436">
        <v>1</v>
      </c>
      <c r="I844" s="437"/>
      <c r="J844" s="437">
        <f>ROUND(I844*H844,2)</f>
        <v>0</v>
      </c>
      <c r="K844" s="434" t="s">
        <v>862</v>
      </c>
      <c r="L844" s="215"/>
      <c r="M844" s="216" t="s">
        <v>792</v>
      </c>
      <c r="N844" s="217" t="s">
        <v>809</v>
      </c>
      <c r="O844" s="192">
        <v>0</v>
      </c>
      <c r="P844" s="192">
        <f>O844*H844</f>
        <v>0</v>
      </c>
      <c r="Q844" s="192">
        <v>1.83E-3</v>
      </c>
      <c r="R844" s="192">
        <f>Q844*H844</f>
        <v>1.83E-3</v>
      </c>
      <c r="S844" s="192">
        <v>0</v>
      </c>
      <c r="T844" s="193">
        <f>S844*H844</f>
        <v>0</v>
      </c>
      <c r="AR844" s="194" t="s">
        <v>1063</v>
      </c>
      <c r="AT844" s="194" t="s">
        <v>932</v>
      </c>
      <c r="AU844" s="194" t="s">
        <v>240</v>
      </c>
      <c r="AY844" s="112" t="s">
        <v>858</v>
      </c>
      <c r="BE844" s="195">
        <f>IF(N844="základní",J844,0)</f>
        <v>0</v>
      </c>
      <c r="BF844" s="195">
        <f>IF(N844="snížená",J844,0)</f>
        <v>0</v>
      </c>
      <c r="BG844" s="195">
        <f>IF(N844="zákl. přenesená",J844,0)</f>
        <v>0</v>
      </c>
      <c r="BH844" s="195">
        <f>IF(N844="sníž. přenesená",J844,0)</f>
        <v>0</v>
      </c>
      <c r="BI844" s="195">
        <f>IF(N844="nulová",J844,0)</f>
        <v>0</v>
      </c>
      <c r="BJ844" s="112" t="s">
        <v>544</v>
      </c>
      <c r="BK844" s="195">
        <f>ROUND(I844*H844,2)</f>
        <v>0</v>
      </c>
      <c r="BL844" s="112" t="s">
        <v>955</v>
      </c>
      <c r="BM844" s="194" t="s">
        <v>5591</v>
      </c>
    </row>
    <row r="845" spans="2:65" s="119" customFormat="1" x14ac:dyDescent="0.25">
      <c r="B845" s="120"/>
      <c r="D845" s="196" t="s">
        <v>865</v>
      </c>
      <c r="F845" s="197" t="s">
        <v>5592</v>
      </c>
      <c r="L845" s="120"/>
      <c r="M845" s="198"/>
      <c r="T845" s="199"/>
      <c r="AT845" s="112" t="s">
        <v>865</v>
      </c>
      <c r="AU845" s="112" t="s">
        <v>240</v>
      </c>
    </row>
    <row r="846" spans="2:65" s="119" customFormat="1" ht="16.5" customHeight="1" x14ac:dyDescent="0.25">
      <c r="B846" s="120"/>
      <c r="C846" s="418" t="s">
        <v>1830</v>
      </c>
      <c r="D846" s="418" t="s">
        <v>512</v>
      </c>
      <c r="E846" s="419" t="s">
        <v>5593</v>
      </c>
      <c r="F846" s="420" t="s">
        <v>5594</v>
      </c>
      <c r="G846" s="421" t="s">
        <v>67</v>
      </c>
      <c r="H846" s="422">
        <v>1</v>
      </c>
      <c r="I846" s="423"/>
      <c r="J846" s="423">
        <f>ROUND(I846*H846,2)</f>
        <v>0</v>
      </c>
      <c r="K846" s="420" t="s">
        <v>862</v>
      </c>
      <c r="L846" s="120"/>
      <c r="M846" s="190" t="s">
        <v>792</v>
      </c>
      <c r="N846" s="191" t="s">
        <v>809</v>
      </c>
      <c r="O846" s="192">
        <v>0.65500000000000003</v>
      </c>
      <c r="P846" s="192">
        <f>O846*H846</f>
        <v>0.65500000000000003</v>
      </c>
      <c r="Q846" s="192">
        <v>1.3999999999999999E-4</v>
      </c>
      <c r="R846" s="192">
        <f>Q846*H846</f>
        <v>1.3999999999999999E-4</v>
      </c>
      <c r="S846" s="192">
        <v>0</v>
      </c>
      <c r="T846" s="193">
        <f>S846*H846</f>
        <v>0</v>
      </c>
      <c r="AR846" s="194" t="s">
        <v>955</v>
      </c>
      <c r="AT846" s="194" t="s">
        <v>512</v>
      </c>
      <c r="AU846" s="194" t="s">
        <v>240</v>
      </c>
      <c r="AY846" s="112" t="s">
        <v>858</v>
      </c>
      <c r="BE846" s="195">
        <f>IF(N846="základní",J846,0)</f>
        <v>0</v>
      </c>
      <c r="BF846" s="195">
        <f>IF(N846="snížená",J846,0)</f>
        <v>0</v>
      </c>
      <c r="BG846" s="195">
        <f>IF(N846="zákl. přenesená",J846,0)</f>
        <v>0</v>
      </c>
      <c r="BH846" s="195">
        <f>IF(N846="sníž. přenesená",J846,0)</f>
        <v>0</v>
      </c>
      <c r="BI846" s="195">
        <f>IF(N846="nulová",J846,0)</f>
        <v>0</v>
      </c>
      <c r="BJ846" s="112" t="s">
        <v>544</v>
      </c>
      <c r="BK846" s="195">
        <f>ROUND(I846*H846,2)</f>
        <v>0</v>
      </c>
      <c r="BL846" s="112" t="s">
        <v>955</v>
      </c>
      <c r="BM846" s="194" t="s">
        <v>5595</v>
      </c>
    </row>
    <row r="847" spans="2:65" s="119" customFormat="1" x14ac:dyDescent="0.25">
      <c r="B847" s="120"/>
      <c r="D847" s="196" t="s">
        <v>865</v>
      </c>
      <c r="F847" s="197" t="s">
        <v>5596</v>
      </c>
      <c r="L847" s="120"/>
      <c r="M847" s="198"/>
      <c r="T847" s="199"/>
      <c r="AT847" s="112" t="s">
        <v>865</v>
      </c>
      <c r="AU847" s="112" t="s">
        <v>240</v>
      </c>
    </row>
    <row r="848" spans="2:65" s="119" customFormat="1" x14ac:dyDescent="0.25">
      <c r="B848" s="120"/>
      <c r="D848" s="200" t="s">
        <v>867</v>
      </c>
      <c r="F848" s="424" t="s">
        <v>5597</v>
      </c>
      <c r="L848" s="120"/>
      <c r="M848" s="198"/>
      <c r="T848" s="199"/>
      <c r="AT848" s="112" t="s">
        <v>867</v>
      </c>
      <c r="AU848" s="112" t="s">
        <v>240</v>
      </c>
    </row>
    <row r="849" spans="2:65" s="119" customFormat="1" ht="16.5" customHeight="1" x14ac:dyDescent="0.25">
      <c r="B849" s="120"/>
      <c r="C849" s="432" t="s">
        <v>1836</v>
      </c>
      <c r="D849" s="432" t="s">
        <v>932</v>
      </c>
      <c r="E849" s="433" t="s">
        <v>5598</v>
      </c>
      <c r="F849" s="434" t="s">
        <v>5599</v>
      </c>
      <c r="G849" s="435" t="s">
        <v>67</v>
      </c>
      <c r="H849" s="436">
        <v>1</v>
      </c>
      <c r="I849" s="437"/>
      <c r="J849" s="437">
        <f>ROUND(I849*H849,2)</f>
        <v>0</v>
      </c>
      <c r="K849" s="434" t="s">
        <v>862</v>
      </c>
      <c r="L849" s="215"/>
      <c r="M849" s="216" t="s">
        <v>792</v>
      </c>
      <c r="N849" s="217" t="s">
        <v>809</v>
      </c>
      <c r="O849" s="192">
        <v>0</v>
      </c>
      <c r="P849" s="192">
        <f>O849*H849</f>
        <v>0</v>
      </c>
      <c r="Q849" s="192">
        <v>5.3800000000000002E-3</v>
      </c>
      <c r="R849" s="192">
        <f>Q849*H849</f>
        <v>5.3800000000000002E-3</v>
      </c>
      <c r="S849" s="192">
        <v>0</v>
      </c>
      <c r="T849" s="193">
        <f>S849*H849</f>
        <v>0</v>
      </c>
      <c r="AR849" s="194" t="s">
        <v>1063</v>
      </c>
      <c r="AT849" s="194" t="s">
        <v>932</v>
      </c>
      <c r="AU849" s="194" t="s">
        <v>240</v>
      </c>
      <c r="AY849" s="112" t="s">
        <v>858</v>
      </c>
      <c r="BE849" s="195">
        <f>IF(N849="základní",J849,0)</f>
        <v>0</v>
      </c>
      <c r="BF849" s="195">
        <f>IF(N849="snížená",J849,0)</f>
        <v>0</v>
      </c>
      <c r="BG849" s="195">
        <f>IF(N849="zákl. přenesená",J849,0)</f>
        <v>0</v>
      </c>
      <c r="BH849" s="195">
        <f>IF(N849="sníž. přenesená",J849,0)</f>
        <v>0</v>
      </c>
      <c r="BI849" s="195">
        <f>IF(N849="nulová",J849,0)</f>
        <v>0</v>
      </c>
      <c r="BJ849" s="112" t="s">
        <v>544</v>
      </c>
      <c r="BK849" s="195">
        <f>ROUND(I849*H849,2)</f>
        <v>0</v>
      </c>
      <c r="BL849" s="112" t="s">
        <v>955</v>
      </c>
      <c r="BM849" s="194" t="s">
        <v>5600</v>
      </c>
    </row>
    <row r="850" spans="2:65" s="119" customFormat="1" x14ac:dyDescent="0.25">
      <c r="B850" s="120"/>
      <c r="D850" s="196" t="s">
        <v>865</v>
      </c>
      <c r="F850" s="197" t="s">
        <v>5599</v>
      </c>
      <c r="L850" s="120"/>
      <c r="M850" s="198"/>
      <c r="T850" s="199"/>
      <c r="AT850" s="112" t="s">
        <v>865</v>
      </c>
      <c r="AU850" s="112" t="s">
        <v>240</v>
      </c>
    </row>
    <row r="851" spans="2:65" s="119" customFormat="1" ht="16.5" customHeight="1" x14ac:dyDescent="0.25">
      <c r="B851" s="120"/>
      <c r="C851" s="418" t="s">
        <v>1842</v>
      </c>
      <c r="D851" s="418" t="s">
        <v>512</v>
      </c>
      <c r="E851" s="419" t="s">
        <v>647</v>
      </c>
      <c r="F851" s="420" t="s">
        <v>648</v>
      </c>
      <c r="G851" s="421" t="s">
        <v>67</v>
      </c>
      <c r="H851" s="422">
        <v>42</v>
      </c>
      <c r="I851" s="423"/>
      <c r="J851" s="423">
        <f>ROUND(I851*H851,2)</f>
        <v>0</v>
      </c>
      <c r="K851" s="420" t="s">
        <v>862</v>
      </c>
      <c r="L851" s="120"/>
      <c r="M851" s="190" t="s">
        <v>792</v>
      </c>
      <c r="N851" s="191" t="s">
        <v>809</v>
      </c>
      <c r="O851" s="192">
        <v>0.95</v>
      </c>
      <c r="P851" s="192">
        <f>O851*H851</f>
        <v>39.9</v>
      </c>
      <c r="Q851" s="192">
        <v>3.1E-4</v>
      </c>
      <c r="R851" s="192">
        <f>Q851*H851</f>
        <v>1.302E-2</v>
      </c>
      <c r="S851" s="192">
        <v>0</v>
      </c>
      <c r="T851" s="193">
        <f>S851*H851</f>
        <v>0</v>
      </c>
      <c r="AR851" s="194" t="s">
        <v>955</v>
      </c>
      <c r="AT851" s="194" t="s">
        <v>512</v>
      </c>
      <c r="AU851" s="194" t="s">
        <v>240</v>
      </c>
      <c r="AY851" s="112" t="s">
        <v>858</v>
      </c>
      <c r="BE851" s="195">
        <f>IF(N851="základní",J851,0)</f>
        <v>0</v>
      </c>
      <c r="BF851" s="195">
        <f>IF(N851="snížená",J851,0)</f>
        <v>0</v>
      </c>
      <c r="BG851" s="195">
        <f>IF(N851="zákl. přenesená",J851,0)</f>
        <v>0</v>
      </c>
      <c r="BH851" s="195">
        <f>IF(N851="sníž. přenesená",J851,0)</f>
        <v>0</v>
      </c>
      <c r="BI851" s="195">
        <f>IF(N851="nulová",J851,0)</f>
        <v>0</v>
      </c>
      <c r="BJ851" s="112" t="s">
        <v>544</v>
      </c>
      <c r="BK851" s="195">
        <f>ROUND(I851*H851,2)</f>
        <v>0</v>
      </c>
      <c r="BL851" s="112" t="s">
        <v>955</v>
      </c>
      <c r="BM851" s="194" t="s">
        <v>5601</v>
      </c>
    </row>
    <row r="852" spans="2:65" s="119" customFormat="1" x14ac:dyDescent="0.25">
      <c r="B852" s="120"/>
      <c r="D852" s="196" t="s">
        <v>865</v>
      </c>
      <c r="F852" s="197" t="s">
        <v>648</v>
      </c>
      <c r="L852" s="120"/>
      <c r="M852" s="198"/>
      <c r="T852" s="199"/>
      <c r="AT852" s="112" t="s">
        <v>865</v>
      </c>
      <c r="AU852" s="112" t="s">
        <v>240</v>
      </c>
    </row>
    <row r="853" spans="2:65" s="119" customFormat="1" x14ac:dyDescent="0.25">
      <c r="B853" s="120"/>
      <c r="D853" s="200" t="s">
        <v>867</v>
      </c>
      <c r="F853" s="424" t="s">
        <v>5602</v>
      </c>
      <c r="L853" s="120"/>
      <c r="M853" s="198"/>
      <c r="T853" s="199"/>
      <c r="AT853" s="112" t="s">
        <v>867</v>
      </c>
      <c r="AU853" s="112" t="s">
        <v>240</v>
      </c>
    </row>
    <row r="854" spans="2:65" s="202" customFormat="1" ht="11.25" x14ac:dyDescent="0.25">
      <c r="B854" s="203"/>
      <c r="D854" s="196" t="s">
        <v>869</v>
      </c>
      <c r="E854" s="204" t="s">
        <v>792</v>
      </c>
      <c r="F854" s="205" t="s">
        <v>5603</v>
      </c>
      <c r="H854" s="206">
        <v>42</v>
      </c>
      <c r="L854" s="203"/>
      <c r="M854" s="207"/>
      <c r="T854" s="208"/>
      <c r="AT854" s="204" t="s">
        <v>869</v>
      </c>
      <c r="AU854" s="204" t="s">
        <v>240</v>
      </c>
      <c r="AV854" s="202" t="s">
        <v>240</v>
      </c>
      <c r="AW854" s="202" t="s">
        <v>871</v>
      </c>
      <c r="AX854" s="202" t="s">
        <v>544</v>
      </c>
      <c r="AY854" s="204" t="s">
        <v>858</v>
      </c>
    </row>
    <row r="855" spans="2:65" s="171" customFormat="1" ht="22.9" customHeight="1" x14ac:dyDescent="0.2">
      <c r="B855" s="172"/>
      <c r="D855" s="173" t="s">
        <v>854</v>
      </c>
      <c r="E855" s="181" t="s">
        <v>5604</v>
      </c>
      <c r="F855" s="181" t="s">
        <v>5605</v>
      </c>
      <c r="J855" s="182">
        <f>BK855</f>
        <v>0</v>
      </c>
      <c r="L855" s="172"/>
      <c r="M855" s="176"/>
      <c r="P855" s="177">
        <f>SUM(P856:P878)</f>
        <v>19.45</v>
      </c>
      <c r="R855" s="177">
        <f>SUM(R856:R878)</f>
        <v>0.11620000000000001</v>
      </c>
      <c r="T855" s="178">
        <f>SUM(T856:T878)</f>
        <v>0</v>
      </c>
      <c r="AR855" s="173" t="s">
        <v>240</v>
      </c>
      <c r="AT855" s="179" t="s">
        <v>854</v>
      </c>
      <c r="AU855" s="179" t="s">
        <v>544</v>
      </c>
      <c r="AY855" s="173" t="s">
        <v>858</v>
      </c>
      <c r="BK855" s="180">
        <f>SUM(BK856:BK878)</f>
        <v>0</v>
      </c>
    </row>
    <row r="856" spans="2:65" s="119" customFormat="1" ht="21.75" customHeight="1" x14ac:dyDescent="0.25">
      <c r="B856" s="120"/>
      <c r="C856" s="418" t="s">
        <v>1848</v>
      </c>
      <c r="D856" s="418" t="s">
        <v>512</v>
      </c>
      <c r="E856" s="419" t="s">
        <v>5606</v>
      </c>
      <c r="F856" s="420" t="s">
        <v>5607</v>
      </c>
      <c r="G856" s="421" t="s">
        <v>84</v>
      </c>
      <c r="H856" s="422">
        <v>1</v>
      </c>
      <c r="I856" s="423"/>
      <c r="J856" s="423">
        <f>ROUND(I856*H856,2)</f>
        <v>0</v>
      </c>
      <c r="K856" s="420" t="s">
        <v>862</v>
      </c>
      <c r="L856" s="120"/>
      <c r="M856" s="190" t="s">
        <v>792</v>
      </c>
      <c r="N856" s="191" t="s">
        <v>809</v>
      </c>
      <c r="O856" s="192">
        <v>1.7</v>
      </c>
      <c r="P856" s="192">
        <f>O856*H856</f>
        <v>1.7</v>
      </c>
      <c r="Q856" s="192">
        <v>1.2E-2</v>
      </c>
      <c r="R856" s="192">
        <f>Q856*H856</f>
        <v>1.2E-2</v>
      </c>
      <c r="S856" s="192">
        <v>0</v>
      </c>
      <c r="T856" s="193">
        <f>S856*H856</f>
        <v>0</v>
      </c>
      <c r="AR856" s="194" t="s">
        <v>955</v>
      </c>
      <c r="AT856" s="194" t="s">
        <v>512</v>
      </c>
      <c r="AU856" s="194" t="s">
        <v>240</v>
      </c>
      <c r="AY856" s="112" t="s">
        <v>858</v>
      </c>
      <c r="BE856" s="195">
        <f>IF(N856="základní",J856,0)</f>
        <v>0</v>
      </c>
      <c r="BF856" s="195">
        <f>IF(N856="snížená",J856,0)</f>
        <v>0</v>
      </c>
      <c r="BG856" s="195">
        <f>IF(N856="zákl. přenesená",J856,0)</f>
        <v>0</v>
      </c>
      <c r="BH856" s="195">
        <f>IF(N856="sníž. přenesená",J856,0)</f>
        <v>0</v>
      </c>
      <c r="BI856" s="195">
        <f>IF(N856="nulová",J856,0)</f>
        <v>0</v>
      </c>
      <c r="BJ856" s="112" t="s">
        <v>544</v>
      </c>
      <c r="BK856" s="195">
        <f>ROUND(I856*H856,2)</f>
        <v>0</v>
      </c>
      <c r="BL856" s="112" t="s">
        <v>955</v>
      </c>
      <c r="BM856" s="194" t="s">
        <v>5608</v>
      </c>
    </row>
    <row r="857" spans="2:65" s="119" customFormat="1" x14ac:dyDescent="0.25">
      <c r="B857" s="120"/>
      <c r="D857" s="196" t="s">
        <v>865</v>
      </c>
      <c r="F857" s="197" t="s">
        <v>5609</v>
      </c>
      <c r="L857" s="120"/>
      <c r="M857" s="198"/>
      <c r="T857" s="199"/>
      <c r="AT857" s="112" t="s">
        <v>865</v>
      </c>
      <c r="AU857" s="112" t="s">
        <v>240</v>
      </c>
    </row>
    <row r="858" spans="2:65" s="119" customFormat="1" x14ac:dyDescent="0.25">
      <c r="B858" s="120"/>
      <c r="D858" s="200" t="s">
        <v>867</v>
      </c>
      <c r="F858" s="424" t="s">
        <v>5610</v>
      </c>
      <c r="L858" s="120"/>
      <c r="M858" s="198"/>
      <c r="T858" s="199"/>
      <c r="AT858" s="112" t="s">
        <v>867</v>
      </c>
      <c r="AU858" s="112" t="s">
        <v>240</v>
      </c>
    </row>
    <row r="859" spans="2:65" s="119" customFormat="1" ht="16.5" customHeight="1" x14ac:dyDescent="0.25">
      <c r="B859" s="120"/>
      <c r="C859" s="418" t="s">
        <v>1852</v>
      </c>
      <c r="D859" s="418" t="s">
        <v>512</v>
      </c>
      <c r="E859" s="419" t="s">
        <v>671</v>
      </c>
      <c r="F859" s="420" t="s">
        <v>5611</v>
      </c>
      <c r="G859" s="421" t="s">
        <v>84</v>
      </c>
      <c r="H859" s="422">
        <v>1</v>
      </c>
      <c r="I859" s="423"/>
      <c r="J859" s="423">
        <f>ROUND(I859*H859,2)</f>
        <v>0</v>
      </c>
      <c r="K859" s="420" t="s">
        <v>862</v>
      </c>
      <c r="L859" s="120"/>
      <c r="M859" s="190" t="s">
        <v>792</v>
      </c>
      <c r="N859" s="191" t="s">
        <v>809</v>
      </c>
      <c r="O859" s="192">
        <v>1</v>
      </c>
      <c r="P859" s="192">
        <f>O859*H859</f>
        <v>1</v>
      </c>
      <c r="Q859" s="192">
        <v>1.17E-2</v>
      </c>
      <c r="R859" s="192">
        <f>Q859*H859</f>
        <v>1.17E-2</v>
      </c>
      <c r="S859" s="192">
        <v>0</v>
      </c>
      <c r="T859" s="193">
        <f>S859*H859</f>
        <v>0</v>
      </c>
      <c r="AR859" s="194" t="s">
        <v>955</v>
      </c>
      <c r="AT859" s="194" t="s">
        <v>512</v>
      </c>
      <c r="AU859" s="194" t="s">
        <v>240</v>
      </c>
      <c r="AY859" s="112" t="s">
        <v>858</v>
      </c>
      <c r="BE859" s="195">
        <f>IF(N859="základní",J859,0)</f>
        <v>0</v>
      </c>
      <c r="BF859" s="195">
        <f>IF(N859="snížená",J859,0)</f>
        <v>0</v>
      </c>
      <c r="BG859" s="195">
        <f>IF(N859="zákl. přenesená",J859,0)</f>
        <v>0</v>
      </c>
      <c r="BH859" s="195">
        <f>IF(N859="sníž. přenesená",J859,0)</f>
        <v>0</v>
      </c>
      <c r="BI859" s="195">
        <f>IF(N859="nulová",J859,0)</f>
        <v>0</v>
      </c>
      <c r="BJ859" s="112" t="s">
        <v>544</v>
      </c>
      <c r="BK859" s="195">
        <f>ROUND(I859*H859,2)</f>
        <v>0</v>
      </c>
      <c r="BL859" s="112" t="s">
        <v>955</v>
      </c>
      <c r="BM859" s="194" t="s">
        <v>5612</v>
      </c>
    </row>
    <row r="860" spans="2:65" s="119" customFormat="1" x14ac:dyDescent="0.25">
      <c r="B860" s="120"/>
      <c r="D860" s="196" t="s">
        <v>865</v>
      </c>
      <c r="F860" s="197" t="s">
        <v>5613</v>
      </c>
      <c r="L860" s="120"/>
      <c r="M860" s="198"/>
      <c r="T860" s="199"/>
      <c r="AT860" s="112" t="s">
        <v>865</v>
      </c>
      <c r="AU860" s="112" t="s">
        <v>240</v>
      </c>
    </row>
    <row r="861" spans="2:65" s="119" customFormat="1" x14ac:dyDescent="0.25">
      <c r="B861" s="120"/>
      <c r="D861" s="200" t="s">
        <v>867</v>
      </c>
      <c r="F861" s="424" t="s">
        <v>5614</v>
      </c>
      <c r="L861" s="120"/>
      <c r="M861" s="198"/>
      <c r="T861" s="199"/>
      <c r="AT861" s="112" t="s">
        <v>867</v>
      </c>
      <c r="AU861" s="112" t="s">
        <v>240</v>
      </c>
    </row>
    <row r="862" spans="2:65" s="119" customFormat="1" ht="21.75" customHeight="1" x14ac:dyDescent="0.25">
      <c r="B862" s="120"/>
      <c r="C862" s="418" t="s">
        <v>1856</v>
      </c>
      <c r="D862" s="418" t="s">
        <v>512</v>
      </c>
      <c r="E862" s="419" t="s">
        <v>5615</v>
      </c>
      <c r="F862" s="420" t="s">
        <v>5616</v>
      </c>
      <c r="G862" s="421" t="s">
        <v>84</v>
      </c>
      <c r="H862" s="422">
        <v>4</v>
      </c>
      <c r="I862" s="423"/>
      <c r="J862" s="423">
        <f>ROUND(I862*H862,2)</f>
        <v>0</v>
      </c>
      <c r="K862" s="420" t="s">
        <v>862</v>
      </c>
      <c r="L862" s="120"/>
      <c r="M862" s="190" t="s">
        <v>792</v>
      </c>
      <c r="N862" s="191" t="s">
        <v>809</v>
      </c>
      <c r="O862" s="192">
        <v>2.5</v>
      </c>
      <c r="P862" s="192">
        <f>O862*H862</f>
        <v>10</v>
      </c>
      <c r="Q862" s="192">
        <v>1.6650000000000002E-2</v>
      </c>
      <c r="R862" s="192">
        <f>Q862*H862</f>
        <v>6.6600000000000006E-2</v>
      </c>
      <c r="S862" s="192">
        <v>0</v>
      </c>
      <c r="T862" s="193">
        <f>S862*H862</f>
        <v>0</v>
      </c>
      <c r="AR862" s="194" t="s">
        <v>955</v>
      </c>
      <c r="AT862" s="194" t="s">
        <v>512</v>
      </c>
      <c r="AU862" s="194" t="s">
        <v>240</v>
      </c>
      <c r="AY862" s="112" t="s">
        <v>858</v>
      </c>
      <c r="BE862" s="195">
        <f>IF(N862="základní",J862,0)</f>
        <v>0</v>
      </c>
      <c r="BF862" s="195">
        <f>IF(N862="snížená",J862,0)</f>
        <v>0</v>
      </c>
      <c r="BG862" s="195">
        <f>IF(N862="zákl. přenesená",J862,0)</f>
        <v>0</v>
      </c>
      <c r="BH862" s="195">
        <f>IF(N862="sníž. přenesená",J862,0)</f>
        <v>0</v>
      </c>
      <c r="BI862" s="195">
        <f>IF(N862="nulová",J862,0)</f>
        <v>0</v>
      </c>
      <c r="BJ862" s="112" t="s">
        <v>544</v>
      </c>
      <c r="BK862" s="195">
        <f>ROUND(I862*H862,2)</f>
        <v>0</v>
      </c>
      <c r="BL862" s="112" t="s">
        <v>955</v>
      </c>
      <c r="BM862" s="194" t="s">
        <v>5617</v>
      </c>
    </row>
    <row r="863" spans="2:65" s="119" customFormat="1" x14ac:dyDescent="0.25">
      <c r="B863" s="120"/>
      <c r="D863" s="196" t="s">
        <v>865</v>
      </c>
      <c r="F863" s="197" t="s">
        <v>5618</v>
      </c>
      <c r="L863" s="120"/>
      <c r="M863" s="198"/>
      <c r="T863" s="199"/>
      <c r="AT863" s="112" t="s">
        <v>865</v>
      </c>
      <c r="AU863" s="112" t="s">
        <v>240</v>
      </c>
    </row>
    <row r="864" spans="2:65" s="119" customFormat="1" x14ac:dyDescent="0.25">
      <c r="B864" s="120"/>
      <c r="D864" s="200" t="s">
        <v>867</v>
      </c>
      <c r="F864" s="424" t="s">
        <v>5619</v>
      </c>
      <c r="L864" s="120"/>
      <c r="M864" s="198"/>
      <c r="T864" s="199"/>
      <c r="AT864" s="112" t="s">
        <v>867</v>
      </c>
      <c r="AU864" s="112" t="s">
        <v>240</v>
      </c>
    </row>
    <row r="865" spans="2:65" s="119" customFormat="1" ht="21.75" customHeight="1" x14ac:dyDescent="0.25">
      <c r="B865" s="120"/>
      <c r="C865" s="418" t="s">
        <v>1863</v>
      </c>
      <c r="D865" s="418" t="s">
        <v>512</v>
      </c>
      <c r="E865" s="419" t="s">
        <v>666</v>
      </c>
      <c r="F865" s="420" t="s">
        <v>5620</v>
      </c>
      <c r="G865" s="421" t="s">
        <v>84</v>
      </c>
      <c r="H865" s="422">
        <v>1</v>
      </c>
      <c r="I865" s="423"/>
      <c r="J865" s="423">
        <f>ROUND(I865*H865,2)</f>
        <v>0</v>
      </c>
      <c r="K865" s="420" t="s">
        <v>862</v>
      </c>
      <c r="L865" s="120"/>
      <c r="M865" s="190" t="s">
        <v>792</v>
      </c>
      <c r="N865" s="191" t="s">
        <v>809</v>
      </c>
      <c r="O865" s="192">
        <v>2.5</v>
      </c>
      <c r="P865" s="192">
        <f>O865*H865</f>
        <v>2.5</v>
      </c>
      <c r="Q865" s="192">
        <v>1.7649999999999999E-2</v>
      </c>
      <c r="R865" s="192">
        <f>Q865*H865</f>
        <v>1.7649999999999999E-2</v>
      </c>
      <c r="S865" s="192">
        <v>0</v>
      </c>
      <c r="T865" s="193">
        <f>S865*H865</f>
        <v>0</v>
      </c>
      <c r="AR865" s="194" t="s">
        <v>955</v>
      </c>
      <c r="AT865" s="194" t="s">
        <v>512</v>
      </c>
      <c r="AU865" s="194" t="s">
        <v>240</v>
      </c>
      <c r="AY865" s="112" t="s">
        <v>858</v>
      </c>
      <c r="BE865" s="195">
        <f>IF(N865="základní",J865,0)</f>
        <v>0</v>
      </c>
      <c r="BF865" s="195">
        <f>IF(N865="snížená",J865,0)</f>
        <v>0</v>
      </c>
      <c r="BG865" s="195">
        <f>IF(N865="zákl. přenesená",J865,0)</f>
        <v>0</v>
      </c>
      <c r="BH865" s="195">
        <f>IF(N865="sníž. přenesená",J865,0)</f>
        <v>0</v>
      </c>
      <c r="BI865" s="195">
        <f>IF(N865="nulová",J865,0)</f>
        <v>0</v>
      </c>
      <c r="BJ865" s="112" t="s">
        <v>544</v>
      </c>
      <c r="BK865" s="195">
        <f>ROUND(I865*H865,2)</f>
        <v>0</v>
      </c>
      <c r="BL865" s="112" t="s">
        <v>955</v>
      </c>
      <c r="BM865" s="194" t="s">
        <v>5621</v>
      </c>
    </row>
    <row r="866" spans="2:65" s="119" customFormat="1" ht="19.5" x14ac:dyDescent="0.25">
      <c r="B866" s="120"/>
      <c r="D866" s="196" t="s">
        <v>865</v>
      </c>
      <c r="F866" s="197" t="s">
        <v>5622</v>
      </c>
      <c r="L866" s="120"/>
      <c r="M866" s="198"/>
      <c r="T866" s="199"/>
      <c r="AT866" s="112" t="s">
        <v>865</v>
      </c>
      <c r="AU866" s="112" t="s">
        <v>240</v>
      </c>
    </row>
    <row r="867" spans="2:65" s="119" customFormat="1" x14ac:dyDescent="0.25">
      <c r="B867" s="120"/>
      <c r="D867" s="200" t="s">
        <v>867</v>
      </c>
      <c r="F867" s="424" t="s">
        <v>5623</v>
      </c>
      <c r="L867" s="120"/>
      <c r="M867" s="198"/>
      <c r="T867" s="199"/>
      <c r="AT867" s="112" t="s">
        <v>867</v>
      </c>
      <c r="AU867" s="112" t="s">
        <v>240</v>
      </c>
    </row>
    <row r="868" spans="2:65" s="119" customFormat="1" ht="16.5" customHeight="1" x14ac:dyDescent="0.25">
      <c r="B868" s="120"/>
      <c r="C868" s="418" t="s">
        <v>1869</v>
      </c>
      <c r="D868" s="418" t="s">
        <v>512</v>
      </c>
      <c r="E868" s="419" t="s">
        <v>667</v>
      </c>
      <c r="F868" s="420" t="s">
        <v>668</v>
      </c>
      <c r="G868" s="421" t="s">
        <v>84</v>
      </c>
      <c r="H868" s="422">
        <v>5</v>
      </c>
      <c r="I868" s="423"/>
      <c r="J868" s="423">
        <f>ROUND(I868*H868,2)</f>
        <v>0</v>
      </c>
      <c r="K868" s="420" t="s">
        <v>862</v>
      </c>
      <c r="L868" s="120"/>
      <c r="M868" s="190" t="s">
        <v>792</v>
      </c>
      <c r="N868" s="191" t="s">
        <v>809</v>
      </c>
      <c r="O868" s="192">
        <v>0.1</v>
      </c>
      <c r="P868" s="192">
        <f>O868*H868</f>
        <v>0.5</v>
      </c>
      <c r="Q868" s="192">
        <v>1.4999999999999999E-4</v>
      </c>
      <c r="R868" s="192">
        <f>Q868*H868</f>
        <v>7.4999999999999991E-4</v>
      </c>
      <c r="S868" s="192">
        <v>0</v>
      </c>
      <c r="T868" s="193">
        <f>S868*H868</f>
        <v>0</v>
      </c>
      <c r="AR868" s="194" t="s">
        <v>955</v>
      </c>
      <c r="AT868" s="194" t="s">
        <v>512</v>
      </c>
      <c r="AU868" s="194" t="s">
        <v>240</v>
      </c>
      <c r="AY868" s="112" t="s">
        <v>858</v>
      </c>
      <c r="BE868" s="195">
        <f>IF(N868="základní",J868,0)</f>
        <v>0</v>
      </c>
      <c r="BF868" s="195">
        <f>IF(N868="snížená",J868,0)</f>
        <v>0</v>
      </c>
      <c r="BG868" s="195">
        <f>IF(N868="zákl. přenesená",J868,0)</f>
        <v>0</v>
      </c>
      <c r="BH868" s="195">
        <f>IF(N868="sníž. přenesená",J868,0)</f>
        <v>0</v>
      </c>
      <c r="BI868" s="195">
        <f>IF(N868="nulová",J868,0)</f>
        <v>0</v>
      </c>
      <c r="BJ868" s="112" t="s">
        <v>544</v>
      </c>
      <c r="BK868" s="195">
        <f>ROUND(I868*H868,2)</f>
        <v>0</v>
      </c>
      <c r="BL868" s="112" t="s">
        <v>955</v>
      </c>
      <c r="BM868" s="194" t="s">
        <v>5624</v>
      </c>
    </row>
    <row r="869" spans="2:65" s="119" customFormat="1" x14ac:dyDescent="0.25">
      <c r="B869" s="120"/>
      <c r="D869" s="196" t="s">
        <v>865</v>
      </c>
      <c r="F869" s="197" t="s">
        <v>5625</v>
      </c>
      <c r="L869" s="120"/>
      <c r="M869" s="198"/>
      <c r="T869" s="199"/>
      <c r="AT869" s="112" t="s">
        <v>865</v>
      </c>
      <c r="AU869" s="112" t="s">
        <v>240</v>
      </c>
    </row>
    <row r="870" spans="2:65" s="119" customFormat="1" x14ac:dyDescent="0.25">
      <c r="B870" s="120"/>
      <c r="D870" s="200" t="s">
        <v>867</v>
      </c>
      <c r="F870" s="424" t="s">
        <v>5626</v>
      </c>
      <c r="L870" s="120"/>
      <c r="M870" s="198"/>
      <c r="T870" s="199"/>
      <c r="AT870" s="112" t="s">
        <v>867</v>
      </c>
      <c r="AU870" s="112" t="s">
        <v>240</v>
      </c>
    </row>
    <row r="871" spans="2:65" s="119" customFormat="1" ht="16.5" customHeight="1" x14ac:dyDescent="0.25">
      <c r="B871" s="120"/>
      <c r="C871" s="418" t="s">
        <v>1875</v>
      </c>
      <c r="D871" s="418" t="s">
        <v>512</v>
      </c>
      <c r="E871" s="419" t="s">
        <v>669</v>
      </c>
      <c r="F871" s="420" t="s">
        <v>670</v>
      </c>
      <c r="G871" s="421" t="s">
        <v>84</v>
      </c>
      <c r="H871" s="422">
        <v>5</v>
      </c>
      <c r="I871" s="423"/>
      <c r="J871" s="423">
        <f>ROUND(I871*H871,2)</f>
        <v>0</v>
      </c>
      <c r="K871" s="420" t="s">
        <v>862</v>
      </c>
      <c r="L871" s="120"/>
      <c r="M871" s="190" t="s">
        <v>792</v>
      </c>
      <c r="N871" s="191" t="s">
        <v>809</v>
      </c>
      <c r="O871" s="192">
        <v>0.5</v>
      </c>
      <c r="P871" s="192">
        <f>O871*H871</f>
        <v>2.5</v>
      </c>
      <c r="Q871" s="192">
        <v>5.0000000000000001E-4</v>
      </c>
      <c r="R871" s="192">
        <f>Q871*H871</f>
        <v>2.5000000000000001E-3</v>
      </c>
      <c r="S871" s="192">
        <v>0</v>
      </c>
      <c r="T871" s="193">
        <f>S871*H871</f>
        <v>0</v>
      </c>
      <c r="AR871" s="194" t="s">
        <v>955</v>
      </c>
      <c r="AT871" s="194" t="s">
        <v>512</v>
      </c>
      <c r="AU871" s="194" t="s">
        <v>240</v>
      </c>
      <c r="AY871" s="112" t="s">
        <v>858</v>
      </c>
      <c r="BE871" s="195">
        <f>IF(N871="základní",J871,0)</f>
        <v>0</v>
      </c>
      <c r="BF871" s="195">
        <f>IF(N871="snížená",J871,0)</f>
        <v>0</v>
      </c>
      <c r="BG871" s="195">
        <f>IF(N871="zákl. přenesená",J871,0)</f>
        <v>0</v>
      </c>
      <c r="BH871" s="195">
        <f>IF(N871="sníž. přenesená",J871,0)</f>
        <v>0</v>
      </c>
      <c r="BI871" s="195">
        <f>IF(N871="nulová",J871,0)</f>
        <v>0</v>
      </c>
      <c r="BJ871" s="112" t="s">
        <v>544</v>
      </c>
      <c r="BK871" s="195">
        <f>ROUND(I871*H871,2)</f>
        <v>0</v>
      </c>
      <c r="BL871" s="112" t="s">
        <v>955</v>
      </c>
      <c r="BM871" s="194" t="s">
        <v>5627</v>
      </c>
    </row>
    <row r="872" spans="2:65" s="119" customFormat="1" x14ac:dyDescent="0.25">
      <c r="B872" s="120"/>
      <c r="D872" s="196" t="s">
        <v>865</v>
      </c>
      <c r="F872" s="197" t="s">
        <v>5628</v>
      </c>
      <c r="L872" s="120"/>
      <c r="M872" s="198"/>
      <c r="T872" s="199"/>
      <c r="AT872" s="112" t="s">
        <v>865</v>
      </c>
      <c r="AU872" s="112" t="s">
        <v>240</v>
      </c>
    </row>
    <row r="873" spans="2:65" s="119" customFormat="1" x14ac:dyDescent="0.25">
      <c r="B873" s="120"/>
      <c r="D873" s="200" t="s">
        <v>867</v>
      </c>
      <c r="F873" s="424" t="s">
        <v>5629</v>
      </c>
      <c r="L873" s="120"/>
      <c r="M873" s="198"/>
      <c r="T873" s="199"/>
      <c r="AT873" s="112" t="s">
        <v>867</v>
      </c>
      <c r="AU873" s="112" t="s">
        <v>240</v>
      </c>
    </row>
    <row r="874" spans="2:65" s="119" customFormat="1" ht="16.5" customHeight="1" x14ac:dyDescent="0.25">
      <c r="B874" s="120"/>
      <c r="C874" s="418" t="s">
        <v>1881</v>
      </c>
      <c r="D874" s="418" t="s">
        <v>512</v>
      </c>
      <c r="E874" s="419" t="s">
        <v>5630</v>
      </c>
      <c r="F874" s="420" t="s">
        <v>5631</v>
      </c>
      <c r="G874" s="421" t="s">
        <v>84</v>
      </c>
      <c r="H874" s="422">
        <v>5</v>
      </c>
      <c r="I874" s="423"/>
      <c r="J874" s="423">
        <f>ROUND(I874*H874,2)</f>
        <v>0</v>
      </c>
      <c r="K874" s="420" t="s">
        <v>862</v>
      </c>
      <c r="L874" s="120"/>
      <c r="M874" s="190" t="s">
        <v>792</v>
      </c>
      <c r="N874" s="191" t="s">
        <v>809</v>
      </c>
      <c r="O874" s="192">
        <v>0.25</v>
      </c>
      <c r="P874" s="192">
        <f>O874*H874</f>
        <v>1.25</v>
      </c>
      <c r="Q874" s="192">
        <v>0</v>
      </c>
      <c r="R874" s="192">
        <f>Q874*H874</f>
        <v>0</v>
      </c>
      <c r="S874" s="192">
        <v>0</v>
      </c>
      <c r="T874" s="193">
        <f>S874*H874</f>
        <v>0</v>
      </c>
      <c r="AR874" s="194" t="s">
        <v>955</v>
      </c>
      <c r="AT874" s="194" t="s">
        <v>512</v>
      </c>
      <c r="AU874" s="194" t="s">
        <v>240</v>
      </c>
      <c r="AY874" s="112" t="s">
        <v>858</v>
      </c>
      <c r="BE874" s="195">
        <f>IF(N874="základní",J874,0)</f>
        <v>0</v>
      </c>
      <c r="BF874" s="195">
        <f>IF(N874="snížená",J874,0)</f>
        <v>0</v>
      </c>
      <c r="BG874" s="195">
        <f>IF(N874="zákl. přenesená",J874,0)</f>
        <v>0</v>
      </c>
      <c r="BH874" s="195">
        <f>IF(N874="sníž. přenesená",J874,0)</f>
        <v>0</v>
      </c>
      <c r="BI874" s="195">
        <f>IF(N874="nulová",J874,0)</f>
        <v>0</v>
      </c>
      <c r="BJ874" s="112" t="s">
        <v>544</v>
      </c>
      <c r="BK874" s="195">
        <f>ROUND(I874*H874,2)</f>
        <v>0</v>
      </c>
      <c r="BL874" s="112" t="s">
        <v>955</v>
      </c>
      <c r="BM874" s="194" t="s">
        <v>5632</v>
      </c>
    </row>
    <row r="875" spans="2:65" s="119" customFormat="1" x14ac:dyDescent="0.25">
      <c r="B875" s="120"/>
      <c r="D875" s="196" t="s">
        <v>865</v>
      </c>
      <c r="F875" s="197" t="s">
        <v>5633</v>
      </c>
      <c r="L875" s="120"/>
      <c r="M875" s="198"/>
      <c r="T875" s="199"/>
      <c r="AT875" s="112" t="s">
        <v>865</v>
      </c>
      <c r="AU875" s="112" t="s">
        <v>240</v>
      </c>
    </row>
    <row r="876" spans="2:65" s="119" customFormat="1" x14ac:dyDescent="0.25">
      <c r="B876" s="120"/>
      <c r="D876" s="200" t="s">
        <v>867</v>
      </c>
      <c r="F876" s="424" t="s">
        <v>5634</v>
      </c>
      <c r="L876" s="120"/>
      <c r="M876" s="198"/>
      <c r="T876" s="199"/>
      <c r="AT876" s="112" t="s">
        <v>867</v>
      </c>
      <c r="AU876" s="112" t="s">
        <v>240</v>
      </c>
    </row>
    <row r="877" spans="2:65" s="119" customFormat="1" ht="16.5" customHeight="1" x14ac:dyDescent="0.25">
      <c r="B877" s="120"/>
      <c r="C877" s="432" t="s">
        <v>1887</v>
      </c>
      <c r="D877" s="432" t="s">
        <v>932</v>
      </c>
      <c r="E877" s="433" t="s">
        <v>5635</v>
      </c>
      <c r="F877" s="434" t="s">
        <v>5636</v>
      </c>
      <c r="G877" s="435" t="s">
        <v>67</v>
      </c>
      <c r="H877" s="436">
        <v>5</v>
      </c>
      <c r="I877" s="437"/>
      <c r="J877" s="437">
        <f>ROUND(I877*H877,2)</f>
        <v>0</v>
      </c>
      <c r="K877" s="434" t="s">
        <v>862</v>
      </c>
      <c r="L877" s="215"/>
      <c r="M877" s="216" t="s">
        <v>792</v>
      </c>
      <c r="N877" s="217" t="s">
        <v>809</v>
      </c>
      <c r="O877" s="192">
        <v>0</v>
      </c>
      <c r="P877" s="192">
        <f>O877*H877</f>
        <v>0</v>
      </c>
      <c r="Q877" s="192">
        <v>1E-3</v>
      </c>
      <c r="R877" s="192">
        <f>Q877*H877</f>
        <v>5.0000000000000001E-3</v>
      </c>
      <c r="S877" s="192">
        <v>0</v>
      </c>
      <c r="T877" s="193">
        <f>S877*H877</f>
        <v>0</v>
      </c>
      <c r="AR877" s="194" t="s">
        <v>1063</v>
      </c>
      <c r="AT877" s="194" t="s">
        <v>932</v>
      </c>
      <c r="AU877" s="194" t="s">
        <v>240</v>
      </c>
      <c r="AY877" s="112" t="s">
        <v>858</v>
      </c>
      <c r="BE877" s="195">
        <f>IF(N877="základní",J877,0)</f>
        <v>0</v>
      </c>
      <c r="BF877" s="195">
        <f>IF(N877="snížená",J877,0)</f>
        <v>0</v>
      </c>
      <c r="BG877" s="195">
        <f>IF(N877="zákl. přenesená",J877,0)</f>
        <v>0</v>
      </c>
      <c r="BH877" s="195">
        <f>IF(N877="sníž. přenesená",J877,0)</f>
        <v>0</v>
      </c>
      <c r="BI877" s="195">
        <f>IF(N877="nulová",J877,0)</f>
        <v>0</v>
      </c>
      <c r="BJ877" s="112" t="s">
        <v>544</v>
      </c>
      <c r="BK877" s="195">
        <f>ROUND(I877*H877,2)</f>
        <v>0</v>
      </c>
      <c r="BL877" s="112" t="s">
        <v>955</v>
      </c>
      <c r="BM877" s="194" t="s">
        <v>5637</v>
      </c>
    </row>
    <row r="878" spans="2:65" s="119" customFormat="1" x14ac:dyDescent="0.25">
      <c r="B878" s="120"/>
      <c r="D878" s="196" t="s">
        <v>865</v>
      </c>
      <c r="F878" s="197" t="s">
        <v>5636</v>
      </c>
      <c r="L878" s="120"/>
      <c r="M878" s="198"/>
      <c r="T878" s="199"/>
      <c r="AT878" s="112" t="s">
        <v>865</v>
      </c>
      <c r="AU878" s="112" t="s">
        <v>240</v>
      </c>
    </row>
    <row r="879" spans="2:65" s="171" customFormat="1" ht="22.9" customHeight="1" x14ac:dyDescent="0.2">
      <c r="B879" s="172"/>
      <c r="D879" s="173" t="s">
        <v>854</v>
      </c>
      <c r="E879" s="181" t="s">
        <v>5638</v>
      </c>
      <c r="F879" s="181" t="s">
        <v>5639</v>
      </c>
      <c r="J879" s="182">
        <f>BK879</f>
        <v>0</v>
      </c>
      <c r="L879" s="172"/>
      <c r="M879" s="176"/>
      <c r="P879" s="177">
        <f>SUM(P880:P890)</f>
        <v>12.5</v>
      </c>
      <c r="R879" s="177">
        <f>SUM(R880:R890)</f>
        <v>4.5599999999999998E-3</v>
      </c>
      <c r="T879" s="178">
        <f>SUM(T880:T890)</f>
        <v>0</v>
      </c>
      <c r="AR879" s="173" t="s">
        <v>240</v>
      </c>
      <c r="AT879" s="179" t="s">
        <v>854</v>
      </c>
      <c r="AU879" s="179" t="s">
        <v>544</v>
      </c>
      <c r="AY879" s="173" t="s">
        <v>858</v>
      </c>
      <c r="BK879" s="180">
        <f>SUM(BK880:BK890)</f>
        <v>0</v>
      </c>
    </row>
    <row r="880" spans="2:65" s="119" customFormat="1" ht="21.75" customHeight="1" x14ac:dyDescent="0.25">
      <c r="B880" s="120"/>
      <c r="C880" s="418" t="s">
        <v>1893</v>
      </c>
      <c r="D880" s="418" t="s">
        <v>512</v>
      </c>
      <c r="E880" s="419" t="s">
        <v>672</v>
      </c>
      <c r="F880" s="420" t="s">
        <v>673</v>
      </c>
      <c r="G880" s="421" t="s">
        <v>67</v>
      </c>
      <c r="H880" s="422">
        <v>15</v>
      </c>
      <c r="I880" s="423"/>
      <c r="J880" s="423">
        <f>ROUND(I880*H880,2)</f>
        <v>0</v>
      </c>
      <c r="K880" s="420" t="s">
        <v>862</v>
      </c>
      <c r="L880" s="120"/>
      <c r="M880" s="190" t="s">
        <v>792</v>
      </c>
      <c r="N880" s="191" t="s">
        <v>809</v>
      </c>
      <c r="O880" s="192">
        <v>0.625</v>
      </c>
      <c r="P880" s="192">
        <f>O880*H880</f>
        <v>9.375</v>
      </c>
      <c r="Q880" s="192">
        <v>2.1000000000000001E-4</v>
      </c>
      <c r="R880" s="192">
        <f>Q880*H880</f>
        <v>3.15E-3</v>
      </c>
      <c r="S880" s="192">
        <v>0</v>
      </c>
      <c r="T880" s="193">
        <f>S880*H880</f>
        <v>0</v>
      </c>
      <c r="AR880" s="194" t="s">
        <v>955</v>
      </c>
      <c r="AT880" s="194" t="s">
        <v>512</v>
      </c>
      <c r="AU880" s="194" t="s">
        <v>240</v>
      </c>
      <c r="AY880" s="112" t="s">
        <v>858</v>
      </c>
      <c r="BE880" s="195">
        <f>IF(N880="základní",J880,0)</f>
        <v>0</v>
      </c>
      <c r="BF880" s="195">
        <f>IF(N880="snížená",J880,0)</f>
        <v>0</v>
      </c>
      <c r="BG880" s="195">
        <f>IF(N880="zákl. přenesená",J880,0)</f>
        <v>0</v>
      </c>
      <c r="BH880" s="195">
        <f>IF(N880="sníž. přenesená",J880,0)</f>
        <v>0</v>
      </c>
      <c r="BI880" s="195">
        <f>IF(N880="nulová",J880,0)</f>
        <v>0</v>
      </c>
      <c r="BJ880" s="112" t="s">
        <v>544</v>
      </c>
      <c r="BK880" s="195">
        <f>ROUND(I880*H880,2)</f>
        <v>0</v>
      </c>
      <c r="BL880" s="112" t="s">
        <v>955</v>
      </c>
      <c r="BM880" s="194" t="s">
        <v>5640</v>
      </c>
    </row>
    <row r="881" spans="2:65" s="119" customFormat="1" x14ac:dyDescent="0.25">
      <c r="B881" s="120"/>
      <c r="D881" s="196" t="s">
        <v>865</v>
      </c>
      <c r="F881" s="197" t="s">
        <v>5641</v>
      </c>
      <c r="L881" s="120"/>
      <c r="M881" s="198"/>
      <c r="T881" s="199"/>
      <c r="AT881" s="112" t="s">
        <v>865</v>
      </c>
      <c r="AU881" s="112" t="s">
        <v>240</v>
      </c>
    </row>
    <row r="882" spans="2:65" s="119" customFormat="1" x14ac:dyDescent="0.25">
      <c r="B882" s="120"/>
      <c r="D882" s="200" t="s">
        <v>867</v>
      </c>
      <c r="F882" s="424" t="s">
        <v>5642</v>
      </c>
      <c r="L882" s="120"/>
      <c r="M882" s="198"/>
      <c r="T882" s="199"/>
      <c r="AT882" s="112" t="s">
        <v>867</v>
      </c>
      <c r="AU882" s="112" t="s">
        <v>240</v>
      </c>
    </row>
    <row r="883" spans="2:65" s="202" customFormat="1" ht="11.25" x14ac:dyDescent="0.25">
      <c r="B883" s="203"/>
      <c r="D883" s="196" t="s">
        <v>869</v>
      </c>
      <c r="E883" s="204" t="s">
        <v>792</v>
      </c>
      <c r="F883" s="205" t="s">
        <v>5643</v>
      </c>
      <c r="H883" s="206">
        <v>15</v>
      </c>
      <c r="L883" s="203"/>
      <c r="M883" s="207"/>
      <c r="T883" s="208"/>
      <c r="AT883" s="204" t="s">
        <v>869</v>
      </c>
      <c r="AU883" s="204" t="s">
        <v>240</v>
      </c>
      <c r="AV883" s="202" t="s">
        <v>240</v>
      </c>
      <c r="AW883" s="202" t="s">
        <v>871</v>
      </c>
      <c r="AX883" s="202" t="s">
        <v>544</v>
      </c>
      <c r="AY883" s="204" t="s">
        <v>858</v>
      </c>
    </row>
    <row r="884" spans="2:65" s="119" customFormat="1" ht="21.75" customHeight="1" x14ac:dyDescent="0.25">
      <c r="B884" s="120"/>
      <c r="C884" s="418" t="s">
        <v>1899</v>
      </c>
      <c r="D884" s="418" t="s">
        <v>512</v>
      </c>
      <c r="E884" s="419" t="s">
        <v>5644</v>
      </c>
      <c r="F884" s="420" t="s">
        <v>5645</v>
      </c>
      <c r="G884" s="421" t="s">
        <v>67</v>
      </c>
      <c r="H884" s="422">
        <v>4</v>
      </c>
      <c r="I884" s="423"/>
      <c r="J884" s="423">
        <f>ROUND(I884*H884,2)</f>
        <v>0</v>
      </c>
      <c r="K884" s="420" t="s">
        <v>862</v>
      </c>
      <c r="L884" s="120"/>
      <c r="M884" s="190" t="s">
        <v>792</v>
      </c>
      <c r="N884" s="191" t="s">
        <v>809</v>
      </c>
      <c r="O884" s="192">
        <v>0.625</v>
      </c>
      <c r="P884" s="192">
        <f>O884*H884</f>
        <v>2.5</v>
      </c>
      <c r="Q884" s="192">
        <v>2.4000000000000001E-4</v>
      </c>
      <c r="R884" s="192">
        <f>Q884*H884</f>
        <v>9.6000000000000002E-4</v>
      </c>
      <c r="S884" s="192">
        <v>0</v>
      </c>
      <c r="T884" s="193">
        <f>S884*H884</f>
        <v>0</v>
      </c>
      <c r="AR884" s="194" t="s">
        <v>955</v>
      </c>
      <c r="AT884" s="194" t="s">
        <v>512</v>
      </c>
      <c r="AU884" s="194" t="s">
        <v>240</v>
      </c>
      <c r="AY884" s="112" t="s">
        <v>858</v>
      </c>
      <c r="BE884" s="195">
        <f>IF(N884="základní",J884,0)</f>
        <v>0</v>
      </c>
      <c r="BF884" s="195">
        <f>IF(N884="snížená",J884,0)</f>
        <v>0</v>
      </c>
      <c r="BG884" s="195">
        <f>IF(N884="zákl. přenesená",J884,0)</f>
        <v>0</v>
      </c>
      <c r="BH884" s="195">
        <f>IF(N884="sníž. přenesená",J884,0)</f>
        <v>0</v>
      </c>
      <c r="BI884" s="195">
        <f>IF(N884="nulová",J884,0)</f>
        <v>0</v>
      </c>
      <c r="BJ884" s="112" t="s">
        <v>544</v>
      </c>
      <c r="BK884" s="195">
        <f>ROUND(I884*H884,2)</f>
        <v>0</v>
      </c>
      <c r="BL884" s="112" t="s">
        <v>955</v>
      </c>
      <c r="BM884" s="194" t="s">
        <v>5646</v>
      </c>
    </row>
    <row r="885" spans="2:65" s="119" customFormat="1" x14ac:dyDescent="0.25">
      <c r="B885" s="120"/>
      <c r="D885" s="196" t="s">
        <v>865</v>
      </c>
      <c r="F885" s="197" t="s">
        <v>5647</v>
      </c>
      <c r="L885" s="120"/>
      <c r="M885" s="198"/>
      <c r="T885" s="199"/>
      <c r="AT885" s="112" t="s">
        <v>865</v>
      </c>
      <c r="AU885" s="112" t="s">
        <v>240</v>
      </c>
    </row>
    <row r="886" spans="2:65" s="119" customFormat="1" x14ac:dyDescent="0.25">
      <c r="B886" s="120"/>
      <c r="D886" s="200" t="s">
        <v>867</v>
      </c>
      <c r="F886" s="424" t="s">
        <v>5648</v>
      </c>
      <c r="L886" s="120"/>
      <c r="M886" s="198"/>
      <c r="T886" s="199"/>
      <c r="AT886" s="112" t="s">
        <v>867</v>
      </c>
      <c r="AU886" s="112" t="s">
        <v>240</v>
      </c>
    </row>
    <row r="887" spans="2:65" s="202" customFormat="1" ht="11.25" x14ac:dyDescent="0.25">
      <c r="B887" s="203"/>
      <c r="D887" s="196" t="s">
        <v>869</v>
      </c>
      <c r="E887" s="204" t="s">
        <v>792</v>
      </c>
      <c r="F887" s="205" t="s">
        <v>5235</v>
      </c>
      <c r="H887" s="206">
        <v>4</v>
      </c>
      <c r="L887" s="203"/>
      <c r="M887" s="207"/>
      <c r="T887" s="208"/>
      <c r="AT887" s="204" t="s">
        <v>869</v>
      </c>
      <c r="AU887" s="204" t="s">
        <v>240</v>
      </c>
      <c r="AV887" s="202" t="s">
        <v>240</v>
      </c>
      <c r="AW887" s="202" t="s">
        <v>871</v>
      </c>
      <c r="AX887" s="202" t="s">
        <v>544</v>
      </c>
      <c r="AY887" s="204" t="s">
        <v>858</v>
      </c>
    </row>
    <row r="888" spans="2:65" s="119" customFormat="1" ht="21.75" customHeight="1" x14ac:dyDescent="0.25">
      <c r="B888" s="120"/>
      <c r="C888" s="418" t="s">
        <v>1906</v>
      </c>
      <c r="D888" s="418" t="s">
        <v>512</v>
      </c>
      <c r="E888" s="419" t="s">
        <v>697</v>
      </c>
      <c r="F888" s="420" t="s">
        <v>698</v>
      </c>
      <c r="G888" s="421" t="s">
        <v>67</v>
      </c>
      <c r="H888" s="422">
        <v>1</v>
      </c>
      <c r="I888" s="423"/>
      <c r="J888" s="423">
        <f>ROUND(I888*H888,2)</f>
        <v>0</v>
      </c>
      <c r="K888" s="420" t="s">
        <v>862</v>
      </c>
      <c r="L888" s="120"/>
      <c r="M888" s="190" t="s">
        <v>792</v>
      </c>
      <c r="N888" s="191" t="s">
        <v>809</v>
      </c>
      <c r="O888" s="192">
        <v>0.625</v>
      </c>
      <c r="P888" s="192">
        <f>O888*H888</f>
        <v>0.625</v>
      </c>
      <c r="Q888" s="192">
        <v>4.4999999999999999E-4</v>
      </c>
      <c r="R888" s="192">
        <f>Q888*H888</f>
        <v>4.4999999999999999E-4</v>
      </c>
      <c r="S888" s="192">
        <v>0</v>
      </c>
      <c r="T888" s="193">
        <f>S888*H888</f>
        <v>0</v>
      </c>
      <c r="AR888" s="194" t="s">
        <v>955</v>
      </c>
      <c r="AT888" s="194" t="s">
        <v>512</v>
      </c>
      <c r="AU888" s="194" t="s">
        <v>240</v>
      </c>
      <c r="AY888" s="112" t="s">
        <v>858</v>
      </c>
      <c r="BE888" s="195">
        <f>IF(N888="základní",J888,0)</f>
        <v>0</v>
      </c>
      <c r="BF888" s="195">
        <f>IF(N888="snížená",J888,0)</f>
        <v>0</v>
      </c>
      <c r="BG888" s="195">
        <f>IF(N888="zákl. přenesená",J888,0)</f>
        <v>0</v>
      </c>
      <c r="BH888" s="195">
        <f>IF(N888="sníž. přenesená",J888,0)</f>
        <v>0</v>
      </c>
      <c r="BI888" s="195">
        <f>IF(N888="nulová",J888,0)</f>
        <v>0</v>
      </c>
      <c r="BJ888" s="112" t="s">
        <v>544</v>
      </c>
      <c r="BK888" s="195">
        <f>ROUND(I888*H888,2)</f>
        <v>0</v>
      </c>
      <c r="BL888" s="112" t="s">
        <v>955</v>
      </c>
      <c r="BM888" s="194" t="s">
        <v>5649</v>
      </c>
    </row>
    <row r="889" spans="2:65" s="119" customFormat="1" x14ac:dyDescent="0.25">
      <c r="B889" s="120"/>
      <c r="D889" s="196" t="s">
        <v>865</v>
      </c>
      <c r="F889" s="197" t="s">
        <v>5650</v>
      </c>
      <c r="L889" s="120"/>
      <c r="M889" s="198"/>
      <c r="T889" s="199"/>
      <c r="AT889" s="112" t="s">
        <v>865</v>
      </c>
      <c r="AU889" s="112" t="s">
        <v>240</v>
      </c>
    </row>
    <row r="890" spans="2:65" s="119" customFormat="1" x14ac:dyDescent="0.25">
      <c r="B890" s="120"/>
      <c r="D890" s="200" t="s">
        <v>867</v>
      </c>
      <c r="F890" s="424" t="s">
        <v>5651</v>
      </c>
      <c r="L890" s="120"/>
      <c r="M890" s="198"/>
      <c r="T890" s="199"/>
      <c r="AT890" s="112" t="s">
        <v>867</v>
      </c>
      <c r="AU890" s="112" t="s">
        <v>240</v>
      </c>
    </row>
    <row r="891" spans="2:65" s="171" customFormat="1" ht="22.9" customHeight="1" x14ac:dyDescent="0.2">
      <c r="B891" s="172"/>
      <c r="D891" s="173" t="s">
        <v>854</v>
      </c>
      <c r="E891" s="181" t="s">
        <v>5652</v>
      </c>
      <c r="F891" s="181" t="s">
        <v>5653</v>
      </c>
      <c r="J891" s="182">
        <f>BK891</f>
        <v>0</v>
      </c>
      <c r="L891" s="172"/>
      <c r="M891" s="176"/>
      <c r="P891" s="177">
        <f>SUM(P892:P903)</f>
        <v>1.77</v>
      </c>
      <c r="R891" s="177">
        <f>SUM(R892:R903)</f>
        <v>2.1409999999999998E-2</v>
      </c>
      <c r="T891" s="178">
        <f>SUM(T892:T903)</f>
        <v>0</v>
      </c>
      <c r="AR891" s="173" t="s">
        <v>240</v>
      </c>
      <c r="AT891" s="179" t="s">
        <v>854</v>
      </c>
      <c r="AU891" s="179" t="s">
        <v>544</v>
      </c>
      <c r="AY891" s="173" t="s">
        <v>858</v>
      </c>
      <c r="BK891" s="180">
        <f>SUM(BK892:BK903)</f>
        <v>0</v>
      </c>
    </row>
    <row r="892" spans="2:65" s="119" customFormat="1" ht="24.2" customHeight="1" x14ac:dyDescent="0.25">
      <c r="B892" s="120"/>
      <c r="C892" s="418" t="s">
        <v>1912</v>
      </c>
      <c r="D892" s="418" t="s">
        <v>512</v>
      </c>
      <c r="E892" s="419" t="s">
        <v>5654</v>
      </c>
      <c r="F892" s="420" t="s">
        <v>5655</v>
      </c>
      <c r="G892" s="421" t="s">
        <v>84</v>
      </c>
      <c r="H892" s="422">
        <v>1</v>
      </c>
      <c r="I892" s="423"/>
      <c r="J892" s="423">
        <f>ROUND(I892*H892,2)</f>
        <v>0</v>
      </c>
      <c r="K892" s="420" t="s">
        <v>862</v>
      </c>
      <c r="L892" s="120"/>
      <c r="M892" s="190" t="s">
        <v>792</v>
      </c>
      <c r="N892" s="191" t="s">
        <v>809</v>
      </c>
      <c r="O892" s="192">
        <v>0.5</v>
      </c>
      <c r="P892" s="192">
        <f>O892*H892</f>
        <v>0.5</v>
      </c>
      <c r="Q892" s="192">
        <v>1.0789999999999999E-2</v>
      </c>
      <c r="R892" s="192">
        <f>Q892*H892</f>
        <v>1.0789999999999999E-2</v>
      </c>
      <c r="S892" s="192">
        <v>0</v>
      </c>
      <c r="T892" s="193">
        <f>S892*H892</f>
        <v>0</v>
      </c>
      <c r="AR892" s="194" t="s">
        <v>955</v>
      </c>
      <c r="AT892" s="194" t="s">
        <v>512</v>
      </c>
      <c r="AU892" s="194" t="s">
        <v>240</v>
      </c>
      <c r="AY892" s="112" t="s">
        <v>858</v>
      </c>
      <c r="BE892" s="195">
        <f>IF(N892="základní",J892,0)</f>
        <v>0</v>
      </c>
      <c r="BF892" s="195">
        <f>IF(N892="snížená",J892,0)</f>
        <v>0</v>
      </c>
      <c r="BG892" s="195">
        <f>IF(N892="zákl. přenesená",J892,0)</f>
        <v>0</v>
      </c>
      <c r="BH892" s="195">
        <f>IF(N892="sníž. přenesená",J892,0)</f>
        <v>0</v>
      </c>
      <c r="BI892" s="195">
        <f>IF(N892="nulová",J892,0)</f>
        <v>0</v>
      </c>
      <c r="BJ892" s="112" t="s">
        <v>544</v>
      </c>
      <c r="BK892" s="195">
        <f>ROUND(I892*H892,2)</f>
        <v>0</v>
      </c>
      <c r="BL892" s="112" t="s">
        <v>955</v>
      </c>
      <c r="BM892" s="194" t="s">
        <v>5656</v>
      </c>
    </row>
    <row r="893" spans="2:65" s="119" customFormat="1" ht="19.5" x14ac:dyDescent="0.25">
      <c r="B893" s="120"/>
      <c r="D893" s="196" t="s">
        <v>865</v>
      </c>
      <c r="F893" s="197" t="s">
        <v>5657</v>
      </c>
      <c r="L893" s="120"/>
      <c r="M893" s="198"/>
      <c r="T893" s="199"/>
      <c r="AT893" s="112" t="s">
        <v>865</v>
      </c>
      <c r="AU893" s="112" t="s">
        <v>240</v>
      </c>
    </row>
    <row r="894" spans="2:65" s="119" customFormat="1" x14ac:dyDescent="0.25">
      <c r="B894" s="120"/>
      <c r="D894" s="200" t="s">
        <v>867</v>
      </c>
      <c r="F894" s="424" t="s">
        <v>5658</v>
      </c>
      <c r="L894" s="120"/>
      <c r="M894" s="198"/>
      <c r="T894" s="199"/>
      <c r="AT894" s="112" t="s">
        <v>867</v>
      </c>
      <c r="AU894" s="112" t="s">
        <v>240</v>
      </c>
    </row>
    <row r="895" spans="2:65" s="119" customFormat="1" ht="16.5" customHeight="1" x14ac:dyDescent="0.25">
      <c r="B895" s="120"/>
      <c r="C895" s="418" t="s">
        <v>1920</v>
      </c>
      <c r="D895" s="418" t="s">
        <v>512</v>
      </c>
      <c r="E895" s="419" t="s">
        <v>674</v>
      </c>
      <c r="F895" s="420" t="s">
        <v>675</v>
      </c>
      <c r="G895" s="421" t="s">
        <v>84</v>
      </c>
      <c r="H895" s="422">
        <v>1</v>
      </c>
      <c r="I895" s="423"/>
      <c r="J895" s="423">
        <f>ROUND(I895*H895,2)</f>
        <v>0</v>
      </c>
      <c r="K895" s="420" t="s">
        <v>862</v>
      </c>
      <c r="L895" s="120"/>
      <c r="M895" s="190" t="s">
        <v>792</v>
      </c>
      <c r="N895" s="191" t="s">
        <v>809</v>
      </c>
      <c r="O895" s="192">
        <v>0.5</v>
      </c>
      <c r="P895" s="192">
        <f>O895*H895</f>
        <v>0.5</v>
      </c>
      <c r="Q895" s="192">
        <v>6.7000000000000002E-4</v>
      </c>
      <c r="R895" s="192">
        <f>Q895*H895</f>
        <v>6.7000000000000002E-4</v>
      </c>
      <c r="S895" s="192">
        <v>0</v>
      </c>
      <c r="T895" s="193">
        <f>S895*H895</f>
        <v>0</v>
      </c>
      <c r="AR895" s="194" t="s">
        <v>955</v>
      </c>
      <c r="AT895" s="194" t="s">
        <v>512</v>
      </c>
      <c r="AU895" s="194" t="s">
        <v>240</v>
      </c>
      <c r="AY895" s="112" t="s">
        <v>858</v>
      </c>
      <c r="BE895" s="195">
        <f>IF(N895="základní",J895,0)</f>
        <v>0</v>
      </c>
      <c r="BF895" s="195">
        <f>IF(N895="snížená",J895,0)</f>
        <v>0</v>
      </c>
      <c r="BG895" s="195">
        <f>IF(N895="zákl. přenesená",J895,0)</f>
        <v>0</v>
      </c>
      <c r="BH895" s="195">
        <f>IF(N895="sníž. přenesená",J895,0)</f>
        <v>0</v>
      </c>
      <c r="BI895" s="195">
        <f>IF(N895="nulová",J895,0)</f>
        <v>0</v>
      </c>
      <c r="BJ895" s="112" t="s">
        <v>544</v>
      </c>
      <c r="BK895" s="195">
        <f>ROUND(I895*H895,2)</f>
        <v>0</v>
      </c>
      <c r="BL895" s="112" t="s">
        <v>955</v>
      </c>
      <c r="BM895" s="194" t="s">
        <v>5659</v>
      </c>
    </row>
    <row r="896" spans="2:65" s="119" customFormat="1" x14ac:dyDescent="0.25">
      <c r="B896" s="120"/>
      <c r="D896" s="196" t="s">
        <v>865</v>
      </c>
      <c r="F896" s="197" t="s">
        <v>5660</v>
      </c>
      <c r="L896" s="120"/>
      <c r="M896" s="198"/>
      <c r="T896" s="199"/>
      <c r="AT896" s="112" t="s">
        <v>865</v>
      </c>
      <c r="AU896" s="112" t="s">
        <v>240</v>
      </c>
    </row>
    <row r="897" spans="2:65" s="119" customFormat="1" x14ac:dyDescent="0.25">
      <c r="B897" s="120"/>
      <c r="D897" s="200" t="s">
        <v>867</v>
      </c>
      <c r="F897" s="424" t="s">
        <v>5661</v>
      </c>
      <c r="L897" s="120"/>
      <c r="M897" s="198"/>
      <c r="T897" s="199"/>
      <c r="AT897" s="112" t="s">
        <v>867</v>
      </c>
      <c r="AU897" s="112" t="s">
        <v>240</v>
      </c>
    </row>
    <row r="898" spans="2:65" s="119" customFormat="1" ht="16.5" customHeight="1" x14ac:dyDescent="0.25">
      <c r="B898" s="120"/>
      <c r="C898" s="418" t="s">
        <v>1925</v>
      </c>
      <c r="D898" s="418" t="s">
        <v>512</v>
      </c>
      <c r="E898" s="419" t="s">
        <v>700</v>
      </c>
      <c r="F898" s="420" t="s">
        <v>701</v>
      </c>
      <c r="G898" s="421" t="s">
        <v>67</v>
      </c>
      <c r="H898" s="422">
        <v>1</v>
      </c>
      <c r="I898" s="423"/>
      <c r="J898" s="423">
        <f>ROUND(I898*H898,2)</f>
        <v>0</v>
      </c>
      <c r="K898" s="420" t="s">
        <v>862</v>
      </c>
      <c r="L898" s="120"/>
      <c r="M898" s="190" t="s">
        <v>792</v>
      </c>
      <c r="N898" s="191" t="s">
        <v>809</v>
      </c>
      <c r="O898" s="192">
        <v>0.25800000000000001</v>
      </c>
      <c r="P898" s="192">
        <f>O898*H898</f>
        <v>0.25800000000000001</v>
      </c>
      <c r="Q898" s="192">
        <v>6.7000000000000002E-4</v>
      </c>
      <c r="R898" s="192">
        <f>Q898*H898</f>
        <v>6.7000000000000002E-4</v>
      </c>
      <c r="S898" s="192">
        <v>0</v>
      </c>
      <c r="T898" s="193">
        <f>S898*H898</f>
        <v>0</v>
      </c>
      <c r="AR898" s="194" t="s">
        <v>955</v>
      </c>
      <c r="AT898" s="194" t="s">
        <v>512</v>
      </c>
      <c r="AU898" s="194" t="s">
        <v>240</v>
      </c>
      <c r="AY898" s="112" t="s">
        <v>858</v>
      </c>
      <c r="BE898" s="195">
        <f>IF(N898="základní",J898,0)</f>
        <v>0</v>
      </c>
      <c r="BF898" s="195">
        <f>IF(N898="snížená",J898,0)</f>
        <v>0</v>
      </c>
      <c r="BG898" s="195">
        <f>IF(N898="zákl. přenesená",J898,0)</f>
        <v>0</v>
      </c>
      <c r="BH898" s="195">
        <f>IF(N898="sníž. přenesená",J898,0)</f>
        <v>0</v>
      </c>
      <c r="BI898" s="195">
        <f>IF(N898="nulová",J898,0)</f>
        <v>0</v>
      </c>
      <c r="BJ898" s="112" t="s">
        <v>544</v>
      </c>
      <c r="BK898" s="195">
        <f>ROUND(I898*H898,2)</f>
        <v>0</v>
      </c>
      <c r="BL898" s="112" t="s">
        <v>955</v>
      </c>
      <c r="BM898" s="194" t="s">
        <v>5662</v>
      </c>
    </row>
    <row r="899" spans="2:65" s="119" customFormat="1" x14ac:dyDescent="0.25">
      <c r="B899" s="120"/>
      <c r="D899" s="196" t="s">
        <v>865</v>
      </c>
      <c r="F899" s="197" t="s">
        <v>5663</v>
      </c>
      <c r="L899" s="120"/>
      <c r="M899" s="198"/>
      <c r="T899" s="199"/>
      <c r="AT899" s="112" t="s">
        <v>865</v>
      </c>
      <c r="AU899" s="112" t="s">
        <v>240</v>
      </c>
    </row>
    <row r="900" spans="2:65" s="119" customFormat="1" x14ac:dyDescent="0.25">
      <c r="B900" s="120"/>
      <c r="D900" s="200" t="s">
        <v>867</v>
      </c>
      <c r="F900" s="424" t="s">
        <v>5664</v>
      </c>
      <c r="L900" s="120"/>
      <c r="M900" s="198"/>
      <c r="T900" s="199"/>
      <c r="AT900" s="112" t="s">
        <v>867</v>
      </c>
      <c r="AU900" s="112" t="s">
        <v>240</v>
      </c>
    </row>
    <row r="901" spans="2:65" s="119" customFormat="1" ht="21.75" customHeight="1" x14ac:dyDescent="0.25">
      <c r="B901" s="120"/>
      <c r="C901" s="418" t="s">
        <v>1932</v>
      </c>
      <c r="D901" s="418" t="s">
        <v>512</v>
      </c>
      <c r="E901" s="419" t="s">
        <v>5665</v>
      </c>
      <c r="F901" s="420" t="s">
        <v>5666</v>
      </c>
      <c r="G901" s="421" t="s">
        <v>84</v>
      </c>
      <c r="H901" s="422">
        <v>1</v>
      </c>
      <c r="I901" s="423"/>
      <c r="J901" s="423">
        <f>ROUND(I901*H901,2)</f>
        <v>0</v>
      </c>
      <c r="K901" s="420" t="s">
        <v>862</v>
      </c>
      <c r="L901" s="120"/>
      <c r="M901" s="190" t="s">
        <v>792</v>
      </c>
      <c r="N901" s="191" t="s">
        <v>809</v>
      </c>
      <c r="O901" s="192">
        <v>0.51200000000000001</v>
      </c>
      <c r="P901" s="192">
        <f>O901*H901</f>
        <v>0.51200000000000001</v>
      </c>
      <c r="Q901" s="192">
        <v>9.2800000000000001E-3</v>
      </c>
      <c r="R901" s="192">
        <f>Q901*H901</f>
        <v>9.2800000000000001E-3</v>
      </c>
      <c r="S901" s="192">
        <v>0</v>
      </c>
      <c r="T901" s="193">
        <f>S901*H901</f>
        <v>0</v>
      </c>
      <c r="AR901" s="194" t="s">
        <v>955</v>
      </c>
      <c r="AT901" s="194" t="s">
        <v>512</v>
      </c>
      <c r="AU901" s="194" t="s">
        <v>240</v>
      </c>
      <c r="AY901" s="112" t="s">
        <v>858</v>
      </c>
      <c r="BE901" s="195">
        <f>IF(N901="základní",J901,0)</f>
        <v>0</v>
      </c>
      <c r="BF901" s="195">
        <f>IF(N901="snížená",J901,0)</f>
        <v>0</v>
      </c>
      <c r="BG901" s="195">
        <f>IF(N901="zákl. přenesená",J901,0)</f>
        <v>0</v>
      </c>
      <c r="BH901" s="195">
        <f>IF(N901="sníž. přenesená",J901,0)</f>
        <v>0</v>
      </c>
      <c r="BI901" s="195">
        <f>IF(N901="nulová",J901,0)</f>
        <v>0</v>
      </c>
      <c r="BJ901" s="112" t="s">
        <v>544</v>
      </c>
      <c r="BK901" s="195">
        <f>ROUND(I901*H901,2)</f>
        <v>0</v>
      </c>
      <c r="BL901" s="112" t="s">
        <v>955</v>
      </c>
      <c r="BM901" s="194" t="s">
        <v>5667</v>
      </c>
    </row>
    <row r="902" spans="2:65" s="119" customFormat="1" ht="19.5" x14ac:dyDescent="0.25">
      <c r="B902" s="120"/>
      <c r="D902" s="196" t="s">
        <v>865</v>
      </c>
      <c r="F902" s="197" t="s">
        <v>5668</v>
      </c>
      <c r="L902" s="120"/>
      <c r="M902" s="198"/>
      <c r="T902" s="199"/>
      <c r="AT902" s="112" t="s">
        <v>865</v>
      </c>
      <c r="AU902" s="112" t="s">
        <v>240</v>
      </c>
    </row>
    <row r="903" spans="2:65" s="119" customFormat="1" x14ac:dyDescent="0.25">
      <c r="B903" s="120"/>
      <c r="D903" s="200" t="s">
        <v>867</v>
      </c>
      <c r="F903" s="424" t="s">
        <v>5669</v>
      </c>
      <c r="L903" s="120"/>
      <c r="M903" s="219"/>
      <c r="N903" s="220"/>
      <c r="O903" s="220"/>
      <c r="P903" s="220"/>
      <c r="Q903" s="220"/>
      <c r="R903" s="220"/>
      <c r="S903" s="220"/>
      <c r="T903" s="221"/>
      <c r="AT903" s="112" t="s">
        <v>867</v>
      </c>
      <c r="AU903" s="112" t="s">
        <v>240</v>
      </c>
    </row>
    <row r="904" spans="2:65" s="119" customFormat="1" ht="6.95" customHeight="1" x14ac:dyDescent="0.25">
      <c r="B904" s="140"/>
      <c r="C904" s="141"/>
      <c r="D904" s="141"/>
      <c r="E904" s="141"/>
      <c r="F904" s="141"/>
      <c r="G904" s="141"/>
      <c r="H904" s="141"/>
      <c r="I904" s="141"/>
      <c r="J904" s="141"/>
      <c r="K904" s="141"/>
      <c r="L904" s="120"/>
    </row>
  </sheetData>
  <mergeCells count="9">
    <mergeCell ref="E50:H50"/>
    <mergeCell ref="E85:H85"/>
    <mergeCell ref="E87:H87"/>
    <mergeCell ref="L2:V2"/>
    <mergeCell ref="E7:H7"/>
    <mergeCell ref="E9:H9"/>
    <mergeCell ref="E18:H18"/>
    <mergeCell ref="E27:H27"/>
    <mergeCell ref="E48:H48"/>
  </mergeCells>
  <hyperlinks>
    <hyperlink ref="F100" r:id="rId1" xr:uid="{7D7299C5-67C3-4C64-974A-793445F51B8B}"/>
    <hyperlink ref="F108" r:id="rId2" xr:uid="{F40CA0D0-0429-4849-9FF3-E90F55261D07}"/>
    <hyperlink ref="F113" r:id="rId3" xr:uid="{9C861D38-6CC3-4335-BEA3-137D7A2AC098}"/>
    <hyperlink ref="F190" r:id="rId4" xr:uid="{D843E5A2-D3D2-4E34-8A75-B44FE5D9D8E0}"/>
    <hyperlink ref="F200" r:id="rId5" xr:uid="{171E282F-F191-450C-ACB8-DCDDEB72C27B}"/>
    <hyperlink ref="F204" r:id="rId6" xr:uid="{E308BE3C-868E-4E87-AAD1-489999F98F7D}"/>
    <hyperlink ref="F208" r:id="rId7" xr:uid="{0B2EA582-EFB6-4D67-A529-2F1F96F12915}"/>
    <hyperlink ref="F212" r:id="rId8" xr:uid="{B5449AE5-66DE-4112-98DC-C1378982A031}"/>
    <hyperlink ref="F215" r:id="rId9" xr:uid="{749D3B70-4EFC-4654-BBC5-1A417BAECDAB}"/>
    <hyperlink ref="F219" r:id="rId10" xr:uid="{19CBFE2E-7195-4788-8BB5-70FA118DD76F}"/>
    <hyperlink ref="F223" r:id="rId11" xr:uid="{71914071-3DC8-4B79-88CA-FABCDFB1ED66}"/>
    <hyperlink ref="F227" r:id="rId12" xr:uid="{93759669-CD5A-4144-8924-E711C6A79247}"/>
    <hyperlink ref="F231" r:id="rId13" xr:uid="{D4B3F18A-2C7F-4F7B-B1AA-121893E3DEA7}"/>
    <hyperlink ref="F234" r:id="rId14" xr:uid="{84606600-1788-4A2B-912F-259FBCD2E552}"/>
    <hyperlink ref="F244" r:id="rId15" xr:uid="{2555A072-3F7A-4B85-8360-B8ED826F0CB8}"/>
    <hyperlink ref="F266" r:id="rId16" xr:uid="{E91A19E5-7D5F-41B2-90FA-E138CB5ECA04}"/>
    <hyperlink ref="F279" r:id="rId17" xr:uid="{D9AE44D5-AF82-4460-BAC7-E5E36004C1E4}"/>
    <hyperlink ref="F282" r:id="rId18" xr:uid="{341F6339-6D6D-4D25-BB2E-16A993A28286}"/>
    <hyperlink ref="F285" r:id="rId19" xr:uid="{530CBA91-31EB-440C-A2A5-0A2B4607EED9}"/>
    <hyperlink ref="F289" r:id="rId20" xr:uid="{DCB027F1-5261-4EC5-B08A-56A764688BFC}"/>
    <hyperlink ref="F293" r:id="rId21" xr:uid="{7A4A86C7-D2AB-4328-B71B-2B8975207EAB}"/>
    <hyperlink ref="F298" r:id="rId22" xr:uid="{2A137209-1322-461E-A939-B6F7DA880C40}"/>
    <hyperlink ref="F301" r:id="rId23" xr:uid="{630550BB-D7C0-4E62-97B4-3818111D6C7E}"/>
    <hyperlink ref="F306" r:id="rId24" xr:uid="{9F7D6534-1B20-409A-82E1-0E7799F45A43}"/>
    <hyperlink ref="F311" r:id="rId25" xr:uid="{C1C352DC-84B3-4C80-A11F-03791BBEF41D}"/>
    <hyperlink ref="F314" r:id="rId26" xr:uid="{CEAEFCCB-07FC-472F-BE77-9A8904E440E9}"/>
    <hyperlink ref="F317" r:id="rId27" xr:uid="{5028DCF9-B26C-43E7-9550-600F9B386FC2}"/>
    <hyperlink ref="F322" r:id="rId28" xr:uid="{0EA7B826-4FCD-47BF-8E67-0896478542CA}"/>
    <hyperlink ref="F329" r:id="rId29" xr:uid="{09DA69FF-58CF-40C9-AF83-651AC94C3692}"/>
    <hyperlink ref="F342" r:id="rId30" xr:uid="{1BBB4774-0824-4855-A3E3-B75AF37D1E5E}"/>
    <hyperlink ref="F357" r:id="rId31" xr:uid="{11DEAA1B-368B-4B54-AB87-2809A2EEC153}"/>
    <hyperlink ref="F372" r:id="rId32" xr:uid="{874FFE1B-9239-48D2-87D1-A1FF7E724BD1}"/>
    <hyperlink ref="F385" r:id="rId33" xr:uid="{0A5128A3-3E35-4066-B6B4-87DEE17050AA}"/>
    <hyperlink ref="F394" r:id="rId34" xr:uid="{62D74768-41E6-450D-BC3F-8E5E7666E8C0}"/>
    <hyperlink ref="F403" r:id="rId35" xr:uid="{3B8FF8E4-4251-43F6-A07E-0CBF7EA9279D}"/>
    <hyperlink ref="F408" r:id="rId36" xr:uid="{52629E52-AB22-4BF8-A684-105A6866AB8F}"/>
    <hyperlink ref="F411" r:id="rId37" xr:uid="{BF574210-48C5-4D59-9D23-50C607A30C92}"/>
    <hyperlink ref="F414" r:id="rId38" xr:uid="{F2A1CF3B-AD3B-4DA1-A1F7-D5477C0E1A21}"/>
    <hyperlink ref="F417" r:id="rId39" xr:uid="{0A77A626-B411-44BF-A230-4DC7F172FB57}"/>
    <hyperlink ref="F420" r:id="rId40" xr:uid="{CF89DB8D-63B0-4A41-B6EE-D3BC3BDEE7EC}"/>
    <hyperlink ref="F423" r:id="rId41" xr:uid="{C2C2DA82-DD85-4C8E-870A-8DD0391C7B17}"/>
    <hyperlink ref="F426" r:id="rId42" xr:uid="{A21BB666-8B05-47F9-86C5-D284D4992A43}"/>
    <hyperlink ref="F429" r:id="rId43" xr:uid="{D2D040FA-7755-4ED8-A541-1778F8CFB277}"/>
    <hyperlink ref="F434" r:id="rId44" xr:uid="{D18E7492-C302-45E3-8A5A-DD66A207206D}"/>
    <hyperlink ref="F439" r:id="rId45" xr:uid="{32B8C56F-EFE2-434B-998E-0D1F997E50FB}"/>
    <hyperlink ref="F443" r:id="rId46" xr:uid="{919B2D20-5F52-48E4-A4A2-37A6B1D53B1F}"/>
    <hyperlink ref="F446" r:id="rId47" xr:uid="{97781CC8-31A5-4796-B98C-117293643B7A}"/>
    <hyperlink ref="F466" r:id="rId48" xr:uid="{A1B3133D-AD95-46DE-8770-07B39FACA3D6}"/>
    <hyperlink ref="F469" r:id="rId49" xr:uid="{266DA5E4-D1FD-4228-8C4A-929CE084C955}"/>
    <hyperlink ref="F474" r:id="rId50" xr:uid="{C1E4E52C-3629-4A6C-9EE3-17B552E77628}"/>
    <hyperlink ref="F478" r:id="rId51" xr:uid="{8B85651E-F9AE-4C0A-8AC7-AC0ABA8679A2}"/>
    <hyperlink ref="F482" r:id="rId52" xr:uid="{C7923C15-A4CC-45F0-9A73-EFCDCA01EF6C}"/>
    <hyperlink ref="F486" r:id="rId53" xr:uid="{2494C5B5-5CF9-47F6-AA3B-27A9CEC1806A}"/>
    <hyperlink ref="F490" r:id="rId54" xr:uid="{9D08DD12-483C-4628-A8CD-51C4D50401F2}"/>
    <hyperlink ref="F498" r:id="rId55" xr:uid="{0B0F4ED4-E0F5-453F-96D5-8AA75FAD5D59}"/>
    <hyperlink ref="F503" r:id="rId56" xr:uid="{D3CBA4D9-7298-43F7-B246-A5BD33C162C5}"/>
    <hyperlink ref="F506" r:id="rId57" xr:uid="{F2AAE291-9CA8-40B2-805F-9F6852987EED}"/>
    <hyperlink ref="F510" r:id="rId58" xr:uid="{3DEA46FD-3824-4AE9-9A26-959BCF2EB9EE}"/>
    <hyperlink ref="F513" r:id="rId59" xr:uid="{14B39856-0086-492F-A440-98317FA0B2BD}"/>
    <hyperlink ref="F516" r:id="rId60" xr:uid="{9730D726-AB40-47B3-8824-B18BC3156CA9}"/>
    <hyperlink ref="F519" r:id="rId61" xr:uid="{1009BF38-AD08-4A9A-BF35-A9A362D79DE2}"/>
    <hyperlink ref="F523" r:id="rId62" xr:uid="{8D97F325-BC3E-411B-9713-FC78D308A4C4}"/>
    <hyperlink ref="F528" r:id="rId63" xr:uid="{028DF0DB-7DC4-4548-9A0F-98CD5C532A0F}"/>
    <hyperlink ref="F532" r:id="rId64" xr:uid="{84E006C6-C7F2-4771-AA29-B8ED73FB2A54}"/>
    <hyperlink ref="F540" r:id="rId65" xr:uid="{6F33CC84-E8D6-45F3-8761-640D216779C6}"/>
    <hyperlink ref="F547" r:id="rId66" xr:uid="{E0D23769-11A2-473C-AAFA-A9FF41472EA4}"/>
    <hyperlink ref="F550" r:id="rId67" xr:uid="{9482F366-F23A-4981-8AE9-D8CF86EC67F4}"/>
    <hyperlink ref="F565" r:id="rId68" xr:uid="{A2204CED-8EC5-48A6-90F9-152B0A8F4D37}"/>
    <hyperlink ref="F573" r:id="rId69" xr:uid="{15D2F024-32E3-4253-B954-6EC868F90CFA}"/>
    <hyperlink ref="F581" r:id="rId70" xr:uid="{807BA74A-F49F-4084-A653-974A81C9D1D6}"/>
    <hyperlink ref="F589" r:id="rId71" xr:uid="{3783D549-09B2-44F7-9134-7CDA3E35A6DE}"/>
    <hyperlink ref="F593" r:id="rId72" xr:uid="{8596CE2D-16E5-4DEC-B62E-7F3CADE5A815}"/>
    <hyperlink ref="F597" r:id="rId73" xr:uid="{AAD6FFD7-6656-42B5-8EED-35DFA556186A}"/>
    <hyperlink ref="F601" r:id="rId74" xr:uid="{2ABD1ED6-4A45-4085-99A1-2BDD4F970328}"/>
    <hyperlink ref="F604" r:id="rId75" xr:uid="{DE87CADD-6DF1-47BC-84C1-B729B022583C}"/>
    <hyperlink ref="F608" r:id="rId76" xr:uid="{CBC11ABA-C91C-440B-ABD4-6CD9D8B7EAA4}"/>
    <hyperlink ref="F611" r:id="rId77" xr:uid="{B153BCEA-06A9-4769-A38F-9B23263A1A7E}"/>
    <hyperlink ref="F621" r:id="rId78" xr:uid="{B7CC8B9C-901E-43C2-8B19-5266C1517A0B}"/>
    <hyperlink ref="F625" r:id="rId79" xr:uid="{949BEA8E-EEBF-4CBD-862D-3A5364C48BFC}"/>
    <hyperlink ref="F628" r:id="rId80" xr:uid="{560E0569-6F57-4A80-A89A-65B5B0C43B38}"/>
    <hyperlink ref="F631" r:id="rId81" xr:uid="{D81C9B9E-0AA9-40FF-8097-3930E029D327}"/>
    <hyperlink ref="F635" r:id="rId82" xr:uid="{D3CA2D8E-7571-47C5-9B84-7B9B583F02C0}"/>
    <hyperlink ref="F640" r:id="rId83" xr:uid="{17A3EF06-B2E0-456F-AB21-4456873268E0}"/>
    <hyperlink ref="F651" r:id="rId84" xr:uid="{8A0F3602-261D-4204-BA58-4CF51280C7BD}"/>
    <hyperlink ref="F655" r:id="rId85" xr:uid="{0A1B1FA1-697F-4D18-9387-EAA766ED497F}"/>
    <hyperlink ref="F659" r:id="rId86" xr:uid="{0C665869-030D-4BA0-8080-67736230FEB6}"/>
    <hyperlink ref="F664" r:id="rId87" xr:uid="{470CB436-A6F8-4B01-A82E-DECCE159C0C3}"/>
    <hyperlink ref="F668" r:id="rId88" xr:uid="{EFB0529B-A8A8-45FA-98AC-3B2350EA8027}"/>
    <hyperlink ref="F672" r:id="rId89" xr:uid="{48212BED-3220-4A79-A860-95E1B6761A42}"/>
    <hyperlink ref="F676" r:id="rId90" xr:uid="{9ADC11D8-3D24-4D8B-84BF-0E9DB9CD2635}"/>
    <hyperlink ref="F680" r:id="rId91" xr:uid="{5AA836C2-6EDF-4ED2-8DD6-DC1B5EB6A859}"/>
    <hyperlink ref="F684" r:id="rId92" xr:uid="{6386734C-2446-4591-A228-A354CBE8D6B0}"/>
    <hyperlink ref="F688" r:id="rId93" xr:uid="{8C2B4040-7FEF-4FEB-9174-27D6AD4F9609}"/>
    <hyperlink ref="F692" r:id="rId94" xr:uid="{A484F397-7BEA-4A4B-9B9D-4521E223DA1A}"/>
    <hyperlink ref="F695" r:id="rId95" xr:uid="{82407C7B-3395-442E-9835-085288C92E97}"/>
    <hyperlink ref="F698" r:id="rId96" xr:uid="{9A9250B6-AA62-4F6B-85D4-105AD38260BD}"/>
    <hyperlink ref="F701" r:id="rId97" xr:uid="{4D169571-D3AD-4EAB-8214-5B9D1A3F2DD2}"/>
    <hyperlink ref="F704" r:id="rId98" xr:uid="{F1C15CA6-31FA-4BA7-9689-2903B3A51153}"/>
    <hyperlink ref="F707" r:id="rId99" xr:uid="{5135A9AA-2BD1-49DF-A77B-30DF9A658E68}"/>
    <hyperlink ref="F711" r:id="rId100" xr:uid="{7335EE3F-A497-45DE-B26A-F4272DBD2E61}"/>
    <hyperlink ref="F715" r:id="rId101" xr:uid="{20F919EC-AE43-4F21-8A5A-AAA6FCD2392B}"/>
    <hyperlink ref="F719" r:id="rId102" xr:uid="{75850AAA-4C1E-4A0B-A7DD-32F00ADCA1D2}"/>
    <hyperlink ref="F722" r:id="rId103" xr:uid="{873C9928-9B78-4D89-B801-DEF47B7602DD}"/>
    <hyperlink ref="F725" r:id="rId104" xr:uid="{266863DC-82CA-4677-BE8D-2A2AC8CDC715}"/>
    <hyperlink ref="F728" r:id="rId105" xr:uid="{7118AEC2-77E9-4937-BD6B-CCBD54E9EA50}"/>
    <hyperlink ref="F731" r:id="rId106" xr:uid="{2F3842DB-CF8A-467F-96D8-B12DC50ECC9E}"/>
    <hyperlink ref="F734" r:id="rId107" xr:uid="{1C7B0FCB-5764-40FB-BE06-E7DB310C169E}"/>
    <hyperlink ref="F737" r:id="rId108" xr:uid="{43FF83CF-18A9-425F-9ECE-05EE208C1E86}"/>
    <hyperlink ref="F740" r:id="rId109" xr:uid="{73707D85-2146-47C0-A405-416185C4DACB}"/>
    <hyperlink ref="F743" r:id="rId110" xr:uid="{8D511365-5774-4480-A898-6373AD9FF4E2}"/>
    <hyperlink ref="F746" r:id="rId111" xr:uid="{B019B6E4-A232-44B1-B5F5-4E56FDCB2133}"/>
    <hyperlink ref="F750" r:id="rId112" xr:uid="{1D0944D7-BAEC-4342-A191-4620705CFC43}"/>
    <hyperlink ref="F754" r:id="rId113" xr:uid="{5DD36CEE-629F-437B-A945-45EB9851FF4F}"/>
    <hyperlink ref="F757" r:id="rId114" xr:uid="{38D8582A-28CC-45DE-913C-CCA3E093F649}"/>
    <hyperlink ref="F760" r:id="rId115" xr:uid="{26C1AFCE-9736-4046-987C-38BB30228743}"/>
    <hyperlink ref="F763" r:id="rId116" xr:uid="{2516CD04-DA97-4987-9DF8-846C9990810E}"/>
    <hyperlink ref="F766" r:id="rId117" xr:uid="{ED31DA7A-A43C-4109-A426-C12FE442A921}"/>
    <hyperlink ref="F770" r:id="rId118" xr:uid="{EEE4476A-59B6-43E0-83FD-6A90EC15614B}"/>
    <hyperlink ref="F778" r:id="rId119" xr:uid="{1010BD70-8A49-4538-B826-58D05583D205}"/>
    <hyperlink ref="F781" r:id="rId120" xr:uid="{A5566FCD-E906-48FD-AA60-7A7025BD8427}"/>
    <hyperlink ref="F785" r:id="rId121" xr:uid="{07ED8CEA-65D5-4B4A-9D44-FE5ABD1CCA00}"/>
    <hyperlink ref="F788" r:id="rId122" xr:uid="{E7F5054A-4383-4113-92B8-B7079E01C385}"/>
    <hyperlink ref="F791" r:id="rId123" xr:uid="{D9E0FB37-87F1-4BDC-A113-8246BBF2AF3F}"/>
    <hyperlink ref="F801" r:id="rId124" xr:uid="{041D7D44-AB86-4877-B693-94EE20FC0AC7}"/>
    <hyperlink ref="F806" r:id="rId125" xr:uid="{1192EF05-EFF8-45B3-A845-F3B353C8C21D}"/>
    <hyperlink ref="F809" r:id="rId126" xr:uid="{8C5F178D-566F-4B6E-B45C-14866E83D4CA}"/>
    <hyperlink ref="F812" r:id="rId127" xr:uid="{1A6FAEF5-057C-4652-9EF9-777EC12F5457}"/>
    <hyperlink ref="F815" r:id="rId128" xr:uid="{E57C69B6-41BB-4DA1-B45A-B2D88BFC0C07}"/>
    <hyperlink ref="F818" r:id="rId129" xr:uid="{1DF9841A-66BE-4330-8C4E-21EB04F5993D}"/>
    <hyperlink ref="F821" r:id="rId130" xr:uid="{E8D84560-6FAF-4CA4-8D96-58ED34EF3583}"/>
    <hyperlink ref="F825" r:id="rId131" xr:uid="{E94B7DF8-169C-442A-8E9E-F2EEED7BDB4A}"/>
    <hyperlink ref="F828" r:id="rId132" xr:uid="{C56116F8-90E2-4849-90CD-3DBFAB26035C}"/>
    <hyperlink ref="F831" r:id="rId133" xr:uid="{1C236147-4B18-4953-8C93-B1870D9749B9}"/>
    <hyperlink ref="F834" r:id="rId134" xr:uid="{AC413744-F5D7-4ED7-AD90-78789C62322C}"/>
    <hyperlink ref="F841" r:id="rId135" xr:uid="{F8E52694-5FFF-4E61-8163-2323C83DE57F}"/>
    <hyperlink ref="F848" r:id="rId136" xr:uid="{72F324A4-C80E-45F4-BD8F-B992770C20E5}"/>
    <hyperlink ref="F853" r:id="rId137" xr:uid="{BD85DE18-EACB-48A9-B5EB-363475B19BE8}"/>
    <hyperlink ref="F858" r:id="rId138" xr:uid="{7F5E86BB-B633-4387-A4A0-9C0C2FEF353E}"/>
    <hyperlink ref="F861" r:id="rId139" xr:uid="{D29EC4BB-5BC8-402E-9BC1-79AC7C778F47}"/>
    <hyperlink ref="F864" r:id="rId140" xr:uid="{CE951D9F-BF4D-4CCD-B5DA-EB51E8C40BBA}"/>
    <hyperlink ref="F867" r:id="rId141" xr:uid="{1415961E-C1AE-448A-9BD2-0243FC8536D8}"/>
    <hyperlink ref="F870" r:id="rId142" xr:uid="{05A484B4-8C35-4037-A5EA-9B223C01C3C9}"/>
    <hyperlink ref="F873" r:id="rId143" xr:uid="{F2B7A2BC-6529-4A64-B16B-A45FB5D62B6E}"/>
    <hyperlink ref="F876" r:id="rId144" xr:uid="{8F55A149-3CA6-4B35-B6D6-B87CC4338E9A}"/>
    <hyperlink ref="F882" r:id="rId145" xr:uid="{66BE2598-07EF-4124-B2E9-65A4B7C58DAC}"/>
    <hyperlink ref="F886" r:id="rId146" xr:uid="{AEBFC283-3331-449E-BD80-7FA723479487}"/>
    <hyperlink ref="F890" r:id="rId147" xr:uid="{4B38BA95-FABE-4CEE-BDE2-1AB5F6EE80A5}"/>
    <hyperlink ref="F894" r:id="rId148" xr:uid="{93205A6D-8D05-4FBB-A44D-774D8083BBB3}"/>
    <hyperlink ref="F897" r:id="rId149" xr:uid="{BB1445D4-7A84-4F78-95BC-1D500AC46D41}"/>
    <hyperlink ref="F900" r:id="rId150" xr:uid="{D49C9D7F-7658-4135-8D3D-0920D55C131E}"/>
    <hyperlink ref="F903" r:id="rId151" xr:uid="{04A7B813-DDB1-4C40-8646-49E58D5D91B0}"/>
  </hyperlinks>
  <pageMargins left="0.7" right="0.7" top="0.78749999999999998" bottom="0.78749999999999998" header="0.51180555555555496" footer="0.51180555555555496"/>
  <pageSetup paperSize="9" firstPageNumber="0"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BM459"/>
  <sheetViews>
    <sheetView topLeftCell="C113" zoomScaleNormal="100" workbookViewId="0">
      <selection activeCell="W96" sqref="W96"/>
    </sheetView>
  </sheetViews>
  <sheetFormatPr defaultRowHeight="15" x14ac:dyDescent="0.25"/>
  <cols>
    <col min="1" max="1" width="7.140625" customWidth="1"/>
    <col min="2" max="2" width="1" customWidth="1"/>
    <col min="3" max="3" width="3.5703125" customWidth="1"/>
    <col min="4" max="4" width="3.7109375" customWidth="1"/>
    <col min="5" max="5" width="14.7109375" customWidth="1"/>
    <col min="6" max="6" width="86.42578125" customWidth="1"/>
    <col min="7" max="7" width="6.42578125" customWidth="1"/>
    <col min="8" max="8" width="12" customWidth="1"/>
    <col min="9" max="9" width="13.5703125" customWidth="1"/>
    <col min="10" max="11" width="19.140625" customWidth="1"/>
    <col min="12" max="12" width="8" customWidth="1"/>
    <col min="13" max="13" width="9.28515625" hidden="1" customWidth="1"/>
    <col min="15" max="20" width="12.1406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s>
  <sheetData>
    <row r="2" spans="2:46" ht="36.950000000000003" customHeight="1" x14ac:dyDescent="0.25">
      <c r="L2" s="475"/>
      <c r="M2" s="475"/>
      <c r="N2" s="475"/>
      <c r="O2" s="475"/>
      <c r="P2" s="475"/>
      <c r="Q2" s="475"/>
      <c r="R2" s="475"/>
      <c r="S2" s="475"/>
      <c r="T2" s="475"/>
      <c r="U2" s="475"/>
      <c r="V2" s="475"/>
      <c r="AT2" s="112" t="s">
        <v>5670</v>
      </c>
    </row>
    <row r="3" spans="2:46" ht="6.95" customHeight="1" x14ac:dyDescent="0.25">
      <c r="B3" s="113"/>
      <c r="C3" s="114"/>
      <c r="D3" s="114"/>
      <c r="E3" s="114"/>
      <c r="F3" s="114"/>
      <c r="G3" s="114"/>
      <c r="H3" s="114"/>
      <c r="I3" s="114"/>
      <c r="J3" s="114"/>
      <c r="K3" s="114"/>
      <c r="L3" s="115"/>
      <c r="AT3" s="112" t="s">
        <v>240</v>
      </c>
    </row>
    <row r="4" spans="2:46" ht="24.95" customHeight="1" x14ac:dyDescent="0.25">
      <c r="B4" s="115"/>
      <c r="D4" s="116" t="s">
        <v>785</v>
      </c>
      <c r="L4" s="115"/>
      <c r="M4" s="117" t="s">
        <v>786</v>
      </c>
      <c r="AT4" s="112" t="s">
        <v>787</v>
      </c>
    </row>
    <row r="5" spans="2:46" ht="6.95" customHeight="1" x14ac:dyDescent="0.25">
      <c r="B5" s="115"/>
      <c r="L5" s="115"/>
    </row>
    <row r="6" spans="2:46" ht="12" customHeight="1" x14ac:dyDescent="0.25">
      <c r="B6" s="115"/>
      <c r="D6" s="118" t="s">
        <v>788</v>
      </c>
      <c r="L6" s="115"/>
    </row>
    <row r="7" spans="2:46" ht="26.25" customHeight="1" x14ac:dyDescent="0.25">
      <c r="B7" s="115"/>
      <c r="E7" s="478" t="str">
        <f>'[3]Rekapitulace stavby'!K6</f>
        <v>PŘÍSTAVBA K ZŠ KOSTELNÍ NÁM.,MORAVSKÁ TŘEBOVÁ_ZMĚNA STAVBY č.2 - 07/2025 - PD PRO VÝBĚR ZHOTOVITELE</v>
      </c>
      <c r="F7" s="479"/>
      <c r="G7" s="479"/>
      <c r="H7" s="479"/>
      <c r="L7" s="115"/>
    </row>
    <row r="8" spans="2:46" s="119" customFormat="1" ht="12" customHeight="1" x14ac:dyDescent="0.25">
      <c r="B8" s="120"/>
      <c r="D8" s="118" t="s">
        <v>789</v>
      </c>
      <c r="L8" s="120"/>
    </row>
    <row r="9" spans="2:46" s="119" customFormat="1" ht="16.5" customHeight="1" x14ac:dyDescent="0.25">
      <c r="B9" s="120"/>
      <c r="E9" s="476" t="s">
        <v>5671</v>
      </c>
      <c r="F9" s="477"/>
      <c r="G9" s="477"/>
      <c r="H9" s="477"/>
      <c r="L9" s="120"/>
    </row>
    <row r="10" spans="2:46" s="119" customFormat="1" x14ac:dyDescent="0.25">
      <c r="B10" s="120"/>
      <c r="L10" s="120"/>
    </row>
    <row r="11" spans="2:46" s="119" customFormat="1" ht="12" customHeight="1" x14ac:dyDescent="0.25">
      <c r="B11" s="120"/>
      <c r="D11" s="118" t="s">
        <v>791</v>
      </c>
      <c r="F11" s="121" t="s">
        <v>792</v>
      </c>
      <c r="I11" s="118" t="s">
        <v>793</v>
      </c>
      <c r="J11" s="121" t="s">
        <v>792</v>
      </c>
      <c r="L11" s="120"/>
    </row>
    <row r="12" spans="2:46" s="119" customFormat="1" ht="12" customHeight="1" x14ac:dyDescent="0.25">
      <c r="B12" s="120"/>
      <c r="D12" s="118" t="s">
        <v>794</v>
      </c>
      <c r="F12" s="121" t="s">
        <v>4760</v>
      </c>
      <c r="I12" s="118" t="s">
        <v>795</v>
      </c>
      <c r="J12" s="122" t="str">
        <f>'[3]Rekapitulace stavby'!AN8</f>
        <v>19. 11. 2025</v>
      </c>
      <c r="L12" s="120"/>
    </row>
    <row r="13" spans="2:46" s="119" customFormat="1" ht="10.9" customHeight="1" x14ac:dyDescent="0.25">
      <c r="B13" s="120"/>
      <c r="L13" s="120"/>
    </row>
    <row r="14" spans="2:46" s="119" customFormat="1" ht="12" customHeight="1" x14ac:dyDescent="0.25">
      <c r="B14" s="120"/>
      <c r="D14" s="118" t="s">
        <v>796</v>
      </c>
      <c r="I14" s="118" t="s">
        <v>797</v>
      </c>
      <c r="J14" s="121" t="str">
        <f>IF('[3]Rekapitulace stavby'!AN10="","",'[3]Rekapitulace stavby'!AN10)</f>
        <v/>
      </c>
      <c r="L14" s="120"/>
    </row>
    <row r="15" spans="2:46" s="119" customFormat="1" ht="18" customHeight="1" x14ac:dyDescent="0.25">
      <c r="B15" s="120"/>
      <c r="E15" s="121" t="str">
        <f>IF('[3]Rekapitulace stavby'!E11="","",'[3]Rekapitulace stavby'!E11)</f>
        <v xml:space="preserve"> </v>
      </c>
      <c r="I15" s="118" t="s">
        <v>799</v>
      </c>
      <c r="J15" s="121" t="str">
        <f>IF('[3]Rekapitulace stavby'!AN11="","",'[3]Rekapitulace stavby'!AN11)</f>
        <v/>
      </c>
      <c r="L15" s="120"/>
    </row>
    <row r="16" spans="2:46" s="119" customFormat="1" ht="6.95" customHeight="1" x14ac:dyDescent="0.25">
      <c r="B16" s="120"/>
      <c r="L16" s="120"/>
    </row>
    <row r="17" spans="2:12" s="119" customFormat="1" ht="12" customHeight="1" x14ac:dyDescent="0.25">
      <c r="B17" s="120"/>
      <c r="D17" s="118" t="s">
        <v>800</v>
      </c>
      <c r="I17" s="118" t="s">
        <v>797</v>
      </c>
      <c r="J17" s="121" t="str">
        <f>'[3]Rekapitulace stavby'!AN13</f>
        <v/>
      </c>
      <c r="L17" s="120"/>
    </row>
    <row r="18" spans="2:12" s="119" customFormat="1" ht="18" customHeight="1" x14ac:dyDescent="0.25">
      <c r="B18" s="120"/>
      <c r="E18" s="480" t="str">
        <f>'[3]Rekapitulace stavby'!E14</f>
        <v xml:space="preserve"> </v>
      </c>
      <c r="F18" s="480"/>
      <c r="G18" s="480"/>
      <c r="H18" s="480"/>
      <c r="I18" s="118" t="s">
        <v>799</v>
      </c>
      <c r="J18" s="121" t="str">
        <f>'[3]Rekapitulace stavby'!AN14</f>
        <v/>
      </c>
      <c r="L18" s="120"/>
    </row>
    <row r="19" spans="2:12" s="119" customFormat="1" ht="6.95" customHeight="1" x14ac:dyDescent="0.25">
      <c r="B19" s="120"/>
      <c r="L19" s="120"/>
    </row>
    <row r="20" spans="2:12" s="119" customFormat="1" ht="12" customHeight="1" x14ac:dyDescent="0.25">
      <c r="B20" s="120"/>
      <c r="D20" s="118" t="s">
        <v>801</v>
      </c>
      <c r="I20" s="118" t="s">
        <v>797</v>
      </c>
      <c r="J20" s="121" t="s">
        <v>792</v>
      </c>
      <c r="L20" s="120"/>
    </row>
    <row r="21" spans="2:12" s="119" customFormat="1" ht="18" customHeight="1" x14ac:dyDescent="0.25">
      <c r="B21" s="120"/>
      <c r="E21" s="121" t="s">
        <v>4761</v>
      </c>
      <c r="I21" s="118" t="s">
        <v>799</v>
      </c>
      <c r="J21" s="121" t="s">
        <v>792</v>
      </c>
      <c r="L21" s="120"/>
    </row>
    <row r="22" spans="2:12" s="119" customFormat="1" ht="6.95" customHeight="1" x14ac:dyDescent="0.25">
      <c r="B22" s="120"/>
      <c r="L22" s="120"/>
    </row>
    <row r="23" spans="2:12" s="119" customFormat="1" ht="12" customHeight="1" x14ac:dyDescent="0.25">
      <c r="B23" s="120"/>
      <c r="D23" s="118" t="s">
        <v>803</v>
      </c>
      <c r="I23" s="118" t="s">
        <v>797</v>
      </c>
      <c r="J23" s="121" t="s">
        <v>792</v>
      </c>
      <c r="L23" s="120"/>
    </row>
    <row r="24" spans="2:12" s="119" customFormat="1" ht="18" customHeight="1" x14ac:dyDescent="0.25">
      <c r="B24" s="120"/>
      <c r="E24" s="121" t="s">
        <v>4761</v>
      </c>
      <c r="I24" s="118" t="s">
        <v>799</v>
      </c>
      <c r="J24" s="121" t="s">
        <v>792</v>
      </c>
      <c r="L24" s="120"/>
    </row>
    <row r="25" spans="2:12" s="119" customFormat="1" ht="6.95" customHeight="1" x14ac:dyDescent="0.25">
      <c r="B25" s="120"/>
      <c r="L25" s="120"/>
    </row>
    <row r="26" spans="2:12" s="119" customFormat="1" ht="12" customHeight="1" x14ac:dyDescent="0.25">
      <c r="B26" s="120"/>
      <c r="D26" s="118" t="s">
        <v>804</v>
      </c>
      <c r="L26" s="120"/>
    </row>
    <row r="27" spans="2:12" s="123" customFormat="1" ht="16.5" customHeight="1" x14ac:dyDescent="0.25">
      <c r="B27" s="124"/>
      <c r="E27" s="481" t="s">
        <v>792</v>
      </c>
      <c r="F27" s="481"/>
      <c r="G27" s="481"/>
      <c r="H27" s="481"/>
      <c r="L27" s="124"/>
    </row>
    <row r="28" spans="2:12" s="119" customFormat="1" ht="6.95" customHeight="1" x14ac:dyDescent="0.25">
      <c r="B28" s="120"/>
      <c r="L28" s="120"/>
    </row>
    <row r="29" spans="2:12" s="119" customFormat="1" ht="6.95" customHeight="1" x14ac:dyDescent="0.25">
      <c r="B29" s="120"/>
      <c r="D29" s="126"/>
      <c r="E29" s="126"/>
      <c r="F29" s="126"/>
      <c r="G29" s="126"/>
      <c r="H29" s="126"/>
      <c r="I29" s="126"/>
      <c r="J29" s="126"/>
      <c r="K29" s="126"/>
      <c r="L29" s="120"/>
    </row>
    <row r="30" spans="2:12" s="119" customFormat="1" ht="25.35" customHeight="1" x14ac:dyDescent="0.25">
      <c r="B30" s="120"/>
      <c r="D30" s="127" t="s">
        <v>805</v>
      </c>
      <c r="J30" s="128">
        <f>ROUND(J94, 2)</f>
        <v>0</v>
      </c>
      <c r="L30" s="120"/>
    </row>
    <row r="31" spans="2:12" s="119" customFormat="1" ht="6.95" customHeight="1" x14ac:dyDescent="0.25">
      <c r="B31" s="120"/>
      <c r="D31" s="126"/>
      <c r="E31" s="126"/>
      <c r="F31" s="126"/>
      <c r="G31" s="126"/>
      <c r="H31" s="126"/>
      <c r="I31" s="126"/>
      <c r="J31" s="126"/>
      <c r="K31" s="126"/>
      <c r="L31" s="120"/>
    </row>
    <row r="32" spans="2:12" s="119" customFormat="1" ht="14.45" customHeight="1" x14ac:dyDescent="0.25">
      <c r="B32" s="120"/>
      <c r="F32" s="129" t="s">
        <v>806</v>
      </c>
      <c r="I32" s="129" t="s">
        <v>807</v>
      </c>
      <c r="J32" s="129" t="s">
        <v>808</v>
      </c>
      <c r="L32" s="120"/>
    </row>
    <row r="33" spans="2:12" s="119" customFormat="1" ht="14.45" customHeight="1" x14ac:dyDescent="0.25">
      <c r="B33" s="120"/>
      <c r="D33" s="130" t="s">
        <v>45</v>
      </c>
      <c r="E33" s="118" t="s">
        <v>809</v>
      </c>
      <c r="F33" s="131">
        <f>ROUND((SUM(BE94:BE458)),  2)</f>
        <v>0</v>
      </c>
      <c r="I33" s="132">
        <v>0.21</v>
      </c>
      <c r="J33" s="131">
        <f>ROUND(((SUM(BE94:BE458))*I33),  2)</f>
        <v>0</v>
      </c>
      <c r="L33" s="120"/>
    </row>
    <row r="34" spans="2:12" s="119" customFormat="1" ht="14.45" customHeight="1" x14ac:dyDescent="0.25">
      <c r="B34" s="120"/>
      <c r="E34" s="118" t="s">
        <v>810</v>
      </c>
      <c r="F34" s="131">
        <f>ROUND((SUM(BF94:BF458)),  2)</f>
        <v>0</v>
      </c>
      <c r="I34" s="132">
        <v>0.12</v>
      </c>
      <c r="J34" s="131">
        <f>ROUND(((SUM(BF94:BF458))*I34),  2)</f>
        <v>0</v>
      </c>
      <c r="L34" s="120"/>
    </row>
    <row r="35" spans="2:12" s="119" customFormat="1" ht="14.45" hidden="1" customHeight="1" x14ac:dyDescent="0.25">
      <c r="B35" s="120"/>
      <c r="E35" s="118" t="s">
        <v>811</v>
      </c>
      <c r="F35" s="131">
        <f>ROUND((SUM(BG94:BG458)),  2)</f>
        <v>0</v>
      </c>
      <c r="I35" s="132">
        <v>0.21</v>
      </c>
      <c r="J35" s="131">
        <f>0</f>
        <v>0</v>
      </c>
      <c r="L35" s="120"/>
    </row>
    <row r="36" spans="2:12" s="119" customFormat="1" ht="14.45" hidden="1" customHeight="1" x14ac:dyDescent="0.25">
      <c r="B36" s="120"/>
      <c r="E36" s="118" t="s">
        <v>812</v>
      </c>
      <c r="F36" s="131">
        <f>ROUND((SUM(BH94:BH458)),  2)</f>
        <v>0</v>
      </c>
      <c r="I36" s="132">
        <v>0.12</v>
      </c>
      <c r="J36" s="131">
        <f>0</f>
        <v>0</v>
      </c>
      <c r="L36" s="120"/>
    </row>
    <row r="37" spans="2:12" s="119" customFormat="1" ht="14.45" hidden="1" customHeight="1" x14ac:dyDescent="0.25">
      <c r="B37" s="120"/>
      <c r="E37" s="118" t="s">
        <v>813</v>
      </c>
      <c r="F37" s="131">
        <f>ROUND((SUM(BI94:BI458)),  2)</f>
        <v>0</v>
      </c>
      <c r="I37" s="132">
        <v>0</v>
      </c>
      <c r="J37" s="131">
        <f>0</f>
        <v>0</v>
      </c>
      <c r="L37" s="120"/>
    </row>
    <row r="38" spans="2:12" s="119" customFormat="1" ht="6.95" customHeight="1" x14ac:dyDescent="0.25">
      <c r="B38" s="120"/>
      <c r="L38" s="120"/>
    </row>
    <row r="39" spans="2:12" s="119" customFormat="1" ht="25.35" customHeight="1" x14ac:dyDescent="0.25">
      <c r="B39" s="120"/>
      <c r="C39" s="133"/>
      <c r="D39" s="134" t="s">
        <v>46</v>
      </c>
      <c r="E39" s="135"/>
      <c r="F39" s="135"/>
      <c r="G39" s="136" t="s">
        <v>814</v>
      </c>
      <c r="H39" s="137" t="s">
        <v>815</v>
      </c>
      <c r="I39" s="135"/>
      <c r="J39" s="138">
        <f>SUM(J30:J37)</f>
        <v>0</v>
      </c>
      <c r="K39" s="139"/>
      <c r="L39" s="120"/>
    </row>
    <row r="40" spans="2:12" s="119" customFormat="1" ht="14.45" customHeight="1" x14ac:dyDescent="0.25">
      <c r="B40" s="140"/>
      <c r="C40" s="141"/>
      <c r="D40" s="141"/>
      <c r="E40" s="141"/>
      <c r="F40" s="141"/>
      <c r="G40" s="141"/>
      <c r="H40" s="141"/>
      <c r="I40" s="141"/>
      <c r="J40" s="141"/>
      <c r="K40" s="141"/>
      <c r="L40" s="120"/>
    </row>
    <row r="44" spans="2:12" s="119" customFormat="1" ht="6.95" customHeight="1" x14ac:dyDescent="0.25">
      <c r="B44" s="142"/>
      <c r="C44" s="143"/>
      <c r="D44" s="143"/>
      <c r="E44" s="143"/>
      <c r="F44" s="143"/>
      <c r="G44" s="143"/>
      <c r="H44" s="143"/>
      <c r="I44" s="143"/>
      <c r="J44" s="143"/>
      <c r="K44" s="143"/>
      <c r="L44" s="120"/>
    </row>
    <row r="45" spans="2:12" s="119" customFormat="1" ht="24.95" customHeight="1" x14ac:dyDescent="0.25">
      <c r="B45" s="120"/>
      <c r="C45" s="116" t="s">
        <v>816</v>
      </c>
      <c r="L45" s="120"/>
    </row>
    <row r="46" spans="2:12" s="119" customFormat="1" ht="6.95" customHeight="1" x14ac:dyDescent="0.25">
      <c r="B46" s="120"/>
      <c r="L46" s="120"/>
    </row>
    <row r="47" spans="2:12" s="119" customFormat="1" ht="12" customHeight="1" x14ac:dyDescent="0.25">
      <c r="B47" s="120"/>
      <c r="C47" s="118" t="s">
        <v>788</v>
      </c>
      <c r="L47" s="120"/>
    </row>
    <row r="48" spans="2:12" s="119" customFormat="1" ht="26.25" customHeight="1" x14ac:dyDescent="0.25">
      <c r="B48" s="120"/>
      <c r="E48" s="478" t="str">
        <f>E7</f>
        <v>PŘÍSTAVBA K ZŠ KOSTELNÍ NÁM.,MORAVSKÁ TŘEBOVÁ_ZMĚNA STAVBY č.2 - 07/2025 - PD PRO VÝBĚR ZHOTOVITELE</v>
      </c>
      <c r="F48" s="479"/>
      <c r="G48" s="479"/>
      <c r="H48" s="479"/>
      <c r="L48" s="120"/>
    </row>
    <row r="49" spans="2:47" s="119" customFormat="1" ht="12" customHeight="1" x14ac:dyDescent="0.25">
      <c r="B49" s="120"/>
      <c r="C49" s="118" t="s">
        <v>789</v>
      </c>
      <c r="L49" s="120"/>
    </row>
    <row r="50" spans="2:47" s="119" customFormat="1" ht="16.5" customHeight="1" x14ac:dyDescent="0.25">
      <c r="B50" s="120"/>
      <c r="E50" s="476" t="str">
        <f>E9</f>
        <v>D.1.4.5_ZTI_1.NP - ZTI_1.NP</v>
      </c>
      <c r="F50" s="477"/>
      <c r="G50" s="477"/>
      <c r="H50" s="477"/>
      <c r="L50" s="120"/>
    </row>
    <row r="51" spans="2:47" s="119" customFormat="1" ht="6.95" customHeight="1" x14ac:dyDescent="0.25">
      <c r="B51" s="120"/>
      <c r="L51" s="120"/>
    </row>
    <row r="52" spans="2:47" s="119" customFormat="1" ht="12" customHeight="1" x14ac:dyDescent="0.25">
      <c r="B52" s="120"/>
      <c r="C52" s="118" t="s">
        <v>794</v>
      </c>
      <c r="F52" s="121" t="str">
        <f>F12</f>
        <v>Moravská Třebová</v>
      </c>
      <c r="I52" s="118" t="s">
        <v>795</v>
      </c>
      <c r="J52" s="122" t="str">
        <f>IF(J12="","",J12)</f>
        <v>19. 11. 2025</v>
      </c>
      <c r="L52" s="120"/>
    </row>
    <row r="53" spans="2:47" s="119" customFormat="1" ht="6.95" customHeight="1" x14ac:dyDescent="0.25">
      <c r="B53" s="120"/>
      <c r="L53" s="120"/>
    </row>
    <row r="54" spans="2:47" s="119" customFormat="1" ht="15.2" customHeight="1" x14ac:dyDescent="0.25">
      <c r="B54" s="120"/>
      <c r="C54" s="118" t="s">
        <v>796</v>
      </c>
      <c r="F54" s="121" t="str">
        <f>E15</f>
        <v xml:space="preserve"> </v>
      </c>
      <c r="I54" s="118" t="s">
        <v>801</v>
      </c>
      <c r="J54" s="125" t="str">
        <f>E21</f>
        <v>Ing. Horyna</v>
      </c>
      <c r="L54" s="120"/>
    </row>
    <row r="55" spans="2:47" s="119" customFormat="1" ht="15.2" customHeight="1" x14ac:dyDescent="0.25">
      <c r="B55" s="120"/>
      <c r="C55" s="118" t="s">
        <v>800</v>
      </c>
      <c r="F55" s="121" t="str">
        <f>IF(E18="","",E18)</f>
        <v xml:space="preserve"> </v>
      </c>
      <c r="I55" s="118" t="s">
        <v>803</v>
      </c>
      <c r="J55" s="125" t="str">
        <f>E24</f>
        <v>Ing. Horyna</v>
      </c>
      <c r="L55" s="120"/>
    </row>
    <row r="56" spans="2:47" s="119" customFormat="1" ht="10.35" customHeight="1" x14ac:dyDescent="0.25">
      <c r="B56" s="120"/>
      <c r="L56" s="120"/>
    </row>
    <row r="57" spans="2:47" s="119" customFormat="1" ht="29.25" customHeight="1" x14ac:dyDescent="0.25">
      <c r="B57" s="120"/>
      <c r="C57" s="144" t="s">
        <v>817</v>
      </c>
      <c r="D57" s="133"/>
      <c r="E57" s="133"/>
      <c r="F57" s="133"/>
      <c r="G57" s="133"/>
      <c r="H57" s="133"/>
      <c r="I57" s="133"/>
      <c r="J57" s="145" t="s">
        <v>509</v>
      </c>
      <c r="K57" s="133"/>
      <c r="L57" s="120"/>
    </row>
    <row r="58" spans="2:47" s="119" customFormat="1" ht="10.35" customHeight="1" x14ac:dyDescent="0.25">
      <c r="B58" s="120"/>
      <c r="L58" s="120"/>
    </row>
    <row r="59" spans="2:47" s="119" customFormat="1" ht="22.9" customHeight="1" x14ac:dyDescent="0.25">
      <c r="B59" s="120"/>
      <c r="C59" s="146" t="s">
        <v>818</v>
      </c>
      <c r="J59" s="128">
        <f>J94</f>
        <v>0</v>
      </c>
      <c r="L59" s="120"/>
      <c r="AU59" s="112" t="s">
        <v>819</v>
      </c>
    </row>
    <row r="60" spans="2:47" s="147" customFormat="1" ht="24.95" customHeight="1" x14ac:dyDescent="0.25">
      <c r="B60" s="148"/>
      <c r="D60" s="149" t="s">
        <v>820</v>
      </c>
      <c r="E60" s="150"/>
      <c r="F60" s="150"/>
      <c r="G60" s="150"/>
      <c r="H60" s="150"/>
      <c r="I60" s="150"/>
      <c r="J60" s="151">
        <f>J95</f>
        <v>0</v>
      </c>
      <c r="L60" s="148"/>
    </row>
    <row r="61" spans="2:47" s="152" customFormat="1" ht="19.899999999999999" customHeight="1" x14ac:dyDescent="0.25">
      <c r="B61" s="153"/>
      <c r="D61" s="154" t="s">
        <v>821</v>
      </c>
      <c r="E61" s="155"/>
      <c r="F61" s="155"/>
      <c r="G61" s="155"/>
      <c r="H61" s="155"/>
      <c r="I61" s="155"/>
      <c r="J61" s="156">
        <f>J96</f>
        <v>0</v>
      </c>
      <c r="L61" s="153"/>
    </row>
    <row r="62" spans="2:47" s="152" customFormat="1" ht="19.899999999999999" customHeight="1" x14ac:dyDescent="0.25">
      <c r="B62" s="153"/>
      <c r="D62" s="154" t="s">
        <v>824</v>
      </c>
      <c r="E62" s="155"/>
      <c r="F62" s="155"/>
      <c r="G62" s="155"/>
      <c r="H62" s="155"/>
      <c r="I62" s="155"/>
      <c r="J62" s="156">
        <f>J134</f>
        <v>0</v>
      </c>
      <c r="L62" s="153"/>
    </row>
    <row r="63" spans="2:47" s="152" customFormat="1" ht="19.899999999999999" customHeight="1" x14ac:dyDescent="0.25">
      <c r="B63" s="153"/>
      <c r="D63" s="154" t="s">
        <v>826</v>
      </c>
      <c r="E63" s="155"/>
      <c r="F63" s="155"/>
      <c r="G63" s="155"/>
      <c r="H63" s="155"/>
      <c r="I63" s="155"/>
      <c r="J63" s="156">
        <f>J141</f>
        <v>0</v>
      </c>
      <c r="L63" s="153"/>
    </row>
    <row r="64" spans="2:47" s="152" customFormat="1" ht="19.899999999999999" customHeight="1" x14ac:dyDescent="0.25">
      <c r="B64" s="153"/>
      <c r="D64" s="154" t="s">
        <v>4762</v>
      </c>
      <c r="E64" s="155"/>
      <c r="F64" s="155"/>
      <c r="G64" s="155"/>
      <c r="H64" s="155"/>
      <c r="I64" s="155"/>
      <c r="J64" s="156">
        <f>J149</f>
        <v>0</v>
      </c>
      <c r="L64" s="153"/>
    </row>
    <row r="65" spans="2:12" s="152" customFormat="1" ht="19.899999999999999" customHeight="1" x14ac:dyDescent="0.25">
      <c r="B65" s="153"/>
      <c r="D65" s="154" t="s">
        <v>827</v>
      </c>
      <c r="E65" s="155"/>
      <c r="F65" s="155"/>
      <c r="G65" s="155"/>
      <c r="H65" s="155"/>
      <c r="I65" s="155"/>
      <c r="J65" s="156">
        <f>J205</f>
        <v>0</v>
      </c>
      <c r="L65" s="153"/>
    </row>
    <row r="66" spans="2:12" s="152" customFormat="1" ht="19.899999999999999" customHeight="1" x14ac:dyDescent="0.25">
      <c r="B66" s="153"/>
      <c r="D66" s="154" t="s">
        <v>828</v>
      </c>
      <c r="E66" s="155"/>
      <c r="F66" s="155"/>
      <c r="G66" s="155"/>
      <c r="H66" s="155"/>
      <c r="I66" s="155"/>
      <c r="J66" s="156">
        <f>J233</f>
        <v>0</v>
      </c>
      <c r="L66" s="153"/>
    </row>
    <row r="67" spans="2:12" s="152" customFormat="1" ht="19.899999999999999" customHeight="1" x14ac:dyDescent="0.25">
      <c r="B67" s="153"/>
      <c r="D67" s="154" t="s">
        <v>829</v>
      </c>
      <c r="E67" s="155"/>
      <c r="F67" s="155"/>
      <c r="G67" s="155"/>
      <c r="H67" s="155"/>
      <c r="I67" s="155"/>
      <c r="J67" s="156">
        <f>J253</f>
        <v>0</v>
      </c>
      <c r="L67" s="153"/>
    </row>
    <row r="68" spans="2:12" s="147" customFormat="1" ht="24.95" customHeight="1" x14ac:dyDescent="0.25">
      <c r="B68" s="148"/>
      <c r="D68" s="149" t="s">
        <v>830</v>
      </c>
      <c r="E68" s="150"/>
      <c r="F68" s="150"/>
      <c r="G68" s="150"/>
      <c r="H68" s="150"/>
      <c r="I68" s="150"/>
      <c r="J68" s="151">
        <f>J257</f>
        <v>0</v>
      </c>
      <c r="L68" s="148"/>
    </row>
    <row r="69" spans="2:12" s="152" customFormat="1" ht="19.899999999999999" customHeight="1" x14ac:dyDescent="0.25">
      <c r="B69" s="153"/>
      <c r="D69" s="154" t="s">
        <v>2915</v>
      </c>
      <c r="E69" s="155"/>
      <c r="F69" s="155"/>
      <c r="G69" s="155"/>
      <c r="H69" s="155"/>
      <c r="I69" s="155"/>
      <c r="J69" s="156">
        <f>J258</f>
        <v>0</v>
      </c>
      <c r="L69" s="153"/>
    </row>
    <row r="70" spans="2:12" s="152" customFormat="1" ht="19.899999999999999" customHeight="1" x14ac:dyDescent="0.25">
      <c r="B70" s="153"/>
      <c r="D70" s="154" t="s">
        <v>4763</v>
      </c>
      <c r="E70" s="155"/>
      <c r="F70" s="155"/>
      <c r="G70" s="155"/>
      <c r="H70" s="155"/>
      <c r="I70" s="155"/>
      <c r="J70" s="156">
        <f>J340</f>
        <v>0</v>
      </c>
      <c r="L70" s="153"/>
    </row>
    <row r="71" spans="2:12" s="152" customFormat="1" ht="19.899999999999999" customHeight="1" x14ac:dyDescent="0.25">
      <c r="B71" s="153"/>
      <c r="D71" s="154" t="s">
        <v>4764</v>
      </c>
      <c r="E71" s="155"/>
      <c r="F71" s="155"/>
      <c r="G71" s="155"/>
      <c r="H71" s="155"/>
      <c r="I71" s="155"/>
      <c r="J71" s="156">
        <f>J389</f>
        <v>0</v>
      </c>
      <c r="L71" s="153"/>
    </row>
    <row r="72" spans="2:12" s="152" customFormat="1" ht="19.899999999999999" customHeight="1" x14ac:dyDescent="0.25">
      <c r="B72" s="153"/>
      <c r="D72" s="154" t="s">
        <v>4765</v>
      </c>
      <c r="E72" s="155"/>
      <c r="F72" s="155"/>
      <c r="G72" s="155"/>
      <c r="H72" s="155"/>
      <c r="I72" s="155"/>
      <c r="J72" s="156">
        <f>J432</f>
        <v>0</v>
      </c>
      <c r="L72" s="153"/>
    </row>
    <row r="73" spans="2:12" s="152" customFormat="1" ht="19.899999999999999" customHeight="1" x14ac:dyDescent="0.25">
      <c r="B73" s="153"/>
      <c r="D73" s="154" t="s">
        <v>4766</v>
      </c>
      <c r="E73" s="155"/>
      <c r="F73" s="155"/>
      <c r="G73" s="155"/>
      <c r="H73" s="155"/>
      <c r="I73" s="155"/>
      <c r="J73" s="156">
        <f>J447</f>
        <v>0</v>
      </c>
      <c r="L73" s="153"/>
    </row>
    <row r="74" spans="2:12" s="152" customFormat="1" ht="19.899999999999999" customHeight="1" x14ac:dyDescent="0.25">
      <c r="B74" s="153"/>
      <c r="D74" s="154" t="s">
        <v>5672</v>
      </c>
      <c r="E74" s="155"/>
      <c r="F74" s="155"/>
      <c r="G74" s="155"/>
      <c r="H74" s="155"/>
      <c r="I74" s="155"/>
      <c r="J74" s="156">
        <f>J455</f>
        <v>0</v>
      </c>
      <c r="L74" s="153"/>
    </row>
    <row r="75" spans="2:12" s="119" customFormat="1" ht="21.75" customHeight="1" x14ac:dyDescent="0.25">
      <c r="B75" s="120"/>
      <c r="L75" s="120"/>
    </row>
    <row r="76" spans="2:12" s="119" customFormat="1" ht="6.95" customHeight="1" x14ac:dyDescent="0.25">
      <c r="B76" s="140"/>
      <c r="C76" s="141"/>
      <c r="D76" s="141"/>
      <c r="E76" s="141"/>
      <c r="F76" s="141"/>
      <c r="G76" s="141"/>
      <c r="H76" s="141"/>
      <c r="I76" s="141"/>
      <c r="J76" s="141"/>
      <c r="K76" s="141"/>
      <c r="L76" s="120"/>
    </row>
    <row r="80" spans="2:12" s="119" customFormat="1" ht="6.95" customHeight="1" x14ac:dyDescent="0.25">
      <c r="B80" s="142"/>
      <c r="C80" s="143"/>
      <c r="D80" s="143"/>
      <c r="E80" s="143"/>
      <c r="F80" s="143"/>
      <c r="G80" s="143"/>
      <c r="H80" s="143"/>
      <c r="I80" s="143"/>
      <c r="J80" s="143"/>
      <c r="K80" s="143"/>
      <c r="L80" s="120"/>
    </row>
    <row r="81" spans="2:63" s="119" customFormat="1" ht="24.95" customHeight="1" x14ac:dyDescent="0.25">
      <c r="B81" s="120"/>
      <c r="C81" s="116" t="s">
        <v>845</v>
      </c>
      <c r="L81" s="120"/>
    </row>
    <row r="82" spans="2:63" s="119" customFormat="1" ht="6.95" customHeight="1" x14ac:dyDescent="0.25">
      <c r="B82" s="120"/>
      <c r="L82" s="120"/>
    </row>
    <row r="83" spans="2:63" s="119" customFormat="1" ht="12" customHeight="1" x14ac:dyDescent="0.25">
      <c r="B83" s="120"/>
      <c r="C83" s="118" t="s">
        <v>788</v>
      </c>
      <c r="L83" s="120"/>
    </row>
    <row r="84" spans="2:63" s="119" customFormat="1" ht="26.25" customHeight="1" x14ac:dyDescent="0.25">
      <c r="B84" s="120"/>
      <c r="E84" s="478" t="str">
        <f>E7</f>
        <v>PŘÍSTAVBA K ZŠ KOSTELNÍ NÁM.,MORAVSKÁ TŘEBOVÁ_ZMĚNA STAVBY č.2 - 07/2025 - PD PRO VÝBĚR ZHOTOVITELE</v>
      </c>
      <c r="F84" s="479"/>
      <c r="G84" s="479"/>
      <c r="H84" s="479"/>
      <c r="L84" s="120"/>
    </row>
    <row r="85" spans="2:63" s="119" customFormat="1" ht="12" customHeight="1" x14ac:dyDescent="0.25">
      <c r="B85" s="120"/>
      <c r="C85" s="118" t="s">
        <v>789</v>
      </c>
      <c r="L85" s="120"/>
    </row>
    <row r="86" spans="2:63" s="119" customFormat="1" ht="16.5" customHeight="1" x14ac:dyDescent="0.25">
      <c r="B86" s="120"/>
      <c r="E86" s="476" t="str">
        <f>E9</f>
        <v>D.1.4.5_ZTI_1.NP - ZTI_1.NP</v>
      </c>
      <c r="F86" s="477"/>
      <c r="G86" s="477"/>
      <c r="H86" s="477"/>
      <c r="L86" s="120"/>
    </row>
    <row r="87" spans="2:63" s="119" customFormat="1" ht="6.95" customHeight="1" x14ac:dyDescent="0.25">
      <c r="B87" s="120"/>
      <c r="L87" s="120"/>
    </row>
    <row r="88" spans="2:63" s="119" customFormat="1" ht="12" customHeight="1" x14ac:dyDescent="0.25">
      <c r="B88" s="120"/>
      <c r="C88" s="118" t="s">
        <v>794</v>
      </c>
      <c r="F88" s="121" t="str">
        <f>F12</f>
        <v>Moravská Třebová</v>
      </c>
      <c r="I88" s="118" t="s">
        <v>795</v>
      </c>
      <c r="J88" s="122" t="str">
        <f>IF(J12="","",J12)</f>
        <v>19. 11. 2025</v>
      </c>
      <c r="L88" s="120"/>
    </row>
    <row r="89" spans="2:63" s="119" customFormat="1" ht="6.95" customHeight="1" x14ac:dyDescent="0.25">
      <c r="B89" s="120"/>
      <c r="L89" s="120"/>
    </row>
    <row r="90" spans="2:63" s="119" customFormat="1" ht="15.2" customHeight="1" x14ac:dyDescent="0.25">
      <c r="B90" s="120"/>
      <c r="C90" s="118" t="s">
        <v>796</v>
      </c>
      <c r="F90" s="121" t="str">
        <f>E15</f>
        <v xml:space="preserve"> </v>
      </c>
      <c r="I90" s="118" t="s">
        <v>801</v>
      </c>
      <c r="J90" s="125" t="str">
        <f>E21</f>
        <v>Ing. Horyna</v>
      </c>
      <c r="L90" s="120"/>
    </row>
    <row r="91" spans="2:63" s="119" customFormat="1" ht="15.2" customHeight="1" x14ac:dyDescent="0.25">
      <c r="B91" s="120"/>
      <c r="C91" s="118" t="s">
        <v>800</v>
      </c>
      <c r="F91" s="121" t="str">
        <f>IF(E18="","",E18)</f>
        <v xml:space="preserve"> </v>
      </c>
      <c r="I91" s="118" t="s">
        <v>803</v>
      </c>
      <c r="J91" s="125" t="str">
        <f>E24</f>
        <v>Ing. Horyna</v>
      </c>
      <c r="L91" s="120"/>
    </row>
    <row r="92" spans="2:63" s="119" customFormat="1" ht="10.35" customHeight="1" x14ac:dyDescent="0.25">
      <c r="B92" s="120"/>
      <c r="L92" s="120"/>
    </row>
    <row r="93" spans="2:63" s="157" customFormat="1" ht="29.25" customHeight="1" x14ac:dyDescent="0.25">
      <c r="B93" s="158"/>
      <c r="C93" s="159" t="s">
        <v>846</v>
      </c>
      <c r="D93" s="160" t="s">
        <v>33</v>
      </c>
      <c r="E93" s="160" t="s">
        <v>34</v>
      </c>
      <c r="F93" s="160" t="s">
        <v>35</v>
      </c>
      <c r="G93" s="160" t="s">
        <v>36</v>
      </c>
      <c r="H93" s="160" t="s">
        <v>507</v>
      </c>
      <c r="I93" s="160" t="s">
        <v>508</v>
      </c>
      <c r="J93" s="160" t="s">
        <v>509</v>
      </c>
      <c r="K93" s="161" t="s">
        <v>510</v>
      </c>
      <c r="L93" s="158"/>
      <c r="M93" s="162" t="s">
        <v>792</v>
      </c>
      <c r="N93" s="163" t="s">
        <v>45</v>
      </c>
      <c r="O93" s="163" t="s">
        <v>847</v>
      </c>
      <c r="P93" s="163" t="s">
        <v>848</v>
      </c>
      <c r="Q93" s="163" t="s">
        <v>849</v>
      </c>
      <c r="R93" s="163" t="s">
        <v>850</v>
      </c>
      <c r="S93" s="163" t="s">
        <v>851</v>
      </c>
      <c r="T93" s="164" t="s">
        <v>852</v>
      </c>
    </row>
    <row r="94" spans="2:63" s="119" customFormat="1" ht="22.9" customHeight="1" x14ac:dyDescent="0.25">
      <c r="B94" s="120"/>
      <c r="C94" s="165" t="s">
        <v>853</v>
      </c>
      <c r="J94" s="166">
        <f>BK94</f>
        <v>0</v>
      </c>
      <c r="L94" s="120"/>
      <c r="M94" s="167"/>
      <c r="N94" s="126"/>
      <c r="O94" s="126"/>
      <c r="P94" s="168">
        <f>P95+P257</f>
        <v>1149.9867380000001</v>
      </c>
      <c r="Q94" s="126"/>
      <c r="R94" s="168">
        <f>R95+R257</f>
        <v>104.51631639999998</v>
      </c>
      <c r="S94" s="126"/>
      <c r="T94" s="169">
        <f>T95+T257</f>
        <v>6.9028800000000006</v>
      </c>
      <c r="AT94" s="112" t="s">
        <v>854</v>
      </c>
      <c r="AU94" s="112" t="s">
        <v>819</v>
      </c>
      <c r="BK94" s="170">
        <f>BK95+BK257</f>
        <v>0</v>
      </c>
    </row>
    <row r="95" spans="2:63" s="171" customFormat="1" ht="25.9" customHeight="1" x14ac:dyDescent="0.2">
      <c r="B95" s="172"/>
      <c r="D95" s="173" t="s">
        <v>854</v>
      </c>
      <c r="E95" s="174" t="s">
        <v>855</v>
      </c>
      <c r="F95" s="174" t="s">
        <v>856</v>
      </c>
      <c r="J95" s="175">
        <f>BK95</f>
        <v>0</v>
      </c>
      <c r="L95" s="172"/>
      <c r="M95" s="176"/>
      <c r="P95" s="177">
        <f>P96+P134+P141+P149+P205+P233+P253</f>
        <v>664.73173800000006</v>
      </c>
      <c r="R95" s="177">
        <f>R96+R134+R141+R149+R205+R233+R253</f>
        <v>103.45135639999998</v>
      </c>
      <c r="T95" s="178">
        <f>T96+T134+T141+T149+T205+T233+T253</f>
        <v>6.9028800000000006</v>
      </c>
      <c r="AR95" s="173" t="s">
        <v>544</v>
      </c>
      <c r="AT95" s="179" t="s">
        <v>854</v>
      </c>
      <c r="AU95" s="179" t="s">
        <v>857</v>
      </c>
      <c r="AY95" s="173" t="s">
        <v>858</v>
      </c>
      <c r="BK95" s="180">
        <f>BK96+BK134+BK141+BK149+BK205+BK233+BK253</f>
        <v>0</v>
      </c>
    </row>
    <row r="96" spans="2:63" s="171" customFormat="1" ht="22.9" customHeight="1" x14ac:dyDescent="0.2">
      <c r="B96" s="172"/>
      <c r="D96" s="173" t="s">
        <v>854</v>
      </c>
      <c r="E96" s="181" t="s">
        <v>544</v>
      </c>
      <c r="F96" s="181" t="s">
        <v>859</v>
      </c>
      <c r="J96" s="182">
        <f>BK96</f>
        <v>0</v>
      </c>
      <c r="L96" s="172"/>
      <c r="M96" s="176"/>
      <c r="P96" s="177">
        <f>SUM(P97:P133)</f>
        <v>54.230479999999993</v>
      </c>
      <c r="R96" s="177">
        <f>SUM(R97:R133)</f>
        <v>82.72</v>
      </c>
      <c r="T96" s="178">
        <f>SUM(T97:T133)</f>
        <v>0</v>
      </c>
      <c r="AR96" s="173" t="s">
        <v>544</v>
      </c>
      <c r="AT96" s="179" t="s">
        <v>854</v>
      </c>
      <c r="AU96" s="179" t="s">
        <v>544</v>
      </c>
      <c r="AY96" s="173" t="s">
        <v>858</v>
      </c>
      <c r="BK96" s="180">
        <f>SUM(BK97:BK133)</f>
        <v>0</v>
      </c>
    </row>
    <row r="97" spans="2:65" s="119" customFormat="1" ht="21.75" customHeight="1" x14ac:dyDescent="0.25">
      <c r="B97" s="120"/>
      <c r="C97" s="418" t="s">
        <v>891</v>
      </c>
      <c r="D97" s="418" t="s">
        <v>512</v>
      </c>
      <c r="E97" s="419" t="s">
        <v>4784</v>
      </c>
      <c r="F97" s="420" t="s">
        <v>4785</v>
      </c>
      <c r="G97" s="421" t="s">
        <v>51</v>
      </c>
      <c r="H97" s="422">
        <v>45.12</v>
      </c>
      <c r="I97" s="423"/>
      <c r="J97" s="423">
        <f>ROUND(I97*H97,2)</f>
        <v>0</v>
      </c>
      <c r="K97" s="420" t="s">
        <v>862</v>
      </c>
      <c r="L97" s="120"/>
      <c r="M97" s="190" t="s">
        <v>792</v>
      </c>
      <c r="N97" s="191" t="s">
        <v>809</v>
      </c>
      <c r="O97" s="192">
        <v>0.441</v>
      </c>
      <c r="P97" s="192">
        <f>O97*H97</f>
        <v>19.897919999999999</v>
      </c>
      <c r="Q97" s="192">
        <v>0</v>
      </c>
      <c r="R97" s="192">
        <f>Q97*H97</f>
        <v>0</v>
      </c>
      <c r="S97" s="192">
        <v>0</v>
      </c>
      <c r="T97" s="193">
        <f>S97*H97</f>
        <v>0</v>
      </c>
      <c r="AR97" s="194" t="s">
        <v>863</v>
      </c>
      <c r="AT97" s="194" t="s">
        <v>512</v>
      </c>
      <c r="AU97" s="194" t="s">
        <v>240</v>
      </c>
      <c r="AY97" s="112" t="s">
        <v>858</v>
      </c>
      <c r="BE97" s="195">
        <f>IF(N97="základní",J97,0)</f>
        <v>0</v>
      </c>
      <c r="BF97" s="195">
        <f>IF(N97="snížená",J97,0)</f>
        <v>0</v>
      </c>
      <c r="BG97" s="195">
        <f>IF(N97="zákl. přenesená",J97,0)</f>
        <v>0</v>
      </c>
      <c r="BH97" s="195">
        <f>IF(N97="sníž. přenesená",J97,0)</f>
        <v>0</v>
      </c>
      <c r="BI97" s="195">
        <f>IF(N97="nulová",J97,0)</f>
        <v>0</v>
      </c>
      <c r="BJ97" s="112" t="s">
        <v>544</v>
      </c>
      <c r="BK97" s="195">
        <f>ROUND(I97*H97,2)</f>
        <v>0</v>
      </c>
      <c r="BL97" s="112" t="s">
        <v>863</v>
      </c>
      <c r="BM97" s="194" t="s">
        <v>5673</v>
      </c>
    </row>
    <row r="98" spans="2:65" s="119" customFormat="1" ht="19.5" x14ac:dyDescent="0.25">
      <c r="B98" s="120"/>
      <c r="D98" s="196" t="s">
        <v>865</v>
      </c>
      <c r="F98" s="197" t="s">
        <v>4787</v>
      </c>
      <c r="L98" s="120"/>
      <c r="M98" s="198"/>
      <c r="T98" s="199"/>
      <c r="AT98" s="112" t="s">
        <v>865</v>
      </c>
      <c r="AU98" s="112" t="s">
        <v>240</v>
      </c>
    </row>
    <row r="99" spans="2:65" s="119" customFormat="1" x14ac:dyDescent="0.25">
      <c r="B99" s="120"/>
      <c r="D99" s="200" t="s">
        <v>867</v>
      </c>
      <c r="F99" s="424" t="s">
        <v>4788</v>
      </c>
      <c r="L99" s="120"/>
      <c r="M99" s="198"/>
      <c r="T99" s="199"/>
      <c r="AT99" s="112" t="s">
        <v>867</v>
      </c>
      <c r="AU99" s="112" t="s">
        <v>240</v>
      </c>
    </row>
    <row r="100" spans="2:65" s="202" customFormat="1" ht="11.25" x14ac:dyDescent="0.25">
      <c r="B100" s="203"/>
      <c r="D100" s="196" t="s">
        <v>869</v>
      </c>
      <c r="E100" s="204" t="s">
        <v>792</v>
      </c>
      <c r="F100" s="205" t="s">
        <v>5674</v>
      </c>
      <c r="H100" s="206">
        <v>24</v>
      </c>
      <c r="L100" s="203"/>
      <c r="M100" s="207"/>
      <c r="T100" s="208"/>
      <c r="AT100" s="204" t="s">
        <v>869</v>
      </c>
      <c r="AU100" s="204" t="s">
        <v>240</v>
      </c>
      <c r="AV100" s="202" t="s">
        <v>240</v>
      </c>
      <c r="AW100" s="202" t="s">
        <v>871</v>
      </c>
      <c r="AX100" s="202" t="s">
        <v>857</v>
      </c>
      <c r="AY100" s="204" t="s">
        <v>858</v>
      </c>
    </row>
    <row r="101" spans="2:65" s="202" customFormat="1" ht="11.25" x14ac:dyDescent="0.25">
      <c r="B101" s="203"/>
      <c r="D101" s="196" t="s">
        <v>869</v>
      </c>
      <c r="E101" s="204" t="s">
        <v>792</v>
      </c>
      <c r="F101" s="205" t="s">
        <v>5675</v>
      </c>
      <c r="H101" s="206">
        <v>21.12</v>
      </c>
      <c r="L101" s="203"/>
      <c r="M101" s="207"/>
      <c r="T101" s="208"/>
      <c r="AT101" s="204" t="s">
        <v>869</v>
      </c>
      <c r="AU101" s="204" t="s">
        <v>240</v>
      </c>
      <c r="AV101" s="202" t="s">
        <v>240</v>
      </c>
      <c r="AW101" s="202" t="s">
        <v>871</v>
      </c>
      <c r="AX101" s="202" t="s">
        <v>857</v>
      </c>
      <c r="AY101" s="204" t="s">
        <v>858</v>
      </c>
    </row>
    <row r="102" spans="2:65" s="425" customFormat="1" ht="11.25" x14ac:dyDescent="0.25">
      <c r="B102" s="426"/>
      <c r="D102" s="196" t="s">
        <v>869</v>
      </c>
      <c r="E102" s="427" t="s">
        <v>792</v>
      </c>
      <c r="F102" s="428" t="s">
        <v>4776</v>
      </c>
      <c r="H102" s="429">
        <v>45.120000000000005</v>
      </c>
      <c r="L102" s="426"/>
      <c r="M102" s="430"/>
      <c r="T102" s="431"/>
      <c r="AT102" s="427" t="s">
        <v>869</v>
      </c>
      <c r="AU102" s="427" t="s">
        <v>240</v>
      </c>
      <c r="AV102" s="425" t="s">
        <v>863</v>
      </c>
      <c r="AW102" s="425" t="s">
        <v>871</v>
      </c>
      <c r="AX102" s="425" t="s">
        <v>544</v>
      </c>
      <c r="AY102" s="427" t="s">
        <v>858</v>
      </c>
    </row>
    <row r="103" spans="2:65" s="119" customFormat="1" ht="21.75" customHeight="1" x14ac:dyDescent="0.25">
      <c r="B103" s="120"/>
      <c r="C103" s="418" t="s">
        <v>901</v>
      </c>
      <c r="D103" s="418" t="s">
        <v>512</v>
      </c>
      <c r="E103" s="419" t="s">
        <v>55</v>
      </c>
      <c r="F103" s="420" t="s">
        <v>56</v>
      </c>
      <c r="G103" s="421" t="s">
        <v>51</v>
      </c>
      <c r="H103" s="422">
        <v>45.12</v>
      </c>
      <c r="I103" s="423"/>
      <c r="J103" s="423">
        <f>ROUND(I103*H103,2)</f>
        <v>0</v>
      </c>
      <c r="K103" s="420" t="s">
        <v>862</v>
      </c>
      <c r="L103" s="120"/>
      <c r="M103" s="190" t="s">
        <v>792</v>
      </c>
      <c r="N103" s="191" t="s">
        <v>809</v>
      </c>
      <c r="O103" s="192">
        <v>8.6999999999999994E-2</v>
      </c>
      <c r="P103" s="192">
        <f>O103*H103</f>
        <v>3.9254399999999996</v>
      </c>
      <c r="Q103" s="192">
        <v>0</v>
      </c>
      <c r="R103" s="192">
        <f>Q103*H103</f>
        <v>0</v>
      </c>
      <c r="S103" s="192">
        <v>0</v>
      </c>
      <c r="T103" s="193">
        <f>S103*H103</f>
        <v>0</v>
      </c>
      <c r="AR103" s="194" t="s">
        <v>863</v>
      </c>
      <c r="AT103" s="194" t="s">
        <v>512</v>
      </c>
      <c r="AU103" s="194" t="s">
        <v>240</v>
      </c>
      <c r="AY103" s="112" t="s">
        <v>858</v>
      </c>
      <c r="BE103" s="195">
        <f>IF(N103="základní",J103,0)</f>
        <v>0</v>
      </c>
      <c r="BF103" s="195">
        <f>IF(N103="snížená",J103,0)</f>
        <v>0</v>
      </c>
      <c r="BG103" s="195">
        <f>IF(N103="zákl. přenesená",J103,0)</f>
        <v>0</v>
      </c>
      <c r="BH103" s="195">
        <f>IF(N103="sníž. přenesená",J103,0)</f>
        <v>0</v>
      </c>
      <c r="BI103" s="195">
        <f>IF(N103="nulová",J103,0)</f>
        <v>0</v>
      </c>
      <c r="BJ103" s="112" t="s">
        <v>544</v>
      </c>
      <c r="BK103" s="195">
        <f>ROUND(I103*H103,2)</f>
        <v>0</v>
      </c>
      <c r="BL103" s="112" t="s">
        <v>863</v>
      </c>
      <c r="BM103" s="194" t="s">
        <v>5676</v>
      </c>
    </row>
    <row r="104" spans="2:65" s="119" customFormat="1" ht="19.5" x14ac:dyDescent="0.25">
      <c r="B104" s="120"/>
      <c r="D104" s="196" t="s">
        <v>865</v>
      </c>
      <c r="F104" s="197" t="s">
        <v>882</v>
      </c>
      <c r="L104" s="120"/>
      <c r="M104" s="198"/>
      <c r="T104" s="199"/>
      <c r="AT104" s="112" t="s">
        <v>865</v>
      </c>
      <c r="AU104" s="112" t="s">
        <v>240</v>
      </c>
    </row>
    <row r="105" spans="2:65" s="119" customFormat="1" x14ac:dyDescent="0.25">
      <c r="B105" s="120"/>
      <c r="D105" s="200" t="s">
        <v>867</v>
      </c>
      <c r="F105" s="424" t="s">
        <v>883</v>
      </c>
      <c r="L105" s="120"/>
      <c r="M105" s="198"/>
      <c r="T105" s="199"/>
      <c r="AT105" s="112" t="s">
        <v>867</v>
      </c>
      <c r="AU105" s="112" t="s">
        <v>240</v>
      </c>
    </row>
    <row r="106" spans="2:65" s="119" customFormat="1" ht="24.2" customHeight="1" x14ac:dyDescent="0.25">
      <c r="B106" s="120"/>
      <c r="C106" s="418" t="s">
        <v>905</v>
      </c>
      <c r="D106" s="418" t="s">
        <v>512</v>
      </c>
      <c r="E106" s="419" t="s">
        <v>57</v>
      </c>
      <c r="F106" s="420" t="s">
        <v>58</v>
      </c>
      <c r="G106" s="421" t="s">
        <v>51</v>
      </c>
      <c r="H106" s="422">
        <v>451.2</v>
      </c>
      <c r="I106" s="423"/>
      <c r="J106" s="423">
        <f>ROUND(I106*H106,2)</f>
        <v>0</v>
      </c>
      <c r="K106" s="420" t="s">
        <v>862</v>
      </c>
      <c r="L106" s="120"/>
      <c r="M106" s="190" t="s">
        <v>792</v>
      </c>
      <c r="N106" s="191" t="s">
        <v>809</v>
      </c>
      <c r="O106" s="192">
        <v>5.0000000000000001E-3</v>
      </c>
      <c r="P106" s="192">
        <f>O106*H106</f>
        <v>2.2559999999999998</v>
      </c>
      <c r="Q106" s="192">
        <v>0</v>
      </c>
      <c r="R106" s="192">
        <f>Q106*H106</f>
        <v>0</v>
      </c>
      <c r="S106" s="192">
        <v>0</v>
      </c>
      <c r="T106" s="193">
        <f>S106*H106</f>
        <v>0</v>
      </c>
      <c r="AR106" s="194" t="s">
        <v>863</v>
      </c>
      <c r="AT106" s="194" t="s">
        <v>512</v>
      </c>
      <c r="AU106" s="194" t="s">
        <v>240</v>
      </c>
      <c r="AY106" s="112" t="s">
        <v>858</v>
      </c>
      <c r="BE106" s="195">
        <f>IF(N106="základní",J106,0)</f>
        <v>0</v>
      </c>
      <c r="BF106" s="195">
        <f>IF(N106="snížená",J106,0)</f>
        <v>0</v>
      </c>
      <c r="BG106" s="195">
        <f>IF(N106="zákl. přenesená",J106,0)</f>
        <v>0</v>
      </c>
      <c r="BH106" s="195">
        <f>IF(N106="sníž. přenesená",J106,0)</f>
        <v>0</v>
      </c>
      <c r="BI106" s="195">
        <f>IF(N106="nulová",J106,0)</f>
        <v>0</v>
      </c>
      <c r="BJ106" s="112" t="s">
        <v>544</v>
      </c>
      <c r="BK106" s="195">
        <f>ROUND(I106*H106,2)</f>
        <v>0</v>
      </c>
      <c r="BL106" s="112" t="s">
        <v>863</v>
      </c>
      <c r="BM106" s="194" t="s">
        <v>5677</v>
      </c>
    </row>
    <row r="107" spans="2:65" s="119" customFormat="1" ht="19.5" x14ac:dyDescent="0.25">
      <c r="B107" s="120"/>
      <c r="D107" s="196" t="s">
        <v>865</v>
      </c>
      <c r="F107" s="197" t="s">
        <v>885</v>
      </c>
      <c r="L107" s="120"/>
      <c r="M107" s="198"/>
      <c r="T107" s="199"/>
      <c r="AT107" s="112" t="s">
        <v>865</v>
      </c>
      <c r="AU107" s="112" t="s">
        <v>240</v>
      </c>
    </row>
    <row r="108" spans="2:65" s="119" customFormat="1" x14ac:dyDescent="0.25">
      <c r="B108" s="120"/>
      <c r="D108" s="200" t="s">
        <v>867</v>
      </c>
      <c r="F108" s="424" t="s">
        <v>886</v>
      </c>
      <c r="L108" s="120"/>
      <c r="M108" s="198"/>
      <c r="T108" s="199"/>
      <c r="AT108" s="112" t="s">
        <v>867</v>
      </c>
      <c r="AU108" s="112" t="s">
        <v>240</v>
      </c>
    </row>
    <row r="109" spans="2:65" s="202" customFormat="1" ht="11.25" x14ac:dyDescent="0.25">
      <c r="B109" s="203"/>
      <c r="D109" s="196" t="s">
        <v>869</v>
      </c>
      <c r="E109" s="204" t="s">
        <v>792</v>
      </c>
      <c r="F109" s="205" t="s">
        <v>5678</v>
      </c>
      <c r="H109" s="206">
        <v>451.2</v>
      </c>
      <c r="L109" s="203"/>
      <c r="M109" s="207"/>
      <c r="T109" s="208"/>
      <c r="AT109" s="204" t="s">
        <v>869</v>
      </c>
      <c r="AU109" s="204" t="s">
        <v>240</v>
      </c>
      <c r="AV109" s="202" t="s">
        <v>240</v>
      </c>
      <c r="AW109" s="202" t="s">
        <v>871</v>
      </c>
      <c r="AX109" s="202" t="s">
        <v>544</v>
      </c>
      <c r="AY109" s="204" t="s">
        <v>858</v>
      </c>
    </row>
    <row r="110" spans="2:65" s="119" customFormat="1" ht="16.5" customHeight="1" x14ac:dyDescent="0.25">
      <c r="B110" s="120"/>
      <c r="C110" s="418" t="s">
        <v>911</v>
      </c>
      <c r="D110" s="418" t="s">
        <v>512</v>
      </c>
      <c r="E110" s="419" t="s">
        <v>61</v>
      </c>
      <c r="F110" s="420" t="s">
        <v>62</v>
      </c>
      <c r="G110" s="421" t="s">
        <v>63</v>
      </c>
      <c r="H110" s="422">
        <v>90.24</v>
      </c>
      <c r="I110" s="423"/>
      <c r="J110" s="423">
        <f>ROUND(I110*H110,2)</f>
        <v>0</v>
      </c>
      <c r="K110" s="420" t="s">
        <v>862</v>
      </c>
      <c r="L110" s="120"/>
      <c r="M110" s="190" t="s">
        <v>792</v>
      </c>
      <c r="N110" s="191" t="s">
        <v>809</v>
      </c>
      <c r="O110" s="192">
        <v>0</v>
      </c>
      <c r="P110" s="192">
        <f>O110*H110</f>
        <v>0</v>
      </c>
      <c r="Q110" s="192">
        <v>0</v>
      </c>
      <c r="R110" s="192">
        <f>Q110*H110</f>
        <v>0</v>
      </c>
      <c r="S110" s="192">
        <v>0</v>
      </c>
      <c r="T110" s="193">
        <f>S110*H110</f>
        <v>0</v>
      </c>
      <c r="AR110" s="194" t="s">
        <v>863</v>
      </c>
      <c r="AT110" s="194" t="s">
        <v>512</v>
      </c>
      <c r="AU110" s="194" t="s">
        <v>240</v>
      </c>
      <c r="AY110" s="112" t="s">
        <v>858</v>
      </c>
      <c r="BE110" s="195">
        <f>IF(N110="základní",J110,0)</f>
        <v>0</v>
      </c>
      <c r="BF110" s="195">
        <f>IF(N110="snížená",J110,0)</f>
        <v>0</v>
      </c>
      <c r="BG110" s="195">
        <f>IF(N110="zákl. přenesená",J110,0)</f>
        <v>0</v>
      </c>
      <c r="BH110" s="195">
        <f>IF(N110="sníž. přenesená",J110,0)</f>
        <v>0</v>
      </c>
      <c r="BI110" s="195">
        <f>IF(N110="nulová",J110,0)</f>
        <v>0</v>
      </c>
      <c r="BJ110" s="112" t="s">
        <v>544</v>
      </c>
      <c r="BK110" s="195">
        <f>ROUND(I110*H110,2)</f>
        <v>0</v>
      </c>
      <c r="BL110" s="112" t="s">
        <v>863</v>
      </c>
      <c r="BM110" s="194" t="s">
        <v>5679</v>
      </c>
    </row>
    <row r="111" spans="2:65" s="119" customFormat="1" ht="19.5" x14ac:dyDescent="0.25">
      <c r="B111" s="120"/>
      <c r="D111" s="196" t="s">
        <v>865</v>
      </c>
      <c r="F111" s="197" t="s">
        <v>893</v>
      </c>
      <c r="L111" s="120"/>
      <c r="M111" s="198"/>
      <c r="T111" s="199"/>
      <c r="AT111" s="112" t="s">
        <v>865</v>
      </c>
      <c r="AU111" s="112" t="s">
        <v>240</v>
      </c>
    </row>
    <row r="112" spans="2:65" s="119" customFormat="1" x14ac:dyDescent="0.25">
      <c r="B112" s="120"/>
      <c r="D112" s="200" t="s">
        <v>867</v>
      </c>
      <c r="F112" s="424" t="s">
        <v>894</v>
      </c>
      <c r="L112" s="120"/>
      <c r="M112" s="198"/>
      <c r="T112" s="199"/>
      <c r="AT112" s="112" t="s">
        <v>867</v>
      </c>
      <c r="AU112" s="112" t="s">
        <v>240</v>
      </c>
    </row>
    <row r="113" spans="2:65" s="202" customFormat="1" ht="11.25" x14ac:dyDescent="0.25">
      <c r="B113" s="203"/>
      <c r="D113" s="196" t="s">
        <v>869</v>
      </c>
      <c r="E113" s="204" t="s">
        <v>792</v>
      </c>
      <c r="F113" s="205" t="s">
        <v>5680</v>
      </c>
      <c r="H113" s="206">
        <v>90.24</v>
      </c>
      <c r="L113" s="203"/>
      <c r="M113" s="207"/>
      <c r="T113" s="208"/>
      <c r="AT113" s="204" t="s">
        <v>869</v>
      </c>
      <c r="AU113" s="204" t="s">
        <v>240</v>
      </c>
      <c r="AV113" s="202" t="s">
        <v>240</v>
      </c>
      <c r="AW113" s="202" t="s">
        <v>871</v>
      </c>
      <c r="AX113" s="202" t="s">
        <v>544</v>
      </c>
      <c r="AY113" s="204" t="s">
        <v>858</v>
      </c>
    </row>
    <row r="114" spans="2:65" s="119" customFormat="1" ht="16.5" customHeight="1" x14ac:dyDescent="0.25">
      <c r="B114" s="120"/>
      <c r="C114" s="418" t="s">
        <v>917</v>
      </c>
      <c r="D114" s="418" t="s">
        <v>512</v>
      </c>
      <c r="E114" s="419" t="s">
        <v>757</v>
      </c>
      <c r="F114" s="420" t="s">
        <v>758</v>
      </c>
      <c r="G114" s="421" t="s">
        <v>51</v>
      </c>
      <c r="H114" s="422">
        <v>45.12</v>
      </c>
      <c r="I114" s="423"/>
      <c r="J114" s="423">
        <f>ROUND(I114*H114,2)</f>
        <v>0</v>
      </c>
      <c r="K114" s="420" t="s">
        <v>862</v>
      </c>
      <c r="L114" s="120"/>
      <c r="M114" s="190" t="s">
        <v>792</v>
      </c>
      <c r="N114" s="191" t="s">
        <v>809</v>
      </c>
      <c r="O114" s="192">
        <v>8.9999999999999993E-3</v>
      </c>
      <c r="P114" s="192">
        <f>O114*H114</f>
        <v>0.40607999999999994</v>
      </c>
      <c r="Q114" s="192">
        <v>0</v>
      </c>
      <c r="R114" s="192">
        <f>Q114*H114</f>
        <v>0</v>
      </c>
      <c r="S114" s="192">
        <v>0</v>
      </c>
      <c r="T114" s="193">
        <f>S114*H114</f>
        <v>0</v>
      </c>
      <c r="AR114" s="194" t="s">
        <v>863</v>
      </c>
      <c r="AT114" s="194" t="s">
        <v>512</v>
      </c>
      <c r="AU114" s="194" t="s">
        <v>240</v>
      </c>
      <c r="AY114" s="112" t="s">
        <v>858</v>
      </c>
      <c r="BE114" s="195">
        <f>IF(N114="základní",J114,0)</f>
        <v>0</v>
      </c>
      <c r="BF114" s="195">
        <f>IF(N114="snížená",J114,0)</f>
        <v>0</v>
      </c>
      <c r="BG114" s="195">
        <f>IF(N114="zákl. přenesená",J114,0)</f>
        <v>0</v>
      </c>
      <c r="BH114" s="195">
        <f>IF(N114="sníž. přenesená",J114,0)</f>
        <v>0</v>
      </c>
      <c r="BI114" s="195">
        <f>IF(N114="nulová",J114,0)</f>
        <v>0</v>
      </c>
      <c r="BJ114" s="112" t="s">
        <v>544</v>
      </c>
      <c r="BK114" s="195">
        <f>ROUND(I114*H114,2)</f>
        <v>0</v>
      </c>
      <c r="BL114" s="112" t="s">
        <v>863</v>
      </c>
      <c r="BM114" s="194" t="s">
        <v>5681</v>
      </c>
    </row>
    <row r="115" spans="2:65" s="119" customFormat="1" x14ac:dyDescent="0.25">
      <c r="B115" s="120"/>
      <c r="D115" s="196" t="s">
        <v>865</v>
      </c>
      <c r="F115" s="197" t="s">
        <v>903</v>
      </c>
      <c r="L115" s="120"/>
      <c r="M115" s="198"/>
      <c r="T115" s="199"/>
      <c r="AT115" s="112" t="s">
        <v>865</v>
      </c>
      <c r="AU115" s="112" t="s">
        <v>240</v>
      </c>
    </row>
    <row r="116" spans="2:65" s="119" customFormat="1" x14ac:dyDescent="0.25">
      <c r="B116" s="120"/>
      <c r="D116" s="200" t="s">
        <v>867</v>
      </c>
      <c r="F116" s="424" t="s">
        <v>904</v>
      </c>
      <c r="L116" s="120"/>
      <c r="M116" s="198"/>
      <c r="T116" s="199"/>
      <c r="AT116" s="112" t="s">
        <v>867</v>
      </c>
      <c r="AU116" s="112" t="s">
        <v>240</v>
      </c>
    </row>
    <row r="117" spans="2:65" s="119" customFormat="1" ht="16.5" customHeight="1" x14ac:dyDescent="0.25">
      <c r="B117" s="120"/>
      <c r="C117" s="418" t="s">
        <v>924</v>
      </c>
      <c r="D117" s="418" t="s">
        <v>512</v>
      </c>
      <c r="E117" s="419" t="s">
        <v>4884</v>
      </c>
      <c r="F117" s="420" t="s">
        <v>4885</v>
      </c>
      <c r="G117" s="421" t="s">
        <v>51</v>
      </c>
      <c r="H117" s="422">
        <v>22.56</v>
      </c>
      <c r="I117" s="423"/>
      <c r="J117" s="423">
        <f>ROUND(I117*H117,2)</f>
        <v>0</v>
      </c>
      <c r="K117" s="420" t="s">
        <v>862</v>
      </c>
      <c r="L117" s="120"/>
      <c r="M117" s="190" t="s">
        <v>792</v>
      </c>
      <c r="N117" s="191" t="s">
        <v>809</v>
      </c>
      <c r="O117" s="192">
        <v>0.44400000000000001</v>
      </c>
      <c r="P117" s="192">
        <f>O117*H117</f>
        <v>10.016639999999999</v>
      </c>
      <c r="Q117" s="192">
        <v>0</v>
      </c>
      <c r="R117" s="192">
        <f>Q117*H117</f>
        <v>0</v>
      </c>
      <c r="S117" s="192">
        <v>0</v>
      </c>
      <c r="T117" s="193">
        <f>S117*H117</f>
        <v>0</v>
      </c>
      <c r="AR117" s="194" t="s">
        <v>863</v>
      </c>
      <c r="AT117" s="194" t="s">
        <v>512</v>
      </c>
      <c r="AU117" s="194" t="s">
        <v>240</v>
      </c>
      <c r="AY117" s="112" t="s">
        <v>858</v>
      </c>
      <c r="BE117" s="195">
        <f>IF(N117="základní",J117,0)</f>
        <v>0</v>
      </c>
      <c r="BF117" s="195">
        <f>IF(N117="snížená",J117,0)</f>
        <v>0</v>
      </c>
      <c r="BG117" s="195">
        <f>IF(N117="zákl. přenesená",J117,0)</f>
        <v>0</v>
      </c>
      <c r="BH117" s="195">
        <f>IF(N117="sníž. přenesená",J117,0)</f>
        <v>0</v>
      </c>
      <c r="BI117" s="195">
        <f>IF(N117="nulová",J117,0)</f>
        <v>0</v>
      </c>
      <c r="BJ117" s="112" t="s">
        <v>544</v>
      </c>
      <c r="BK117" s="195">
        <f>ROUND(I117*H117,2)</f>
        <v>0</v>
      </c>
      <c r="BL117" s="112" t="s">
        <v>863</v>
      </c>
      <c r="BM117" s="194" t="s">
        <v>5682</v>
      </c>
    </row>
    <row r="118" spans="2:65" s="119" customFormat="1" ht="19.5" x14ac:dyDescent="0.25">
      <c r="B118" s="120"/>
      <c r="D118" s="196" t="s">
        <v>865</v>
      </c>
      <c r="F118" s="197" t="s">
        <v>4887</v>
      </c>
      <c r="L118" s="120"/>
      <c r="M118" s="198"/>
      <c r="T118" s="199"/>
      <c r="AT118" s="112" t="s">
        <v>865</v>
      </c>
      <c r="AU118" s="112" t="s">
        <v>240</v>
      </c>
    </row>
    <row r="119" spans="2:65" s="119" customFormat="1" x14ac:dyDescent="0.25">
      <c r="B119" s="120"/>
      <c r="D119" s="200" t="s">
        <v>867</v>
      </c>
      <c r="F119" s="424" t="s">
        <v>4888</v>
      </c>
      <c r="L119" s="120"/>
      <c r="M119" s="198"/>
      <c r="T119" s="199"/>
      <c r="AT119" s="112" t="s">
        <v>867</v>
      </c>
      <c r="AU119" s="112" t="s">
        <v>240</v>
      </c>
    </row>
    <row r="120" spans="2:65" s="202" customFormat="1" ht="11.25" x14ac:dyDescent="0.25">
      <c r="B120" s="203"/>
      <c r="D120" s="196" t="s">
        <v>869</v>
      </c>
      <c r="E120" s="204" t="s">
        <v>792</v>
      </c>
      <c r="F120" s="205" t="s">
        <v>5683</v>
      </c>
      <c r="H120" s="206">
        <v>22.56</v>
      </c>
      <c r="L120" s="203"/>
      <c r="M120" s="207"/>
      <c r="T120" s="208"/>
      <c r="AT120" s="204" t="s">
        <v>869</v>
      </c>
      <c r="AU120" s="204" t="s">
        <v>240</v>
      </c>
      <c r="AV120" s="202" t="s">
        <v>240</v>
      </c>
      <c r="AW120" s="202" t="s">
        <v>871</v>
      </c>
      <c r="AX120" s="202" t="s">
        <v>544</v>
      </c>
      <c r="AY120" s="204" t="s">
        <v>858</v>
      </c>
    </row>
    <row r="121" spans="2:65" s="119" customFormat="1" ht="21.75" customHeight="1" x14ac:dyDescent="0.25">
      <c r="B121" s="120"/>
      <c r="C121" s="418" t="s">
        <v>931</v>
      </c>
      <c r="D121" s="418" t="s">
        <v>512</v>
      </c>
      <c r="E121" s="419" t="s">
        <v>906</v>
      </c>
      <c r="F121" s="420" t="s">
        <v>907</v>
      </c>
      <c r="G121" s="421" t="s">
        <v>51</v>
      </c>
      <c r="H121" s="422">
        <v>18.8</v>
      </c>
      <c r="I121" s="423"/>
      <c r="J121" s="423">
        <f>ROUND(I121*H121,2)</f>
        <v>0</v>
      </c>
      <c r="K121" s="420" t="s">
        <v>862</v>
      </c>
      <c r="L121" s="120"/>
      <c r="M121" s="190" t="s">
        <v>792</v>
      </c>
      <c r="N121" s="191" t="s">
        <v>809</v>
      </c>
      <c r="O121" s="192">
        <v>0.94299999999999995</v>
      </c>
      <c r="P121" s="192">
        <f>O121*H121</f>
        <v>17.728400000000001</v>
      </c>
      <c r="Q121" s="192">
        <v>0</v>
      </c>
      <c r="R121" s="192">
        <f>Q121*H121</f>
        <v>0</v>
      </c>
      <c r="S121" s="192">
        <v>0</v>
      </c>
      <c r="T121" s="193">
        <f>S121*H121</f>
        <v>0</v>
      </c>
      <c r="AR121" s="194" t="s">
        <v>863</v>
      </c>
      <c r="AT121" s="194" t="s">
        <v>512</v>
      </c>
      <c r="AU121" s="194" t="s">
        <v>240</v>
      </c>
      <c r="AY121" s="112" t="s">
        <v>858</v>
      </c>
      <c r="BE121" s="195">
        <f>IF(N121="základní",J121,0)</f>
        <v>0</v>
      </c>
      <c r="BF121" s="195">
        <f>IF(N121="snížená",J121,0)</f>
        <v>0</v>
      </c>
      <c r="BG121" s="195">
        <f>IF(N121="zákl. přenesená",J121,0)</f>
        <v>0</v>
      </c>
      <c r="BH121" s="195">
        <f>IF(N121="sníž. přenesená",J121,0)</f>
        <v>0</v>
      </c>
      <c r="BI121" s="195">
        <f>IF(N121="nulová",J121,0)</f>
        <v>0</v>
      </c>
      <c r="BJ121" s="112" t="s">
        <v>544</v>
      </c>
      <c r="BK121" s="195">
        <f>ROUND(I121*H121,2)</f>
        <v>0</v>
      </c>
      <c r="BL121" s="112" t="s">
        <v>863</v>
      </c>
      <c r="BM121" s="194" t="s">
        <v>5684</v>
      </c>
    </row>
    <row r="122" spans="2:65" s="119" customFormat="1" ht="19.5" x14ac:dyDescent="0.25">
      <c r="B122" s="120"/>
      <c r="D122" s="196" t="s">
        <v>865</v>
      </c>
      <c r="F122" s="197" t="s">
        <v>909</v>
      </c>
      <c r="L122" s="120"/>
      <c r="M122" s="198"/>
      <c r="T122" s="199"/>
      <c r="AT122" s="112" t="s">
        <v>865</v>
      </c>
      <c r="AU122" s="112" t="s">
        <v>240</v>
      </c>
    </row>
    <row r="123" spans="2:65" s="119" customFormat="1" x14ac:dyDescent="0.25">
      <c r="B123" s="120"/>
      <c r="D123" s="200" t="s">
        <v>867</v>
      </c>
      <c r="F123" s="424" t="s">
        <v>910</v>
      </c>
      <c r="L123" s="120"/>
      <c r="M123" s="198"/>
      <c r="T123" s="199"/>
      <c r="AT123" s="112" t="s">
        <v>867</v>
      </c>
      <c r="AU123" s="112" t="s">
        <v>240</v>
      </c>
    </row>
    <row r="124" spans="2:65" s="202" customFormat="1" ht="11.25" x14ac:dyDescent="0.25">
      <c r="B124" s="203"/>
      <c r="D124" s="196" t="s">
        <v>869</v>
      </c>
      <c r="E124" s="204" t="s">
        <v>792</v>
      </c>
      <c r="F124" s="205" t="s">
        <v>5685</v>
      </c>
      <c r="H124" s="206">
        <v>10</v>
      </c>
      <c r="L124" s="203"/>
      <c r="M124" s="207"/>
      <c r="T124" s="208"/>
      <c r="AT124" s="204" t="s">
        <v>869</v>
      </c>
      <c r="AU124" s="204" t="s">
        <v>240</v>
      </c>
      <c r="AV124" s="202" t="s">
        <v>240</v>
      </c>
      <c r="AW124" s="202" t="s">
        <v>871</v>
      </c>
      <c r="AX124" s="202" t="s">
        <v>857</v>
      </c>
      <c r="AY124" s="204" t="s">
        <v>858</v>
      </c>
    </row>
    <row r="125" spans="2:65" s="202" customFormat="1" ht="11.25" x14ac:dyDescent="0.25">
      <c r="B125" s="203"/>
      <c r="D125" s="196" t="s">
        <v>869</v>
      </c>
      <c r="E125" s="204" t="s">
        <v>792</v>
      </c>
      <c r="F125" s="205" t="s">
        <v>5686</v>
      </c>
      <c r="H125" s="206">
        <v>8.8000000000000007</v>
      </c>
      <c r="L125" s="203"/>
      <c r="M125" s="207"/>
      <c r="T125" s="208"/>
      <c r="AT125" s="204" t="s">
        <v>869</v>
      </c>
      <c r="AU125" s="204" t="s">
        <v>240</v>
      </c>
      <c r="AV125" s="202" t="s">
        <v>240</v>
      </c>
      <c r="AW125" s="202" t="s">
        <v>871</v>
      </c>
      <c r="AX125" s="202" t="s">
        <v>857</v>
      </c>
      <c r="AY125" s="204" t="s">
        <v>858</v>
      </c>
    </row>
    <row r="126" spans="2:65" s="425" customFormat="1" ht="11.25" x14ac:dyDescent="0.25">
      <c r="B126" s="426"/>
      <c r="D126" s="196" t="s">
        <v>869</v>
      </c>
      <c r="E126" s="427" t="s">
        <v>792</v>
      </c>
      <c r="F126" s="428" t="s">
        <v>4776</v>
      </c>
      <c r="H126" s="429">
        <v>18.8</v>
      </c>
      <c r="L126" s="426"/>
      <c r="M126" s="430"/>
      <c r="T126" s="431"/>
      <c r="AT126" s="427" t="s">
        <v>869</v>
      </c>
      <c r="AU126" s="427" t="s">
        <v>240</v>
      </c>
      <c r="AV126" s="425" t="s">
        <v>863</v>
      </c>
      <c r="AW126" s="425" t="s">
        <v>871</v>
      </c>
      <c r="AX126" s="425" t="s">
        <v>544</v>
      </c>
      <c r="AY126" s="427" t="s">
        <v>858</v>
      </c>
    </row>
    <row r="127" spans="2:65" s="119" customFormat="1" ht="16.5" customHeight="1" x14ac:dyDescent="0.25">
      <c r="B127" s="120"/>
      <c r="C127" s="432" t="s">
        <v>937</v>
      </c>
      <c r="D127" s="432" t="s">
        <v>932</v>
      </c>
      <c r="E127" s="433" t="s">
        <v>4897</v>
      </c>
      <c r="F127" s="434" t="s">
        <v>4898</v>
      </c>
      <c r="G127" s="435" t="s">
        <v>63</v>
      </c>
      <c r="H127" s="436">
        <v>37.6</v>
      </c>
      <c r="I127" s="437"/>
      <c r="J127" s="437">
        <f>ROUND(I127*H127,2)</f>
        <v>0</v>
      </c>
      <c r="K127" s="434" t="s">
        <v>862</v>
      </c>
      <c r="L127" s="215"/>
      <c r="M127" s="216" t="s">
        <v>792</v>
      </c>
      <c r="N127" s="217" t="s">
        <v>809</v>
      </c>
      <c r="O127" s="192">
        <v>0</v>
      </c>
      <c r="P127" s="192">
        <f>O127*H127</f>
        <v>0</v>
      </c>
      <c r="Q127" s="192">
        <v>1</v>
      </c>
      <c r="R127" s="192">
        <f>Q127*H127</f>
        <v>37.6</v>
      </c>
      <c r="S127" s="192">
        <v>0</v>
      </c>
      <c r="T127" s="193">
        <f>S127*H127</f>
        <v>0</v>
      </c>
      <c r="AR127" s="194" t="s">
        <v>905</v>
      </c>
      <c r="AT127" s="194" t="s">
        <v>932</v>
      </c>
      <c r="AU127" s="194" t="s">
        <v>240</v>
      </c>
      <c r="AY127" s="112" t="s">
        <v>858</v>
      </c>
      <c r="BE127" s="195">
        <f>IF(N127="základní",J127,0)</f>
        <v>0</v>
      </c>
      <c r="BF127" s="195">
        <f>IF(N127="snížená",J127,0)</f>
        <v>0</v>
      </c>
      <c r="BG127" s="195">
        <f>IF(N127="zákl. přenesená",J127,0)</f>
        <v>0</v>
      </c>
      <c r="BH127" s="195">
        <f>IF(N127="sníž. přenesená",J127,0)</f>
        <v>0</v>
      </c>
      <c r="BI127" s="195">
        <f>IF(N127="nulová",J127,0)</f>
        <v>0</v>
      </c>
      <c r="BJ127" s="112" t="s">
        <v>544</v>
      </c>
      <c r="BK127" s="195">
        <f>ROUND(I127*H127,2)</f>
        <v>0</v>
      </c>
      <c r="BL127" s="112" t="s">
        <v>863</v>
      </c>
      <c r="BM127" s="194" t="s">
        <v>5687</v>
      </c>
    </row>
    <row r="128" spans="2:65" s="119" customFormat="1" x14ac:dyDescent="0.25">
      <c r="B128" s="120"/>
      <c r="D128" s="196" t="s">
        <v>865</v>
      </c>
      <c r="F128" s="197" t="s">
        <v>4898</v>
      </c>
      <c r="L128" s="120"/>
      <c r="M128" s="198"/>
      <c r="T128" s="199"/>
      <c r="AT128" s="112" t="s">
        <v>865</v>
      </c>
      <c r="AU128" s="112" t="s">
        <v>240</v>
      </c>
    </row>
    <row r="129" spans="2:65" s="202" customFormat="1" ht="11.25" x14ac:dyDescent="0.25">
      <c r="B129" s="203"/>
      <c r="D129" s="196" t="s">
        <v>869</v>
      </c>
      <c r="E129" s="204" t="s">
        <v>792</v>
      </c>
      <c r="F129" s="205" t="s">
        <v>5688</v>
      </c>
      <c r="H129" s="206">
        <v>18.8</v>
      </c>
      <c r="L129" s="203"/>
      <c r="M129" s="207"/>
      <c r="T129" s="208"/>
      <c r="AT129" s="204" t="s">
        <v>869</v>
      </c>
      <c r="AU129" s="204" t="s">
        <v>240</v>
      </c>
      <c r="AV129" s="202" t="s">
        <v>240</v>
      </c>
      <c r="AW129" s="202" t="s">
        <v>871</v>
      </c>
      <c r="AX129" s="202" t="s">
        <v>544</v>
      </c>
      <c r="AY129" s="204" t="s">
        <v>858</v>
      </c>
    </row>
    <row r="130" spans="2:65" s="202" customFormat="1" ht="11.25" x14ac:dyDescent="0.25">
      <c r="B130" s="203"/>
      <c r="D130" s="196" t="s">
        <v>869</v>
      </c>
      <c r="F130" s="205" t="s">
        <v>5689</v>
      </c>
      <c r="H130" s="206">
        <v>37.6</v>
      </c>
      <c r="L130" s="203"/>
      <c r="M130" s="207"/>
      <c r="T130" s="208"/>
      <c r="AT130" s="204" t="s">
        <v>869</v>
      </c>
      <c r="AU130" s="204" t="s">
        <v>240</v>
      </c>
      <c r="AV130" s="202" t="s">
        <v>240</v>
      </c>
      <c r="AW130" s="202" t="s">
        <v>787</v>
      </c>
      <c r="AX130" s="202" t="s">
        <v>544</v>
      </c>
      <c r="AY130" s="204" t="s">
        <v>858</v>
      </c>
    </row>
    <row r="131" spans="2:65" s="119" customFormat="1" ht="16.5" customHeight="1" x14ac:dyDescent="0.25">
      <c r="B131" s="120"/>
      <c r="C131" s="432" t="s">
        <v>944</v>
      </c>
      <c r="D131" s="432" t="s">
        <v>932</v>
      </c>
      <c r="E131" s="433" t="s">
        <v>4902</v>
      </c>
      <c r="F131" s="434" t="s">
        <v>4903</v>
      </c>
      <c r="G131" s="435" t="s">
        <v>63</v>
      </c>
      <c r="H131" s="436">
        <v>45.12</v>
      </c>
      <c r="I131" s="437"/>
      <c r="J131" s="437">
        <f>ROUND(I131*H131,2)</f>
        <v>0</v>
      </c>
      <c r="K131" s="434" t="s">
        <v>862</v>
      </c>
      <c r="L131" s="215"/>
      <c r="M131" s="216" t="s">
        <v>792</v>
      </c>
      <c r="N131" s="217" t="s">
        <v>809</v>
      </c>
      <c r="O131" s="192">
        <v>0</v>
      </c>
      <c r="P131" s="192">
        <f>O131*H131</f>
        <v>0</v>
      </c>
      <c r="Q131" s="192">
        <v>1</v>
      </c>
      <c r="R131" s="192">
        <f>Q131*H131</f>
        <v>45.12</v>
      </c>
      <c r="S131" s="192">
        <v>0</v>
      </c>
      <c r="T131" s="193">
        <f>S131*H131</f>
        <v>0</v>
      </c>
      <c r="AR131" s="194" t="s">
        <v>905</v>
      </c>
      <c r="AT131" s="194" t="s">
        <v>932</v>
      </c>
      <c r="AU131" s="194" t="s">
        <v>240</v>
      </c>
      <c r="AY131" s="112" t="s">
        <v>858</v>
      </c>
      <c r="BE131" s="195">
        <f>IF(N131="základní",J131,0)</f>
        <v>0</v>
      </c>
      <c r="BF131" s="195">
        <f>IF(N131="snížená",J131,0)</f>
        <v>0</v>
      </c>
      <c r="BG131" s="195">
        <f>IF(N131="zákl. přenesená",J131,0)</f>
        <v>0</v>
      </c>
      <c r="BH131" s="195">
        <f>IF(N131="sníž. přenesená",J131,0)</f>
        <v>0</v>
      </c>
      <c r="BI131" s="195">
        <f>IF(N131="nulová",J131,0)</f>
        <v>0</v>
      </c>
      <c r="BJ131" s="112" t="s">
        <v>544</v>
      </c>
      <c r="BK131" s="195">
        <f>ROUND(I131*H131,2)</f>
        <v>0</v>
      </c>
      <c r="BL131" s="112" t="s">
        <v>863</v>
      </c>
      <c r="BM131" s="194" t="s">
        <v>5690</v>
      </c>
    </row>
    <row r="132" spans="2:65" s="119" customFormat="1" x14ac:dyDescent="0.25">
      <c r="B132" s="120"/>
      <c r="D132" s="196" t="s">
        <v>865</v>
      </c>
      <c r="F132" s="197" t="s">
        <v>4903</v>
      </c>
      <c r="L132" s="120"/>
      <c r="M132" s="198"/>
      <c r="T132" s="199"/>
      <c r="AT132" s="112" t="s">
        <v>865</v>
      </c>
      <c r="AU132" s="112" t="s">
        <v>240</v>
      </c>
    </row>
    <row r="133" spans="2:65" s="202" customFormat="1" ht="11.25" x14ac:dyDescent="0.25">
      <c r="B133" s="203"/>
      <c r="D133" s="196" t="s">
        <v>869</v>
      </c>
      <c r="E133" s="204" t="s">
        <v>792</v>
      </c>
      <c r="F133" s="205" t="s">
        <v>5691</v>
      </c>
      <c r="H133" s="206">
        <v>45.12</v>
      </c>
      <c r="L133" s="203"/>
      <c r="M133" s="207"/>
      <c r="T133" s="208"/>
      <c r="AT133" s="204" t="s">
        <v>869</v>
      </c>
      <c r="AU133" s="204" t="s">
        <v>240</v>
      </c>
      <c r="AV133" s="202" t="s">
        <v>240</v>
      </c>
      <c r="AW133" s="202" t="s">
        <v>871</v>
      </c>
      <c r="AX133" s="202" t="s">
        <v>544</v>
      </c>
      <c r="AY133" s="204" t="s">
        <v>858</v>
      </c>
    </row>
    <row r="134" spans="2:65" s="171" customFormat="1" ht="22.9" customHeight="1" x14ac:dyDescent="0.2">
      <c r="B134" s="172"/>
      <c r="D134" s="173" t="s">
        <v>854</v>
      </c>
      <c r="E134" s="181" t="s">
        <v>863</v>
      </c>
      <c r="F134" s="181" t="s">
        <v>1332</v>
      </c>
      <c r="J134" s="182">
        <f>BK134</f>
        <v>0</v>
      </c>
      <c r="L134" s="172"/>
      <c r="M134" s="176"/>
      <c r="P134" s="177">
        <f>SUM(P135:P140)</f>
        <v>6.3731999999999998</v>
      </c>
      <c r="R134" s="177">
        <f>SUM(R135:R140)</f>
        <v>0</v>
      </c>
      <c r="T134" s="178">
        <f>SUM(T135:T140)</f>
        <v>0</v>
      </c>
      <c r="AR134" s="173" t="s">
        <v>544</v>
      </c>
      <c r="AT134" s="179" t="s">
        <v>854</v>
      </c>
      <c r="AU134" s="179" t="s">
        <v>544</v>
      </c>
      <c r="AY134" s="173" t="s">
        <v>858</v>
      </c>
      <c r="BK134" s="180">
        <f>SUM(BK135:BK140)</f>
        <v>0</v>
      </c>
    </row>
    <row r="135" spans="2:65" s="119" customFormat="1" ht="16.5" customHeight="1" x14ac:dyDescent="0.25">
      <c r="B135" s="120"/>
      <c r="C135" s="418" t="s">
        <v>950</v>
      </c>
      <c r="D135" s="418" t="s">
        <v>512</v>
      </c>
      <c r="E135" s="419" t="s">
        <v>580</v>
      </c>
      <c r="F135" s="420" t="s">
        <v>581</v>
      </c>
      <c r="G135" s="421" t="s">
        <v>51</v>
      </c>
      <c r="H135" s="422">
        <v>3.76</v>
      </c>
      <c r="I135" s="423"/>
      <c r="J135" s="423">
        <f>ROUND(I135*H135,2)</f>
        <v>0</v>
      </c>
      <c r="K135" s="420" t="s">
        <v>862</v>
      </c>
      <c r="L135" s="120"/>
      <c r="M135" s="190" t="s">
        <v>792</v>
      </c>
      <c r="N135" s="191" t="s">
        <v>809</v>
      </c>
      <c r="O135" s="192">
        <v>1.6950000000000001</v>
      </c>
      <c r="P135" s="192">
        <f>O135*H135</f>
        <v>6.3731999999999998</v>
      </c>
      <c r="Q135" s="192">
        <v>0</v>
      </c>
      <c r="R135" s="192">
        <f>Q135*H135</f>
        <v>0</v>
      </c>
      <c r="S135" s="192">
        <v>0</v>
      </c>
      <c r="T135" s="193">
        <f>S135*H135</f>
        <v>0</v>
      </c>
      <c r="AR135" s="194" t="s">
        <v>863</v>
      </c>
      <c r="AT135" s="194" t="s">
        <v>512</v>
      </c>
      <c r="AU135" s="194" t="s">
        <v>240</v>
      </c>
      <c r="AY135" s="112" t="s">
        <v>858</v>
      </c>
      <c r="BE135" s="195">
        <f>IF(N135="základní",J135,0)</f>
        <v>0</v>
      </c>
      <c r="BF135" s="195">
        <f>IF(N135="snížená",J135,0)</f>
        <v>0</v>
      </c>
      <c r="BG135" s="195">
        <f>IF(N135="zákl. přenesená",J135,0)</f>
        <v>0</v>
      </c>
      <c r="BH135" s="195">
        <f>IF(N135="sníž. přenesená",J135,0)</f>
        <v>0</v>
      </c>
      <c r="BI135" s="195">
        <f>IF(N135="nulová",J135,0)</f>
        <v>0</v>
      </c>
      <c r="BJ135" s="112" t="s">
        <v>544</v>
      </c>
      <c r="BK135" s="195">
        <f>ROUND(I135*H135,2)</f>
        <v>0</v>
      </c>
      <c r="BL135" s="112" t="s">
        <v>863</v>
      </c>
      <c r="BM135" s="194" t="s">
        <v>5692</v>
      </c>
    </row>
    <row r="136" spans="2:65" s="119" customFormat="1" x14ac:dyDescent="0.25">
      <c r="B136" s="120"/>
      <c r="D136" s="196" t="s">
        <v>865</v>
      </c>
      <c r="F136" s="197" t="s">
        <v>4907</v>
      </c>
      <c r="L136" s="120"/>
      <c r="M136" s="198"/>
      <c r="T136" s="199"/>
      <c r="AT136" s="112" t="s">
        <v>865</v>
      </c>
      <c r="AU136" s="112" t="s">
        <v>240</v>
      </c>
    </row>
    <row r="137" spans="2:65" s="119" customFormat="1" x14ac:dyDescent="0.25">
      <c r="B137" s="120"/>
      <c r="D137" s="200" t="s">
        <v>867</v>
      </c>
      <c r="F137" s="424" t="s">
        <v>4908</v>
      </c>
      <c r="L137" s="120"/>
      <c r="M137" s="198"/>
      <c r="T137" s="199"/>
      <c r="AT137" s="112" t="s">
        <v>867</v>
      </c>
      <c r="AU137" s="112" t="s">
        <v>240</v>
      </c>
    </row>
    <row r="138" spans="2:65" s="202" customFormat="1" ht="11.25" x14ac:dyDescent="0.25">
      <c r="B138" s="203"/>
      <c r="D138" s="196" t="s">
        <v>869</v>
      </c>
      <c r="E138" s="204" t="s">
        <v>792</v>
      </c>
      <c r="F138" s="205" t="s">
        <v>5693</v>
      </c>
      <c r="H138" s="206">
        <v>2</v>
      </c>
      <c r="L138" s="203"/>
      <c r="M138" s="207"/>
      <c r="T138" s="208"/>
      <c r="AT138" s="204" t="s">
        <v>869</v>
      </c>
      <c r="AU138" s="204" t="s">
        <v>240</v>
      </c>
      <c r="AV138" s="202" t="s">
        <v>240</v>
      </c>
      <c r="AW138" s="202" t="s">
        <v>871</v>
      </c>
      <c r="AX138" s="202" t="s">
        <v>857</v>
      </c>
      <c r="AY138" s="204" t="s">
        <v>858</v>
      </c>
    </row>
    <row r="139" spans="2:65" s="202" customFormat="1" ht="11.25" x14ac:dyDescent="0.25">
      <c r="B139" s="203"/>
      <c r="D139" s="196" t="s">
        <v>869</v>
      </c>
      <c r="E139" s="204" t="s">
        <v>792</v>
      </c>
      <c r="F139" s="205" t="s">
        <v>5694</v>
      </c>
      <c r="H139" s="206">
        <v>1.76</v>
      </c>
      <c r="L139" s="203"/>
      <c r="M139" s="207"/>
      <c r="T139" s="208"/>
      <c r="AT139" s="204" t="s">
        <v>869</v>
      </c>
      <c r="AU139" s="204" t="s">
        <v>240</v>
      </c>
      <c r="AV139" s="202" t="s">
        <v>240</v>
      </c>
      <c r="AW139" s="202" t="s">
        <v>871</v>
      </c>
      <c r="AX139" s="202" t="s">
        <v>857</v>
      </c>
      <c r="AY139" s="204" t="s">
        <v>858</v>
      </c>
    </row>
    <row r="140" spans="2:65" s="425" customFormat="1" ht="11.25" x14ac:dyDescent="0.25">
      <c r="B140" s="426"/>
      <c r="D140" s="196" t="s">
        <v>869</v>
      </c>
      <c r="E140" s="427" t="s">
        <v>792</v>
      </c>
      <c r="F140" s="428" t="s">
        <v>4776</v>
      </c>
      <c r="H140" s="429">
        <v>3.76</v>
      </c>
      <c r="L140" s="426"/>
      <c r="M140" s="430"/>
      <c r="T140" s="431"/>
      <c r="AT140" s="427" t="s">
        <v>869</v>
      </c>
      <c r="AU140" s="427" t="s">
        <v>240</v>
      </c>
      <c r="AV140" s="425" t="s">
        <v>863</v>
      </c>
      <c r="AW140" s="425" t="s">
        <v>871</v>
      </c>
      <c r="AX140" s="425" t="s">
        <v>544</v>
      </c>
      <c r="AY140" s="427" t="s">
        <v>858</v>
      </c>
    </row>
    <row r="141" spans="2:65" s="171" customFormat="1" ht="22.9" customHeight="1" x14ac:dyDescent="0.2">
      <c r="B141" s="172"/>
      <c r="D141" s="173" t="s">
        <v>854</v>
      </c>
      <c r="E141" s="181" t="s">
        <v>891</v>
      </c>
      <c r="F141" s="181" t="s">
        <v>1507</v>
      </c>
      <c r="J141" s="182">
        <f>BK141</f>
        <v>0</v>
      </c>
      <c r="L141" s="172"/>
      <c r="M141" s="176"/>
      <c r="P141" s="177">
        <f>SUM(P142:P148)</f>
        <v>209.85599999999999</v>
      </c>
      <c r="R141" s="177">
        <f>SUM(R142:R148)</f>
        <v>18.759999999999998</v>
      </c>
      <c r="T141" s="178">
        <f>SUM(T142:T148)</f>
        <v>0</v>
      </c>
      <c r="AR141" s="173" t="s">
        <v>544</v>
      </c>
      <c r="AT141" s="179" t="s">
        <v>854</v>
      </c>
      <c r="AU141" s="179" t="s">
        <v>544</v>
      </c>
      <c r="AY141" s="173" t="s">
        <v>858</v>
      </c>
      <c r="BK141" s="180">
        <f>SUM(BK142:BK148)</f>
        <v>0</v>
      </c>
    </row>
    <row r="142" spans="2:65" s="119" customFormat="1" ht="16.5" customHeight="1" x14ac:dyDescent="0.25">
      <c r="B142" s="120"/>
      <c r="C142" s="418" t="s">
        <v>1226</v>
      </c>
      <c r="D142" s="418" t="s">
        <v>512</v>
      </c>
      <c r="E142" s="419" t="s">
        <v>4927</v>
      </c>
      <c r="F142" s="420" t="s">
        <v>4928</v>
      </c>
      <c r="G142" s="421" t="s">
        <v>66</v>
      </c>
      <c r="H142" s="422">
        <v>6</v>
      </c>
      <c r="I142" s="423"/>
      <c r="J142" s="423">
        <f>ROUND(I142*H142,2)</f>
        <v>0</v>
      </c>
      <c r="K142" s="420" t="s">
        <v>862</v>
      </c>
      <c r="L142" s="120"/>
      <c r="M142" s="190" t="s">
        <v>792</v>
      </c>
      <c r="N142" s="191" t="s">
        <v>809</v>
      </c>
      <c r="O142" s="192">
        <v>0.76</v>
      </c>
      <c r="P142" s="192">
        <f>O142*H142</f>
        <v>4.5600000000000005</v>
      </c>
      <c r="Q142" s="192">
        <v>5.6000000000000001E-2</v>
      </c>
      <c r="R142" s="192">
        <f>Q142*H142</f>
        <v>0.33600000000000002</v>
      </c>
      <c r="S142" s="192">
        <v>0</v>
      </c>
      <c r="T142" s="193">
        <f>S142*H142</f>
        <v>0</v>
      </c>
      <c r="AR142" s="194" t="s">
        <v>863</v>
      </c>
      <c r="AT142" s="194" t="s">
        <v>512</v>
      </c>
      <c r="AU142" s="194" t="s">
        <v>240</v>
      </c>
      <c r="AY142" s="112" t="s">
        <v>858</v>
      </c>
      <c r="BE142" s="195">
        <f>IF(N142="základní",J142,0)</f>
        <v>0</v>
      </c>
      <c r="BF142" s="195">
        <f>IF(N142="snížená",J142,0)</f>
        <v>0</v>
      </c>
      <c r="BG142" s="195">
        <f>IF(N142="zákl. přenesená",J142,0)</f>
        <v>0</v>
      </c>
      <c r="BH142" s="195">
        <f>IF(N142="sníž. přenesená",J142,0)</f>
        <v>0</v>
      </c>
      <c r="BI142" s="195">
        <f>IF(N142="nulová",J142,0)</f>
        <v>0</v>
      </c>
      <c r="BJ142" s="112" t="s">
        <v>544</v>
      </c>
      <c r="BK142" s="195">
        <f>ROUND(I142*H142,2)</f>
        <v>0</v>
      </c>
      <c r="BL142" s="112" t="s">
        <v>863</v>
      </c>
      <c r="BM142" s="194" t="s">
        <v>5695</v>
      </c>
    </row>
    <row r="143" spans="2:65" s="119" customFormat="1" x14ac:dyDescent="0.25">
      <c r="B143" s="120"/>
      <c r="D143" s="196" t="s">
        <v>865</v>
      </c>
      <c r="F143" s="197" t="s">
        <v>4930</v>
      </c>
      <c r="L143" s="120"/>
      <c r="M143" s="198"/>
      <c r="T143" s="199"/>
      <c r="AT143" s="112" t="s">
        <v>865</v>
      </c>
      <c r="AU143" s="112" t="s">
        <v>240</v>
      </c>
    </row>
    <row r="144" spans="2:65" s="119" customFormat="1" x14ac:dyDescent="0.25">
      <c r="B144" s="120"/>
      <c r="D144" s="200" t="s">
        <v>867</v>
      </c>
      <c r="F144" s="424" t="s">
        <v>4931</v>
      </c>
      <c r="L144" s="120"/>
      <c r="M144" s="198"/>
      <c r="T144" s="199"/>
      <c r="AT144" s="112" t="s">
        <v>867</v>
      </c>
      <c r="AU144" s="112" t="s">
        <v>240</v>
      </c>
    </row>
    <row r="145" spans="2:65" s="119" customFormat="1" ht="16.5" customHeight="1" x14ac:dyDescent="0.25">
      <c r="B145" s="120"/>
      <c r="C145" s="418" t="s">
        <v>1235</v>
      </c>
      <c r="D145" s="418" t="s">
        <v>512</v>
      </c>
      <c r="E145" s="419" t="s">
        <v>582</v>
      </c>
      <c r="F145" s="420" t="s">
        <v>583</v>
      </c>
      <c r="G145" s="421" t="s">
        <v>66</v>
      </c>
      <c r="H145" s="422">
        <v>329</v>
      </c>
      <c r="I145" s="423"/>
      <c r="J145" s="423">
        <f>ROUND(I145*H145,2)</f>
        <v>0</v>
      </c>
      <c r="K145" s="420" t="s">
        <v>862</v>
      </c>
      <c r="L145" s="120"/>
      <c r="M145" s="190" t="s">
        <v>792</v>
      </c>
      <c r="N145" s="191" t="s">
        <v>809</v>
      </c>
      <c r="O145" s="192">
        <v>0.624</v>
      </c>
      <c r="P145" s="192">
        <f>O145*H145</f>
        <v>205.29599999999999</v>
      </c>
      <c r="Q145" s="192">
        <v>5.6000000000000001E-2</v>
      </c>
      <c r="R145" s="192">
        <f>Q145*H145</f>
        <v>18.423999999999999</v>
      </c>
      <c r="S145" s="192">
        <v>0</v>
      </c>
      <c r="T145" s="193">
        <f>S145*H145</f>
        <v>0</v>
      </c>
      <c r="AR145" s="194" t="s">
        <v>863</v>
      </c>
      <c r="AT145" s="194" t="s">
        <v>512</v>
      </c>
      <c r="AU145" s="194" t="s">
        <v>240</v>
      </c>
      <c r="AY145" s="112" t="s">
        <v>858</v>
      </c>
      <c r="BE145" s="195">
        <f>IF(N145="základní",J145,0)</f>
        <v>0</v>
      </c>
      <c r="BF145" s="195">
        <f>IF(N145="snížená",J145,0)</f>
        <v>0</v>
      </c>
      <c r="BG145" s="195">
        <f>IF(N145="zákl. přenesená",J145,0)</f>
        <v>0</v>
      </c>
      <c r="BH145" s="195">
        <f>IF(N145="sníž. přenesená",J145,0)</f>
        <v>0</v>
      </c>
      <c r="BI145" s="195">
        <f>IF(N145="nulová",J145,0)</f>
        <v>0</v>
      </c>
      <c r="BJ145" s="112" t="s">
        <v>544</v>
      </c>
      <c r="BK145" s="195">
        <f>ROUND(I145*H145,2)</f>
        <v>0</v>
      </c>
      <c r="BL145" s="112" t="s">
        <v>863</v>
      </c>
      <c r="BM145" s="194" t="s">
        <v>5696</v>
      </c>
    </row>
    <row r="146" spans="2:65" s="119" customFormat="1" x14ac:dyDescent="0.25">
      <c r="B146" s="120"/>
      <c r="D146" s="196" t="s">
        <v>865</v>
      </c>
      <c r="F146" s="197" t="s">
        <v>4934</v>
      </c>
      <c r="L146" s="120"/>
      <c r="M146" s="198"/>
      <c r="T146" s="199"/>
      <c r="AT146" s="112" t="s">
        <v>865</v>
      </c>
      <c r="AU146" s="112" t="s">
        <v>240</v>
      </c>
    </row>
    <row r="147" spans="2:65" s="119" customFormat="1" x14ac:dyDescent="0.25">
      <c r="B147" s="120"/>
      <c r="D147" s="200" t="s">
        <v>867</v>
      </c>
      <c r="F147" s="424" t="s">
        <v>4935</v>
      </c>
      <c r="L147" s="120"/>
      <c r="M147" s="198"/>
      <c r="T147" s="199"/>
      <c r="AT147" s="112" t="s">
        <v>867</v>
      </c>
      <c r="AU147" s="112" t="s">
        <v>240</v>
      </c>
    </row>
    <row r="148" spans="2:65" s="202" customFormat="1" ht="11.25" x14ac:dyDescent="0.25">
      <c r="B148" s="203"/>
      <c r="D148" s="196" t="s">
        <v>869</v>
      </c>
      <c r="E148" s="204" t="s">
        <v>792</v>
      </c>
      <c r="F148" s="205" t="s">
        <v>5697</v>
      </c>
      <c r="H148" s="206">
        <v>329</v>
      </c>
      <c r="L148" s="203"/>
      <c r="M148" s="207"/>
      <c r="T148" s="208"/>
      <c r="AT148" s="204" t="s">
        <v>869</v>
      </c>
      <c r="AU148" s="204" t="s">
        <v>240</v>
      </c>
      <c r="AV148" s="202" t="s">
        <v>240</v>
      </c>
      <c r="AW148" s="202" t="s">
        <v>871</v>
      </c>
      <c r="AX148" s="202" t="s">
        <v>544</v>
      </c>
      <c r="AY148" s="204" t="s">
        <v>858</v>
      </c>
    </row>
    <row r="149" spans="2:65" s="171" customFormat="1" ht="22.9" customHeight="1" x14ac:dyDescent="0.2">
      <c r="B149" s="172"/>
      <c r="D149" s="173" t="s">
        <v>854</v>
      </c>
      <c r="E149" s="181" t="s">
        <v>905</v>
      </c>
      <c r="F149" s="181" t="s">
        <v>4937</v>
      </c>
      <c r="J149" s="182">
        <f>BK149</f>
        <v>0</v>
      </c>
      <c r="L149" s="172"/>
      <c r="M149" s="176"/>
      <c r="P149" s="177">
        <f>SUM(P150:P204)</f>
        <v>67.410499999999999</v>
      </c>
      <c r="R149" s="177">
        <f>SUM(R150:R204)</f>
        <v>1.9375484000000001</v>
      </c>
      <c r="T149" s="178">
        <f>SUM(T150:T204)</f>
        <v>0</v>
      </c>
      <c r="AR149" s="173" t="s">
        <v>544</v>
      </c>
      <c r="AT149" s="179" t="s">
        <v>854</v>
      </c>
      <c r="AU149" s="179" t="s">
        <v>544</v>
      </c>
      <c r="AY149" s="173" t="s">
        <v>858</v>
      </c>
      <c r="BK149" s="180">
        <f>SUM(BK150:BK204)</f>
        <v>0</v>
      </c>
    </row>
    <row r="150" spans="2:65" s="119" customFormat="1" ht="21.75" customHeight="1" x14ac:dyDescent="0.25">
      <c r="B150" s="120"/>
      <c r="C150" s="418" t="s">
        <v>1498</v>
      </c>
      <c r="D150" s="418" t="s">
        <v>512</v>
      </c>
      <c r="E150" s="419" t="s">
        <v>776</v>
      </c>
      <c r="F150" s="420" t="s">
        <v>4972</v>
      </c>
      <c r="G150" s="421" t="s">
        <v>85</v>
      </c>
      <c r="H150" s="422">
        <v>40</v>
      </c>
      <c r="I150" s="423"/>
      <c r="J150" s="423">
        <f>ROUND(I150*H150,2)</f>
        <v>0</v>
      </c>
      <c r="K150" s="420" t="s">
        <v>862</v>
      </c>
      <c r="L150" s="120"/>
      <c r="M150" s="190" t="s">
        <v>792</v>
      </c>
      <c r="N150" s="191" t="s">
        <v>809</v>
      </c>
      <c r="O150" s="192">
        <v>0.24</v>
      </c>
      <c r="P150" s="192">
        <f>O150*H150</f>
        <v>9.6</v>
      </c>
      <c r="Q150" s="192">
        <v>0</v>
      </c>
      <c r="R150" s="192">
        <f>Q150*H150</f>
        <v>0</v>
      </c>
      <c r="S150" s="192">
        <v>0</v>
      </c>
      <c r="T150" s="193">
        <f>S150*H150</f>
        <v>0</v>
      </c>
      <c r="AR150" s="194" t="s">
        <v>863</v>
      </c>
      <c r="AT150" s="194" t="s">
        <v>512</v>
      </c>
      <c r="AU150" s="194" t="s">
        <v>240</v>
      </c>
      <c r="AY150" s="112" t="s">
        <v>858</v>
      </c>
      <c r="BE150" s="195">
        <f>IF(N150="základní",J150,0)</f>
        <v>0</v>
      </c>
      <c r="BF150" s="195">
        <f>IF(N150="snížená",J150,0)</f>
        <v>0</v>
      </c>
      <c r="BG150" s="195">
        <f>IF(N150="zákl. přenesená",J150,0)</f>
        <v>0</v>
      </c>
      <c r="BH150" s="195">
        <f>IF(N150="sníž. přenesená",J150,0)</f>
        <v>0</v>
      </c>
      <c r="BI150" s="195">
        <f>IF(N150="nulová",J150,0)</f>
        <v>0</v>
      </c>
      <c r="BJ150" s="112" t="s">
        <v>544</v>
      </c>
      <c r="BK150" s="195">
        <f>ROUND(I150*H150,2)</f>
        <v>0</v>
      </c>
      <c r="BL150" s="112" t="s">
        <v>863</v>
      </c>
      <c r="BM150" s="194" t="s">
        <v>5698</v>
      </c>
    </row>
    <row r="151" spans="2:65" s="119" customFormat="1" x14ac:dyDescent="0.25">
      <c r="B151" s="120"/>
      <c r="D151" s="196" t="s">
        <v>865</v>
      </c>
      <c r="F151" s="197" t="s">
        <v>4974</v>
      </c>
      <c r="L151" s="120"/>
      <c r="M151" s="198"/>
      <c r="T151" s="199"/>
      <c r="AT151" s="112" t="s">
        <v>865</v>
      </c>
      <c r="AU151" s="112" t="s">
        <v>240</v>
      </c>
    </row>
    <row r="152" spans="2:65" s="119" customFormat="1" x14ac:dyDescent="0.25">
      <c r="B152" s="120"/>
      <c r="D152" s="200" t="s">
        <v>867</v>
      </c>
      <c r="F152" s="424" t="s">
        <v>4975</v>
      </c>
      <c r="L152" s="120"/>
      <c r="M152" s="198"/>
      <c r="T152" s="199"/>
      <c r="AT152" s="112" t="s">
        <v>867</v>
      </c>
      <c r="AU152" s="112" t="s">
        <v>240</v>
      </c>
    </row>
    <row r="153" spans="2:65" s="202" customFormat="1" ht="11.25" x14ac:dyDescent="0.25">
      <c r="B153" s="203"/>
      <c r="D153" s="196" t="s">
        <v>869</v>
      </c>
      <c r="E153" s="204" t="s">
        <v>792</v>
      </c>
      <c r="F153" s="205" t="s">
        <v>284</v>
      </c>
      <c r="H153" s="206">
        <v>40</v>
      </c>
      <c r="L153" s="203"/>
      <c r="M153" s="207"/>
      <c r="T153" s="208"/>
      <c r="AT153" s="204" t="s">
        <v>869</v>
      </c>
      <c r="AU153" s="204" t="s">
        <v>240</v>
      </c>
      <c r="AV153" s="202" t="s">
        <v>240</v>
      </c>
      <c r="AW153" s="202" t="s">
        <v>871</v>
      </c>
      <c r="AX153" s="202" t="s">
        <v>544</v>
      </c>
      <c r="AY153" s="204" t="s">
        <v>858</v>
      </c>
    </row>
    <row r="154" spans="2:65" s="119" customFormat="1" ht="16.5" customHeight="1" x14ac:dyDescent="0.25">
      <c r="B154" s="120"/>
      <c r="C154" s="432" t="s">
        <v>1503</v>
      </c>
      <c r="D154" s="432" t="s">
        <v>932</v>
      </c>
      <c r="E154" s="433" t="s">
        <v>4977</v>
      </c>
      <c r="F154" s="434" t="s">
        <v>4978</v>
      </c>
      <c r="G154" s="435" t="s">
        <v>85</v>
      </c>
      <c r="H154" s="436">
        <v>40.6</v>
      </c>
      <c r="I154" s="437"/>
      <c r="J154" s="437">
        <f>ROUND(I154*H154,2)</f>
        <v>0</v>
      </c>
      <c r="K154" s="434" t="s">
        <v>862</v>
      </c>
      <c r="L154" s="215"/>
      <c r="M154" s="216" t="s">
        <v>792</v>
      </c>
      <c r="N154" s="217" t="s">
        <v>809</v>
      </c>
      <c r="O154" s="192">
        <v>0</v>
      </c>
      <c r="P154" s="192">
        <f>O154*H154</f>
        <v>0</v>
      </c>
      <c r="Q154" s="192">
        <v>1.0499999999999999E-3</v>
      </c>
      <c r="R154" s="192">
        <f>Q154*H154</f>
        <v>4.2630000000000001E-2</v>
      </c>
      <c r="S154" s="192">
        <v>0</v>
      </c>
      <c r="T154" s="193">
        <f>S154*H154</f>
        <v>0</v>
      </c>
      <c r="AR154" s="194" t="s">
        <v>905</v>
      </c>
      <c r="AT154" s="194" t="s">
        <v>932</v>
      </c>
      <c r="AU154" s="194" t="s">
        <v>240</v>
      </c>
      <c r="AY154" s="112" t="s">
        <v>858</v>
      </c>
      <c r="BE154" s="195">
        <f>IF(N154="základní",J154,0)</f>
        <v>0</v>
      </c>
      <c r="BF154" s="195">
        <f>IF(N154="snížená",J154,0)</f>
        <v>0</v>
      </c>
      <c r="BG154" s="195">
        <f>IF(N154="zákl. přenesená",J154,0)</f>
        <v>0</v>
      </c>
      <c r="BH154" s="195">
        <f>IF(N154="sníž. přenesená",J154,0)</f>
        <v>0</v>
      </c>
      <c r="BI154" s="195">
        <f>IF(N154="nulová",J154,0)</f>
        <v>0</v>
      </c>
      <c r="BJ154" s="112" t="s">
        <v>544</v>
      </c>
      <c r="BK154" s="195">
        <f>ROUND(I154*H154,2)</f>
        <v>0</v>
      </c>
      <c r="BL154" s="112" t="s">
        <v>863</v>
      </c>
      <c r="BM154" s="194" t="s">
        <v>5699</v>
      </c>
    </row>
    <row r="155" spans="2:65" s="119" customFormat="1" x14ac:dyDescent="0.25">
      <c r="B155" s="120"/>
      <c r="D155" s="196" t="s">
        <v>865</v>
      </c>
      <c r="F155" s="197" t="s">
        <v>4978</v>
      </c>
      <c r="L155" s="120"/>
      <c r="M155" s="198"/>
      <c r="T155" s="199"/>
      <c r="AT155" s="112" t="s">
        <v>865</v>
      </c>
      <c r="AU155" s="112" t="s">
        <v>240</v>
      </c>
    </row>
    <row r="156" spans="2:65" s="202" customFormat="1" ht="11.25" x14ac:dyDescent="0.25">
      <c r="B156" s="203"/>
      <c r="D156" s="196" t="s">
        <v>869</v>
      </c>
      <c r="F156" s="205" t="s">
        <v>5700</v>
      </c>
      <c r="H156" s="206">
        <v>40.6</v>
      </c>
      <c r="L156" s="203"/>
      <c r="M156" s="207"/>
      <c r="T156" s="208"/>
      <c r="AT156" s="204" t="s">
        <v>869</v>
      </c>
      <c r="AU156" s="204" t="s">
        <v>240</v>
      </c>
      <c r="AV156" s="202" t="s">
        <v>240</v>
      </c>
      <c r="AW156" s="202" t="s">
        <v>787</v>
      </c>
      <c r="AX156" s="202" t="s">
        <v>544</v>
      </c>
      <c r="AY156" s="204" t="s">
        <v>858</v>
      </c>
    </row>
    <row r="157" spans="2:65" s="119" customFormat="1" ht="16.5" customHeight="1" x14ac:dyDescent="0.25">
      <c r="B157" s="120"/>
      <c r="C157" s="418" t="s">
        <v>986</v>
      </c>
      <c r="D157" s="418" t="s">
        <v>512</v>
      </c>
      <c r="E157" s="419" t="s">
        <v>5701</v>
      </c>
      <c r="F157" s="420" t="s">
        <v>5702</v>
      </c>
      <c r="G157" s="421" t="s">
        <v>85</v>
      </c>
      <c r="H157" s="422">
        <v>8</v>
      </c>
      <c r="I157" s="423"/>
      <c r="J157" s="423">
        <f>ROUND(I157*H157,2)</f>
        <v>0</v>
      </c>
      <c r="K157" s="420" t="s">
        <v>862</v>
      </c>
      <c r="L157" s="120"/>
      <c r="M157" s="190" t="s">
        <v>792</v>
      </c>
      <c r="N157" s="191" t="s">
        <v>809</v>
      </c>
      <c r="O157" s="192">
        <v>0.29199999999999998</v>
      </c>
      <c r="P157" s="192">
        <f>O157*H157</f>
        <v>2.3359999999999999</v>
      </c>
      <c r="Q157" s="192">
        <v>1.0000000000000001E-5</v>
      </c>
      <c r="R157" s="192">
        <f>Q157*H157</f>
        <v>8.0000000000000007E-5</v>
      </c>
      <c r="S157" s="192">
        <v>0</v>
      </c>
      <c r="T157" s="193">
        <f>S157*H157</f>
        <v>0</v>
      </c>
      <c r="AR157" s="194" t="s">
        <v>863</v>
      </c>
      <c r="AT157" s="194" t="s">
        <v>512</v>
      </c>
      <c r="AU157" s="194" t="s">
        <v>240</v>
      </c>
      <c r="AY157" s="112" t="s">
        <v>858</v>
      </c>
      <c r="BE157" s="195">
        <f>IF(N157="základní",J157,0)</f>
        <v>0</v>
      </c>
      <c r="BF157" s="195">
        <f>IF(N157="snížená",J157,0)</f>
        <v>0</v>
      </c>
      <c r="BG157" s="195">
        <f>IF(N157="zákl. přenesená",J157,0)</f>
        <v>0</v>
      </c>
      <c r="BH157" s="195">
        <f>IF(N157="sníž. přenesená",J157,0)</f>
        <v>0</v>
      </c>
      <c r="BI157" s="195">
        <f>IF(N157="nulová",J157,0)</f>
        <v>0</v>
      </c>
      <c r="BJ157" s="112" t="s">
        <v>544</v>
      </c>
      <c r="BK157" s="195">
        <f>ROUND(I157*H157,2)</f>
        <v>0</v>
      </c>
      <c r="BL157" s="112" t="s">
        <v>863</v>
      </c>
      <c r="BM157" s="194" t="s">
        <v>5703</v>
      </c>
    </row>
    <row r="158" spans="2:65" s="119" customFormat="1" x14ac:dyDescent="0.25">
      <c r="B158" s="120"/>
      <c r="D158" s="196" t="s">
        <v>865</v>
      </c>
      <c r="F158" s="197" t="s">
        <v>5704</v>
      </c>
      <c r="L158" s="120"/>
      <c r="M158" s="198"/>
      <c r="T158" s="199"/>
      <c r="AT158" s="112" t="s">
        <v>865</v>
      </c>
      <c r="AU158" s="112" t="s">
        <v>240</v>
      </c>
    </row>
    <row r="159" spans="2:65" s="119" customFormat="1" x14ac:dyDescent="0.25">
      <c r="B159" s="120"/>
      <c r="D159" s="200" t="s">
        <v>867</v>
      </c>
      <c r="F159" s="424" t="s">
        <v>5705</v>
      </c>
      <c r="L159" s="120"/>
      <c r="M159" s="198"/>
      <c r="T159" s="199"/>
      <c r="AT159" s="112" t="s">
        <v>867</v>
      </c>
      <c r="AU159" s="112" t="s">
        <v>240</v>
      </c>
    </row>
    <row r="160" spans="2:65" s="202" customFormat="1" ht="11.25" x14ac:dyDescent="0.25">
      <c r="B160" s="203"/>
      <c r="D160" s="196" t="s">
        <v>869</v>
      </c>
      <c r="E160" s="204" t="s">
        <v>792</v>
      </c>
      <c r="F160" s="205" t="s">
        <v>629</v>
      </c>
      <c r="H160" s="206">
        <v>8</v>
      </c>
      <c r="L160" s="203"/>
      <c r="M160" s="207"/>
      <c r="T160" s="208"/>
      <c r="AT160" s="204" t="s">
        <v>869</v>
      </c>
      <c r="AU160" s="204" t="s">
        <v>240</v>
      </c>
      <c r="AV160" s="202" t="s">
        <v>240</v>
      </c>
      <c r="AW160" s="202" t="s">
        <v>871</v>
      </c>
      <c r="AX160" s="202" t="s">
        <v>544</v>
      </c>
      <c r="AY160" s="204" t="s">
        <v>858</v>
      </c>
    </row>
    <row r="161" spans="2:65" s="119" customFormat="1" ht="16.5" customHeight="1" x14ac:dyDescent="0.25">
      <c r="B161" s="120"/>
      <c r="C161" s="432" t="s">
        <v>992</v>
      </c>
      <c r="D161" s="432" t="s">
        <v>932</v>
      </c>
      <c r="E161" s="433" t="s">
        <v>5706</v>
      </c>
      <c r="F161" s="434" t="s">
        <v>5707</v>
      </c>
      <c r="G161" s="435" t="s">
        <v>85</v>
      </c>
      <c r="H161" s="436">
        <v>8.24</v>
      </c>
      <c r="I161" s="437"/>
      <c r="J161" s="437">
        <f>ROUND(I161*H161,2)</f>
        <v>0</v>
      </c>
      <c r="K161" s="434" t="s">
        <v>862</v>
      </c>
      <c r="L161" s="215"/>
      <c r="M161" s="216" t="s">
        <v>792</v>
      </c>
      <c r="N161" s="217" t="s">
        <v>809</v>
      </c>
      <c r="O161" s="192">
        <v>0</v>
      </c>
      <c r="P161" s="192">
        <f>O161*H161</f>
        <v>0</v>
      </c>
      <c r="Q161" s="192">
        <v>4.2700000000000004E-3</v>
      </c>
      <c r="R161" s="192">
        <f>Q161*H161</f>
        <v>3.5184800000000002E-2</v>
      </c>
      <c r="S161" s="192">
        <v>0</v>
      </c>
      <c r="T161" s="193">
        <f>S161*H161</f>
        <v>0</v>
      </c>
      <c r="AR161" s="194" t="s">
        <v>905</v>
      </c>
      <c r="AT161" s="194" t="s">
        <v>932</v>
      </c>
      <c r="AU161" s="194" t="s">
        <v>240</v>
      </c>
      <c r="AY161" s="112" t="s">
        <v>858</v>
      </c>
      <c r="BE161" s="195">
        <f>IF(N161="základní",J161,0)</f>
        <v>0</v>
      </c>
      <c r="BF161" s="195">
        <f>IF(N161="snížená",J161,0)</f>
        <v>0</v>
      </c>
      <c r="BG161" s="195">
        <f>IF(N161="zákl. přenesená",J161,0)</f>
        <v>0</v>
      </c>
      <c r="BH161" s="195">
        <f>IF(N161="sníž. přenesená",J161,0)</f>
        <v>0</v>
      </c>
      <c r="BI161" s="195">
        <f>IF(N161="nulová",J161,0)</f>
        <v>0</v>
      </c>
      <c r="BJ161" s="112" t="s">
        <v>544</v>
      </c>
      <c r="BK161" s="195">
        <f>ROUND(I161*H161,2)</f>
        <v>0</v>
      </c>
      <c r="BL161" s="112" t="s">
        <v>863</v>
      </c>
      <c r="BM161" s="194" t="s">
        <v>5708</v>
      </c>
    </row>
    <row r="162" spans="2:65" s="119" customFormat="1" x14ac:dyDescent="0.25">
      <c r="B162" s="120"/>
      <c r="D162" s="196" t="s">
        <v>865</v>
      </c>
      <c r="F162" s="197" t="s">
        <v>5707</v>
      </c>
      <c r="L162" s="120"/>
      <c r="M162" s="198"/>
      <c r="T162" s="199"/>
      <c r="AT162" s="112" t="s">
        <v>865</v>
      </c>
      <c r="AU162" s="112" t="s">
        <v>240</v>
      </c>
    </row>
    <row r="163" spans="2:65" s="202" customFormat="1" ht="11.25" x14ac:dyDescent="0.25">
      <c r="B163" s="203"/>
      <c r="D163" s="196" t="s">
        <v>869</v>
      </c>
      <c r="F163" s="205" t="s">
        <v>5709</v>
      </c>
      <c r="H163" s="206">
        <v>8.24</v>
      </c>
      <c r="L163" s="203"/>
      <c r="M163" s="207"/>
      <c r="T163" s="208"/>
      <c r="AT163" s="204" t="s">
        <v>869</v>
      </c>
      <c r="AU163" s="204" t="s">
        <v>240</v>
      </c>
      <c r="AV163" s="202" t="s">
        <v>240</v>
      </c>
      <c r="AW163" s="202" t="s">
        <v>787</v>
      </c>
      <c r="AX163" s="202" t="s">
        <v>544</v>
      </c>
      <c r="AY163" s="204" t="s">
        <v>858</v>
      </c>
    </row>
    <row r="164" spans="2:65" s="119" customFormat="1" ht="16.5" customHeight="1" x14ac:dyDescent="0.25">
      <c r="B164" s="120"/>
      <c r="C164" s="418" t="s">
        <v>969</v>
      </c>
      <c r="D164" s="418" t="s">
        <v>512</v>
      </c>
      <c r="E164" s="419" t="s">
        <v>5710</v>
      </c>
      <c r="F164" s="420" t="s">
        <v>5711</v>
      </c>
      <c r="G164" s="421" t="s">
        <v>85</v>
      </c>
      <c r="H164" s="422">
        <v>14</v>
      </c>
      <c r="I164" s="423"/>
      <c r="J164" s="423">
        <f>ROUND(I164*H164,2)</f>
        <v>0</v>
      </c>
      <c r="K164" s="420" t="s">
        <v>862</v>
      </c>
      <c r="L164" s="120"/>
      <c r="M164" s="190" t="s">
        <v>792</v>
      </c>
      <c r="N164" s="191" t="s">
        <v>809</v>
      </c>
      <c r="O164" s="192">
        <v>0.3</v>
      </c>
      <c r="P164" s="192">
        <f>O164*H164</f>
        <v>4.2</v>
      </c>
      <c r="Q164" s="192">
        <v>2.0000000000000002E-5</v>
      </c>
      <c r="R164" s="192">
        <f>Q164*H164</f>
        <v>2.8000000000000003E-4</v>
      </c>
      <c r="S164" s="192">
        <v>0</v>
      </c>
      <c r="T164" s="193">
        <f>S164*H164</f>
        <v>0</v>
      </c>
      <c r="AR164" s="194" t="s">
        <v>863</v>
      </c>
      <c r="AT164" s="194" t="s">
        <v>512</v>
      </c>
      <c r="AU164" s="194" t="s">
        <v>240</v>
      </c>
      <c r="AY164" s="112" t="s">
        <v>858</v>
      </c>
      <c r="BE164" s="195">
        <f>IF(N164="základní",J164,0)</f>
        <v>0</v>
      </c>
      <c r="BF164" s="195">
        <f>IF(N164="snížená",J164,0)</f>
        <v>0</v>
      </c>
      <c r="BG164" s="195">
        <f>IF(N164="zákl. přenesená",J164,0)</f>
        <v>0</v>
      </c>
      <c r="BH164" s="195">
        <f>IF(N164="sníž. přenesená",J164,0)</f>
        <v>0</v>
      </c>
      <c r="BI164" s="195">
        <f>IF(N164="nulová",J164,0)</f>
        <v>0</v>
      </c>
      <c r="BJ164" s="112" t="s">
        <v>544</v>
      </c>
      <c r="BK164" s="195">
        <f>ROUND(I164*H164,2)</f>
        <v>0</v>
      </c>
      <c r="BL164" s="112" t="s">
        <v>863</v>
      </c>
      <c r="BM164" s="194" t="s">
        <v>5712</v>
      </c>
    </row>
    <row r="165" spans="2:65" s="119" customFormat="1" x14ac:dyDescent="0.25">
      <c r="B165" s="120"/>
      <c r="D165" s="196" t="s">
        <v>865</v>
      </c>
      <c r="F165" s="197" t="s">
        <v>5713</v>
      </c>
      <c r="L165" s="120"/>
      <c r="M165" s="198"/>
      <c r="T165" s="199"/>
      <c r="AT165" s="112" t="s">
        <v>865</v>
      </c>
      <c r="AU165" s="112" t="s">
        <v>240</v>
      </c>
    </row>
    <row r="166" spans="2:65" s="119" customFormat="1" x14ac:dyDescent="0.25">
      <c r="B166" s="120"/>
      <c r="D166" s="200" t="s">
        <v>867</v>
      </c>
      <c r="F166" s="424" t="s">
        <v>5714</v>
      </c>
      <c r="L166" s="120"/>
      <c r="M166" s="198"/>
      <c r="T166" s="199"/>
      <c r="AT166" s="112" t="s">
        <v>867</v>
      </c>
      <c r="AU166" s="112" t="s">
        <v>240</v>
      </c>
    </row>
    <row r="167" spans="2:65" s="202" customFormat="1" ht="11.25" x14ac:dyDescent="0.25">
      <c r="B167" s="203"/>
      <c r="D167" s="196" t="s">
        <v>869</v>
      </c>
      <c r="E167" s="204" t="s">
        <v>792</v>
      </c>
      <c r="F167" s="205" t="s">
        <v>5715</v>
      </c>
      <c r="H167" s="206">
        <v>14</v>
      </c>
      <c r="L167" s="203"/>
      <c r="M167" s="207"/>
      <c r="T167" s="208"/>
      <c r="AT167" s="204" t="s">
        <v>869</v>
      </c>
      <c r="AU167" s="204" t="s">
        <v>240</v>
      </c>
      <c r="AV167" s="202" t="s">
        <v>240</v>
      </c>
      <c r="AW167" s="202" t="s">
        <v>871</v>
      </c>
      <c r="AX167" s="202" t="s">
        <v>544</v>
      </c>
      <c r="AY167" s="204" t="s">
        <v>858</v>
      </c>
    </row>
    <row r="168" spans="2:65" s="119" customFormat="1" ht="16.5" customHeight="1" x14ac:dyDescent="0.25">
      <c r="B168" s="120"/>
      <c r="C168" s="432" t="s">
        <v>978</v>
      </c>
      <c r="D168" s="432" t="s">
        <v>932</v>
      </c>
      <c r="E168" s="433" t="s">
        <v>5716</v>
      </c>
      <c r="F168" s="434" t="s">
        <v>5717</v>
      </c>
      <c r="G168" s="435" t="s">
        <v>85</v>
      </c>
      <c r="H168" s="436">
        <v>14.42</v>
      </c>
      <c r="I168" s="437"/>
      <c r="J168" s="437">
        <f>ROUND(I168*H168,2)</f>
        <v>0</v>
      </c>
      <c r="K168" s="434" t="s">
        <v>862</v>
      </c>
      <c r="L168" s="215"/>
      <c r="M168" s="216" t="s">
        <v>792</v>
      </c>
      <c r="N168" s="217" t="s">
        <v>809</v>
      </c>
      <c r="O168" s="192">
        <v>0</v>
      </c>
      <c r="P168" s="192">
        <f>O168*H168</f>
        <v>0</v>
      </c>
      <c r="Q168" s="192">
        <v>7.5799999999999999E-3</v>
      </c>
      <c r="R168" s="192">
        <f>Q168*H168</f>
        <v>0.1093036</v>
      </c>
      <c r="S168" s="192">
        <v>0</v>
      </c>
      <c r="T168" s="193">
        <f>S168*H168</f>
        <v>0</v>
      </c>
      <c r="AR168" s="194" t="s">
        <v>905</v>
      </c>
      <c r="AT168" s="194" t="s">
        <v>932</v>
      </c>
      <c r="AU168" s="194" t="s">
        <v>240</v>
      </c>
      <c r="AY168" s="112" t="s">
        <v>858</v>
      </c>
      <c r="BE168" s="195">
        <f>IF(N168="základní",J168,0)</f>
        <v>0</v>
      </c>
      <c r="BF168" s="195">
        <f>IF(N168="snížená",J168,0)</f>
        <v>0</v>
      </c>
      <c r="BG168" s="195">
        <f>IF(N168="zákl. přenesená",J168,0)</f>
        <v>0</v>
      </c>
      <c r="BH168" s="195">
        <f>IF(N168="sníž. přenesená",J168,0)</f>
        <v>0</v>
      </c>
      <c r="BI168" s="195">
        <f>IF(N168="nulová",J168,0)</f>
        <v>0</v>
      </c>
      <c r="BJ168" s="112" t="s">
        <v>544</v>
      </c>
      <c r="BK168" s="195">
        <f>ROUND(I168*H168,2)</f>
        <v>0</v>
      </c>
      <c r="BL168" s="112" t="s">
        <v>863</v>
      </c>
      <c r="BM168" s="194" t="s">
        <v>5718</v>
      </c>
    </row>
    <row r="169" spans="2:65" s="119" customFormat="1" x14ac:dyDescent="0.25">
      <c r="B169" s="120"/>
      <c r="D169" s="196" t="s">
        <v>865</v>
      </c>
      <c r="F169" s="197" t="s">
        <v>5717</v>
      </c>
      <c r="L169" s="120"/>
      <c r="M169" s="198"/>
      <c r="T169" s="199"/>
      <c r="AT169" s="112" t="s">
        <v>865</v>
      </c>
      <c r="AU169" s="112" t="s">
        <v>240</v>
      </c>
    </row>
    <row r="170" spans="2:65" s="202" customFormat="1" ht="11.25" x14ac:dyDescent="0.25">
      <c r="B170" s="203"/>
      <c r="D170" s="196" t="s">
        <v>869</v>
      </c>
      <c r="F170" s="205" t="s">
        <v>5719</v>
      </c>
      <c r="H170" s="206">
        <v>14.42</v>
      </c>
      <c r="L170" s="203"/>
      <c r="M170" s="207"/>
      <c r="T170" s="208"/>
      <c r="AT170" s="204" t="s">
        <v>869</v>
      </c>
      <c r="AU170" s="204" t="s">
        <v>240</v>
      </c>
      <c r="AV170" s="202" t="s">
        <v>240</v>
      </c>
      <c r="AW170" s="202" t="s">
        <v>787</v>
      </c>
      <c r="AX170" s="202" t="s">
        <v>544</v>
      </c>
      <c r="AY170" s="204" t="s">
        <v>858</v>
      </c>
    </row>
    <row r="171" spans="2:65" s="119" customFormat="1" ht="16.5" customHeight="1" x14ac:dyDescent="0.25">
      <c r="B171" s="120"/>
      <c r="C171" s="418" t="s">
        <v>999</v>
      </c>
      <c r="D171" s="418" t="s">
        <v>512</v>
      </c>
      <c r="E171" s="419" t="s">
        <v>5720</v>
      </c>
      <c r="F171" s="420" t="s">
        <v>5721</v>
      </c>
      <c r="G171" s="421" t="s">
        <v>67</v>
      </c>
      <c r="H171" s="422">
        <v>1</v>
      </c>
      <c r="I171" s="423"/>
      <c r="J171" s="423">
        <f>ROUND(I171*H171,2)</f>
        <v>0</v>
      </c>
      <c r="K171" s="420" t="s">
        <v>862</v>
      </c>
      <c r="L171" s="120"/>
      <c r="M171" s="190" t="s">
        <v>792</v>
      </c>
      <c r="N171" s="191" t="s">
        <v>809</v>
      </c>
      <c r="O171" s="192">
        <v>0.66700000000000004</v>
      </c>
      <c r="P171" s="192">
        <f>O171*H171</f>
        <v>0.66700000000000004</v>
      </c>
      <c r="Q171" s="192">
        <v>0.10661</v>
      </c>
      <c r="R171" s="192">
        <f>Q171*H171</f>
        <v>0.10661</v>
      </c>
      <c r="S171" s="192">
        <v>0</v>
      </c>
      <c r="T171" s="193">
        <f>S171*H171</f>
        <v>0</v>
      </c>
      <c r="AR171" s="194" t="s">
        <v>863</v>
      </c>
      <c r="AT171" s="194" t="s">
        <v>512</v>
      </c>
      <c r="AU171" s="194" t="s">
        <v>240</v>
      </c>
      <c r="AY171" s="112" t="s">
        <v>858</v>
      </c>
      <c r="BE171" s="195">
        <f>IF(N171="základní",J171,0)</f>
        <v>0</v>
      </c>
      <c r="BF171" s="195">
        <f>IF(N171="snížená",J171,0)</f>
        <v>0</v>
      </c>
      <c r="BG171" s="195">
        <f>IF(N171="zákl. přenesená",J171,0)</f>
        <v>0</v>
      </c>
      <c r="BH171" s="195">
        <f>IF(N171="sníž. přenesená",J171,0)</f>
        <v>0</v>
      </c>
      <c r="BI171" s="195">
        <f>IF(N171="nulová",J171,0)</f>
        <v>0</v>
      </c>
      <c r="BJ171" s="112" t="s">
        <v>544</v>
      </c>
      <c r="BK171" s="195">
        <f>ROUND(I171*H171,2)</f>
        <v>0</v>
      </c>
      <c r="BL171" s="112" t="s">
        <v>863</v>
      </c>
      <c r="BM171" s="194" t="s">
        <v>5722</v>
      </c>
    </row>
    <row r="172" spans="2:65" s="119" customFormat="1" ht="19.5" x14ac:dyDescent="0.25">
      <c r="B172" s="120"/>
      <c r="D172" s="196" t="s">
        <v>865</v>
      </c>
      <c r="F172" s="197" t="s">
        <v>5723</v>
      </c>
      <c r="L172" s="120"/>
      <c r="M172" s="198"/>
      <c r="T172" s="199"/>
      <c r="AT172" s="112" t="s">
        <v>865</v>
      </c>
      <c r="AU172" s="112" t="s">
        <v>240</v>
      </c>
    </row>
    <row r="173" spans="2:65" s="119" customFormat="1" x14ac:dyDescent="0.25">
      <c r="B173" s="120"/>
      <c r="D173" s="200" t="s">
        <v>867</v>
      </c>
      <c r="F173" s="424" t="s">
        <v>5724</v>
      </c>
      <c r="L173" s="120"/>
      <c r="M173" s="198"/>
      <c r="T173" s="199"/>
      <c r="AT173" s="112" t="s">
        <v>867</v>
      </c>
      <c r="AU173" s="112" t="s">
        <v>240</v>
      </c>
    </row>
    <row r="174" spans="2:65" s="119" customFormat="1" ht="16.5" customHeight="1" x14ac:dyDescent="0.25">
      <c r="B174" s="120"/>
      <c r="C174" s="418" t="s">
        <v>1021</v>
      </c>
      <c r="D174" s="418" t="s">
        <v>512</v>
      </c>
      <c r="E174" s="419" t="s">
        <v>5725</v>
      </c>
      <c r="F174" s="420" t="s">
        <v>5726</v>
      </c>
      <c r="G174" s="421" t="s">
        <v>67</v>
      </c>
      <c r="H174" s="422">
        <v>2</v>
      </c>
      <c r="I174" s="423"/>
      <c r="J174" s="423">
        <f>ROUND(I174*H174,2)</f>
        <v>0</v>
      </c>
      <c r="K174" s="420" t="s">
        <v>862</v>
      </c>
      <c r="L174" s="120"/>
      <c r="M174" s="190" t="s">
        <v>792</v>
      </c>
      <c r="N174" s="191" t="s">
        <v>809</v>
      </c>
      <c r="O174" s="192">
        <v>0.66700000000000004</v>
      </c>
      <c r="P174" s="192">
        <f>O174*H174</f>
        <v>1.3340000000000001</v>
      </c>
      <c r="Q174" s="192">
        <v>0.11217000000000001</v>
      </c>
      <c r="R174" s="192">
        <f>Q174*H174</f>
        <v>0.22434000000000001</v>
      </c>
      <c r="S174" s="192">
        <v>0</v>
      </c>
      <c r="T174" s="193">
        <f>S174*H174</f>
        <v>0</v>
      </c>
      <c r="AR174" s="194" t="s">
        <v>863</v>
      </c>
      <c r="AT174" s="194" t="s">
        <v>512</v>
      </c>
      <c r="AU174" s="194" t="s">
        <v>240</v>
      </c>
      <c r="AY174" s="112" t="s">
        <v>858</v>
      </c>
      <c r="BE174" s="195">
        <f>IF(N174="základní",J174,0)</f>
        <v>0</v>
      </c>
      <c r="BF174" s="195">
        <f>IF(N174="snížená",J174,0)</f>
        <v>0</v>
      </c>
      <c r="BG174" s="195">
        <f>IF(N174="zákl. přenesená",J174,0)</f>
        <v>0</v>
      </c>
      <c r="BH174" s="195">
        <f>IF(N174="sníž. přenesená",J174,0)</f>
        <v>0</v>
      </c>
      <c r="BI174" s="195">
        <f>IF(N174="nulová",J174,0)</f>
        <v>0</v>
      </c>
      <c r="BJ174" s="112" t="s">
        <v>544</v>
      </c>
      <c r="BK174" s="195">
        <f>ROUND(I174*H174,2)</f>
        <v>0</v>
      </c>
      <c r="BL174" s="112" t="s">
        <v>863</v>
      </c>
      <c r="BM174" s="194" t="s">
        <v>5727</v>
      </c>
    </row>
    <row r="175" spans="2:65" s="119" customFormat="1" ht="19.5" x14ac:dyDescent="0.25">
      <c r="B175" s="120"/>
      <c r="D175" s="196" t="s">
        <v>865</v>
      </c>
      <c r="F175" s="197" t="s">
        <v>5728</v>
      </c>
      <c r="L175" s="120"/>
      <c r="M175" s="198"/>
      <c r="T175" s="199"/>
      <c r="AT175" s="112" t="s">
        <v>865</v>
      </c>
      <c r="AU175" s="112" t="s">
        <v>240</v>
      </c>
    </row>
    <row r="176" spans="2:65" s="119" customFormat="1" x14ac:dyDescent="0.25">
      <c r="B176" s="120"/>
      <c r="D176" s="200" t="s">
        <v>867</v>
      </c>
      <c r="F176" s="424" t="s">
        <v>5729</v>
      </c>
      <c r="L176" s="120"/>
      <c r="M176" s="198"/>
      <c r="T176" s="199"/>
      <c r="AT176" s="112" t="s">
        <v>867</v>
      </c>
      <c r="AU176" s="112" t="s">
        <v>240</v>
      </c>
    </row>
    <row r="177" spans="2:65" s="119" customFormat="1" ht="16.5" customHeight="1" x14ac:dyDescent="0.25">
      <c r="B177" s="120"/>
      <c r="C177" s="418" t="s">
        <v>1005</v>
      </c>
      <c r="D177" s="418" t="s">
        <v>512</v>
      </c>
      <c r="E177" s="419" t="s">
        <v>680</v>
      </c>
      <c r="F177" s="420" t="s">
        <v>681</v>
      </c>
      <c r="G177" s="421" t="s">
        <v>67</v>
      </c>
      <c r="H177" s="422">
        <v>1</v>
      </c>
      <c r="I177" s="423"/>
      <c r="J177" s="423">
        <f>ROUND(I177*H177,2)</f>
        <v>0</v>
      </c>
      <c r="K177" s="420" t="s">
        <v>862</v>
      </c>
      <c r="L177" s="120"/>
      <c r="M177" s="190" t="s">
        <v>792</v>
      </c>
      <c r="N177" s="191" t="s">
        <v>809</v>
      </c>
      <c r="O177" s="192">
        <v>0.16700000000000001</v>
      </c>
      <c r="P177" s="192">
        <f>O177*H177</f>
        <v>0.16700000000000001</v>
      </c>
      <c r="Q177" s="192">
        <v>2.4240000000000001E-2</v>
      </c>
      <c r="R177" s="192">
        <f>Q177*H177</f>
        <v>2.4240000000000001E-2</v>
      </c>
      <c r="S177" s="192">
        <v>0</v>
      </c>
      <c r="T177" s="193">
        <f>S177*H177</f>
        <v>0</v>
      </c>
      <c r="AR177" s="194" t="s">
        <v>863</v>
      </c>
      <c r="AT177" s="194" t="s">
        <v>512</v>
      </c>
      <c r="AU177" s="194" t="s">
        <v>240</v>
      </c>
      <c r="AY177" s="112" t="s">
        <v>858</v>
      </c>
      <c r="BE177" s="195">
        <f>IF(N177="základní",J177,0)</f>
        <v>0</v>
      </c>
      <c r="BF177" s="195">
        <f>IF(N177="snížená",J177,0)</f>
        <v>0</v>
      </c>
      <c r="BG177" s="195">
        <f>IF(N177="zákl. přenesená",J177,0)</f>
        <v>0</v>
      </c>
      <c r="BH177" s="195">
        <f>IF(N177="sníž. přenesená",J177,0)</f>
        <v>0</v>
      </c>
      <c r="BI177" s="195">
        <f>IF(N177="nulová",J177,0)</f>
        <v>0</v>
      </c>
      <c r="BJ177" s="112" t="s">
        <v>544</v>
      </c>
      <c r="BK177" s="195">
        <f>ROUND(I177*H177,2)</f>
        <v>0</v>
      </c>
      <c r="BL177" s="112" t="s">
        <v>863</v>
      </c>
      <c r="BM177" s="194" t="s">
        <v>5730</v>
      </c>
    </row>
    <row r="178" spans="2:65" s="119" customFormat="1" x14ac:dyDescent="0.25">
      <c r="B178" s="120"/>
      <c r="D178" s="196" t="s">
        <v>865</v>
      </c>
      <c r="F178" s="197" t="s">
        <v>5083</v>
      </c>
      <c r="L178" s="120"/>
      <c r="M178" s="198"/>
      <c r="T178" s="199"/>
      <c r="AT178" s="112" t="s">
        <v>865</v>
      </c>
      <c r="AU178" s="112" t="s">
        <v>240</v>
      </c>
    </row>
    <row r="179" spans="2:65" s="119" customFormat="1" x14ac:dyDescent="0.25">
      <c r="B179" s="120"/>
      <c r="D179" s="200" t="s">
        <v>867</v>
      </c>
      <c r="F179" s="424" t="s">
        <v>5084</v>
      </c>
      <c r="L179" s="120"/>
      <c r="M179" s="198"/>
      <c r="T179" s="199"/>
      <c r="AT179" s="112" t="s">
        <v>867</v>
      </c>
      <c r="AU179" s="112" t="s">
        <v>240</v>
      </c>
    </row>
    <row r="180" spans="2:65" s="119" customFormat="1" ht="16.5" customHeight="1" x14ac:dyDescent="0.25">
      <c r="B180" s="120"/>
      <c r="C180" s="418" t="s">
        <v>1027</v>
      </c>
      <c r="D180" s="418" t="s">
        <v>512</v>
      </c>
      <c r="E180" s="419" t="s">
        <v>680</v>
      </c>
      <c r="F180" s="420" t="s">
        <v>681</v>
      </c>
      <c r="G180" s="421" t="s">
        <v>67</v>
      </c>
      <c r="H180" s="422">
        <v>2</v>
      </c>
      <c r="I180" s="423"/>
      <c r="J180" s="423">
        <f>ROUND(I180*H180,2)</f>
        <v>0</v>
      </c>
      <c r="K180" s="420" t="s">
        <v>862</v>
      </c>
      <c r="L180" s="120"/>
      <c r="M180" s="190" t="s">
        <v>792</v>
      </c>
      <c r="N180" s="191" t="s">
        <v>809</v>
      </c>
      <c r="O180" s="192">
        <v>0.16700000000000001</v>
      </c>
      <c r="P180" s="192">
        <f>O180*H180</f>
        <v>0.33400000000000002</v>
      </c>
      <c r="Q180" s="192">
        <v>2.4240000000000001E-2</v>
      </c>
      <c r="R180" s="192">
        <f>Q180*H180</f>
        <v>4.8480000000000002E-2</v>
      </c>
      <c r="S180" s="192">
        <v>0</v>
      </c>
      <c r="T180" s="193">
        <f>S180*H180</f>
        <v>0</v>
      </c>
      <c r="AR180" s="194" t="s">
        <v>863</v>
      </c>
      <c r="AT180" s="194" t="s">
        <v>512</v>
      </c>
      <c r="AU180" s="194" t="s">
        <v>240</v>
      </c>
      <c r="AY180" s="112" t="s">
        <v>858</v>
      </c>
      <c r="BE180" s="195">
        <f>IF(N180="základní",J180,0)</f>
        <v>0</v>
      </c>
      <c r="BF180" s="195">
        <f>IF(N180="snížená",J180,0)</f>
        <v>0</v>
      </c>
      <c r="BG180" s="195">
        <f>IF(N180="zákl. přenesená",J180,0)</f>
        <v>0</v>
      </c>
      <c r="BH180" s="195">
        <f>IF(N180="sníž. přenesená",J180,0)</f>
        <v>0</v>
      </c>
      <c r="BI180" s="195">
        <f>IF(N180="nulová",J180,0)</f>
        <v>0</v>
      </c>
      <c r="BJ180" s="112" t="s">
        <v>544</v>
      </c>
      <c r="BK180" s="195">
        <f>ROUND(I180*H180,2)</f>
        <v>0</v>
      </c>
      <c r="BL180" s="112" t="s">
        <v>863</v>
      </c>
      <c r="BM180" s="194" t="s">
        <v>5731</v>
      </c>
    </row>
    <row r="181" spans="2:65" s="119" customFormat="1" x14ac:dyDescent="0.25">
      <c r="B181" s="120"/>
      <c r="D181" s="196" t="s">
        <v>865</v>
      </c>
      <c r="F181" s="197" t="s">
        <v>5083</v>
      </c>
      <c r="L181" s="120"/>
      <c r="M181" s="198"/>
      <c r="T181" s="199"/>
      <c r="AT181" s="112" t="s">
        <v>865</v>
      </c>
      <c r="AU181" s="112" t="s">
        <v>240</v>
      </c>
    </row>
    <row r="182" spans="2:65" s="119" customFormat="1" x14ac:dyDescent="0.25">
      <c r="B182" s="120"/>
      <c r="D182" s="200" t="s">
        <v>867</v>
      </c>
      <c r="F182" s="424" t="s">
        <v>5084</v>
      </c>
      <c r="L182" s="120"/>
      <c r="M182" s="198"/>
      <c r="T182" s="199"/>
      <c r="AT182" s="112" t="s">
        <v>867</v>
      </c>
      <c r="AU182" s="112" t="s">
        <v>240</v>
      </c>
    </row>
    <row r="183" spans="2:65" s="119" customFormat="1" ht="16.5" customHeight="1" x14ac:dyDescent="0.25">
      <c r="B183" s="120"/>
      <c r="C183" s="418" t="s">
        <v>1012</v>
      </c>
      <c r="D183" s="418" t="s">
        <v>512</v>
      </c>
      <c r="E183" s="419" t="s">
        <v>678</v>
      </c>
      <c r="F183" s="420" t="s">
        <v>679</v>
      </c>
      <c r="G183" s="421" t="s">
        <v>67</v>
      </c>
      <c r="H183" s="422">
        <v>1</v>
      </c>
      <c r="I183" s="423"/>
      <c r="J183" s="423">
        <f>ROUND(I183*H183,2)</f>
        <v>0</v>
      </c>
      <c r="K183" s="420" t="s">
        <v>862</v>
      </c>
      <c r="L183" s="120"/>
      <c r="M183" s="190" t="s">
        <v>792</v>
      </c>
      <c r="N183" s="191" t="s">
        <v>809</v>
      </c>
      <c r="O183" s="192">
        <v>0.33300000000000002</v>
      </c>
      <c r="P183" s="192">
        <f>O183*H183</f>
        <v>0.33300000000000002</v>
      </c>
      <c r="Q183" s="192">
        <v>0</v>
      </c>
      <c r="R183" s="192">
        <f>Q183*H183</f>
        <v>0</v>
      </c>
      <c r="S183" s="192">
        <v>0</v>
      </c>
      <c r="T183" s="193">
        <f>S183*H183</f>
        <v>0</v>
      </c>
      <c r="AR183" s="194" t="s">
        <v>863</v>
      </c>
      <c r="AT183" s="194" t="s">
        <v>512</v>
      </c>
      <c r="AU183" s="194" t="s">
        <v>240</v>
      </c>
      <c r="AY183" s="112" t="s">
        <v>858</v>
      </c>
      <c r="BE183" s="195">
        <f>IF(N183="základní",J183,0)</f>
        <v>0</v>
      </c>
      <c r="BF183" s="195">
        <f>IF(N183="snížená",J183,0)</f>
        <v>0</v>
      </c>
      <c r="BG183" s="195">
        <f>IF(N183="zákl. přenesená",J183,0)</f>
        <v>0</v>
      </c>
      <c r="BH183" s="195">
        <f>IF(N183="sníž. přenesená",J183,0)</f>
        <v>0</v>
      </c>
      <c r="BI183" s="195">
        <f>IF(N183="nulová",J183,0)</f>
        <v>0</v>
      </c>
      <c r="BJ183" s="112" t="s">
        <v>544</v>
      </c>
      <c r="BK183" s="195">
        <f>ROUND(I183*H183,2)</f>
        <v>0</v>
      </c>
      <c r="BL183" s="112" t="s">
        <v>863</v>
      </c>
      <c r="BM183" s="194" t="s">
        <v>5732</v>
      </c>
    </row>
    <row r="184" spans="2:65" s="119" customFormat="1" x14ac:dyDescent="0.25">
      <c r="B184" s="120"/>
      <c r="D184" s="196" t="s">
        <v>865</v>
      </c>
      <c r="F184" s="197" t="s">
        <v>5096</v>
      </c>
      <c r="L184" s="120"/>
      <c r="M184" s="198"/>
      <c r="T184" s="199"/>
      <c r="AT184" s="112" t="s">
        <v>865</v>
      </c>
      <c r="AU184" s="112" t="s">
        <v>240</v>
      </c>
    </row>
    <row r="185" spans="2:65" s="119" customFormat="1" x14ac:dyDescent="0.25">
      <c r="B185" s="120"/>
      <c r="D185" s="200" t="s">
        <v>867</v>
      </c>
      <c r="F185" s="424" t="s">
        <v>5097</v>
      </c>
      <c r="L185" s="120"/>
      <c r="M185" s="198"/>
      <c r="T185" s="199"/>
      <c r="AT185" s="112" t="s">
        <v>867</v>
      </c>
      <c r="AU185" s="112" t="s">
        <v>240</v>
      </c>
    </row>
    <row r="186" spans="2:65" s="119" customFormat="1" ht="16.5" customHeight="1" x14ac:dyDescent="0.25">
      <c r="B186" s="120"/>
      <c r="C186" s="418" t="s">
        <v>1032</v>
      </c>
      <c r="D186" s="418" t="s">
        <v>512</v>
      </c>
      <c r="E186" s="419" t="s">
        <v>678</v>
      </c>
      <c r="F186" s="420" t="s">
        <v>679</v>
      </c>
      <c r="G186" s="421" t="s">
        <v>67</v>
      </c>
      <c r="H186" s="422">
        <v>2</v>
      </c>
      <c r="I186" s="423"/>
      <c r="J186" s="423">
        <f>ROUND(I186*H186,2)</f>
        <v>0</v>
      </c>
      <c r="K186" s="420" t="s">
        <v>862</v>
      </c>
      <c r="L186" s="120"/>
      <c r="M186" s="190" t="s">
        <v>792</v>
      </c>
      <c r="N186" s="191" t="s">
        <v>809</v>
      </c>
      <c r="O186" s="192">
        <v>0.33300000000000002</v>
      </c>
      <c r="P186" s="192">
        <f>O186*H186</f>
        <v>0.66600000000000004</v>
      </c>
      <c r="Q186" s="192">
        <v>0</v>
      </c>
      <c r="R186" s="192">
        <f>Q186*H186</f>
        <v>0</v>
      </c>
      <c r="S186" s="192">
        <v>0</v>
      </c>
      <c r="T186" s="193">
        <f>S186*H186</f>
        <v>0</v>
      </c>
      <c r="AR186" s="194" t="s">
        <v>863</v>
      </c>
      <c r="AT186" s="194" t="s">
        <v>512</v>
      </c>
      <c r="AU186" s="194" t="s">
        <v>240</v>
      </c>
      <c r="AY186" s="112" t="s">
        <v>858</v>
      </c>
      <c r="BE186" s="195">
        <f>IF(N186="základní",J186,0)</f>
        <v>0</v>
      </c>
      <c r="BF186" s="195">
        <f>IF(N186="snížená",J186,0)</f>
        <v>0</v>
      </c>
      <c r="BG186" s="195">
        <f>IF(N186="zákl. přenesená",J186,0)</f>
        <v>0</v>
      </c>
      <c r="BH186" s="195">
        <f>IF(N186="sníž. přenesená",J186,0)</f>
        <v>0</v>
      </c>
      <c r="BI186" s="195">
        <f>IF(N186="nulová",J186,0)</f>
        <v>0</v>
      </c>
      <c r="BJ186" s="112" t="s">
        <v>544</v>
      </c>
      <c r="BK186" s="195">
        <f>ROUND(I186*H186,2)</f>
        <v>0</v>
      </c>
      <c r="BL186" s="112" t="s">
        <v>863</v>
      </c>
      <c r="BM186" s="194" t="s">
        <v>5733</v>
      </c>
    </row>
    <row r="187" spans="2:65" s="119" customFormat="1" x14ac:dyDescent="0.25">
      <c r="B187" s="120"/>
      <c r="D187" s="196" t="s">
        <v>865</v>
      </c>
      <c r="F187" s="197" t="s">
        <v>5096</v>
      </c>
      <c r="L187" s="120"/>
      <c r="M187" s="198"/>
      <c r="T187" s="199"/>
      <c r="AT187" s="112" t="s">
        <v>865</v>
      </c>
      <c r="AU187" s="112" t="s">
        <v>240</v>
      </c>
    </row>
    <row r="188" spans="2:65" s="119" customFormat="1" x14ac:dyDescent="0.25">
      <c r="B188" s="120"/>
      <c r="D188" s="200" t="s">
        <v>867</v>
      </c>
      <c r="F188" s="424" t="s">
        <v>5097</v>
      </c>
      <c r="L188" s="120"/>
      <c r="M188" s="198"/>
      <c r="T188" s="199"/>
      <c r="AT188" s="112" t="s">
        <v>867</v>
      </c>
      <c r="AU188" s="112" t="s">
        <v>240</v>
      </c>
    </row>
    <row r="189" spans="2:65" s="119" customFormat="1" ht="21.75" customHeight="1" x14ac:dyDescent="0.25">
      <c r="B189" s="120"/>
      <c r="C189" s="418" t="s">
        <v>1017</v>
      </c>
      <c r="D189" s="418" t="s">
        <v>512</v>
      </c>
      <c r="E189" s="419" t="s">
        <v>5098</v>
      </c>
      <c r="F189" s="420" t="s">
        <v>5099</v>
      </c>
      <c r="G189" s="421" t="s">
        <v>67</v>
      </c>
      <c r="H189" s="422">
        <v>1</v>
      </c>
      <c r="I189" s="423"/>
      <c r="J189" s="423">
        <f>ROUND(I189*H189,2)</f>
        <v>0</v>
      </c>
      <c r="K189" s="420" t="s">
        <v>862</v>
      </c>
      <c r="L189" s="120"/>
      <c r="M189" s="190" t="s">
        <v>792</v>
      </c>
      <c r="N189" s="191" t="s">
        <v>809</v>
      </c>
      <c r="O189" s="192">
        <v>1.7509999999999999</v>
      </c>
      <c r="P189" s="192">
        <f>O189*H189</f>
        <v>1.7509999999999999</v>
      </c>
      <c r="Q189" s="192">
        <v>0.42115999999999998</v>
      </c>
      <c r="R189" s="192">
        <f>Q189*H189</f>
        <v>0.42115999999999998</v>
      </c>
      <c r="S189" s="192">
        <v>0</v>
      </c>
      <c r="T189" s="193">
        <f>S189*H189</f>
        <v>0</v>
      </c>
      <c r="AR189" s="194" t="s">
        <v>863</v>
      </c>
      <c r="AT189" s="194" t="s">
        <v>512</v>
      </c>
      <c r="AU189" s="194" t="s">
        <v>240</v>
      </c>
      <c r="AY189" s="112" t="s">
        <v>858</v>
      </c>
      <c r="BE189" s="195">
        <f>IF(N189="základní",J189,0)</f>
        <v>0</v>
      </c>
      <c r="BF189" s="195">
        <f>IF(N189="snížená",J189,0)</f>
        <v>0</v>
      </c>
      <c r="BG189" s="195">
        <f>IF(N189="zákl. přenesená",J189,0)</f>
        <v>0</v>
      </c>
      <c r="BH189" s="195">
        <f>IF(N189="sníž. přenesená",J189,0)</f>
        <v>0</v>
      </c>
      <c r="BI189" s="195">
        <f>IF(N189="nulová",J189,0)</f>
        <v>0</v>
      </c>
      <c r="BJ189" s="112" t="s">
        <v>544</v>
      </c>
      <c r="BK189" s="195">
        <f>ROUND(I189*H189,2)</f>
        <v>0</v>
      </c>
      <c r="BL189" s="112" t="s">
        <v>863</v>
      </c>
      <c r="BM189" s="194" t="s">
        <v>5734</v>
      </c>
    </row>
    <row r="190" spans="2:65" s="119" customFormat="1" ht="19.5" x14ac:dyDescent="0.25">
      <c r="B190" s="120"/>
      <c r="D190" s="196" t="s">
        <v>865</v>
      </c>
      <c r="F190" s="197" t="s">
        <v>5101</v>
      </c>
      <c r="L190" s="120"/>
      <c r="M190" s="198"/>
      <c r="T190" s="199"/>
      <c r="AT190" s="112" t="s">
        <v>865</v>
      </c>
      <c r="AU190" s="112" t="s">
        <v>240</v>
      </c>
    </row>
    <row r="191" spans="2:65" s="119" customFormat="1" x14ac:dyDescent="0.25">
      <c r="B191" s="120"/>
      <c r="D191" s="200" t="s">
        <v>867</v>
      </c>
      <c r="F191" s="424" t="s">
        <v>5102</v>
      </c>
      <c r="L191" s="120"/>
      <c r="M191" s="198"/>
      <c r="T191" s="199"/>
      <c r="AT191" s="112" t="s">
        <v>867</v>
      </c>
      <c r="AU191" s="112" t="s">
        <v>240</v>
      </c>
    </row>
    <row r="192" spans="2:65" s="119" customFormat="1" ht="21.75" customHeight="1" x14ac:dyDescent="0.25">
      <c r="B192" s="120"/>
      <c r="C192" s="418" t="s">
        <v>1041</v>
      </c>
      <c r="D192" s="418" t="s">
        <v>512</v>
      </c>
      <c r="E192" s="419" t="s">
        <v>5098</v>
      </c>
      <c r="F192" s="420" t="s">
        <v>5099</v>
      </c>
      <c r="G192" s="421" t="s">
        <v>67</v>
      </c>
      <c r="H192" s="422">
        <v>2</v>
      </c>
      <c r="I192" s="423"/>
      <c r="J192" s="423">
        <f>ROUND(I192*H192,2)</f>
        <v>0</v>
      </c>
      <c r="K192" s="420" t="s">
        <v>862</v>
      </c>
      <c r="L192" s="120"/>
      <c r="M192" s="190" t="s">
        <v>792</v>
      </c>
      <c r="N192" s="191" t="s">
        <v>809</v>
      </c>
      <c r="O192" s="192">
        <v>1.7509999999999999</v>
      </c>
      <c r="P192" s="192">
        <f>O192*H192</f>
        <v>3.5019999999999998</v>
      </c>
      <c r="Q192" s="192">
        <v>0.42115999999999998</v>
      </c>
      <c r="R192" s="192">
        <f>Q192*H192</f>
        <v>0.84231999999999996</v>
      </c>
      <c r="S192" s="192">
        <v>0</v>
      </c>
      <c r="T192" s="193">
        <f>S192*H192</f>
        <v>0</v>
      </c>
      <c r="AR192" s="194" t="s">
        <v>863</v>
      </c>
      <c r="AT192" s="194" t="s">
        <v>512</v>
      </c>
      <c r="AU192" s="194" t="s">
        <v>240</v>
      </c>
      <c r="AY192" s="112" t="s">
        <v>858</v>
      </c>
      <c r="BE192" s="195">
        <f>IF(N192="základní",J192,0)</f>
        <v>0</v>
      </c>
      <c r="BF192" s="195">
        <f>IF(N192="snížená",J192,0)</f>
        <v>0</v>
      </c>
      <c r="BG192" s="195">
        <f>IF(N192="zákl. přenesená",J192,0)</f>
        <v>0</v>
      </c>
      <c r="BH192" s="195">
        <f>IF(N192="sníž. přenesená",J192,0)</f>
        <v>0</v>
      </c>
      <c r="BI192" s="195">
        <f>IF(N192="nulová",J192,0)</f>
        <v>0</v>
      </c>
      <c r="BJ192" s="112" t="s">
        <v>544</v>
      </c>
      <c r="BK192" s="195">
        <f>ROUND(I192*H192,2)</f>
        <v>0</v>
      </c>
      <c r="BL192" s="112" t="s">
        <v>863</v>
      </c>
      <c r="BM192" s="194" t="s">
        <v>5735</v>
      </c>
    </row>
    <row r="193" spans="2:65" s="119" customFormat="1" ht="19.5" x14ac:dyDescent="0.25">
      <c r="B193" s="120"/>
      <c r="D193" s="196" t="s">
        <v>865</v>
      </c>
      <c r="F193" s="197" t="s">
        <v>5101</v>
      </c>
      <c r="L193" s="120"/>
      <c r="M193" s="198"/>
      <c r="T193" s="199"/>
      <c r="AT193" s="112" t="s">
        <v>865</v>
      </c>
      <c r="AU193" s="112" t="s">
        <v>240</v>
      </c>
    </row>
    <row r="194" spans="2:65" s="119" customFormat="1" x14ac:dyDescent="0.25">
      <c r="B194" s="120"/>
      <c r="D194" s="200" t="s">
        <v>867</v>
      </c>
      <c r="F194" s="424" t="s">
        <v>5102</v>
      </c>
      <c r="L194" s="120"/>
      <c r="M194" s="198"/>
      <c r="T194" s="199"/>
      <c r="AT194" s="112" t="s">
        <v>867</v>
      </c>
      <c r="AU194" s="112" t="s">
        <v>240</v>
      </c>
    </row>
    <row r="195" spans="2:65" s="119" customFormat="1" ht="16.5" customHeight="1" x14ac:dyDescent="0.25">
      <c r="B195" s="120"/>
      <c r="C195" s="418" t="s">
        <v>1048</v>
      </c>
      <c r="D195" s="418" t="s">
        <v>512</v>
      </c>
      <c r="E195" s="419" t="s">
        <v>5736</v>
      </c>
      <c r="F195" s="420" t="s">
        <v>5737</v>
      </c>
      <c r="G195" s="421" t="s">
        <v>51</v>
      </c>
      <c r="H195" s="422">
        <v>7.5</v>
      </c>
      <c r="I195" s="423"/>
      <c r="J195" s="423">
        <f>ROUND(I195*H195,2)</f>
        <v>0</v>
      </c>
      <c r="K195" s="420" t="s">
        <v>862</v>
      </c>
      <c r="L195" s="120"/>
      <c r="M195" s="190" t="s">
        <v>792</v>
      </c>
      <c r="N195" s="191" t="s">
        <v>809</v>
      </c>
      <c r="O195" s="192">
        <v>1.319</v>
      </c>
      <c r="P195" s="192">
        <f>O195*H195</f>
        <v>9.8925000000000001</v>
      </c>
      <c r="Q195" s="192">
        <v>0</v>
      </c>
      <c r="R195" s="192">
        <f>Q195*H195</f>
        <v>0</v>
      </c>
      <c r="S195" s="192">
        <v>0</v>
      </c>
      <c r="T195" s="193">
        <f>S195*H195</f>
        <v>0</v>
      </c>
      <c r="AR195" s="194" t="s">
        <v>863</v>
      </c>
      <c r="AT195" s="194" t="s">
        <v>512</v>
      </c>
      <c r="AU195" s="194" t="s">
        <v>240</v>
      </c>
      <c r="AY195" s="112" t="s">
        <v>858</v>
      </c>
      <c r="BE195" s="195">
        <f>IF(N195="základní",J195,0)</f>
        <v>0</v>
      </c>
      <c r="BF195" s="195">
        <f>IF(N195="snížená",J195,0)</f>
        <v>0</v>
      </c>
      <c r="BG195" s="195">
        <f>IF(N195="zákl. přenesená",J195,0)</f>
        <v>0</v>
      </c>
      <c r="BH195" s="195">
        <f>IF(N195="sníž. přenesená",J195,0)</f>
        <v>0</v>
      </c>
      <c r="BI195" s="195">
        <f>IF(N195="nulová",J195,0)</f>
        <v>0</v>
      </c>
      <c r="BJ195" s="112" t="s">
        <v>544</v>
      </c>
      <c r="BK195" s="195">
        <f>ROUND(I195*H195,2)</f>
        <v>0</v>
      </c>
      <c r="BL195" s="112" t="s">
        <v>863</v>
      </c>
      <c r="BM195" s="194" t="s">
        <v>5738</v>
      </c>
    </row>
    <row r="196" spans="2:65" s="119" customFormat="1" x14ac:dyDescent="0.25">
      <c r="B196" s="120"/>
      <c r="D196" s="196" t="s">
        <v>865</v>
      </c>
      <c r="F196" s="197" t="s">
        <v>5739</v>
      </c>
      <c r="L196" s="120"/>
      <c r="M196" s="198"/>
      <c r="T196" s="199"/>
      <c r="AT196" s="112" t="s">
        <v>865</v>
      </c>
      <c r="AU196" s="112" t="s">
        <v>240</v>
      </c>
    </row>
    <row r="197" spans="2:65" s="119" customFormat="1" x14ac:dyDescent="0.25">
      <c r="B197" s="120"/>
      <c r="D197" s="200" t="s">
        <v>867</v>
      </c>
      <c r="F197" s="424" t="s">
        <v>5740</v>
      </c>
      <c r="L197" s="120"/>
      <c r="M197" s="198"/>
      <c r="T197" s="199"/>
      <c r="AT197" s="112" t="s">
        <v>867</v>
      </c>
      <c r="AU197" s="112" t="s">
        <v>240</v>
      </c>
    </row>
    <row r="198" spans="2:65" s="202" customFormat="1" ht="11.25" x14ac:dyDescent="0.25">
      <c r="B198" s="203"/>
      <c r="D198" s="196" t="s">
        <v>869</v>
      </c>
      <c r="E198" s="204" t="s">
        <v>792</v>
      </c>
      <c r="F198" s="205" t="s">
        <v>5741</v>
      </c>
      <c r="H198" s="206">
        <v>7.5</v>
      </c>
      <c r="L198" s="203"/>
      <c r="M198" s="207"/>
      <c r="T198" s="208"/>
      <c r="AT198" s="204" t="s">
        <v>869</v>
      </c>
      <c r="AU198" s="204" t="s">
        <v>240</v>
      </c>
      <c r="AV198" s="202" t="s">
        <v>240</v>
      </c>
      <c r="AW198" s="202" t="s">
        <v>871</v>
      </c>
      <c r="AX198" s="202" t="s">
        <v>544</v>
      </c>
      <c r="AY198" s="204" t="s">
        <v>858</v>
      </c>
    </row>
    <row r="199" spans="2:65" s="119" customFormat="1" ht="16.5" customHeight="1" x14ac:dyDescent="0.25">
      <c r="B199" s="120"/>
      <c r="C199" s="418" t="s">
        <v>1056</v>
      </c>
      <c r="D199" s="418" t="s">
        <v>512</v>
      </c>
      <c r="E199" s="419" t="s">
        <v>5127</v>
      </c>
      <c r="F199" s="420" t="s">
        <v>5128</v>
      </c>
      <c r="G199" s="421" t="s">
        <v>66</v>
      </c>
      <c r="H199" s="422">
        <v>12</v>
      </c>
      <c r="I199" s="423"/>
      <c r="J199" s="423">
        <f>ROUND(I199*H199,2)</f>
        <v>0</v>
      </c>
      <c r="K199" s="420" t="s">
        <v>862</v>
      </c>
      <c r="L199" s="120"/>
      <c r="M199" s="190" t="s">
        <v>792</v>
      </c>
      <c r="N199" s="191" t="s">
        <v>809</v>
      </c>
      <c r="O199" s="192">
        <v>2.7189999999999999</v>
      </c>
      <c r="P199" s="192">
        <f>O199*H199</f>
        <v>32.628</v>
      </c>
      <c r="Q199" s="192">
        <v>6.9100000000000003E-3</v>
      </c>
      <c r="R199" s="192">
        <f>Q199*H199</f>
        <v>8.2920000000000008E-2</v>
      </c>
      <c r="S199" s="192">
        <v>0</v>
      </c>
      <c r="T199" s="193">
        <f>S199*H199</f>
        <v>0</v>
      </c>
      <c r="AR199" s="194" t="s">
        <v>863</v>
      </c>
      <c r="AT199" s="194" t="s">
        <v>512</v>
      </c>
      <c r="AU199" s="194" t="s">
        <v>240</v>
      </c>
      <c r="AY199" s="112" t="s">
        <v>858</v>
      </c>
      <c r="BE199" s="195">
        <f>IF(N199="základní",J199,0)</f>
        <v>0</v>
      </c>
      <c r="BF199" s="195">
        <f>IF(N199="snížená",J199,0)</f>
        <v>0</v>
      </c>
      <c r="BG199" s="195">
        <f>IF(N199="zákl. přenesená",J199,0)</f>
        <v>0</v>
      </c>
      <c r="BH199" s="195">
        <f>IF(N199="sníž. přenesená",J199,0)</f>
        <v>0</v>
      </c>
      <c r="BI199" s="195">
        <f>IF(N199="nulová",J199,0)</f>
        <v>0</v>
      </c>
      <c r="BJ199" s="112" t="s">
        <v>544</v>
      </c>
      <c r="BK199" s="195">
        <f>ROUND(I199*H199,2)</f>
        <v>0</v>
      </c>
      <c r="BL199" s="112" t="s">
        <v>863</v>
      </c>
      <c r="BM199" s="194" t="s">
        <v>5742</v>
      </c>
    </row>
    <row r="200" spans="2:65" s="119" customFormat="1" x14ac:dyDescent="0.25">
      <c r="B200" s="120"/>
      <c r="D200" s="196" t="s">
        <v>865</v>
      </c>
      <c r="F200" s="197" t="s">
        <v>5130</v>
      </c>
      <c r="L200" s="120"/>
      <c r="M200" s="198"/>
      <c r="T200" s="199"/>
      <c r="AT200" s="112" t="s">
        <v>865</v>
      </c>
      <c r="AU200" s="112" t="s">
        <v>240</v>
      </c>
    </row>
    <row r="201" spans="2:65" s="119" customFormat="1" x14ac:dyDescent="0.25">
      <c r="B201" s="120"/>
      <c r="D201" s="200" t="s">
        <v>867</v>
      </c>
      <c r="F201" s="424" t="s">
        <v>5131</v>
      </c>
      <c r="L201" s="120"/>
      <c r="M201" s="198"/>
      <c r="T201" s="199"/>
      <c r="AT201" s="112" t="s">
        <v>867</v>
      </c>
      <c r="AU201" s="112" t="s">
        <v>240</v>
      </c>
    </row>
    <row r="202" spans="2:65" s="202" customFormat="1" ht="11.25" x14ac:dyDescent="0.25">
      <c r="B202" s="203"/>
      <c r="D202" s="196" t="s">
        <v>869</v>
      </c>
      <c r="E202" s="204" t="s">
        <v>792</v>
      </c>
      <c r="F202" s="205" t="s">
        <v>5743</v>
      </c>
      <c r="H202" s="206">
        <v>12</v>
      </c>
      <c r="L202" s="203"/>
      <c r="M202" s="207"/>
      <c r="T202" s="208"/>
      <c r="AT202" s="204" t="s">
        <v>869</v>
      </c>
      <c r="AU202" s="204" t="s">
        <v>240</v>
      </c>
      <c r="AV202" s="202" t="s">
        <v>240</v>
      </c>
      <c r="AW202" s="202" t="s">
        <v>871</v>
      </c>
      <c r="AX202" s="202" t="s">
        <v>544</v>
      </c>
      <c r="AY202" s="204" t="s">
        <v>858</v>
      </c>
    </row>
    <row r="203" spans="2:65" s="119" customFormat="1" ht="16.5" customHeight="1" x14ac:dyDescent="0.25">
      <c r="B203" s="120"/>
      <c r="C203" s="418" t="s">
        <v>1070</v>
      </c>
      <c r="D203" s="418" t="s">
        <v>512</v>
      </c>
      <c r="E203" s="419" t="s">
        <v>5133</v>
      </c>
      <c r="F203" s="420" t="s">
        <v>5744</v>
      </c>
      <c r="G203" s="421" t="s">
        <v>67</v>
      </c>
      <c r="H203" s="422">
        <v>3</v>
      </c>
      <c r="I203" s="423"/>
      <c r="J203" s="423">
        <f>ROUND(I203*H203,2)</f>
        <v>0</v>
      </c>
      <c r="K203" s="420" t="s">
        <v>792</v>
      </c>
      <c r="L203" s="120"/>
      <c r="M203" s="190" t="s">
        <v>792</v>
      </c>
      <c r="N203" s="191" t="s">
        <v>809</v>
      </c>
      <c r="O203" s="192">
        <v>0</v>
      </c>
      <c r="P203" s="192">
        <f>O203*H203</f>
        <v>0</v>
      </c>
      <c r="Q203" s="192">
        <v>0</v>
      </c>
      <c r="R203" s="192">
        <f>Q203*H203</f>
        <v>0</v>
      </c>
      <c r="S203" s="192">
        <v>0</v>
      </c>
      <c r="T203" s="193">
        <f>S203*H203</f>
        <v>0</v>
      </c>
      <c r="AR203" s="194" t="s">
        <v>863</v>
      </c>
      <c r="AT203" s="194" t="s">
        <v>512</v>
      </c>
      <c r="AU203" s="194" t="s">
        <v>240</v>
      </c>
      <c r="AY203" s="112" t="s">
        <v>858</v>
      </c>
      <c r="BE203" s="195">
        <f>IF(N203="základní",J203,0)</f>
        <v>0</v>
      </c>
      <c r="BF203" s="195">
        <f>IF(N203="snížená",J203,0)</f>
        <v>0</v>
      </c>
      <c r="BG203" s="195">
        <f>IF(N203="zákl. přenesená",J203,0)</f>
        <v>0</v>
      </c>
      <c r="BH203" s="195">
        <f>IF(N203="sníž. přenesená",J203,0)</f>
        <v>0</v>
      </c>
      <c r="BI203" s="195">
        <f>IF(N203="nulová",J203,0)</f>
        <v>0</v>
      </c>
      <c r="BJ203" s="112" t="s">
        <v>544</v>
      </c>
      <c r="BK203" s="195">
        <f>ROUND(I203*H203,2)</f>
        <v>0</v>
      </c>
      <c r="BL203" s="112" t="s">
        <v>863</v>
      </c>
      <c r="BM203" s="194" t="s">
        <v>5745</v>
      </c>
    </row>
    <row r="204" spans="2:65" s="119" customFormat="1" x14ac:dyDescent="0.25">
      <c r="B204" s="120"/>
      <c r="D204" s="196" t="s">
        <v>865</v>
      </c>
      <c r="F204" s="197" t="s">
        <v>5744</v>
      </c>
      <c r="L204" s="120"/>
      <c r="M204" s="198"/>
      <c r="T204" s="199"/>
      <c r="AT204" s="112" t="s">
        <v>865</v>
      </c>
      <c r="AU204" s="112" t="s">
        <v>240</v>
      </c>
    </row>
    <row r="205" spans="2:65" s="171" customFormat="1" ht="22.9" customHeight="1" x14ac:dyDescent="0.2">
      <c r="B205" s="172"/>
      <c r="D205" s="173" t="s">
        <v>854</v>
      </c>
      <c r="E205" s="181" t="s">
        <v>911</v>
      </c>
      <c r="F205" s="181" t="s">
        <v>1811</v>
      </c>
      <c r="J205" s="182">
        <f>BK205</f>
        <v>0</v>
      </c>
      <c r="L205" s="172"/>
      <c r="M205" s="176"/>
      <c r="P205" s="177">
        <f>SUM(P206:P232)</f>
        <v>158.38800000000001</v>
      </c>
      <c r="R205" s="177">
        <f>SUM(R206:R232)</f>
        <v>3.3807999999999998E-2</v>
      </c>
      <c r="T205" s="178">
        <f>SUM(T206:T232)</f>
        <v>6.9028800000000006</v>
      </c>
      <c r="AR205" s="173" t="s">
        <v>544</v>
      </c>
      <c r="AT205" s="179" t="s">
        <v>854</v>
      </c>
      <c r="AU205" s="179" t="s">
        <v>544</v>
      </c>
      <c r="AY205" s="173" t="s">
        <v>858</v>
      </c>
      <c r="BK205" s="180">
        <f>SUM(BK206:BK232)</f>
        <v>0</v>
      </c>
    </row>
    <row r="206" spans="2:65" s="119" customFormat="1" ht="16.5" customHeight="1" x14ac:dyDescent="0.25">
      <c r="B206" s="120"/>
      <c r="C206" s="418" t="s">
        <v>284</v>
      </c>
      <c r="D206" s="418" t="s">
        <v>512</v>
      </c>
      <c r="E206" s="419" t="s">
        <v>5160</v>
      </c>
      <c r="F206" s="420" t="s">
        <v>5161</v>
      </c>
      <c r="G206" s="421" t="s">
        <v>85</v>
      </c>
      <c r="H206" s="422">
        <v>146</v>
      </c>
      <c r="I206" s="423"/>
      <c r="J206" s="423">
        <f>ROUND(I206*H206,2)</f>
        <v>0</v>
      </c>
      <c r="K206" s="420" t="s">
        <v>862</v>
      </c>
      <c r="L206" s="120"/>
      <c r="M206" s="190" t="s">
        <v>792</v>
      </c>
      <c r="N206" s="191" t="s">
        <v>809</v>
      </c>
      <c r="O206" s="192">
        <v>0.30099999999999999</v>
      </c>
      <c r="P206" s="192">
        <f>O206*H206</f>
        <v>43.945999999999998</v>
      </c>
      <c r="Q206" s="192">
        <v>0</v>
      </c>
      <c r="R206" s="192">
        <f>Q206*H206</f>
        <v>0</v>
      </c>
      <c r="S206" s="192">
        <v>1.2999999999999999E-2</v>
      </c>
      <c r="T206" s="193">
        <f>S206*H206</f>
        <v>1.8979999999999999</v>
      </c>
      <c r="AR206" s="194" t="s">
        <v>863</v>
      </c>
      <c r="AT206" s="194" t="s">
        <v>512</v>
      </c>
      <c r="AU206" s="194" t="s">
        <v>240</v>
      </c>
      <c r="AY206" s="112" t="s">
        <v>858</v>
      </c>
      <c r="BE206" s="195">
        <f>IF(N206="základní",J206,0)</f>
        <v>0</v>
      </c>
      <c r="BF206" s="195">
        <f>IF(N206="snížená",J206,0)</f>
        <v>0</v>
      </c>
      <c r="BG206" s="195">
        <f>IF(N206="zákl. přenesená",J206,0)</f>
        <v>0</v>
      </c>
      <c r="BH206" s="195">
        <f>IF(N206="sníž. přenesená",J206,0)</f>
        <v>0</v>
      </c>
      <c r="BI206" s="195">
        <f>IF(N206="nulová",J206,0)</f>
        <v>0</v>
      </c>
      <c r="BJ206" s="112" t="s">
        <v>544</v>
      </c>
      <c r="BK206" s="195">
        <f>ROUND(I206*H206,2)</f>
        <v>0</v>
      </c>
      <c r="BL206" s="112" t="s">
        <v>863</v>
      </c>
      <c r="BM206" s="194" t="s">
        <v>5746</v>
      </c>
    </row>
    <row r="207" spans="2:65" s="119" customFormat="1" x14ac:dyDescent="0.25">
      <c r="B207" s="120"/>
      <c r="D207" s="196" t="s">
        <v>865</v>
      </c>
      <c r="F207" s="197" t="s">
        <v>5163</v>
      </c>
      <c r="L207" s="120"/>
      <c r="M207" s="198"/>
      <c r="T207" s="199"/>
      <c r="AT207" s="112" t="s">
        <v>865</v>
      </c>
      <c r="AU207" s="112" t="s">
        <v>240</v>
      </c>
    </row>
    <row r="208" spans="2:65" s="119" customFormat="1" x14ac:dyDescent="0.25">
      <c r="B208" s="120"/>
      <c r="D208" s="200" t="s">
        <v>867</v>
      </c>
      <c r="F208" s="424" t="s">
        <v>5164</v>
      </c>
      <c r="L208" s="120"/>
      <c r="M208" s="198"/>
      <c r="T208" s="199"/>
      <c r="AT208" s="112" t="s">
        <v>867</v>
      </c>
      <c r="AU208" s="112" t="s">
        <v>240</v>
      </c>
    </row>
    <row r="209" spans="2:65" s="202" customFormat="1" ht="11.25" x14ac:dyDescent="0.25">
      <c r="B209" s="203"/>
      <c r="D209" s="196" t="s">
        <v>869</v>
      </c>
      <c r="E209" s="204" t="s">
        <v>792</v>
      </c>
      <c r="F209" s="205" t="s">
        <v>5747</v>
      </c>
      <c r="H209" s="206">
        <v>146</v>
      </c>
      <c r="L209" s="203"/>
      <c r="M209" s="207"/>
      <c r="T209" s="208"/>
      <c r="AT209" s="204" t="s">
        <v>869</v>
      </c>
      <c r="AU209" s="204" t="s">
        <v>240</v>
      </c>
      <c r="AV209" s="202" t="s">
        <v>240</v>
      </c>
      <c r="AW209" s="202" t="s">
        <v>871</v>
      </c>
      <c r="AX209" s="202" t="s">
        <v>544</v>
      </c>
      <c r="AY209" s="204" t="s">
        <v>858</v>
      </c>
    </row>
    <row r="210" spans="2:65" s="119" customFormat="1" ht="16.5" customHeight="1" x14ac:dyDescent="0.25">
      <c r="B210" s="120"/>
      <c r="C210" s="418" t="s">
        <v>1142</v>
      </c>
      <c r="D210" s="418" t="s">
        <v>512</v>
      </c>
      <c r="E210" s="419" t="s">
        <v>584</v>
      </c>
      <c r="F210" s="420" t="s">
        <v>585</v>
      </c>
      <c r="G210" s="421" t="s">
        <v>85</v>
      </c>
      <c r="H210" s="422">
        <v>123</v>
      </c>
      <c r="I210" s="423"/>
      <c r="J210" s="423">
        <f>ROUND(I210*H210,2)</f>
        <v>0</v>
      </c>
      <c r="K210" s="420" t="s">
        <v>862</v>
      </c>
      <c r="L210" s="120"/>
      <c r="M210" s="190" t="s">
        <v>792</v>
      </c>
      <c r="N210" s="191" t="s">
        <v>809</v>
      </c>
      <c r="O210" s="192">
        <v>0.34200000000000003</v>
      </c>
      <c r="P210" s="192">
        <f>O210*H210</f>
        <v>42.066000000000003</v>
      </c>
      <c r="Q210" s="192">
        <v>0</v>
      </c>
      <c r="R210" s="192">
        <f>Q210*H210</f>
        <v>0</v>
      </c>
      <c r="S210" s="192">
        <v>1.7999999999999999E-2</v>
      </c>
      <c r="T210" s="193">
        <f>S210*H210</f>
        <v>2.214</v>
      </c>
      <c r="AR210" s="194" t="s">
        <v>863</v>
      </c>
      <c r="AT210" s="194" t="s">
        <v>512</v>
      </c>
      <c r="AU210" s="194" t="s">
        <v>240</v>
      </c>
      <c r="AY210" s="112" t="s">
        <v>858</v>
      </c>
      <c r="BE210" s="195">
        <f>IF(N210="základní",J210,0)</f>
        <v>0</v>
      </c>
      <c r="BF210" s="195">
        <f>IF(N210="snížená",J210,0)</f>
        <v>0</v>
      </c>
      <c r="BG210" s="195">
        <f>IF(N210="zákl. přenesená",J210,0)</f>
        <v>0</v>
      </c>
      <c r="BH210" s="195">
        <f>IF(N210="sníž. přenesená",J210,0)</f>
        <v>0</v>
      </c>
      <c r="BI210" s="195">
        <f>IF(N210="nulová",J210,0)</f>
        <v>0</v>
      </c>
      <c r="BJ210" s="112" t="s">
        <v>544</v>
      </c>
      <c r="BK210" s="195">
        <f>ROUND(I210*H210,2)</f>
        <v>0</v>
      </c>
      <c r="BL210" s="112" t="s">
        <v>863</v>
      </c>
      <c r="BM210" s="194" t="s">
        <v>5748</v>
      </c>
    </row>
    <row r="211" spans="2:65" s="119" customFormat="1" x14ac:dyDescent="0.25">
      <c r="B211" s="120"/>
      <c r="D211" s="196" t="s">
        <v>865</v>
      </c>
      <c r="F211" s="197" t="s">
        <v>5167</v>
      </c>
      <c r="L211" s="120"/>
      <c r="M211" s="198"/>
      <c r="T211" s="199"/>
      <c r="AT211" s="112" t="s">
        <v>865</v>
      </c>
      <c r="AU211" s="112" t="s">
        <v>240</v>
      </c>
    </row>
    <row r="212" spans="2:65" s="119" customFormat="1" x14ac:dyDescent="0.25">
      <c r="B212" s="120"/>
      <c r="D212" s="200" t="s">
        <v>867</v>
      </c>
      <c r="F212" s="424" t="s">
        <v>5168</v>
      </c>
      <c r="L212" s="120"/>
      <c r="M212" s="198"/>
      <c r="T212" s="199"/>
      <c r="AT212" s="112" t="s">
        <v>867</v>
      </c>
      <c r="AU212" s="112" t="s">
        <v>240</v>
      </c>
    </row>
    <row r="213" spans="2:65" s="202" customFormat="1" ht="11.25" x14ac:dyDescent="0.25">
      <c r="B213" s="203"/>
      <c r="D213" s="196" t="s">
        <v>869</v>
      </c>
      <c r="E213" s="204" t="s">
        <v>792</v>
      </c>
      <c r="F213" s="205" t="s">
        <v>5749</v>
      </c>
      <c r="H213" s="206">
        <v>123</v>
      </c>
      <c r="L213" s="203"/>
      <c r="M213" s="207"/>
      <c r="T213" s="208"/>
      <c r="AT213" s="204" t="s">
        <v>869</v>
      </c>
      <c r="AU213" s="204" t="s">
        <v>240</v>
      </c>
      <c r="AV213" s="202" t="s">
        <v>240</v>
      </c>
      <c r="AW213" s="202" t="s">
        <v>871</v>
      </c>
      <c r="AX213" s="202" t="s">
        <v>544</v>
      </c>
      <c r="AY213" s="204" t="s">
        <v>858</v>
      </c>
    </row>
    <row r="214" spans="2:65" s="119" customFormat="1" ht="16.5" customHeight="1" x14ac:dyDescent="0.25">
      <c r="B214" s="120"/>
      <c r="C214" s="418" t="s">
        <v>1216</v>
      </c>
      <c r="D214" s="418" t="s">
        <v>512</v>
      </c>
      <c r="E214" s="419" t="s">
        <v>5750</v>
      </c>
      <c r="F214" s="420" t="s">
        <v>5751</v>
      </c>
      <c r="G214" s="421" t="s">
        <v>85</v>
      </c>
      <c r="H214" s="422">
        <v>60</v>
      </c>
      <c r="I214" s="423"/>
      <c r="J214" s="423">
        <f>ROUND(I214*H214,2)</f>
        <v>0</v>
      </c>
      <c r="K214" s="420" t="s">
        <v>862</v>
      </c>
      <c r="L214" s="120"/>
      <c r="M214" s="190" t="s">
        <v>792</v>
      </c>
      <c r="N214" s="191" t="s">
        <v>809</v>
      </c>
      <c r="O214" s="192">
        <v>0.66800000000000004</v>
      </c>
      <c r="P214" s="192">
        <f>O214*H214</f>
        <v>40.080000000000005</v>
      </c>
      <c r="Q214" s="192">
        <v>0</v>
      </c>
      <c r="R214" s="192">
        <f>Q214*H214</f>
        <v>0</v>
      </c>
      <c r="S214" s="192">
        <v>0.04</v>
      </c>
      <c r="T214" s="193">
        <f>S214*H214</f>
        <v>2.4</v>
      </c>
      <c r="AR214" s="194" t="s">
        <v>863</v>
      </c>
      <c r="AT214" s="194" t="s">
        <v>512</v>
      </c>
      <c r="AU214" s="194" t="s">
        <v>240</v>
      </c>
      <c r="AY214" s="112" t="s">
        <v>858</v>
      </c>
      <c r="BE214" s="195">
        <f>IF(N214="základní",J214,0)</f>
        <v>0</v>
      </c>
      <c r="BF214" s="195">
        <f>IF(N214="snížená",J214,0)</f>
        <v>0</v>
      </c>
      <c r="BG214" s="195">
        <f>IF(N214="zákl. přenesená",J214,0)</f>
        <v>0</v>
      </c>
      <c r="BH214" s="195">
        <f>IF(N214="sníž. přenesená",J214,0)</f>
        <v>0</v>
      </c>
      <c r="BI214" s="195">
        <f>IF(N214="nulová",J214,0)</f>
        <v>0</v>
      </c>
      <c r="BJ214" s="112" t="s">
        <v>544</v>
      </c>
      <c r="BK214" s="195">
        <f>ROUND(I214*H214,2)</f>
        <v>0</v>
      </c>
      <c r="BL214" s="112" t="s">
        <v>863</v>
      </c>
      <c r="BM214" s="194" t="s">
        <v>5752</v>
      </c>
    </row>
    <row r="215" spans="2:65" s="119" customFormat="1" x14ac:dyDescent="0.25">
      <c r="B215" s="120"/>
      <c r="D215" s="196" t="s">
        <v>865</v>
      </c>
      <c r="F215" s="197" t="s">
        <v>5753</v>
      </c>
      <c r="L215" s="120"/>
      <c r="M215" s="198"/>
      <c r="T215" s="199"/>
      <c r="AT215" s="112" t="s">
        <v>865</v>
      </c>
      <c r="AU215" s="112" t="s">
        <v>240</v>
      </c>
    </row>
    <row r="216" spans="2:65" s="119" customFormat="1" x14ac:dyDescent="0.25">
      <c r="B216" s="120"/>
      <c r="D216" s="200" t="s">
        <v>867</v>
      </c>
      <c r="F216" s="424" t="s">
        <v>5754</v>
      </c>
      <c r="L216" s="120"/>
      <c r="M216" s="198"/>
      <c r="T216" s="199"/>
      <c r="AT216" s="112" t="s">
        <v>867</v>
      </c>
      <c r="AU216" s="112" t="s">
        <v>240</v>
      </c>
    </row>
    <row r="217" spans="2:65" s="202" customFormat="1" ht="11.25" x14ac:dyDescent="0.25">
      <c r="B217" s="203"/>
      <c r="D217" s="196" t="s">
        <v>869</v>
      </c>
      <c r="E217" s="204" t="s">
        <v>792</v>
      </c>
      <c r="F217" s="205" t="s">
        <v>1254</v>
      </c>
      <c r="H217" s="206">
        <v>60</v>
      </c>
      <c r="L217" s="203"/>
      <c r="M217" s="207"/>
      <c r="T217" s="208"/>
      <c r="AT217" s="204" t="s">
        <v>869</v>
      </c>
      <c r="AU217" s="204" t="s">
        <v>240</v>
      </c>
      <c r="AV217" s="202" t="s">
        <v>240</v>
      </c>
      <c r="AW217" s="202" t="s">
        <v>871</v>
      </c>
      <c r="AX217" s="202" t="s">
        <v>544</v>
      </c>
      <c r="AY217" s="204" t="s">
        <v>858</v>
      </c>
    </row>
    <row r="218" spans="2:65" s="119" customFormat="1" ht="16.5" customHeight="1" x14ac:dyDescent="0.25">
      <c r="B218" s="120"/>
      <c r="C218" s="418" t="s">
        <v>1148</v>
      </c>
      <c r="D218" s="418" t="s">
        <v>512</v>
      </c>
      <c r="E218" s="419" t="s">
        <v>5170</v>
      </c>
      <c r="F218" s="420" t="s">
        <v>5171</v>
      </c>
      <c r="G218" s="421" t="s">
        <v>85</v>
      </c>
      <c r="H218" s="422">
        <v>9.6</v>
      </c>
      <c r="I218" s="423"/>
      <c r="J218" s="423">
        <f>ROUND(I218*H218,2)</f>
        <v>0</v>
      </c>
      <c r="K218" s="420" t="s">
        <v>862</v>
      </c>
      <c r="L218" s="120"/>
      <c r="M218" s="190" t="s">
        <v>792</v>
      </c>
      <c r="N218" s="191" t="s">
        <v>809</v>
      </c>
      <c r="O218" s="192">
        <v>0.56000000000000005</v>
      </c>
      <c r="P218" s="192">
        <f>O218*H218</f>
        <v>5.3760000000000003</v>
      </c>
      <c r="Q218" s="192">
        <v>9.1E-4</v>
      </c>
      <c r="R218" s="192">
        <f>Q218*H218</f>
        <v>8.735999999999999E-3</v>
      </c>
      <c r="S218" s="192">
        <v>2.8E-3</v>
      </c>
      <c r="T218" s="193">
        <f>S218*H218</f>
        <v>2.6879999999999998E-2</v>
      </c>
      <c r="AR218" s="194" t="s">
        <v>863</v>
      </c>
      <c r="AT218" s="194" t="s">
        <v>512</v>
      </c>
      <c r="AU218" s="194" t="s">
        <v>240</v>
      </c>
      <c r="AY218" s="112" t="s">
        <v>858</v>
      </c>
      <c r="BE218" s="195">
        <f>IF(N218="základní",J218,0)</f>
        <v>0</v>
      </c>
      <c r="BF218" s="195">
        <f>IF(N218="snížená",J218,0)</f>
        <v>0</v>
      </c>
      <c r="BG218" s="195">
        <f>IF(N218="zákl. přenesená",J218,0)</f>
        <v>0</v>
      </c>
      <c r="BH218" s="195">
        <f>IF(N218="sníž. přenesená",J218,0)</f>
        <v>0</v>
      </c>
      <c r="BI218" s="195">
        <f>IF(N218="nulová",J218,0)</f>
        <v>0</v>
      </c>
      <c r="BJ218" s="112" t="s">
        <v>544</v>
      </c>
      <c r="BK218" s="195">
        <f>ROUND(I218*H218,2)</f>
        <v>0</v>
      </c>
      <c r="BL218" s="112" t="s">
        <v>863</v>
      </c>
      <c r="BM218" s="194" t="s">
        <v>5755</v>
      </c>
    </row>
    <row r="219" spans="2:65" s="119" customFormat="1" ht="19.5" x14ac:dyDescent="0.25">
      <c r="B219" s="120"/>
      <c r="D219" s="196" t="s">
        <v>865</v>
      </c>
      <c r="F219" s="197" t="s">
        <v>5173</v>
      </c>
      <c r="L219" s="120"/>
      <c r="M219" s="198"/>
      <c r="T219" s="199"/>
      <c r="AT219" s="112" t="s">
        <v>865</v>
      </c>
      <c r="AU219" s="112" t="s">
        <v>240</v>
      </c>
    </row>
    <row r="220" spans="2:65" s="119" customFormat="1" x14ac:dyDescent="0.25">
      <c r="B220" s="120"/>
      <c r="D220" s="200" t="s">
        <v>867</v>
      </c>
      <c r="F220" s="424" t="s">
        <v>5174</v>
      </c>
      <c r="L220" s="120"/>
      <c r="M220" s="198"/>
      <c r="T220" s="199"/>
      <c r="AT220" s="112" t="s">
        <v>867</v>
      </c>
      <c r="AU220" s="112" t="s">
        <v>240</v>
      </c>
    </row>
    <row r="221" spans="2:65" s="202" customFormat="1" ht="11.25" x14ac:dyDescent="0.25">
      <c r="B221" s="203"/>
      <c r="D221" s="196" t="s">
        <v>869</v>
      </c>
      <c r="E221" s="204" t="s">
        <v>792</v>
      </c>
      <c r="F221" s="205" t="s">
        <v>5756</v>
      </c>
      <c r="H221" s="206">
        <v>9.6</v>
      </c>
      <c r="L221" s="203"/>
      <c r="M221" s="207"/>
      <c r="T221" s="208"/>
      <c r="AT221" s="204" t="s">
        <v>869</v>
      </c>
      <c r="AU221" s="204" t="s">
        <v>240</v>
      </c>
      <c r="AV221" s="202" t="s">
        <v>240</v>
      </c>
      <c r="AW221" s="202" t="s">
        <v>871</v>
      </c>
      <c r="AX221" s="202" t="s">
        <v>544</v>
      </c>
      <c r="AY221" s="204" t="s">
        <v>858</v>
      </c>
    </row>
    <row r="222" spans="2:65" s="119" customFormat="1" ht="16.5" customHeight="1" x14ac:dyDescent="0.25">
      <c r="B222" s="120"/>
      <c r="C222" s="418" t="s">
        <v>1155</v>
      </c>
      <c r="D222" s="418" t="s">
        <v>512</v>
      </c>
      <c r="E222" s="419" t="s">
        <v>5176</v>
      </c>
      <c r="F222" s="420" t="s">
        <v>5177</v>
      </c>
      <c r="G222" s="421" t="s">
        <v>85</v>
      </c>
      <c r="H222" s="422">
        <v>9.6</v>
      </c>
      <c r="I222" s="423"/>
      <c r="J222" s="423">
        <f>ROUND(I222*H222,2)</f>
        <v>0</v>
      </c>
      <c r="K222" s="420" t="s">
        <v>862</v>
      </c>
      <c r="L222" s="120"/>
      <c r="M222" s="190" t="s">
        <v>792</v>
      </c>
      <c r="N222" s="191" t="s">
        <v>809</v>
      </c>
      <c r="O222" s="192">
        <v>0.8</v>
      </c>
      <c r="P222" s="192">
        <f>O222*H222</f>
        <v>7.68</v>
      </c>
      <c r="Q222" s="192">
        <v>1.08E-3</v>
      </c>
      <c r="R222" s="192">
        <f>Q222*H222</f>
        <v>1.0368E-2</v>
      </c>
      <c r="S222" s="192">
        <v>8.5000000000000006E-3</v>
      </c>
      <c r="T222" s="193">
        <f>S222*H222</f>
        <v>8.1600000000000006E-2</v>
      </c>
      <c r="AR222" s="194" t="s">
        <v>863</v>
      </c>
      <c r="AT222" s="194" t="s">
        <v>512</v>
      </c>
      <c r="AU222" s="194" t="s">
        <v>240</v>
      </c>
      <c r="AY222" s="112" t="s">
        <v>858</v>
      </c>
      <c r="BE222" s="195">
        <f>IF(N222="základní",J222,0)</f>
        <v>0</v>
      </c>
      <c r="BF222" s="195">
        <f>IF(N222="snížená",J222,0)</f>
        <v>0</v>
      </c>
      <c r="BG222" s="195">
        <f>IF(N222="zákl. přenesená",J222,0)</f>
        <v>0</v>
      </c>
      <c r="BH222" s="195">
        <f>IF(N222="sníž. přenesená",J222,0)</f>
        <v>0</v>
      </c>
      <c r="BI222" s="195">
        <f>IF(N222="nulová",J222,0)</f>
        <v>0</v>
      </c>
      <c r="BJ222" s="112" t="s">
        <v>544</v>
      </c>
      <c r="BK222" s="195">
        <f>ROUND(I222*H222,2)</f>
        <v>0</v>
      </c>
      <c r="BL222" s="112" t="s">
        <v>863</v>
      </c>
      <c r="BM222" s="194" t="s">
        <v>5757</v>
      </c>
    </row>
    <row r="223" spans="2:65" s="119" customFormat="1" ht="19.5" x14ac:dyDescent="0.25">
      <c r="B223" s="120"/>
      <c r="D223" s="196" t="s">
        <v>865</v>
      </c>
      <c r="F223" s="197" t="s">
        <v>5179</v>
      </c>
      <c r="L223" s="120"/>
      <c r="M223" s="198"/>
      <c r="T223" s="199"/>
      <c r="AT223" s="112" t="s">
        <v>865</v>
      </c>
      <c r="AU223" s="112" t="s">
        <v>240</v>
      </c>
    </row>
    <row r="224" spans="2:65" s="119" customFormat="1" x14ac:dyDescent="0.25">
      <c r="B224" s="120"/>
      <c r="D224" s="200" t="s">
        <v>867</v>
      </c>
      <c r="F224" s="424" t="s">
        <v>5180</v>
      </c>
      <c r="L224" s="120"/>
      <c r="M224" s="198"/>
      <c r="T224" s="199"/>
      <c r="AT224" s="112" t="s">
        <v>867</v>
      </c>
      <c r="AU224" s="112" t="s">
        <v>240</v>
      </c>
    </row>
    <row r="225" spans="2:65" s="119" customFormat="1" ht="16.5" customHeight="1" x14ac:dyDescent="0.25">
      <c r="B225" s="120"/>
      <c r="C225" s="418" t="s">
        <v>1161</v>
      </c>
      <c r="D225" s="418" t="s">
        <v>512</v>
      </c>
      <c r="E225" s="419" t="s">
        <v>5182</v>
      </c>
      <c r="F225" s="420" t="s">
        <v>5183</v>
      </c>
      <c r="G225" s="421" t="s">
        <v>85</v>
      </c>
      <c r="H225" s="422">
        <v>10.4</v>
      </c>
      <c r="I225" s="423"/>
      <c r="J225" s="423">
        <f>ROUND(I225*H225,2)</f>
        <v>0</v>
      </c>
      <c r="K225" s="420" t="s">
        <v>862</v>
      </c>
      <c r="L225" s="120"/>
      <c r="M225" s="190" t="s">
        <v>792</v>
      </c>
      <c r="N225" s="191" t="s">
        <v>809</v>
      </c>
      <c r="O225" s="192">
        <v>1.75</v>
      </c>
      <c r="P225" s="192">
        <f>O225*H225</f>
        <v>18.2</v>
      </c>
      <c r="Q225" s="192">
        <v>1.32E-3</v>
      </c>
      <c r="R225" s="192">
        <f>Q225*H225</f>
        <v>1.3728000000000001E-2</v>
      </c>
      <c r="S225" s="192">
        <v>2.5000000000000001E-2</v>
      </c>
      <c r="T225" s="193">
        <f>S225*H225</f>
        <v>0.26</v>
      </c>
      <c r="AR225" s="194" t="s">
        <v>863</v>
      </c>
      <c r="AT225" s="194" t="s">
        <v>512</v>
      </c>
      <c r="AU225" s="194" t="s">
        <v>240</v>
      </c>
      <c r="AY225" s="112" t="s">
        <v>858</v>
      </c>
      <c r="BE225" s="195">
        <f>IF(N225="základní",J225,0)</f>
        <v>0</v>
      </c>
      <c r="BF225" s="195">
        <f>IF(N225="snížená",J225,0)</f>
        <v>0</v>
      </c>
      <c r="BG225" s="195">
        <f>IF(N225="zákl. přenesená",J225,0)</f>
        <v>0</v>
      </c>
      <c r="BH225" s="195">
        <f>IF(N225="sníž. přenesená",J225,0)</f>
        <v>0</v>
      </c>
      <c r="BI225" s="195">
        <f>IF(N225="nulová",J225,0)</f>
        <v>0</v>
      </c>
      <c r="BJ225" s="112" t="s">
        <v>544</v>
      </c>
      <c r="BK225" s="195">
        <f>ROUND(I225*H225,2)</f>
        <v>0</v>
      </c>
      <c r="BL225" s="112" t="s">
        <v>863</v>
      </c>
      <c r="BM225" s="194" t="s">
        <v>5758</v>
      </c>
    </row>
    <row r="226" spans="2:65" s="119" customFormat="1" ht="19.5" x14ac:dyDescent="0.25">
      <c r="B226" s="120"/>
      <c r="D226" s="196" t="s">
        <v>865</v>
      </c>
      <c r="F226" s="197" t="s">
        <v>5185</v>
      </c>
      <c r="L226" s="120"/>
      <c r="M226" s="198"/>
      <c r="T226" s="199"/>
      <c r="AT226" s="112" t="s">
        <v>865</v>
      </c>
      <c r="AU226" s="112" t="s">
        <v>240</v>
      </c>
    </row>
    <row r="227" spans="2:65" s="119" customFormat="1" x14ac:dyDescent="0.25">
      <c r="B227" s="120"/>
      <c r="D227" s="200" t="s">
        <v>867</v>
      </c>
      <c r="F227" s="424" t="s">
        <v>5186</v>
      </c>
      <c r="L227" s="120"/>
      <c r="M227" s="198"/>
      <c r="T227" s="199"/>
      <c r="AT227" s="112" t="s">
        <v>867</v>
      </c>
      <c r="AU227" s="112" t="s">
        <v>240</v>
      </c>
    </row>
    <row r="228" spans="2:65" s="209" customFormat="1" ht="11.25" x14ac:dyDescent="0.25">
      <c r="B228" s="210"/>
      <c r="D228" s="196" t="s">
        <v>869</v>
      </c>
      <c r="E228" s="211" t="s">
        <v>792</v>
      </c>
      <c r="F228" s="212" t="s">
        <v>5759</v>
      </c>
      <c r="H228" s="211" t="s">
        <v>792</v>
      </c>
      <c r="L228" s="210"/>
      <c r="M228" s="213"/>
      <c r="T228" s="214"/>
      <c r="AT228" s="211" t="s">
        <v>869</v>
      </c>
      <c r="AU228" s="211" t="s">
        <v>240</v>
      </c>
      <c r="AV228" s="209" t="s">
        <v>544</v>
      </c>
      <c r="AW228" s="209" t="s">
        <v>871</v>
      </c>
      <c r="AX228" s="209" t="s">
        <v>857</v>
      </c>
      <c r="AY228" s="211" t="s">
        <v>858</v>
      </c>
    </row>
    <row r="229" spans="2:65" s="202" customFormat="1" ht="11.25" x14ac:dyDescent="0.25">
      <c r="B229" s="203"/>
      <c r="D229" s="196" t="s">
        <v>869</v>
      </c>
      <c r="E229" s="204" t="s">
        <v>792</v>
      </c>
      <c r="F229" s="205" t="s">
        <v>5760</v>
      </c>
      <c r="H229" s="206">
        <v>10.4</v>
      </c>
      <c r="L229" s="203"/>
      <c r="M229" s="207"/>
      <c r="T229" s="208"/>
      <c r="AT229" s="204" t="s">
        <v>869</v>
      </c>
      <c r="AU229" s="204" t="s">
        <v>240</v>
      </c>
      <c r="AV229" s="202" t="s">
        <v>240</v>
      </c>
      <c r="AW229" s="202" t="s">
        <v>871</v>
      </c>
      <c r="AX229" s="202" t="s">
        <v>544</v>
      </c>
      <c r="AY229" s="204" t="s">
        <v>858</v>
      </c>
    </row>
    <row r="230" spans="2:65" s="119" customFormat="1" ht="16.5" customHeight="1" x14ac:dyDescent="0.25">
      <c r="B230" s="120"/>
      <c r="C230" s="418" t="s">
        <v>1167</v>
      </c>
      <c r="D230" s="418" t="s">
        <v>512</v>
      </c>
      <c r="E230" s="419" t="s">
        <v>5191</v>
      </c>
      <c r="F230" s="420" t="s">
        <v>5192</v>
      </c>
      <c r="G230" s="421" t="s">
        <v>85</v>
      </c>
      <c r="H230" s="422">
        <v>0.4</v>
      </c>
      <c r="I230" s="423"/>
      <c r="J230" s="423">
        <f>ROUND(I230*H230,2)</f>
        <v>0</v>
      </c>
      <c r="K230" s="420" t="s">
        <v>862</v>
      </c>
      <c r="L230" s="120"/>
      <c r="M230" s="190" t="s">
        <v>792</v>
      </c>
      <c r="N230" s="191" t="s">
        <v>809</v>
      </c>
      <c r="O230" s="192">
        <v>2.6</v>
      </c>
      <c r="P230" s="192">
        <f>O230*H230</f>
        <v>1.04</v>
      </c>
      <c r="Q230" s="192">
        <v>2.4399999999999999E-3</v>
      </c>
      <c r="R230" s="192">
        <f>Q230*H230</f>
        <v>9.7599999999999998E-4</v>
      </c>
      <c r="S230" s="192">
        <v>5.6000000000000001E-2</v>
      </c>
      <c r="T230" s="193">
        <f>S230*H230</f>
        <v>2.2400000000000003E-2</v>
      </c>
      <c r="AR230" s="194" t="s">
        <v>863</v>
      </c>
      <c r="AT230" s="194" t="s">
        <v>512</v>
      </c>
      <c r="AU230" s="194" t="s">
        <v>240</v>
      </c>
      <c r="AY230" s="112" t="s">
        <v>858</v>
      </c>
      <c r="BE230" s="195">
        <f>IF(N230="základní",J230,0)</f>
        <v>0</v>
      </c>
      <c r="BF230" s="195">
        <f>IF(N230="snížená",J230,0)</f>
        <v>0</v>
      </c>
      <c r="BG230" s="195">
        <f>IF(N230="zákl. přenesená",J230,0)</f>
        <v>0</v>
      </c>
      <c r="BH230" s="195">
        <f>IF(N230="sníž. přenesená",J230,0)</f>
        <v>0</v>
      </c>
      <c r="BI230" s="195">
        <f>IF(N230="nulová",J230,0)</f>
        <v>0</v>
      </c>
      <c r="BJ230" s="112" t="s">
        <v>544</v>
      </c>
      <c r="BK230" s="195">
        <f>ROUND(I230*H230,2)</f>
        <v>0</v>
      </c>
      <c r="BL230" s="112" t="s">
        <v>863</v>
      </c>
      <c r="BM230" s="194" t="s">
        <v>5761</v>
      </c>
    </row>
    <row r="231" spans="2:65" s="119" customFormat="1" ht="19.5" x14ac:dyDescent="0.25">
      <c r="B231" s="120"/>
      <c r="D231" s="196" t="s">
        <v>865</v>
      </c>
      <c r="F231" s="197" t="s">
        <v>5194</v>
      </c>
      <c r="L231" s="120"/>
      <c r="M231" s="198"/>
      <c r="T231" s="199"/>
      <c r="AT231" s="112" t="s">
        <v>865</v>
      </c>
      <c r="AU231" s="112" t="s">
        <v>240</v>
      </c>
    </row>
    <row r="232" spans="2:65" s="119" customFormat="1" x14ac:dyDescent="0.25">
      <c r="B232" s="120"/>
      <c r="D232" s="200" t="s">
        <v>867</v>
      </c>
      <c r="F232" s="424" t="s">
        <v>5195</v>
      </c>
      <c r="L232" s="120"/>
      <c r="M232" s="198"/>
      <c r="T232" s="199"/>
      <c r="AT232" s="112" t="s">
        <v>867</v>
      </c>
      <c r="AU232" s="112" t="s">
        <v>240</v>
      </c>
    </row>
    <row r="233" spans="2:65" s="171" customFormat="1" ht="22.9" customHeight="1" x14ac:dyDescent="0.2">
      <c r="B233" s="172"/>
      <c r="D233" s="173" t="s">
        <v>854</v>
      </c>
      <c r="E233" s="181" t="s">
        <v>1982</v>
      </c>
      <c r="F233" s="181" t="s">
        <v>1983</v>
      </c>
      <c r="J233" s="182">
        <f>BK233</f>
        <v>0</v>
      </c>
      <c r="L233" s="172"/>
      <c r="M233" s="176"/>
      <c r="P233" s="177">
        <f>SUM(P234:P252)</f>
        <v>15.366078</v>
      </c>
      <c r="R233" s="177">
        <f>SUM(R234:R252)</f>
        <v>0</v>
      </c>
      <c r="T233" s="178">
        <f>SUM(T234:T252)</f>
        <v>0</v>
      </c>
      <c r="AR233" s="173" t="s">
        <v>544</v>
      </c>
      <c r="AT233" s="179" t="s">
        <v>854</v>
      </c>
      <c r="AU233" s="179" t="s">
        <v>544</v>
      </c>
      <c r="AY233" s="173" t="s">
        <v>858</v>
      </c>
      <c r="BK233" s="180">
        <f>SUM(BK234:BK252)</f>
        <v>0</v>
      </c>
    </row>
    <row r="234" spans="2:65" s="119" customFormat="1" ht="21.75" customHeight="1" x14ac:dyDescent="0.25">
      <c r="B234" s="120"/>
      <c r="C234" s="418" t="s">
        <v>1173</v>
      </c>
      <c r="D234" s="418" t="s">
        <v>512</v>
      </c>
      <c r="E234" s="419" t="s">
        <v>5197</v>
      </c>
      <c r="F234" s="420" t="s">
        <v>5198</v>
      </c>
      <c r="G234" s="421" t="s">
        <v>63</v>
      </c>
      <c r="H234" s="422">
        <v>6.9029999999999996</v>
      </c>
      <c r="I234" s="423"/>
      <c r="J234" s="423">
        <f>ROUND(I234*H234,2)</f>
        <v>0</v>
      </c>
      <c r="K234" s="420" t="s">
        <v>862</v>
      </c>
      <c r="L234" s="120"/>
      <c r="M234" s="190" t="s">
        <v>792</v>
      </c>
      <c r="N234" s="191" t="s">
        <v>809</v>
      </c>
      <c r="O234" s="192">
        <v>0.08</v>
      </c>
      <c r="P234" s="192">
        <f>O234*H234</f>
        <v>0.55223999999999995</v>
      </c>
      <c r="Q234" s="192">
        <v>0</v>
      </c>
      <c r="R234" s="192">
        <f>Q234*H234</f>
        <v>0</v>
      </c>
      <c r="S234" s="192">
        <v>0</v>
      </c>
      <c r="T234" s="193">
        <f>S234*H234</f>
        <v>0</v>
      </c>
      <c r="AR234" s="194" t="s">
        <v>863</v>
      </c>
      <c r="AT234" s="194" t="s">
        <v>512</v>
      </c>
      <c r="AU234" s="194" t="s">
        <v>240</v>
      </c>
      <c r="AY234" s="112" t="s">
        <v>858</v>
      </c>
      <c r="BE234" s="195">
        <f>IF(N234="základní",J234,0)</f>
        <v>0</v>
      </c>
      <c r="BF234" s="195">
        <f>IF(N234="snížená",J234,0)</f>
        <v>0</v>
      </c>
      <c r="BG234" s="195">
        <f>IF(N234="zákl. přenesená",J234,0)</f>
        <v>0</v>
      </c>
      <c r="BH234" s="195">
        <f>IF(N234="sníž. přenesená",J234,0)</f>
        <v>0</v>
      </c>
      <c r="BI234" s="195">
        <f>IF(N234="nulová",J234,0)</f>
        <v>0</v>
      </c>
      <c r="BJ234" s="112" t="s">
        <v>544</v>
      </c>
      <c r="BK234" s="195">
        <f>ROUND(I234*H234,2)</f>
        <v>0</v>
      </c>
      <c r="BL234" s="112" t="s">
        <v>863</v>
      </c>
      <c r="BM234" s="194" t="s">
        <v>5762</v>
      </c>
    </row>
    <row r="235" spans="2:65" s="119" customFormat="1" x14ac:dyDescent="0.25">
      <c r="B235" s="120"/>
      <c r="D235" s="196" t="s">
        <v>865</v>
      </c>
      <c r="F235" s="197" t="s">
        <v>5200</v>
      </c>
      <c r="L235" s="120"/>
      <c r="M235" s="198"/>
      <c r="T235" s="199"/>
      <c r="AT235" s="112" t="s">
        <v>865</v>
      </c>
      <c r="AU235" s="112" t="s">
        <v>240</v>
      </c>
    </row>
    <row r="236" spans="2:65" s="119" customFormat="1" x14ac:dyDescent="0.25">
      <c r="B236" s="120"/>
      <c r="D236" s="200" t="s">
        <v>867</v>
      </c>
      <c r="F236" s="424" t="s">
        <v>5201</v>
      </c>
      <c r="L236" s="120"/>
      <c r="M236" s="198"/>
      <c r="T236" s="199"/>
      <c r="AT236" s="112" t="s">
        <v>867</v>
      </c>
      <c r="AU236" s="112" t="s">
        <v>240</v>
      </c>
    </row>
    <row r="237" spans="2:65" s="119" customFormat="1" ht="16.5" customHeight="1" x14ac:dyDescent="0.25">
      <c r="B237" s="120"/>
      <c r="C237" s="418" t="s">
        <v>1177</v>
      </c>
      <c r="D237" s="418" t="s">
        <v>512</v>
      </c>
      <c r="E237" s="419" t="s">
        <v>5202</v>
      </c>
      <c r="F237" s="420" t="s">
        <v>5203</v>
      </c>
      <c r="G237" s="421" t="s">
        <v>63</v>
      </c>
      <c r="H237" s="422">
        <v>131.15700000000001</v>
      </c>
      <c r="I237" s="423"/>
      <c r="J237" s="423">
        <f>ROUND(I237*H237,2)</f>
        <v>0</v>
      </c>
      <c r="K237" s="420" t="s">
        <v>862</v>
      </c>
      <c r="L237" s="120"/>
      <c r="M237" s="190" t="s">
        <v>792</v>
      </c>
      <c r="N237" s="191" t="s">
        <v>809</v>
      </c>
      <c r="O237" s="192">
        <v>1.4E-2</v>
      </c>
      <c r="P237" s="192">
        <f>O237*H237</f>
        <v>1.8361980000000002</v>
      </c>
      <c r="Q237" s="192">
        <v>0</v>
      </c>
      <c r="R237" s="192">
        <f>Q237*H237</f>
        <v>0</v>
      </c>
      <c r="S237" s="192">
        <v>0</v>
      </c>
      <c r="T237" s="193">
        <f>S237*H237</f>
        <v>0</v>
      </c>
      <c r="AR237" s="194" t="s">
        <v>863</v>
      </c>
      <c r="AT237" s="194" t="s">
        <v>512</v>
      </c>
      <c r="AU237" s="194" t="s">
        <v>240</v>
      </c>
      <c r="AY237" s="112" t="s">
        <v>858</v>
      </c>
      <c r="BE237" s="195">
        <f>IF(N237="základní",J237,0)</f>
        <v>0</v>
      </c>
      <c r="BF237" s="195">
        <f>IF(N237="snížená",J237,0)</f>
        <v>0</v>
      </c>
      <c r="BG237" s="195">
        <f>IF(N237="zákl. přenesená",J237,0)</f>
        <v>0</v>
      </c>
      <c r="BH237" s="195">
        <f>IF(N237="sníž. přenesená",J237,0)</f>
        <v>0</v>
      </c>
      <c r="BI237" s="195">
        <f>IF(N237="nulová",J237,0)</f>
        <v>0</v>
      </c>
      <c r="BJ237" s="112" t="s">
        <v>544</v>
      </c>
      <c r="BK237" s="195">
        <f>ROUND(I237*H237,2)</f>
        <v>0</v>
      </c>
      <c r="BL237" s="112" t="s">
        <v>863</v>
      </c>
      <c r="BM237" s="194" t="s">
        <v>5763</v>
      </c>
    </row>
    <row r="238" spans="2:65" s="119" customFormat="1" ht="19.5" x14ac:dyDescent="0.25">
      <c r="B238" s="120"/>
      <c r="D238" s="196" t="s">
        <v>865</v>
      </c>
      <c r="F238" s="197" t="s">
        <v>5205</v>
      </c>
      <c r="L238" s="120"/>
      <c r="M238" s="198"/>
      <c r="T238" s="199"/>
      <c r="AT238" s="112" t="s">
        <v>865</v>
      </c>
      <c r="AU238" s="112" t="s">
        <v>240</v>
      </c>
    </row>
    <row r="239" spans="2:65" s="119" customFormat="1" x14ac:dyDescent="0.25">
      <c r="B239" s="120"/>
      <c r="D239" s="200" t="s">
        <v>867</v>
      </c>
      <c r="F239" s="424" t="s">
        <v>5206</v>
      </c>
      <c r="L239" s="120"/>
      <c r="M239" s="198"/>
      <c r="T239" s="199"/>
      <c r="AT239" s="112" t="s">
        <v>867</v>
      </c>
      <c r="AU239" s="112" t="s">
        <v>240</v>
      </c>
    </row>
    <row r="240" spans="2:65" s="202" customFormat="1" ht="11.25" x14ac:dyDescent="0.25">
      <c r="B240" s="203"/>
      <c r="D240" s="196" t="s">
        <v>869</v>
      </c>
      <c r="E240" s="204" t="s">
        <v>792</v>
      </c>
      <c r="F240" s="205" t="s">
        <v>5764</v>
      </c>
      <c r="H240" s="206">
        <v>131.15700000000001</v>
      </c>
      <c r="L240" s="203"/>
      <c r="M240" s="207"/>
      <c r="T240" s="208"/>
      <c r="AT240" s="204" t="s">
        <v>869</v>
      </c>
      <c r="AU240" s="204" t="s">
        <v>240</v>
      </c>
      <c r="AV240" s="202" t="s">
        <v>240</v>
      </c>
      <c r="AW240" s="202" t="s">
        <v>871</v>
      </c>
      <c r="AX240" s="202" t="s">
        <v>544</v>
      </c>
      <c r="AY240" s="204" t="s">
        <v>858</v>
      </c>
    </row>
    <row r="241" spans="2:65" s="119" customFormat="1" ht="21.75" customHeight="1" x14ac:dyDescent="0.25">
      <c r="B241" s="120"/>
      <c r="C241" s="418" t="s">
        <v>1183</v>
      </c>
      <c r="D241" s="418" t="s">
        <v>512</v>
      </c>
      <c r="E241" s="419" t="s">
        <v>5208</v>
      </c>
      <c r="F241" s="420" t="s">
        <v>5209</v>
      </c>
      <c r="G241" s="421" t="s">
        <v>63</v>
      </c>
      <c r="H241" s="422">
        <v>6.9029999999999996</v>
      </c>
      <c r="I241" s="423"/>
      <c r="J241" s="423">
        <f>ROUND(I241*H241,2)</f>
        <v>0</v>
      </c>
      <c r="K241" s="420" t="s">
        <v>862</v>
      </c>
      <c r="L241" s="120"/>
      <c r="M241" s="190" t="s">
        <v>792</v>
      </c>
      <c r="N241" s="191" t="s">
        <v>809</v>
      </c>
      <c r="O241" s="192">
        <v>1.88</v>
      </c>
      <c r="P241" s="192">
        <f>O241*H241</f>
        <v>12.977639999999999</v>
      </c>
      <c r="Q241" s="192">
        <v>0</v>
      </c>
      <c r="R241" s="192">
        <f>Q241*H241</f>
        <v>0</v>
      </c>
      <c r="S241" s="192">
        <v>0</v>
      </c>
      <c r="T241" s="193">
        <f>S241*H241</f>
        <v>0</v>
      </c>
      <c r="AR241" s="194" t="s">
        <v>863</v>
      </c>
      <c r="AT241" s="194" t="s">
        <v>512</v>
      </c>
      <c r="AU241" s="194" t="s">
        <v>240</v>
      </c>
      <c r="AY241" s="112" t="s">
        <v>858</v>
      </c>
      <c r="BE241" s="195">
        <f>IF(N241="základní",J241,0)</f>
        <v>0</v>
      </c>
      <c r="BF241" s="195">
        <f>IF(N241="snížená",J241,0)</f>
        <v>0</v>
      </c>
      <c r="BG241" s="195">
        <f>IF(N241="zákl. přenesená",J241,0)</f>
        <v>0</v>
      </c>
      <c r="BH241" s="195">
        <f>IF(N241="sníž. přenesená",J241,0)</f>
        <v>0</v>
      </c>
      <c r="BI241" s="195">
        <f>IF(N241="nulová",J241,0)</f>
        <v>0</v>
      </c>
      <c r="BJ241" s="112" t="s">
        <v>544</v>
      </c>
      <c r="BK241" s="195">
        <f>ROUND(I241*H241,2)</f>
        <v>0</v>
      </c>
      <c r="BL241" s="112" t="s">
        <v>863</v>
      </c>
      <c r="BM241" s="194" t="s">
        <v>5765</v>
      </c>
    </row>
    <row r="242" spans="2:65" s="119" customFormat="1" ht="19.5" x14ac:dyDescent="0.25">
      <c r="B242" s="120"/>
      <c r="D242" s="196" t="s">
        <v>865</v>
      </c>
      <c r="F242" s="197" t="s">
        <v>5211</v>
      </c>
      <c r="L242" s="120"/>
      <c r="M242" s="198"/>
      <c r="T242" s="199"/>
      <c r="AT242" s="112" t="s">
        <v>865</v>
      </c>
      <c r="AU242" s="112" t="s">
        <v>240</v>
      </c>
    </row>
    <row r="243" spans="2:65" s="119" customFormat="1" x14ac:dyDescent="0.25">
      <c r="B243" s="120"/>
      <c r="D243" s="200" t="s">
        <v>867</v>
      </c>
      <c r="F243" s="424" t="s">
        <v>5212</v>
      </c>
      <c r="L243" s="120"/>
      <c r="M243" s="198"/>
      <c r="T243" s="199"/>
      <c r="AT243" s="112" t="s">
        <v>867</v>
      </c>
      <c r="AU243" s="112" t="s">
        <v>240</v>
      </c>
    </row>
    <row r="244" spans="2:65" s="119" customFormat="1" ht="21.75" customHeight="1" x14ac:dyDescent="0.25">
      <c r="B244" s="120"/>
      <c r="C244" s="418" t="s">
        <v>1187</v>
      </c>
      <c r="D244" s="418" t="s">
        <v>512</v>
      </c>
      <c r="E244" s="419" t="s">
        <v>5213</v>
      </c>
      <c r="F244" s="420" t="s">
        <v>5214</v>
      </c>
      <c r="G244" s="421" t="s">
        <v>63</v>
      </c>
      <c r="H244" s="422">
        <v>6.9029999999999996</v>
      </c>
      <c r="I244" s="423"/>
      <c r="J244" s="423">
        <f>ROUND(I244*H244,2)</f>
        <v>0</v>
      </c>
      <c r="K244" s="420" t="s">
        <v>862</v>
      </c>
      <c r="L244" s="120"/>
      <c r="M244" s="190" t="s">
        <v>792</v>
      </c>
      <c r="N244" s="191" t="s">
        <v>809</v>
      </c>
      <c r="O244" s="192">
        <v>0</v>
      </c>
      <c r="P244" s="192">
        <f>O244*H244</f>
        <v>0</v>
      </c>
      <c r="Q244" s="192">
        <v>0</v>
      </c>
      <c r="R244" s="192">
        <f>Q244*H244</f>
        <v>0</v>
      </c>
      <c r="S244" s="192">
        <v>0</v>
      </c>
      <c r="T244" s="193">
        <f>S244*H244</f>
        <v>0</v>
      </c>
      <c r="AR244" s="194" t="s">
        <v>863</v>
      </c>
      <c r="AT244" s="194" t="s">
        <v>512</v>
      </c>
      <c r="AU244" s="194" t="s">
        <v>240</v>
      </c>
      <c r="AY244" s="112" t="s">
        <v>858</v>
      </c>
      <c r="BE244" s="195">
        <f>IF(N244="základní",J244,0)</f>
        <v>0</v>
      </c>
      <c r="BF244" s="195">
        <f>IF(N244="snížená",J244,0)</f>
        <v>0</v>
      </c>
      <c r="BG244" s="195">
        <f>IF(N244="zákl. přenesená",J244,0)</f>
        <v>0</v>
      </c>
      <c r="BH244" s="195">
        <f>IF(N244="sníž. přenesená",J244,0)</f>
        <v>0</v>
      </c>
      <c r="BI244" s="195">
        <f>IF(N244="nulová",J244,0)</f>
        <v>0</v>
      </c>
      <c r="BJ244" s="112" t="s">
        <v>544</v>
      </c>
      <c r="BK244" s="195">
        <f>ROUND(I244*H244,2)</f>
        <v>0</v>
      </c>
      <c r="BL244" s="112" t="s">
        <v>863</v>
      </c>
      <c r="BM244" s="194" t="s">
        <v>5766</v>
      </c>
    </row>
    <row r="245" spans="2:65" s="119" customFormat="1" ht="19.5" x14ac:dyDescent="0.25">
      <c r="B245" s="120"/>
      <c r="D245" s="196" t="s">
        <v>865</v>
      </c>
      <c r="F245" s="197" t="s">
        <v>5216</v>
      </c>
      <c r="L245" s="120"/>
      <c r="M245" s="198"/>
      <c r="T245" s="199"/>
      <c r="AT245" s="112" t="s">
        <v>865</v>
      </c>
      <c r="AU245" s="112" t="s">
        <v>240</v>
      </c>
    </row>
    <row r="246" spans="2:65" s="119" customFormat="1" x14ac:dyDescent="0.25">
      <c r="B246" s="120"/>
      <c r="D246" s="200" t="s">
        <v>867</v>
      </c>
      <c r="F246" s="424" t="s">
        <v>5217</v>
      </c>
      <c r="L246" s="120"/>
      <c r="M246" s="198"/>
      <c r="T246" s="199"/>
      <c r="AT246" s="112" t="s">
        <v>867</v>
      </c>
      <c r="AU246" s="112" t="s">
        <v>240</v>
      </c>
    </row>
    <row r="247" spans="2:65" s="119" customFormat="1" ht="24.2" customHeight="1" x14ac:dyDescent="0.25">
      <c r="B247" s="120"/>
      <c r="C247" s="418" t="s">
        <v>1193</v>
      </c>
      <c r="D247" s="418" t="s">
        <v>512</v>
      </c>
      <c r="E247" s="419" t="s">
        <v>243</v>
      </c>
      <c r="F247" s="420" t="s">
        <v>244</v>
      </c>
      <c r="G247" s="421" t="s">
        <v>63</v>
      </c>
      <c r="H247" s="422">
        <v>6.9029999999999996</v>
      </c>
      <c r="I247" s="423"/>
      <c r="J247" s="423">
        <f>ROUND(I247*H247,2)</f>
        <v>0</v>
      </c>
      <c r="K247" s="420" t="s">
        <v>862</v>
      </c>
      <c r="L247" s="120"/>
      <c r="M247" s="190" t="s">
        <v>792</v>
      </c>
      <c r="N247" s="191" t="s">
        <v>809</v>
      </c>
      <c r="O247" s="192">
        <v>0</v>
      </c>
      <c r="P247" s="192">
        <f>O247*H247</f>
        <v>0</v>
      </c>
      <c r="Q247" s="192">
        <v>0</v>
      </c>
      <c r="R247" s="192">
        <f>Q247*H247</f>
        <v>0</v>
      </c>
      <c r="S247" s="192">
        <v>0</v>
      </c>
      <c r="T247" s="193">
        <f>S247*H247</f>
        <v>0</v>
      </c>
      <c r="AR247" s="194" t="s">
        <v>863</v>
      </c>
      <c r="AT247" s="194" t="s">
        <v>512</v>
      </c>
      <c r="AU247" s="194" t="s">
        <v>240</v>
      </c>
      <c r="AY247" s="112" t="s">
        <v>858</v>
      </c>
      <c r="BE247" s="195">
        <f>IF(N247="základní",J247,0)</f>
        <v>0</v>
      </c>
      <c r="BF247" s="195">
        <f>IF(N247="snížená",J247,0)</f>
        <v>0</v>
      </c>
      <c r="BG247" s="195">
        <f>IF(N247="zákl. přenesená",J247,0)</f>
        <v>0</v>
      </c>
      <c r="BH247" s="195">
        <f>IF(N247="sníž. přenesená",J247,0)</f>
        <v>0</v>
      </c>
      <c r="BI247" s="195">
        <f>IF(N247="nulová",J247,0)</f>
        <v>0</v>
      </c>
      <c r="BJ247" s="112" t="s">
        <v>544</v>
      </c>
      <c r="BK247" s="195">
        <f>ROUND(I247*H247,2)</f>
        <v>0</v>
      </c>
      <c r="BL247" s="112" t="s">
        <v>863</v>
      </c>
      <c r="BM247" s="194" t="s">
        <v>5767</v>
      </c>
    </row>
    <row r="248" spans="2:65" s="119" customFormat="1" ht="19.5" x14ac:dyDescent="0.25">
      <c r="B248" s="120"/>
      <c r="D248" s="196" t="s">
        <v>865</v>
      </c>
      <c r="F248" s="197" t="s">
        <v>5219</v>
      </c>
      <c r="L248" s="120"/>
      <c r="M248" s="198"/>
      <c r="T248" s="199"/>
      <c r="AT248" s="112" t="s">
        <v>865</v>
      </c>
      <c r="AU248" s="112" t="s">
        <v>240</v>
      </c>
    </row>
    <row r="249" spans="2:65" s="119" customFormat="1" x14ac:dyDescent="0.25">
      <c r="B249" s="120"/>
      <c r="D249" s="200" t="s">
        <v>867</v>
      </c>
      <c r="F249" s="424" t="s">
        <v>5220</v>
      </c>
      <c r="L249" s="120"/>
      <c r="M249" s="198"/>
      <c r="T249" s="199"/>
      <c r="AT249" s="112" t="s">
        <v>867</v>
      </c>
      <c r="AU249" s="112" t="s">
        <v>240</v>
      </c>
    </row>
    <row r="250" spans="2:65" s="119" customFormat="1" ht="24.2" customHeight="1" x14ac:dyDescent="0.25">
      <c r="B250" s="120"/>
      <c r="C250" s="418" t="s">
        <v>1199</v>
      </c>
      <c r="D250" s="418" t="s">
        <v>512</v>
      </c>
      <c r="E250" s="419" t="s">
        <v>5221</v>
      </c>
      <c r="F250" s="420" t="s">
        <v>5222</v>
      </c>
      <c r="G250" s="421" t="s">
        <v>63</v>
      </c>
      <c r="H250" s="422">
        <v>6.9029999999999996</v>
      </c>
      <c r="I250" s="423"/>
      <c r="J250" s="423">
        <f>ROUND(I250*H250,2)</f>
        <v>0</v>
      </c>
      <c r="K250" s="420" t="s">
        <v>862</v>
      </c>
      <c r="L250" s="120"/>
      <c r="M250" s="190" t="s">
        <v>792</v>
      </c>
      <c r="N250" s="191" t="s">
        <v>809</v>
      </c>
      <c r="O250" s="192">
        <v>0</v>
      </c>
      <c r="P250" s="192">
        <f>O250*H250</f>
        <v>0</v>
      </c>
      <c r="Q250" s="192">
        <v>0</v>
      </c>
      <c r="R250" s="192">
        <f>Q250*H250</f>
        <v>0</v>
      </c>
      <c r="S250" s="192">
        <v>0</v>
      </c>
      <c r="T250" s="193">
        <f>S250*H250</f>
        <v>0</v>
      </c>
      <c r="AR250" s="194" t="s">
        <v>863</v>
      </c>
      <c r="AT250" s="194" t="s">
        <v>512</v>
      </c>
      <c r="AU250" s="194" t="s">
        <v>240</v>
      </c>
      <c r="AY250" s="112" t="s">
        <v>858</v>
      </c>
      <c r="BE250" s="195">
        <f>IF(N250="základní",J250,0)</f>
        <v>0</v>
      </c>
      <c r="BF250" s="195">
        <f>IF(N250="snížená",J250,0)</f>
        <v>0</v>
      </c>
      <c r="BG250" s="195">
        <f>IF(N250="zákl. přenesená",J250,0)</f>
        <v>0</v>
      </c>
      <c r="BH250" s="195">
        <f>IF(N250="sníž. přenesená",J250,0)</f>
        <v>0</v>
      </c>
      <c r="BI250" s="195">
        <f>IF(N250="nulová",J250,0)</f>
        <v>0</v>
      </c>
      <c r="BJ250" s="112" t="s">
        <v>544</v>
      </c>
      <c r="BK250" s="195">
        <f>ROUND(I250*H250,2)</f>
        <v>0</v>
      </c>
      <c r="BL250" s="112" t="s">
        <v>863</v>
      </c>
      <c r="BM250" s="194" t="s">
        <v>5768</v>
      </c>
    </row>
    <row r="251" spans="2:65" s="119" customFormat="1" ht="19.5" x14ac:dyDescent="0.25">
      <c r="B251" s="120"/>
      <c r="D251" s="196" t="s">
        <v>865</v>
      </c>
      <c r="F251" s="197" t="s">
        <v>893</v>
      </c>
      <c r="L251" s="120"/>
      <c r="M251" s="198"/>
      <c r="T251" s="199"/>
      <c r="AT251" s="112" t="s">
        <v>865</v>
      </c>
      <c r="AU251" s="112" t="s">
        <v>240</v>
      </c>
    </row>
    <row r="252" spans="2:65" s="119" customFormat="1" x14ac:dyDescent="0.25">
      <c r="B252" s="120"/>
      <c r="D252" s="200" t="s">
        <v>867</v>
      </c>
      <c r="F252" s="424" t="s">
        <v>5224</v>
      </c>
      <c r="L252" s="120"/>
      <c r="M252" s="198"/>
      <c r="T252" s="199"/>
      <c r="AT252" s="112" t="s">
        <v>867</v>
      </c>
      <c r="AU252" s="112" t="s">
        <v>240</v>
      </c>
    </row>
    <row r="253" spans="2:65" s="171" customFormat="1" ht="22.9" customHeight="1" x14ac:dyDescent="0.2">
      <c r="B253" s="172"/>
      <c r="D253" s="173" t="s">
        <v>854</v>
      </c>
      <c r="E253" s="181" t="s">
        <v>2001</v>
      </c>
      <c r="F253" s="181" t="s">
        <v>2002</v>
      </c>
      <c r="J253" s="182">
        <f>BK253</f>
        <v>0</v>
      </c>
      <c r="L253" s="172"/>
      <c r="M253" s="176"/>
      <c r="P253" s="177">
        <f>SUM(P254:P256)</f>
        <v>153.10747999999998</v>
      </c>
      <c r="R253" s="177">
        <f>SUM(R254:R256)</f>
        <v>0</v>
      </c>
      <c r="T253" s="178">
        <f>SUM(T254:T256)</f>
        <v>0</v>
      </c>
      <c r="AR253" s="173" t="s">
        <v>544</v>
      </c>
      <c r="AT253" s="179" t="s">
        <v>854</v>
      </c>
      <c r="AU253" s="179" t="s">
        <v>544</v>
      </c>
      <c r="AY253" s="173" t="s">
        <v>858</v>
      </c>
      <c r="BK253" s="180">
        <f>SUM(BK254:BK256)</f>
        <v>0</v>
      </c>
    </row>
    <row r="254" spans="2:65" s="119" customFormat="1" ht="16.5" customHeight="1" x14ac:dyDescent="0.25">
      <c r="B254" s="120"/>
      <c r="C254" s="418" t="s">
        <v>1063</v>
      </c>
      <c r="D254" s="418" t="s">
        <v>512</v>
      </c>
      <c r="E254" s="419" t="s">
        <v>770</v>
      </c>
      <c r="F254" s="420" t="s">
        <v>771</v>
      </c>
      <c r="G254" s="421" t="s">
        <v>63</v>
      </c>
      <c r="H254" s="422">
        <v>103.45099999999999</v>
      </c>
      <c r="I254" s="423"/>
      <c r="J254" s="423">
        <f>ROUND(I254*H254,2)</f>
        <v>0</v>
      </c>
      <c r="K254" s="420" t="s">
        <v>862</v>
      </c>
      <c r="L254" s="120"/>
      <c r="M254" s="190" t="s">
        <v>792</v>
      </c>
      <c r="N254" s="191" t="s">
        <v>809</v>
      </c>
      <c r="O254" s="192">
        <v>1.48</v>
      </c>
      <c r="P254" s="192">
        <f>O254*H254</f>
        <v>153.10747999999998</v>
      </c>
      <c r="Q254" s="192">
        <v>0</v>
      </c>
      <c r="R254" s="192">
        <f>Q254*H254</f>
        <v>0</v>
      </c>
      <c r="S254" s="192">
        <v>0</v>
      </c>
      <c r="T254" s="193">
        <f>S254*H254</f>
        <v>0</v>
      </c>
      <c r="AR254" s="194" t="s">
        <v>863</v>
      </c>
      <c r="AT254" s="194" t="s">
        <v>512</v>
      </c>
      <c r="AU254" s="194" t="s">
        <v>240</v>
      </c>
      <c r="AY254" s="112" t="s">
        <v>858</v>
      </c>
      <c r="BE254" s="195">
        <f>IF(N254="základní",J254,0)</f>
        <v>0</v>
      </c>
      <c r="BF254" s="195">
        <f>IF(N254="snížená",J254,0)</f>
        <v>0</v>
      </c>
      <c r="BG254" s="195">
        <f>IF(N254="zákl. přenesená",J254,0)</f>
        <v>0</v>
      </c>
      <c r="BH254" s="195">
        <f>IF(N254="sníž. přenesená",J254,0)</f>
        <v>0</v>
      </c>
      <c r="BI254" s="195">
        <f>IF(N254="nulová",J254,0)</f>
        <v>0</v>
      </c>
      <c r="BJ254" s="112" t="s">
        <v>544</v>
      </c>
      <c r="BK254" s="195">
        <f>ROUND(I254*H254,2)</f>
        <v>0</v>
      </c>
      <c r="BL254" s="112" t="s">
        <v>863</v>
      </c>
      <c r="BM254" s="194" t="s">
        <v>5769</v>
      </c>
    </row>
    <row r="255" spans="2:65" s="119" customFormat="1" ht="19.5" x14ac:dyDescent="0.25">
      <c r="B255" s="120"/>
      <c r="D255" s="196" t="s">
        <v>865</v>
      </c>
      <c r="F255" s="197" t="s">
        <v>5226</v>
      </c>
      <c r="L255" s="120"/>
      <c r="M255" s="198"/>
      <c r="T255" s="199"/>
      <c r="AT255" s="112" t="s">
        <v>865</v>
      </c>
      <c r="AU255" s="112" t="s">
        <v>240</v>
      </c>
    </row>
    <row r="256" spans="2:65" s="119" customFormat="1" x14ac:dyDescent="0.25">
      <c r="B256" s="120"/>
      <c r="D256" s="200" t="s">
        <v>867</v>
      </c>
      <c r="F256" s="424" t="s">
        <v>5227</v>
      </c>
      <c r="L256" s="120"/>
      <c r="M256" s="198"/>
      <c r="T256" s="199"/>
      <c r="AT256" s="112" t="s">
        <v>867</v>
      </c>
      <c r="AU256" s="112" t="s">
        <v>240</v>
      </c>
    </row>
    <row r="257" spans="2:65" s="171" customFormat="1" ht="25.9" customHeight="1" x14ac:dyDescent="0.2">
      <c r="B257" s="172"/>
      <c r="D257" s="173" t="s">
        <v>854</v>
      </c>
      <c r="E257" s="174" t="s">
        <v>2007</v>
      </c>
      <c r="F257" s="174" t="s">
        <v>2008</v>
      </c>
      <c r="J257" s="175">
        <f>BK257</f>
        <v>0</v>
      </c>
      <c r="L257" s="172"/>
      <c r="M257" s="176"/>
      <c r="P257" s="177">
        <f>P258+P340+P389+P432+P447+P455</f>
        <v>485.255</v>
      </c>
      <c r="R257" s="177">
        <f>R258+R340+R389+R432+R447+R455</f>
        <v>1.0649599999999997</v>
      </c>
      <c r="T257" s="178">
        <f>T258+T340+T389+T432+T447+T455</f>
        <v>0</v>
      </c>
      <c r="AR257" s="173" t="s">
        <v>240</v>
      </c>
      <c r="AT257" s="179" t="s">
        <v>854</v>
      </c>
      <c r="AU257" s="179" t="s">
        <v>857</v>
      </c>
      <c r="AY257" s="173" t="s">
        <v>858</v>
      </c>
      <c r="BK257" s="180">
        <f>BK258+BK340+BK389+BK432+BK447+BK455</f>
        <v>0</v>
      </c>
    </row>
    <row r="258" spans="2:65" s="171" customFormat="1" ht="22.9" customHeight="1" x14ac:dyDescent="0.2">
      <c r="B258" s="172"/>
      <c r="D258" s="173" t="s">
        <v>854</v>
      </c>
      <c r="E258" s="181" t="s">
        <v>3471</v>
      </c>
      <c r="F258" s="181" t="s">
        <v>3472</v>
      </c>
      <c r="J258" s="182">
        <f>BK258</f>
        <v>0</v>
      </c>
      <c r="L258" s="172"/>
      <c r="M258" s="176"/>
      <c r="P258" s="177">
        <f>SUM(P259:P339)</f>
        <v>189.28600000000003</v>
      </c>
      <c r="R258" s="177">
        <f>SUM(R259:R339)</f>
        <v>0.27906999999999993</v>
      </c>
      <c r="T258" s="178">
        <f>SUM(T259:T339)</f>
        <v>0</v>
      </c>
      <c r="AR258" s="173" t="s">
        <v>240</v>
      </c>
      <c r="AT258" s="179" t="s">
        <v>854</v>
      </c>
      <c r="AU258" s="179" t="s">
        <v>544</v>
      </c>
      <c r="AY258" s="173" t="s">
        <v>858</v>
      </c>
      <c r="BK258" s="180">
        <f>SUM(BK259:BK339)</f>
        <v>0</v>
      </c>
    </row>
    <row r="259" spans="2:65" s="119" customFormat="1" ht="16.5" customHeight="1" x14ac:dyDescent="0.25">
      <c r="B259" s="120"/>
      <c r="C259" s="418" t="s">
        <v>962</v>
      </c>
      <c r="D259" s="418" t="s">
        <v>512</v>
      </c>
      <c r="E259" s="419" t="s">
        <v>588</v>
      </c>
      <c r="F259" s="420" t="s">
        <v>589</v>
      </c>
      <c r="G259" s="421" t="s">
        <v>85</v>
      </c>
      <c r="H259" s="422">
        <v>25</v>
      </c>
      <c r="I259" s="423"/>
      <c r="J259" s="423">
        <f>ROUND(I259*H259,2)</f>
        <v>0</v>
      </c>
      <c r="K259" s="420" t="s">
        <v>862</v>
      </c>
      <c r="L259" s="120"/>
      <c r="M259" s="190" t="s">
        <v>792</v>
      </c>
      <c r="N259" s="191" t="s">
        <v>809</v>
      </c>
      <c r="O259" s="192">
        <v>0.55700000000000005</v>
      </c>
      <c r="P259" s="192">
        <f>O259*H259</f>
        <v>13.925000000000001</v>
      </c>
      <c r="Q259" s="192">
        <v>1.8600000000000001E-3</v>
      </c>
      <c r="R259" s="192">
        <f>Q259*H259</f>
        <v>4.65E-2</v>
      </c>
      <c r="S259" s="192">
        <v>0</v>
      </c>
      <c r="T259" s="193">
        <f>S259*H259</f>
        <v>0</v>
      </c>
      <c r="AR259" s="194" t="s">
        <v>955</v>
      </c>
      <c r="AT259" s="194" t="s">
        <v>512</v>
      </c>
      <c r="AU259" s="194" t="s">
        <v>240</v>
      </c>
      <c r="AY259" s="112" t="s">
        <v>858</v>
      </c>
      <c r="BE259" s="195">
        <f>IF(N259="základní",J259,0)</f>
        <v>0</v>
      </c>
      <c r="BF259" s="195">
        <f>IF(N259="snížená",J259,0)</f>
        <v>0</v>
      </c>
      <c r="BG259" s="195">
        <f>IF(N259="zákl. přenesená",J259,0)</f>
        <v>0</v>
      </c>
      <c r="BH259" s="195">
        <f>IF(N259="sníž. přenesená",J259,0)</f>
        <v>0</v>
      </c>
      <c r="BI259" s="195">
        <f>IF(N259="nulová",J259,0)</f>
        <v>0</v>
      </c>
      <c r="BJ259" s="112" t="s">
        <v>544</v>
      </c>
      <c r="BK259" s="195">
        <f>ROUND(I259*H259,2)</f>
        <v>0</v>
      </c>
      <c r="BL259" s="112" t="s">
        <v>955</v>
      </c>
      <c r="BM259" s="194" t="s">
        <v>5770</v>
      </c>
    </row>
    <row r="260" spans="2:65" s="119" customFormat="1" x14ac:dyDescent="0.25">
      <c r="B260" s="120"/>
      <c r="D260" s="196" t="s">
        <v>865</v>
      </c>
      <c r="F260" s="197" t="s">
        <v>5229</v>
      </c>
      <c r="L260" s="120"/>
      <c r="M260" s="198"/>
      <c r="T260" s="199"/>
      <c r="AT260" s="112" t="s">
        <v>865</v>
      </c>
      <c r="AU260" s="112" t="s">
        <v>240</v>
      </c>
    </row>
    <row r="261" spans="2:65" s="119" customFormat="1" x14ac:dyDescent="0.25">
      <c r="B261" s="120"/>
      <c r="D261" s="200" t="s">
        <v>867</v>
      </c>
      <c r="F261" s="424" t="s">
        <v>5230</v>
      </c>
      <c r="L261" s="120"/>
      <c r="M261" s="198"/>
      <c r="T261" s="199"/>
      <c r="AT261" s="112" t="s">
        <v>867</v>
      </c>
      <c r="AU261" s="112" t="s">
        <v>240</v>
      </c>
    </row>
    <row r="262" spans="2:65" s="119" customFormat="1" ht="16.5" customHeight="1" x14ac:dyDescent="0.25">
      <c r="B262" s="120"/>
      <c r="C262" s="418" t="s">
        <v>1088</v>
      </c>
      <c r="D262" s="418" t="s">
        <v>512</v>
      </c>
      <c r="E262" s="419" t="s">
        <v>590</v>
      </c>
      <c r="F262" s="420" t="s">
        <v>591</v>
      </c>
      <c r="G262" s="421" t="s">
        <v>85</v>
      </c>
      <c r="H262" s="422">
        <v>16</v>
      </c>
      <c r="I262" s="423"/>
      <c r="J262" s="423">
        <f>ROUND(I262*H262,2)</f>
        <v>0</v>
      </c>
      <c r="K262" s="420" t="s">
        <v>862</v>
      </c>
      <c r="L262" s="120"/>
      <c r="M262" s="190" t="s">
        <v>792</v>
      </c>
      <c r="N262" s="191" t="s">
        <v>809</v>
      </c>
      <c r="O262" s="192">
        <v>0.78</v>
      </c>
      <c r="P262" s="192">
        <f>O262*H262</f>
        <v>12.48</v>
      </c>
      <c r="Q262" s="192">
        <v>6.3000000000000003E-4</v>
      </c>
      <c r="R262" s="192">
        <f>Q262*H262</f>
        <v>1.008E-2</v>
      </c>
      <c r="S262" s="192">
        <v>0</v>
      </c>
      <c r="T262" s="193">
        <f>S262*H262</f>
        <v>0</v>
      </c>
      <c r="AR262" s="194" t="s">
        <v>955</v>
      </c>
      <c r="AT262" s="194" t="s">
        <v>512</v>
      </c>
      <c r="AU262" s="194" t="s">
        <v>240</v>
      </c>
      <c r="AY262" s="112" t="s">
        <v>858</v>
      </c>
      <c r="BE262" s="195">
        <f>IF(N262="základní",J262,0)</f>
        <v>0</v>
      </c>
      <c r="BF262" s="195">
        <f>IF(N262="snížená",J262,0)</f>
        <v>0</v>
      </c>
      <c r="BG262" s="195">
        <f>IF(N262="zákl. přenesená",J262,0)</f>
        <v>0</v>
      </c>
      <c r="BH262" s="195">
        <f>IF(N262="sníž. přenesená",J262,0)</f>
        <v>0</v>
      </c>
      <c r="BI262" s="195">
        <f>IF(N262="nulová",J262,0)</f>
        <v>0</v>
      </c>
      <c r="BJ262" s="112" t="s">
        <v>544</v>
      </c>
      <c r="BK262" s="195">
        <f>ROUND(I262*H262,2)</f>
        <v>0</v>
      </c>
      <c r="BL262" s="112" t="s">
        <v>955</v>
      </c>
      <c r="BM262" s="194" t="s">
        <v>5771</v>
      </c>
    </row>
    <row r="263" spans="2:65" s="119" customFormat="1" x14ac:dyDescent="0.25">
      <c r="B263" s="120"/>
      <c r="D263" s="196" t="s">
        <v>865</v>
      </c>
      <c r="F263" s="197" t="s">
        <v>5233</v>
      </c>
      <c r="L263" s="120"/>
      <c r="M263" s="198"/>
      <c r="T263" s="199"/>
      <c r="AT263" s="112" t="s">
        <v>865</v>
      </c>
      <c r="AU263" s="112" t="s">
        <v>240</v>
      </c>
    </row>
    <row r="264" spans="2:65" s="119" customFormat="1" x14ac:dyDescent="0.25">
      <c r="B264" s="120"/>
      <c r="D264" s="200" t="s">
        <v>867</v>
      </c>
      <c r="F264" s="424" t="s">
        <v>5234</v>
      </c>
      <c r="L264" s="120"/>
      <c r="M264" s="198"/>
      <c r="T264" s="199"/>
      <c r="AT264" s="112" t="s">
        <v>867</v>
      </c>
      <c r="AU264" s="112" t="s">
        <v>240</v>
      </c>
    </row>
    <row r="265" spans="2:65" s="202" customFormat="1" ht="11.25" x14ac:dyDescent="0.25">
      <c r="B265" s="203"/>
      <c r="D265" s="196" t="s">
        <v>869</v>
      </c>
      <c r="E265" s="204" t="s">
        <v>792</v>
      </c>
      <c r="F265" s="205" t="s">
        <v>5772</v>
      </c>
      <c r="H265" s="206">
        <v>16</v>
      </c>
      <c r="L265" s="203"/>
      <c r="M265" s="207"/>
      <c r="T265" s="208"/>
      <c r="AT265" s="204" t="s">
        <v>869</v>
      </c>
      <c r="AU265" s="204" t="s">
        <v>240</v>
      </c>
      <c r="AV265" s="202" t="s">
        <v>240</v>
      </c>
      <c r="AW265" s="202" t="s">
        <v>871</v>
      </c>
      <c r="AX265" s="202" t="s">
        <v>544</v>
      </c>
      <c r="AY265" s="204" t="s">
        <v>858</v>
      </c>
    </row>
    <row r="266" spans="2:65" s="119" customFormat="1" ht="16.5" customHeight="1" x14ac:dyDescent="0.25">
      <c r="B266" s="120"/>
      <c r="C266" s="418" t="s">
        <v>1079</v>
      </c>
      <c r="D266" s="418" t="s">
        <v>512</v>
      </c>
      <c r="E266" s="419" t="s">
        <v>592</v>
      </c>
      <c r="F266" s="420" t="s">
        <v>593</v>
      </c>
      <c r="G266" s="421" t="s">
        <v>85</v>
      </c>
      <c r="H266" s="422">
        <v>45</v>
      </c>
      <c r="I266" s="423"/>
      <c r="J266" s="423">
        <f>ROUND(I266*H266,2)</f>
        <v>0</v>
      </c>
      <c r="K266" s="420" t="s">
        <v>862</v>
      </c>
      <c r="L266" s="120"/>
      <c r="M266" s="190" t="s">
        <v>792</v>
      </c>
      <c r="N266" s="191" t="s">
        <v>809</v>
      </c>
      <c r="O266" s="192">
        <v>0.82699999999999996</v>
      </c>
      <c r="P266" s="192">
        <f>O266*H266</f>
        <v>37.214999999999996</v>
      </c>
      <c r="Q266" s="192">
        <v>1.2999999999999999E-3</v>
      </c>
      <c r="R266" s="192">
        <f>Q266*H266</f>
        <v>5.8499999999999996E-2</v>
      </c>
      <c r="S266" s="192">
        <v>0</v>
      </c>
      <c r="T266" s="193">
        <f>S266*H266</f>
        <v>0</v>
      </c>
      <c r="AR266" s="194" t="s">
        <v>955</v>
      </c>
      <c r="AT266" s="194" t="s">
        <v>512</v>
      </c>
      <c r="AU266" s="194" t="s">
        <v>240</v>
      </c>
      <c r="AY266" s="112" t="s">
        <v>858</v>
      </c>
      <c r="BE266" s="195">
        <f>IF(N266="základní",J266,0)</f>
        <v>0</v>
      </c>
      <c r="BF266" s="195">
        <f>IF(N266="snížená",J266,0)</f>
        <v>0</v>
      </c>
      <c r="BG266" s="195">
        <f>IF(N266="zákl. přenesená",J266,0)</f>
        <v>0</v>
      </c>
      <c r="BH266" s="195">
        <f>IF(N266="sníž. přenesená",J266,0)</f>
        <v>0</v>
      </c>
      <c r="BI266" s="195">
        <f>IF(N266="nulová",J266,0)</f>
        <v>0</v>
      </c>
      <c r="BJ266" s="112" t="s">
        <v>544</v>
      </c>
      <c r="BK266" s="195">
        <f>ROUND(I266*H266,2)</f>
        <v>0</v>
      </c>
      <c r="BL266" s="112" t="s">
        <v>955</v>
      </c>
      <c r="BM266" s="194" t="s">
        <v>5773</v>
      </c>
    </row>
    <row r="267" spans="2:65" s="119" customFormat="1" x14ac:dyDescent="0.25">
      <c r="B267" s="120"/>
      <c r="D267" s="196" t="s">
        <v>865</v>
      </c>
      <c r="F267" s="197" t="s">
        <v>5237</v>
      </c>
      <c r="L267" s="120"/>
      <c r="M267" s="198"/>
      <c r="T267" s="199"/>
      <c r="AT267" s="112" t="s">
        <v>865</v>
      </c>
      <c r="AU267" s="112" t="s">
        <v>240</v>
      </c>
    </row>
    <row r="268" spans="2:65" s="119" customFormat="1" x14ac:dyDescent="0.25">
      <c r="B268" s="120"/>
      <c r="D268" s="200" t="s">
        <v>867</v>
      </c>
      <c r="F268" s="424" t="s">
        <v>5238</v>
      </c>
      <c r="L268" s="120"/>
      <c r="M268" s="198"/>
      <c r="T268" s="199"/>
      <c r="AT268" s="112" t="s">
        <v>867</v>
      </c>
      <c r="AU268" s="112" t="s">
        <v>240</v>
      </c>
    </row>
    <row r="269" spans="2:65" s="202" customFormat="1" ht="11.25" x14ac:dyDescent="0.25">
      <c r="B269" s="203"/>
      <c r="D269" s="196" t="s">
        <v>869</v>
      </c>
      <c r="E269" s="204" t="s">
        <v>792</v>
      </c>
      <c r="F269" s="205" t="s">
        <v>5774</v>
      </c>
      <c r="H269" s="206">
        <v>45</v>
      </c>
      <c r="L269" s="203"/>
      <c r="M269" s="207"/>
      <c r="T269" s="208"/>
      <c r="AT269" s="204" t="s">
        <v>869</v>
      </c>
      <c r="AU269" s="204" t="s">
        <v>240</v>
      </c>
      <c r="AV269" s="202" t="s">
        <v>240</v>
      </c>
      <c r="AW269" s="202" t="s">
        <v>871</v>
      </c>
      <c r="AX269" s="202" t="s">
        <v>544</v>
      </c>
      <c r="AY269" s="204" t="s">
        <v>858</v>
      </c>
    </row>
    <row r="270" spans="2:65" s="119" customFormat="1" ht="16.5" customHeight="1" x14ac:dyDescent="0.25">
      <c r="B270" s="120"/>
      <c r="C270" s="418" t="s">
        <v>1096</v>
      </c>
      <c r="D270" s="418" t="s">
        <v>512</v>
      </c>
      <c r="E270" s="419" t="s">
        <v>594</v>
      </c>
      <c r="F270" s="420" t="s">
        <v>595</v>
      </c>
      <c r="G270" s="421" t="s">
        <v>85</v>
      </c>
      <c r="H270" s="422">
        <v>47</v>
      </c>
      <c r="I270" s="423"/>
      <c r="J270" s="423">
        <f>ROUND(I270*H270,2)</f>
        <v>0</v>
      </c>
      <c r="K270" s="420" t="s">
        <v>862</v>
      </c>
      <c r="L270" s="120"/>
      <c r="M270" s="190" t="s">
        <v>792</v>
      </c>
      <c r="N270" s="191" t="s">
        <v>809</v>
      </c>
      <c r="O270" s="192">
        <v>0.65900000000000003</v>
      </c>
      <c r="P270" s="192">
        <f>O270*H270</f>
        <v>30.973000000000003</v>
      </c>
      <c r="Q270" s="192">
        <v>4.2999999999999999E-4</v>
      </c>
      <c r="R270" s="192">
        <f>Q270*H270</f>
        <v>2.0209999999999999E-2</v>
      </c>
      <c r="S270" s="192">
        <v>0</v>
      </c>
      <c r="T270" s="193">
        <f>S270*H270</f>
        <v>0</v>
      </c>
      <c r="AR270" s="194" t="s">
        <v>955</v>
      </c>
      <c r="AT270" s="194" t="s">
        <v>512</v>
      </c>
      <c r="AU270" s="194" t="s">
        <v>240</v>
      </c>
      <c r="AY270" s="112" t="s">
        <v>858</v>
      </c>
      <c r="BE270" s="195">
        <f>IF(N270="základní",J270,0)</f>
        <v>0</v>
      </c>
      <c r="BF270" s="195">
        <f>IF(N270="snížená",J270,0)</f>
        <v>0</v>
      </c>
      <c r="BG270" s="195">
        <f>IF(N270="zákl. přenesená",J270,0)</f>
        <v>0</v>
      </c>
      <c r="BH270" s="195">
        <f>IF(N270="sníž. přenesená",J270,0)</f>
        <v>0</v>
      </c>
      <c r="BI270" s="195">
        <f>IF(N270="nulová",J270,0)</f>
        <v>0</v>
      </c>
      <c r="BJ270" s="112" t="s">
        <v>544</v>
      </c>
      <c r="BK270" s="195">
        <f>ROUND(I270*H270,2)</f>
        <v>0</v>
      </c>
      <c r="BL270" s="112" t="s">
        <v>955</v>
      </c>
      <c r="BM270" s="194" t="s">
        <v>5775</v>
      </c>
    </row>
    <row r="271" spans="2:65" s="119" customFormat="1" x14ac:dyDescent="0.25">
      <c r="B271" s="120"/>
      <c r="D271" s="196" t="s">
        <v>865</v>
      </c>
      <c r="F271" s="197" t="s">
        <v>5246</v>
      </c>
      <c r="L271" s="120"/>
      <c r="M271" s="198"/>
      <c r="T271" s="199"/>
      <c r="AT271" s="112" t="s">
        <v>865</v>
      </c>
      <c r="AU271" s="112" t="s">
        <v>240</v>
      </c>
    </row>
    <row r="272" spans="2:65" s="119" customFormat="1" x14ac:dyDescent="0.25">
      <c r="B272" s="120"/>
      <c r="D272" s="200" t="s">
        <v>867</v>
      </c>
      <c r="F272" s="424" t="s">
        <v>5247</v>
      </c>
      <c r="L272" s="120"/>
      <c r="M272" s="198"/>
      <c r="T272" s="199"/>
      <c r="AT272" s="112" t="s">
        <v>867</v>
      </c>
      <c r="AU272" s="112" t="s">
        <v>240</v>
      </c>
    </row>
    <row r="273" spans="2:65" s="202" customFormat="1" ht="11.25" x14ac:dyDescent="0.25">
      <c r="B273" s="203"/>
      <c r="D273" s="196" t="s">
        <v>869</v>
      </c>
      <c r="E273" s="204" t="s">
        <v>792</v>
      </c>
      <c r="F273" s="205" t="s">
        <v>5776</v>
      </c>
      <c r="H273" s="206">
        <v>47</v>
      </c>
      <c r="L273" s="203"/>
      <c r="M273" s="207"/>
      <c r="T273" s="208"/>
      <c r="AT273" s="204" t="s">
        <v>869</v>
      </c>
      <c r="AU273" s="204" t="s">
        <v>240</v>
      </c>
      <c r="AV273" s="202" t="s">
        <v>240</v>
      </c>
      <c r="AW273" s="202" t="s">
        <v>871</v>
      </c>
      <c r="AX273" s="202" t="s">
        <v>544</v>
      </c>
      <c r="AY273" s="204" t="s">
        <v>858</v>
      </c>
    </row>
    <row r="274" spans="2:65" s="119" customFormat="1" ht="16.5" customHeight="1" x14ac:dyDescent="0.25">
      <c r="B274" s="120"/>
      <c r="C274" s="418" t="s">
        <v>1111</v>
      </c>
      <c r="D274" s="418" t="s">
        <v>512</v>
      </c>
      <c r="E274" s="419" t="s">
        <v>596</v>
      </c>
      <c r="F274" s="420" t="s">
        <v>597</v>
      </c>
      <c r="G274" s="421" t="s">
        <v>85</v>
      </c>
      <c r="H274" s="422">
        <v>38</v>
      </c>
      <c r="I274" s="423"/>
      <c r="J274" s="423">
        <f>ROUND(I274*H274,2)</f>
        <v>0</v>
      </c>
      <c r="K274" s="420" t="s">
        <v>862</v>
      </c>
      <c r="L274" s="120"/>
      <c r="M274" s="190" t="s">
        <v>792</v>
      </c>
      <c r="N274" s="191" t="s">
        <v>809</v>
      </c>
      <c r="O274" s="192">
        <v>0.72799999999999998</v>
      </c>
      <c r="P274" s="192">
        <f>O274*H274</f>
        <v>27.663999999999998</v>
      </c>
      <c r="Q274" s="192">
        <v>5.0000000000000001E-4</v>
      </c>
      <c r="R274" s="192">
        <f>Q274*H274</f>
        <v>1.9E-2</v>
      </c>
      <c r="S274" s="192">
        <v>0</v>
      </c>
      <c r="T274" s="193">
        <f>S274*H274</f>
        <v>0</v>
      </c>
      <c r="AR274" s="194" t="s">
        <v>955</v>
      </c>
      <c r="AT274" s="194" t="s">
        <v>512</v>
      </c>
      <c r="AU274" s="194" t="s">
        <v>240</v>
      </c>
      <c r="AY274" s="112" t="s">
        <v>858</v>
      </c>
      <c r="BE274" s="195">
        <f>IF(N274="základní",J274,0)</f>
        <v>0</v>
      </c>
      <c r="BF274" s="195">
        <f>IF(N274="snížená",J274,0)</f>
        <v>0</v>
      </c>
      <c r="BG274" s="195">
        <f>IF(N274="zákl. přenesená",J274,0)</f>
        <v>0</v>
      </c>
      <c r="BH274" s="195">
        <f>IF(N274="sníž. přenesená",J274,0)</f>
        <v>0</v>
      </c>
      <c r="BI274" s="195">
        <f>IF(N274="nulová",J274,0)</f>
        <v>0</v>
      </c>
      <c r="BJ274" s="112" t="s">
        <v>544</v>
      </c>
      <c r="BK274" s="195">
        <f>ROUND(I274*H274,2)</f>
        <v>0</v>
      </c>
      <c r="BL274" s="112" t="s">
        <v>955</v>
      </c>
      <c r="BM274" s="194" t="s">
        <v>5777</v>
      </c>
    </row>
    <row r="275" spans="2:65" s="119" customFormat="1" x14ac:dyDescent="0.25">
      <c r="B275" s="120"/>
      <c r="D275" s="196" t="s">
        <v>865</v>
      </c>
      <c r="F275" s="197" t="s">
        <v>5260</v>
      </c>
      <c r="L275" s="120"/>
      <c r="M275" s="198"/>
      <c r="T275" s="199"/>
      <c r="AT275" s="112" t="s">
        <v>865</v>
      </c>
      <c r="AU275" s="112" t="s">
        <v>240</v>
      </c>
    </row>
    <row r="276" spans="2:65" s="119" customFormat="1" x14ac:dyDescent="0.25">
      <c r="B276" s="120"/>
      <c r="D276" s="200" t="s">
        <v>867</v>
      </c>
      <c r="F276" s="424" t="s">
        <v>5261</v>
      </c>
      <c r="L276" s="120"/>
      <c r="M276" s="198"/>
      <c r="T276" s="199"/>
      <c r="AT276" s="112" t="s">
        <v>867</v>
      </c>
      <c r="AU276" s="112" t="s">
        <v>240</v>
      </c>
    </row>
    <row r="277" spans="2:65" s="202" customFormat="1" ht="11.25" x14ac:dyDescent="0.25">
      <c r="B277" s="203"/>
      <c r="D277" s="196" t="s">
        <v>869</v>
      </c>
      <c r="E277" s="204" t="s">
        <v>792</v>
      </c>
      <c r="F277" s="205" t="s">
        <v>5778</v>
      </c>
      <c r="H277" s="206">
        <v>38</v>
      </c>
      <c r="L277" s="203"/>
      <c r="M277" s="207"/>
      <c r="T277" s="208"/>
      <c r="AT277" s="204" t="s">
        <v>869</v>
      </c>
      <c r="AU277" s="204" t="s">
        <v>240</v>
      </c>
      <c r="AV277" s="202" t="s">
        <v>240</v>
      </c>
      <c r="AW277" s="202" t="s">
        <v>871</v>
      </c>
      <c r="AX277" s="202" t="s">
        <v>544</v>
      </c>
      <c r="AY277" s="204" t="s">
        <v>858</v>
      </c>
    </row>
    <row r="278" spans="2:65" s="119" customFormat="1" ht="16.5" customHeight="1" x14ac:dyDescent="0.25">
      <c r="B278" s="120"/>
      <c r="C278" s="418" t="s">
        <v>1127</v>
      </c>
      <c r="D278" s="418" t="s">
        <v>512</v>
      </c>
      <c r="E278" s="419" t="s">
        <v>598</v>
      </c>
      <c r="F278" s="420" t="s">
        <v>599</v>
      </c>
      <c r="G278" s="421" t="s">
        <v>85</v>
      </c>
      <c r="H278" s="422">
        <v>28</v>
      </c>
      <c r="I278" s="423"/>
      <c r="J278" s="423">
        <f>ROUND(I278*H278,2)</f>
        <v>0</v>
      </c>
      <c r="K278" s="420" t="s">
        <v>862</v>
      </c>
      <c r="L278" s="120"/>
      <c r="M278" s="190" t="s">
        <v>792</v>
      </c>
      <c r="N278" s="191" t="s">
        <v>809</v>
      </c>
      <c r="O278" s="192">
        <v>0.79700000000000004</v>
      </c>
      <c r="P278" s="192">
        <f>O278*H278</f>
        <v>22.316000000000003</v>
      </c>
      <c r="Q278" s="192">
        <v>7.6000000000000004E-4</v>
      </c>
      <c r="R278" s="192">
        <f>Q278*H278</f>
        <v>2.128E-2</v>
      </c>
      <c r="S278" s="192">
        <v>0</v>
      </c>
      <c r="T278" s="193">
        <f>S278*H278</f>
        <v>0</v>
      </c>
      <c r="AR278" s="194" t="s">
        <v>955</v>
      </c>
      <c r="AT278" s="194" t="s">
        <v>512</v>
      </c>
      <c r="AU278" s="194" t="s">
        <v>240</v>
      </c>
      <c r="AY278" s="112" t="s">
        <v>858</v>
      </c>
      <c r="BE278" s="195">
        <f>IF(N278="základní",J278,0)</f>
        <v>0</v>
      </c>
      <c r="BF278" s="195">
        <f>IF(N278="snížená",J278,0)</f>
        <v>0</v>
      </c>
      <c r="BG278" s="195">
        <f>IF(N278="zákl. přenesená",J278,0)</f>
        <v>0</v>
      </c>
      <c r="BH278" s="195">
        <f>IF(N278="sníž. přenesená",J278,0)</f>
        <v>0</v>
      </c>
      <c r="BI278" s="195">
        <f>IF(N278="nulová",J278,0)</f>
        <v>0</v>
      </c>
      <c r="BJ278" s="112" t="s">
        <v>544</v>
      </c>
      <c r="BK278" s="195">
        <f>ROUND(I278*H278,2)</f>
        <v>0</v>
      </c>
      <c r="BL278" s="112" t="s">
        <v>955</v>
      </c>
      <c r="BM278" s="194" t="s">
        <v>5779</v>
      </c>
    </row>
    <row r="279" spans="2:65" s="119" customFormat="1" x14ac:dyDescent="0.25">
      <c r="B279" s="120"/>
      <c r="D279" s="196" t="s">
        <v>865</v>
      </c>
      <c r="F279" s="197" t="s">
        <v>5265</v>
      </c>
      <c r="L279" s="120"/>
      <c r="M279" s="198"/>
      <c r="T279" s="199"/>
      <c r="AT279" s="112" t="s">
        <v>865</v>
      </c>
      <c r="AU279" s="112" t="s">
        <v>240</v>
      </c>
    </row>
    <row r="280" spans="2:65" s="119" customFormat="1" x14ac:dyDescent="0.25">
      <c r="B280" s="120"/>
      <c r="D280" s="200" t="s">
        <v>867</v>
      </c>
      <c r="F280" s="424" t="s">
        <v>5266</v>
      </c>
      <c r="L280" s="120"/>
      <c r="M280" s="198"/>
      <c r="T280" s="199"/>
      <c r="AT280" s="112" t="s">
        <v>867</v>
      </c>
      <c r="AU280" s="112" t="s">
        <v>240</v>
      </c>
    </row>
    <row r="281" spans="2:65" s="202" customFormat="1" ht="11.25" x14ac:dyDescent="0.25">
      <c r="B281" s="203"/>
      <c r="D281" s="196" t="s">
        <v>869</v>
      </c>
      <c r="E281" s="204" t="s">
        <v>792</v>
      </c>
      <c r="F281" s="205" t="s">
        <v>5780</v>
      </c>
      <c r="H281" s="206">
        <v>28</v>
      </c>
      <c r="L281" s="203"/>
      <c r="M281" s="207"/>
      <c r="T281" s="208"/>
      <c r="AT281" s="204" t="s">
        <v>869</v>
      </c>
      <c r="AU281" s="204" t="s">
        <v>240</v>
      </c>
      <c r="AV281" s="202" t="s">
        <v>240</v>
      </c>
      <c r="AW281" s="202" t="s">
        <v>871</v>
      </c>
      <c r="AX281" s="202" t="s">
        <v>544</v>
      </c>
      <c r="AY281" s="204" t="s">
        <v>858</v>
      </c>
    </row>
    <row r="282" spans="2:65" s="119" customFormat="1" ht="16.5" customHeight="1" x14ac:dyDescent="0.25">
      <c r="B282" s="120"/>
      <c r="C282" s="418" t="s">
        <v>1131</v>
      </c>
      <c r="D282" s="418" t="s">
        <v>512</v>
      </c>
      <c r="E282" s="419" t="s">
        <v>600</v>
      </c>
      <c r="F282" s="420" t="s">
        <v>601</v>
      </c>
      <c r="G282" s="421" t="s">
        <v>85</v>
      </c>
      <c r="H282" s="422">
        <v>5</v>
      </c>
      <c r="I282" s="423"/>
      <c r="J282" s="423">
        <f>ROUND(I282*H282,2)</f>
        <v>0</v>
      </c>
      <c r="K282" s="420" t="s">
        <v>862</v>
      </c>
      <c r="L282" s="120"/>
      <c r="M282" s="190" t="s">
        <v>792</v>
      </c>
      <c r="N282" s="191" t="s">
        <v>809</v>
      </c>
      <c r="O282" s="192">
        <v>0.83199999999999996</v>
      </c>
      <c r="P282" s="192">
        <f>O282*H282</f>
        <v>4.16</v>
      </c>
      <c r="Q282" s="192">
        <v>1.5299999999999999E-3</v>
      </c>
      <c r="R282" s="192">
        <f>Q282*H282</f>
        <v>7.6499999999999997E-3</v>
      </c>
      <c r="S282" s="192">
        <v>0</v>
      </c>
      <c r="T282" s="193">
        <f>S282*H282</f>
        <v>0</v>
      </c>
      <c r="AR282" s="194" t="s">
        <v>955</v>
      </c>
      <c r="AT282" s="194" t="s">
        <v>512</v>
      </c>
      <c r="AU282" s="194" t="s">
        <v>240</v>
      </c>
      <c r="AY282" s="112" t="s">
        <v>858</v>
      </c>
      <c r="BE282" s="195">
        <f>IF(N282="základní",J282,0)</f>
        <v>0</v>
      </c>
      <c r="BF282" s="195">
        <f>IF(N282="snížená",J282,0)</f>
        <v>0</v>
      </c>
      <c r="BG282" s="195">
        <f>IF(N282="zákl. přenesená",J282,0)</f>
        <v>0</v>
      </c>
      <c r="BH282" s="195">
        <f>IF(N282="sníž. přenesená",J282,0)</f>
        <v>0</v>
      </c>
      <c r="BI282" s="195">
        <f>IF(N282="nulová",J282,0)</f>
        <v>0</v>
      </c>
      <c r="BJ282" s="112" t="s">
        <v>544</v>
      </c>
      <c r="BK282" s="195">
        <f>ROUND(I282*H282,2)</f>
        <v>0</v>
      </c>
      <c r="BL282" s="112" t="s">
        <v>955</v>
      </c>
      <c r="BM282" s="194" t="s">
        <v>5781</v>
      </c>
    </row>
    <row r="283" spans="2:65" s="119" customFormat="1" x14ac:dyDescent="0.25">
      <c r="B283" s="120"/>
      <c r="D283" s="196" t="s">
        <v>865</v>
      </c>
      <c r="F283" s="197" t="s">
        <v>5269</v>
      </c>
      <c r="L283" s="120"/>
      <c r="M283" s="198"/>
      <c r="T283" s="199"/>
      <c r="AT283" s="112" t="s">
        <v>865</v>
      </c>
      <c r="AU283" s="112" t="s">
        <v>240</v>
      </c>
    </row>
    <row r="284" spans="2:65" s="119" customFormat="1" x14ac:dyDescent="0.25">
      <c r="B284" s="120"/>
      <c r="D284" s="200" t="s">
        <v>867</v>
      </c>
      <c r="F284" s="424" t="s">
        <v>5270</v>
      </c>
      <c r="L284" s="120"/>
      <c r="M284" s="198"/>
      <c r="T284" s="199"/>
      <c r="AT284" s="112" t="s">
        <v>867</v>
      </c>
      <c r="AU284" s="112" t="s">
        <v>240</v>
      </c>
    </row>
    <row r="285" spans="2:65" s="202" customFormat="1" ht="11.25" x14ac:dyDescent="0.25">
      <c r="B285" s="203"/>
      <c r="D285" s="196" t="s">
        <v>869</v>
      </c>
      <c r="E285" s="204" t="s">
        <v>792</v>
      </c>
      <c r="F285" s="205" t="s">
        <v>5138</v>
      </c>
      <c r="H285" s="206">
        <v>5</v>
      </c>
      <c r="L285" s="203"/>
      <c r="M285" s="207"/>
      <c r="T285" s="208"/>
      <c r="AT285" s="204" t="s">
        <v>869</v>
      </c>
      <c r="AU285" s="204" t="s">
        <v>240</v>
      </c>
      <c r="AV285" s="202" t="s">
        <v>240</v>
      </c>
      <c r="AW285" s="202" t="s">
        <v>871</v>
      </c>
      <c r="AX285" s="202" t="s">
        <v>544</v>
      </c>
      <c r="AY285" s="204" t="s">
        <v>858</v>
      </c>
    </row>
    <row r="286" spans="2:65" s="119" customFormat="1" ht="16.5" customHeight="1" x14ac:dyDescent="0.25">
      <c r="B286" s="120"/>
      <c r="C286" s="418" t="s">
        <v>544</v>
      </c>
      <c r="D286" s="418" t="s">
        <v>512</v>
      </c>
      <c r="E286" s="419" t="s">
        <v>602</v>
      </c>
      <c r="F286" s="420" t="s">
        <v>603</v>
      </c>
      <c r="G286" s="421" t="s">
        <v>85</v>
      </c>
      <c r="H286" s="422">
        <v>15</v>
      </c>
      <c r="I286" s="423"/>
      <c r="J286" s="423">
        <f>ROUND(I286*H286,2)</f>
        <v>0</v>
      </c>
      <c r="K286" s="420" t="s">
        <v>862</v>
      </c>
      <c r="L286" s="120"/>
      <c r="M286" s="190" t="s">
        <v>792</v>
      </c>
      <c r="N286" s="191" t="s">
        <v>809</v>
      </c>
      <c r="O286" s="192">
        <v>0.46800000000000003</v>
      </c>
      <c r="P286" s="192">
        <f>O286*H286</f>
        <v>7.0200000000000005</v>
      </c>
      <c r="Q286" s="192">
        <v>1.2199999999999999E-3</v>
      </c>
      <c r="R286" s="192">
        <f>Q286*H286</f>
        <v>1.83E-2</v>
      </c>
      <c r="S286" s="192">
        <v>0</v>
      </c>
      <c r="T286" s="193">
        <f>S286*H286</f>
        <v>0</v>
      </c>
      <c r="AR286" s="194" t="s">
        <v>955</v>
      </c>
      <c r="AT286" s="194" t="s">
        <v>512</v>
      </c>
      <c r="AU286" s="194" t="s">
        <v>240</v>
      </c>
      <c r="AY286" s="112" t="s">
        <v>858</v>
      </c>
      <c r="BE286" s="195">
        <f>IF(N286="základní",J286,0)</f>
        <v>0</v>
      </c>
      <c r="BF286" s="195">
        <f>IF(N286="snížená",J286,0)</f>
        <v>0</v>
      </c>
      <c r="BG286" s="195">
        <f>IF(N286="zákl. přenesená",J286,0)</f>
        <v>0</v>
      </c>
      <c r="BH286" s="195">
        <f>IF(N286="sníž. přenesená",J286,0)</f>
        <v>0</v>
      </c>
      <c r="BI286" s="195">
        <f>IF(N286="nulová",J286,0)</f>
        <v>0</v>
      </c>
      <c r="BJ286" s="112" t="s">
        <v>544</v>
      </c>
      <c r="BK286" s="195">
        <f>ROUND(I286*H286,2)</f>
        <v>0</v>
      </c>
      <c r="BL286" s="112" t="s">
        <v>955</v>
      </c>
      <c r="BM286" s="194" t="s">
        <v>5782</v>
      </c>
    </row>
    <row r="287" spans="2:65" s="119" customFormat="1" x14ac:dyDescent="0.25">
      <c r="B287" s="120"/>
      <c r="D287" s="196" t="s">
        <v>865</v>
      </c>
      <c r="F287" s="197" t="s">
        <v>5273</v>
      </c>
      <c r="L287" s="120"/>
      <c r="M287" s="198"/>
      <c r="T287" s="199"/>
      <c r="AT287" s="112" t="s">
        <v>865</v>
      </c>
      <c r="AU287" s="112" t="s">
        <v>240</v>
      </c>
    </row>
    <row r="288" spans="2:65" s="119" customFormat="1" x14ac:dyDescent="0.25">
      <c r="B288" s="120"/>
      <c r="D288" s="200" t="s">
        <v>867</v>
      </c>
      <c r="F288" s="424" t="s">
        <v>5274</v>
      </c>
      <c r="L288" s="120"/>
      <c r="M288" s="198"/>
      <c r="T288" s="199"/>
      <c r="AT288" s="112" t="s">
        <v>867</v>
      </c>
      <c r="AU288" s="112" t="s">
        <v>240</v>
      </c>
    </row>
    <row r="289" spans="2:65" s="202" customFormat="1" ht="11.25" x14ac:dyDescent="0.25">
      <c r="B289" s="203"/>
      <c r="D289" s="196" t="s">
        <v>869</v>
      </c>
      <c r="E289" s="204" t="s">
        <v>792</v>
      </c>
      <c r="F289" s="205" t="s">
        <v>5279</v>
      </c>
      <c r="H289" s="206">
        <v>15</v>
      </c>
      <c r="L289" s="203"/>
      <c r="M289" s="207"/>
      <c r="T289" s="208"/>
      <c r="AT289" s="204" t="s">
        <v>869</v>
      </c>
      <c r="AU289" s="204" t="s">
        <v>240</v>
      </c>
      <c r="AV289" s="202" t="s">
        <v>240</v>
      </c>
      <c r="AW289" s="202" t="s">
        <v>871</v>
      </c>
      <c r="AX289" s="202" t="s">
        <v>544</v>
      </c>
      <c r="AY289" s="204" t="s">
        <v>858</v>
      </c>
    </row>
    <row r="290" spans="2:65" s="119" customFormat="1" ht="16.5" customHeight="1" x14ac:dyDescent="0.25">
      <c r="B290" s="120"/>
      <c r="C290" s="418" t="s">
        <v>240</v>
      </c>
      <c r="D290" s="418" t="s">
        <v>512</v>
      </c>
      <c r="E290" s="419" t="s">
        <v>604</v>
      </c>
      <c r="F290" s="420" t="s">
        <v>605</v>
      </c>
      <c r="G290" s="421" t="s">
        <v>85</v>
      </c>
      <c r="H290" s="422">
        <v>10</v>
      </c>
      <c r="I290" s="423"/>
      <c r="J290" s="423">
        <f>ROUND(I290*H290,2)</f>
        <v>0</v>
      </c>
      <c r="K290" s="420" t="s">
        <v>862</v>
      </c>
      <c r="L290" s="120"/>
      <c r="M290" s="190" t="s">
        <v>792</v>
      </c>
      <c r="N290" s="191" t="s">
        <v>809</v>
      </c>
      <c r="O290" s="192">
        <v>0.43</v>
      </c>
      <c r="P290" s="192">
        <f>O290*H290</f>
        <v>4.3</v>
      </c>
      <c r="Q290" s="192">
        <v>1.25E-3</v>
      </c>
      <c r="R290" s="192">
        <f>Q290*H290</f>
        <v>1.2500000000000001E-2</v>
      </c>
      <c r="S290" s="192">
        <v>0</v>
      </c>
      <c r="T290" s="193">
        <f>S290*H290</f>
        <v>0</v>
      </c>
      <c r="AR290" s="194" t="s">
        <v>955</v>
      </c>
      <c r="AT290" s="194" t="s">
        <v>512</v>
      </c>
      <c r="AU290" s="194" t="s">
        <v>240</v>
      </c>
      <c r="AY290" s="112" t="s">
        <v>858</v>
      </c>
      <c r="BE290" s="195">
        <f>IF(N290="základní",J290,0)</f>
        <v>0</v>
      </c>
      <c r="BF290" s="195">
        <f>IF(N290="snížená",J290,0)</f>
        <v>0</v>
      </c>
      <c r="BG290" s="195">
        <f>IF(N290="zákl. přenesená",J290,0)</f>
        <v>0</v>
      </c>
      <c r="BH290" s="195">
        <f>IF(N290="sníž. přenesená",J290,0)</f>
        <v>0</v>
      </c>
      <c r="BI290" s="195">
        <f>IF(N290="nulová",J290,0)</f>
        <v>0</v>
      </c>
      <c r="BJ290" s="112" t="s">
        <v>544</v>
      </c>
      <c r="BK290" s="195">
        <f>ROUND(I290*H290,2)</f>
        <v>0</v>
      </c>
      <c r="BL290" s="112" t="s">
        <v>955</v>
      </c>
      <c r="BM290" s="194" t="s">
        <v>5783</v>
      </c>
    </row>
    <row r="291" spans="2:65" s="119" customFormat="1" x14ac:dyDescent="0.25">
      <c r="B291" s="120"/>
      <c r="D291" s="196" t="s">
        <v>865</v>
      </c>
      <c r="F291" s="197" t="s">
        <v>5277</v>
      </c>
      <c r="L291" s="120"/>
      <c r="M291" s="198"/>
      <c r="T291" s="199"/>
      <c r="AT291" s="112" t="s">
        <v>865</v>
      </c>
      <c r="AU291" s="112" t="s">
        <v>240</v>
      </c>
    </row>
    <row r="292" spans="2:65" s="119" customFormat="1" x14ac:dyDescent="0.25">
      <c r="B292" s="120"/>
      <c r="D292" s="200" t="s">
        <v>867</v>
      </c>
      <c r="F292" s="424" t="s">
        <v>5278</v>
      </c>
      <c r="L292" s="120"/>
      <c r="M292" s="198"/>
      <c r="T292" s="199"/>
      <c r="AT292" s="112" t="s">
        <v>867</v>
      </c>
      <c r="AU292" s="112" t="s">
        <v>240</v>
      </c>
    </row>
    <row r="293" spans="2:65" s="202" customFormat="1" ht="11.25" x14ac:dyDescent="0.25">
      <c r="B293" s="203"/>
      <c r="D293" s="196" t="s">
        <v>869</v>
      </c>
      <c r="E293" s="204" t="s">
        <v>792</v>
      </c>
      <c r="F293" s="205" t="s">
        <v>5784</v>
      </c>
      <c r="H293" s="206">
        <v>10</v>
      </c>
      <c r="L293" s="203"/>
      <c r="M293" s="207"/>
      <c r="T293" s="208"/>
      <c r="AT293" s="204" t="s">
        <v>869</v>
      </c>
      <c r="AU293" s="204" t="s">
        <v>240</v>
      </c>
      <c r="AV293" s="202" t="s">
        <v>240</v>
      </c>
      <c r="AW293" s="202" t="s">
        <v>871</v>
      </c>
      <c r="AX293" s="202" t="s">
        <v>544</v>
      </c>
      <c r="AY293" s="204" t="s">
        <v>858</v>
      </c>
    </row>
    <row r="294" spans="2:65" s="119" customFormat="1" ht="16.5" customHeight="1" x14ac:dyDescent="0.25">
      <c r="B294" s="120"/>
      <c r="C294" s="418" t="s">
        <v>724</v>
      </c>
      <c r="D294" s="418" t="s">
        <v>512</v>
      </c>
      <c r="E294" s="419" t="s">
        <v>606</v>
      </c>
      <c r="F294" s="420" t="s">
        <v>607</v>
      </c>
      <c r="G294" s="421" t="s">
        <v>85</v>
      </c>
      <c r="H294" s="422">
        <v>5</v>
      </c>
      <c r="I294" s="423"/>
      <c r="J294" s="423">
        <f>ROUND(I294*H294,2)</f>
        <v>0</v>
      </c>
      <c r="K294" s="420" t="s">
        <v>862</v>
      </c>
      <c r="L294" s="120"/>
      <c r="M294" s="190" t="s">
        <v>792</v>
      </c>
      <c r="N294" s="191" t="s">
        <v>809</v>
      </c>
      <c r="O294" s="192">
        <v>0.44400000000000001</v>
      </c>
      <c r="P294" s="192">
        <f>O294*H294</f>
        <v>2.2200000000000002</v>
      </c>
      <c r="Q294" s="192">
        <v>1.4E-3</v>
      </c>
      <c r="R294" s="192">
        <f>Q294*H294</f>
        <v>7.0000000000000001E-3</v>
      </c>
      <c r="S294" s="192">
        <v>0</v>
      </c>
      <c r="T294" s="193">
        <f>S294*H294</f>
        <v>0</v>
      </c>
      <c r="AR294" s="194" t="s">
        <v>955</v>
      </c>
      <c r="AT294" s="194" t="s">
        <v>512</v>
      </c>
      <c r="AU294" s="194" t="s">
        <v>240</v>
      </c>
      <c r="AY294" s="112" t="s">
        <v>858</v>
      </c>
      <c r="BE294" s="195">
        <f>IF(N294="základní",J294,0)</f>
        <v>0</v>
      </c>
      <c r="BF294" s="195">
        <f>IF(N294="snížená",J294,0)</f>
        <v>0</v>
      </c>
      <c r="BG294" s="195">
        <f>IF(N294="zákl. přenesená",J294,0)</f>
        <v>0</v>
      </c>
      <c r="BH294" s="195">
        <f>IF(N294="sníž. přenesená",J294,0)</f>
        <v>0</v>
      </c>
      <c r="BI294" s="195">
        <f>IF(N294="nulová",J294,0)</f>
        <v>0</v>
      </c>
      <c r="BJ294" s="112" t="s">
        <v>544</v>
      </c>
      <c r="BK294" s="195">
        <f>ROUND(I294*H294,2)</f>
        <v>0</v>
      </c>
      <c r="BL294" s="112" t="s">
        <v>955</v>
      </c>
      <c r="BM294" s="194" t="s">
        <v>5785</v>
      </c>
    </row>
    <row r="295" spans="2:65" s="119" customFormat="1" x14ac:dyDescent="0.25">
      <c r="B295" s="120"/>
      <c r="D295" s="196" t="s">
        <v>865</v>
      </c>
      <c r="F295" s="197" t="s">
        <v>5281</v>
      </c>
      <c r="L295" s="120"/>
      <c r="M295" s="198"/>
      <c r="T295" s="199"/>
      <c r="AT295" s="112" t="s">
        <v>865</v>
      </c>
      <c r="AU295" s="112" t="s">
        <v>240</v>
      </c>
    </row>
    <row r="296" spans="2:65" s="119" customFormat="1" x14ac:dyDescent="0.25">
      <c r="B296" s="120"/>
      <c r="D296" s="200" t="s">
        <v>867</v>
      </c>
      <c r="F296" s="424" t="s">
        <v>5282</v>
      </c>
      <c r="L296" s="120"/>
      <c r="M296" s="198"/>
      <c r="T296" s="199"/>
      <c r="AT296" s="112" t="s">
        <v>867</v>
      </c>
      <c r="AU296" s="112" t="s">
        <v>240</v>
      </c>
    </row>
    <row r="297" spans="2:65" s="119" customFormat="1" ht="21.75" customHeight="1" x14ac:dyDescent="0.25">
      <c r="B297" s="120"/>
      <c r="C297" s="432" t="s">
        <v>863</v>
      </c>
      <c r="D297" s="432" t="s">
        <v>932</v>
      </c>
      <c r="E297" s="433" t="s">
        <v>5786</v>
      </c>
      <c r="F297" s="434" t="s">
        <v>5787</v>
      </c>
      <c r="G297" s="435" t="s">
        <v>67</v>
      </c>
      <c r="H297" s="436">
        <v>5</v>
      </c>
      <c r="I297" s="437"/>
      <c r="J297" s="437">
        <f>ROUND(I297*H297,2)</f>
        <v>0</v>
      </c>
      <c r="K297" s="434" t="s">
        <v>862</v>
      </c>
      <c r="L297" s="215"/>
      <c r="M297" s="216" t="s">
        <v>792</v>
      </c>
      <c r="N297" s="217" t="s">
        <v>809</v>
      </c>
      <c r="O297" s="192">
        <v>0</v>
      </c>
      <c r="P297" s="192">
        <f>O297*H297</f>
        <v>0</v>
      </c>
      <c r="Q297" s="192">
        <v>3.1099999999999999E-3</v>
      </c>
      <c r="R297" s="192">
        <f>Q297*H297</f>
        <v>1.555E-2</v>
      </c>
      <c r="S297" s="192">
        <v>0</v>
      </c>
      <c r="T297" s="193">
        <f>S297*H297</f>
        <v>0</v>
      </c>
      <c r="AR297" s="194" t="s">
        <v>1063</v>
      </c>
      <c r="AT297" s="194" t="s">
        <v>932</v>
      </c>
      <c r="AU297" s="194" t="s">
        <v>240</v>
      </c>
      <c r="AY297" s="112" t="s">
        <v>858</v>
      </c>
      <c r="BE297" s="195">
        <f>IF(N297="základní",J297,0)</f>
        <v>0</v>
      </c>
      <c r="BF297" s="195">
        <f>IF(N297="snížená",J297,0)</f>
        <v>0</v>
      </c>
      <c r="BG297" s="195">
        <f>IF(N297="zákl. přenesená",J297,0)</f>
        <v>0</v>
      </c>
      <c r="BH297" s="195">
        <f>IF(N297="sníž. přenesená",J297,0)</f>
        <v>0</v>
      </c>
      <c r="BI297" s="195">
        <f>IF(N297="nulová",J297,0)</f>
        <v>0</v>
      </c>
      <c r="BJ297" s="112" t="s">
        <v>544</v>
      </c>
      <c r="BK297" s="195">
        <f>ROUND(I297*H297,2)</f>
        <v>0</v>
      </c>
      <c r="BL297" s="112" t="s">
        <v>955</v>
      </c>
      <c r="BM297" s="194" t="s">
        <v>5788</v>
      </c>
    </row>
    <row r="298" spans="2:65" s="119" customFormat="1" x14ac:dyDescent="0.25">
      <c r="B298" s="120"/>
      <c r="D298" s="196" t="s">
        <v>865</v>
      </c>
      <c r="F298" s="197" t="s">
        <v>5787</v>
      </c>
      <c r="L298" s="120"/>
      <c r="M298" s="198"/>
      <c r="T298" s="199"/>
      <c r="AT298" s="112" t="s">
        <v>865</v>
      </c>
      <c r="AU298" s="112" t="s">
        <v>240</v>
      </c>
    </row>
    <row r="299" spans="2:65" s="119" customFormat="1" ht="21.75" customHeight="1" x14ac:dyDescent="0.25">
      <c r="B299" s="120"/>
      <c r="C299" s="432" t="s">
        <v>721</v>
      </c>
      <c r="D299" s="432" t="s">
        <v>932</v>
      </c>
      <c r="E299" s="433" t="s">
        <v>5789</v>
      </c>
      <c r="F299" s="434" t="s">
        <v>5790</v>
      </c>
      <c r="G299" s="435" t="s">
        <v>67</v>
      </c>
      <c r="H299" s="436">
        <v>1</v>
      </c>
      <c r="I299" s="437"/>
      <c r="J299" s="437">
        <f>ROUND(I299*H299,2)</f>
        <v>0</v>
      </c>
      <c r="K299" s="434" t="s">
        <v>862</v>
      </c>
      <c r="L299" s="215"/>
      <c r="M299" s="216" t="s">
        <v>792</v>
      </c>
      <c r="N299" s="217" t="s">
        <v>809</v>
      </c>
      <c r="O299" s="192">
        <v>0</v>
      </c>
      <c r="P299" s="192">
        <f>O299*H299</f>
        <v>0</v>
      </c>
      <c r="Q299" s="192">
        <v>2.0799999999999998E-3</v>
      </c>
      <c r="R299" s="192">
        <f>Q299*H299</f>
        <v>2.0799999999999998E-3</v>
      </c>
      <c r="S299" s="192">
        <v>0</v>
      </c>
      <c r="T299" s="193">
        <f>S299*H299</f>
        <v>0</v>
      </c>
      <c r="AR299" s="194" t="s">
        <v>1063</v>
      </c>
      <c r="AT299" s="194" t="s">
        <v>932</v>
      </c>
      <c r="AU299" s="194" t="s">
        <v>240</v>
      </c>
      <c r="AY299" s="112" t="s">
        <v>858</v>
      </c>
      <c r="BE299" s="195">
        <f>IF(N299="základní",J299,0)</f>
        <v>0</v>
      </c>
      <c r="BF299" s="195">
        <f>IF(N299="snížená",J299,0)</f>
        <v>0</v>
      </c>
      <c r="BG299" s="195">
        <f>IF(N299="zákl. přenesená",J299,0)</f>
        <v>0</v>
      </c>
      <c r="BH299" s="195">
        <f>IF(N299="sníž. přenesená",J299,0)</f>
        <v>0</v>
      </c>
      <c r="BI299" s="195">
        <f>IF(N299="nulová",J299,0)</f>
        <v>0</v>
      </c>
      <c r="BJ299" s="112" t="s">
        <v>544</v>
      </c>
      <c r="BK299" s="195">
        <f>ROUND(I299*H299,2)</f>
        <v>0</v>
      </c>
      <c r="BL299" s="112" t="s">
        <v>955</v>
      </c>
      <c r="BM299" s="194" t="s">
        <v>5791</v>
      </c>
    </row>
    <row r="300" spans="2:65" s="119" customFormat="1" x14ac:dyDescent="0.25">
      <c r="B300" s="120"/>
      <c r="D300" s="196" t="s">
        <v>865</v>
      </c>
      <c r="F300" s="197" t="s">
        <v>5790</v>
      </c>
      <c r="L300" s="120"/>
      <c r="M300" s="198"/>
      <c r="T300" s="199"/>
      <c r="AT300" s="112" t="s">
        <v>865</v>
      </c>
      <c r="AU300" s="112" t="s">
        <v>240</v>
      </c>
    </row>
    <row r="301" spans="2:65" s="119" customFormat="1" ht="16.5" customHeight="1" x14ac:dyDescent="0.25">
      <c r="B301" s="120"/>
      <c r="C301" s="418" t="s">
        <v>1415</v>
      </c>
      <c r="D301" s="418" t="s">
        <v>512</v>
      </c>
      <c r="E301" s="419" t="s">
        <v>608</v>
      </c>
      <c r="F301" s="420" t="s">
        <v>609</v>
      </c>
      <c r="G301" s="421" t="s">
        <v>67</v>
      </c>
      <c r="H301" s="422">
        <v>11</v>
      </c>
      <c r="I301" s="423"/>
      <c r="J301" s="423">
        <f>ROUND(I301*H301,2)</f>
        <v>0</v>
      </c>
      <c r="K301" s="420" t="s">
        <v>862</v>
      </c>
      <c r="L301" s="120"/>
      <c r="M301" s="190" t="s">
        <v>792</v>
      </c>
      <c r="N301" s="191" t="s">
        <v>809</v>
      </c>
      <c r="O301" s="192">
        <v>0.157</v>
      </c>
      <c r="P301" s="192">
        <f>O301*H301</f>
        <v>1.7270000000000001</v>
      </c>
      <c r="Q301" s="192">
        <v>0</v>
      </c>
      <c r="R301" s="192">
        <f>Q301*H301</f>
        <v>0</v>
      </c>
      <c r="S301" s="192">
        <v>0</v>
      </c>
      <c r="T301" s="193">
        <f>S301*H301</f>
        <v>0</v>
      </c>
      <c r="AR301" s="194" t="s">
        <v>955</v>
      </c>
      <c r="AT301" s="194" t="s">
        <v>512</v>
      </c>
      <c r="AU301" s="194" t="s">
        <v>240</v>
      </c>
      <c r="AY301" s="112" t="s">
        <v>858</v>
      </c>
      <c r="BE301" s="195">
        <f>IF(N301="základní",J301,0)</f>
        <v>0</v>
      </c>
      <c r="BF301" s="195">
        <f>IF(N301="snížená",J301,0)</f>
        <v>0</v>
      </c>
      <c r="BG301" s="195">
        <f>IF(N301="zákl. přenesená",J301,0)</f>
        <v>0</v>
      </c>
      <c r="BH301" s="195">
        <f>IF(N301="sníž. přenesená",J301,0)</f>
        <v>0</v>
      </c>
      <c r="BI301" s="195">
        <f>IF(N301="nulová",J301,0)</f>
        <v>0</v>
      </c>
      <c r="BJ301" s="112" t="s">
        <v>544</v>
      </c>
      <c r="BK301" s="195">
        <f>ROUND(I301*H301,2)</f>
        <v>0</v>
      </c>
      <c r="BL301" s="112" t="s">
        <v>955</v>
      </c>
      <c r="BM301" s="194" t="s">
        <v>5792</v>
      </c>
    </row>
    <row r="302" spans="2:65" s="119" customFormat="1" x14ac:dyDescent="0.25">
      <c r="B302" s="120"/>
      <c r="D302" s="196" t="s">
        <v>865</v>
      </c>
      <c r="F302" s="197" t="s">
        <v>5285</v>
      </c>
      <c r="L302" s="120"/>
      <c r="M302" s="198"/>
      <c r="T302" s="199"/>
      <c r="AT302" s="112" t="s">
        <v>865</v>
      </c>
      <c r="AU302" s="112" t="s">
        <v>240</v>
      </c>
    </row>
    <row r="303" spans="2:65" s="119" customFormat="1" x14ac:dyDescent="0.25">
      <c r="B303" s="120"/>
      <c r="D303" s="200" t="s">
        <v>867</v>
      </c>
      <c r="F303" s="424" t="s">
        <v>5286</v>
      </c>
      <c r="L303" s="120"/>
      <c r="M303" s="198"/>
      <c r="T303" s="199"/>
      <c r="AT303" s="112" t="s">
        <v>867</v>
      </c>
      <c r="AU303" s="112" t="s">
        <v>240</v>
      </c>
    </row>
    <row r="304" spans="2:65" s="119" customFormat="1" ht="16.5" customHeight="1" x14ac:dyDescent="0.25">
      <c r="B304" s="120"/>
      <c r="C304" s="418" t="s">
        <v>1422</v>
      </c>
      <c r="D304" s="418" t="s">
        <v>512</v>
      </c>
      <c r="E304" s="419" t="s">
        <v>610</v>
      </c>
      <c r="F304" s="420" t="s">
        <v>611</v>
      </c>
      <c r="G304" s="421" t="s">
        <v>67</v>
      </c>
      <c r="H304" s="422">
        <v>3</v>
      </c>
      <c r="I304" s="423"/>
      <c r="J304" s="423">
        <f>ROUND(I304*H304,2)</f>
        <v>0</v>
      </c>
      <c r="K304" s="420" t="s">
        <v>862</v>
      </c>
      <c r="L304" s="120"/>
      <c r="M304" s="190" t="s">
        <v>792</v>
      </c>
      <c r="N304" s="191" t="s">
        <v>809</v>
      </c>
      <c r="O304" s="192">
        <v>0.17399999999999999</v>
      </c>
      <c r="P304" s="192">
        <f>O304*H304</f>
        <v>0.52200000000000002</v>
      </c>
      <c r="Q304" s="192">
        <v>0</v>
      </c>
      <c r="R304" s="192">
        <f>Q304*H304</f>
        <v>0</v>
      </c>
      <c r="S304" s="192">
        <v>0</v>
      </c>
      <c r="T304" s="193">
        <f>S304*H304</f>
        <v>0</v>
      </c>
      <c r="AR304" s="194" t="s">
        <v>955</v>
      </c>
      <c r="AT304" s="194" t="s">
        <v>512</v>
      </c>
      <c r="AU304" s="194" t="s">
        <v>240</v>
      </c>
      <c r="AY304" s="112" t="s">
        <v>858</v>
      </c>
      <c r="BE304" s="195">
        <f>IF(N304="základní",J304,0)</f>
        <v>0</v>
      </c>
      <c r="BF304" s="195">
        <f>IF(N304="snížená",J304,0)</f>
        <v>0</v>
      </c>
      <c r="BG304" s="195">
        <f>IF(N304="zákl. přenesená",J304,0)</f>
        <v>0</v>
      </c>
      <c r="BH304" s="195">
        <f>IF(N304="sníž. přenesená",J304,0)</f>
        <v>0</v>
      </c>
      <c r="BI304" s="195">
        <f>IF(N304="nulová",J304,0)</f>
        <v>0</v>
      </c>
      <c r="BJ304" s="112" t="s">
        <v>544</v>
      </c>
      <c r="BK304" s="195">
        <f>ROUND(I304*H304,2)</f>
        <v>0</v>
      </c>
      <c r="BL304" s="112" t="s">
        <v>955</v>
      </c>
      <c r="BM304" s="194" t="s">
        <v>5793</v>
      </c>
    </row>
    <row r="305" spans="2:65" s="119" customFormat="1" x14ac:dyDescent="0.25">
      <c r="B305" s="120"/>
      <c r="D305" s="196" t="s">
        <v>865</v>
      </c>
      <c r="F305" s="197" t="s">
        <v>5288</v>
      </c>
      <c r="L305" s="120"/>
      <c r="M305" s="198"/>
      <c r="T305" s="199"/>
      <c r="AT305" s="112" t="s">
        <v>865</v>
      </c>
      <c r="AU305" s="112" t="s">
        <v>240</v>
      </c>
    </row>
    <row r="306" spans="2:65" s="119" customFormat="1" x14ac:dyDescent="0.25">
      <c r="B306" s="120"/>
      <c r="D306" s="200" t="s">
        <v>867</v>
      </c>
      <c r="F306" s="424" t="s">
        <v>5289</v>
      </c>
      <c r="L306" s="120"/>
      <c r="M306" s="198"/>
      <c r="T306" s="199"/>
      <c r="AT306" s="112" t="s">
        <v>867</v>
      </c>
      <c r="AU306" s="112" t="s">
        <v>240</v>
      </c>
    </row>
    <row r="307" spans="2:65" s="119" customFormat="1" ht="16.5" customHeight="1" x14ac:dyDescent="0.25">
      <c r="B307" s="120"/>
      <c r="C307" s="418" t="s">
        <v>1429</v>
      </c>
      <c r="D307" s="418" t="s">
        <v>512</v>
      </c>
      <c r="E307" s="419" t="s">
        <v>614</v>
      </c>
      <c r="F307" s="420" t="s">
        <v>615</v>
      </c>
      <c r="G307" s="421" t="s">
        <v>67</v>
      </c>
      <c r="H307" s="422">
        <v>5</v>
      </c>
      <c r="I307" s="423"/>
      <c r="J307" s="423">
        <f>ROUND(I307*H307,2)</f>
        <v>0</v>
      </c>
      <c r="K307" s="420" t="s">
        <v>862</v>
      </c>
      <c r="L307" s="120"/>
      <c r="M307" s="190" t="s">
        <v>792</v>
      </c>
      <c r="N307" s="191" t="s">
        <v>809</v>
      </c>
      <c r="O307" s="192">
        <v>0.25900000000000001</v>
      </c>
      <c r="P307" s="192">
        <f>O307*H307</f>
        <v>1.2949999999999999</v>
      </c>
      <c r="Q307" s="192">
        <v>0</v>
      </c>
      <c r="R307" s="192">
        <f>Q307*H307</f>
        <v>0</v>
      </c>
      <c r="S307" s="192">
        <v>0</v>
      </c>
      <c r="T307" s="193">
        <f>S307*H307</f>
        <v>0</v>
      </c>
      <c r="AR307" s="194" t="s">
        <v>955</v>
      </c>
      <c r="AT307" s="194" t="s">
        <v>512</v>
      </c>
      <c r="AU307" s="194" t="s">
        <v>240</v>
      </c>
      <c r="AY307" s="112" t="s">
        <v>858</v>
      </c>
      <c r="BE307" s="195">
        <f>IF(N307="základní",J307,0)</f>
        <v>0</v>
      </c>
      <c r="BF307" s="195">
        <f>IF(N307="snížená",J307,0)</f>
        <v>0</v>
      </c>
      <c r="BG307" s="195">
        <f>IF(N307="zákl. přenesená",J307,0)</f>
        <v>0</v>
      </c>
      <c r="BH307" s="195">
        <f>IF(N307="sníž. přenesená",J307,0)</f>
        <v>0</v>
      </c>
      <c r="BI307" s="195">
        <f>IF(N307="nulová",J307,0)</f>
        <v>0</v>
      </c>
      <c r="BJ307" s="112" t="s">
        <v>544</v>
      </c>
      <c r="BK307" s="195">
        <f>ROUND(I307*H307,2)</f>
        <v>0</v>
      </c>
      <c r="BL307" s="112" t="s">
        <v>955</v>
      </c>
      <c r="BM307" s="194" t="s">
        <v>5794</v>
      </c>
    </row>
    <row r="308" spans="2:65" s="119" customFormat="1" x14ac:dyDescent="0.25">
      <c r="B308" s="120"/>
      <c r="D308" s="196" t="s">
        <v>865</v>
      </c>
      <c r="F308" s="197" t="s">
        <v>5295</v>
      </c>
      <c r="L308" s="120"/>
      <c r="M308" s="198"/>
      <c r="T308" s="199"/>
      <c r="AT308" s="112" t="s">
        <v>865</v>
      </c>
      <c r="AU308" s="112" t="s">
        <v>240</v>
      </c>
    </row>
    <row r="309" spans="2:65" s="119" customFormat="1" x14ac:dyDescent="0.25">
      <c r="B309" s="120"/>
      <c r="D309" s="200" t="s">
        <v>867</v>
      </c>
      <c r="F309" s="424" t="s">
        <v>5296</v>
      </c>
      <c r="L309" s="120"/>
      <c r="M309" s="198"/>
      <c r="T309" s="199"/>
      <c r="AT309" s="112" t="s">
        <v>867</v>
      </c>
      <c r="AU309" s="112" t="s">
        <v>240</v>
      </c>
    </row>
    <row r="310" spans="2:65" s="119" customFormat="1" ht="16.5" customHeight="1" x14ac:dyDescent="0.25">
      <c r="B310" s="120"/>
      <c r="C310" s="418" t="s">
        <v>1408</v>
      </c>
      <c r="D310" s="418" t="s">
        <v>512</v>
      </c>
      <c r="E310" s="419" t="s">
        <v>620</v>
      </c>
      <c r="F310" s="420" t="s">
        <v>621</v>
      </c>
      <c r="G310" s="421" t="s">
        <v>67</v>
      </c>
      <c r="H310" s="422">
        <v>2</v>
      </c>
      <c r="I310" s="423"/>
      <c r="J310" s="423">
        <f>ROUND(I310*H310,2)</f>
        <v>0</v>
      </c>
      <c r="K310" s="420" t="s">
        <v>862</v>
      </c>
      <c r="L310" s="120"/>
      <c r="M310" s="190" t="s">
        <v>792</v>
      </c>
      <c r="N310" s="191" t="s">
        <v>809</v>
      </c>
      <c r="O310" s="192">
        <v>0.46500000000000002</v>
      </c>
      <c r="P310" s="192">
        <f>O310*H310</f>
        <v>0.93</v>
      </c>
      <c r="Q310" s="192">
        <v>1.48E-3</v>
      </c>
      <c r="R310" s="192">
        <f>Q310*H310</f>
        <v>2.96E-3</v>
      </c>
      <c r="S310" s="192">
        <v>0</v>
      </c>
      <c r="T310" s="193">
        <f>S310*H310</f>
        <v>0</v>
      </c>
      <c r="AR310" s="194" t="s">
        <v>955</v>
      </c>
      <c r="AT310" s="194" t="s">
        <v>512</v>
      </c>
      <c r="AU310" s="194" t="s">
        <v>240</v>
      </c>
      <c r="AY310" s="112" t="s">
        <v>858</v>
      </c>
      <c r="BE310" s="195">
        <f>IF(N310="základní",J310,0)</f>
        <v>0</v>
      </c>
      <c r="BF310" s="195">
        <f>IF(N310="snížená",J310,0)</f>
        <v>0</v>
      </c>
      <c r="BG310" s="195">
        <f>IF(N310="zákl. přenesená",J310,0)</f>
        <v>0</v>
      </c>
      <c r="BH310" s="195">
        <f>IF(N310="sníž. přenesená",J310,0)</f>
        <v>0</v>
      </c>
      <c r="BI310" s="195">
        <f>IF(N310="nulová",J310,0)</f>
        <v>0</v>
      </c>
      <c r="BJ310" s="112" t="s">
        <v>544</v>
      </c>
      <c r="BK310" s="195">
        <f>ROUND(I310*H310,2)</f>
        <v>0</v>
      </c>
      <c r="BL310" s="112" t="s">
        <v>955</v>
      </c>
      <c r="BM310" s="194" t="s">
        <v>5795</v>
      </c>
    </row>
    <row r="311" spans="2:65" s="119" customFormat="1" x14ac:dyDescent="0.25">
      <c r="B311" s="120"/>
      <c r="D311" s="196" t="s">
        <v>865</v>
      </c>
      <c r="F311" s="197" t="s">
        <v>5304</v>
      </c>
      <c r="L311" s="120"/>
      <c r="M311" s="198"/>
      <c r="T311" s="199"/>
      <c r="AT311" s="112" t="s">
        <v>865</v>
      </c>
      <c r="AU311" s="112" t="s">
        <v>240</v>
      </c>
    </row>
    <row r="312" spans="2:65" s="119" customFormat="1" x14ac:dyDescent="0.25">
      <c r="B312" s="120"/>
      <c r="D312" s="200" t="s">
        <v>867</v>
      </c>
      <c r="F312" s="424" t="s">
        <v>5305</v>
      </c>
      <c r="L312" s="120"/>
      <c r="M312" s="198"/>
      <c r="T312" s="199"/>
      <c r="AT312" s="112" t="s">
        <v>867</v>
      </c>
      <c r="AU312" s="112" t="s">
        <v>240</v>
      </c>
    </row>
    <row r="313" spans="2:65" s="119" customFormat="1" ht="16.5" customHeight="1" x14ac:dyDescent="0.25">
      <c r="B313" s="120"/>
      <c r="C313" s="418" t="s">
        <v>955</v>
      </c>
      <c r="D313" s="418" t="s">
        <v>512</v>
      </c>
      <c r="E313" s="419" t="s">
        <v>5307</v>
      </c>
      <c r="F313" s="420" t="s">
        <v>5308</v>
      </c>
      <c r="G313" s="421" t="s">
        <v>67</v>
      </c>
      <c r="H313" s="422">
        <v>3</v>
      </c>
      <c r="I313" s="423"/>
      <c r="J313" s="423">
        <f>ROUND(I313*H313,2)</f>
        <v>0</v>
      </c>
      <c r="K313" s="420" t="s">
        <v>862</v>
      </c>
      <c r="L313" s="120"/>
      <c r="M313" s="190" t="s">
        <v>792</v>
      </c>
      <c r="N313" s="191" t="s">
        <v>809</v>
      </c>
      <c r="O313" s="192">
        <v>0.86099999999999999</v>
      </c>
      <c r="P313" s="192">
        <f>O313*H313</f>
        <v>2.5830000000000002</v>
      </c>
      <c r="Q313" s="192">
        <v>1.0189999999999999E-2</v>
      </c>
      <c r="R313" s="192">
        <f>Q313*H313</f>
        <v>3.057E-2</v>
      </c>
      <c r="S313" s="192">
        <v>0</v>
      </c>
      <c r="T313" s="193">
        <f>S313*H313</f>
        <v>0</v>
      </c>
      <c r="AR313" s="194" t="s">
        <v>955</v>
      </c>
      <c r="AT313" s="194" t="s">
        <v>512</v>
      </c>
      <c r="AU313" s="194" t="s">
        <v>240</v>
      </c>
      <c r="AY313" s="112" t="s">
        <v>858</v>
      </c>
      <c r="BE313" s="195">
        <f>IF(N313="základní",J313,0)</f>
        <v>0</v>
      </c>
      <c r="BF313" s="195">
        <f>IF(N313="snížená",J313,0)</f>
        <v>0</v>
      </c>
      <c r="BG313" s="195">
        <f>IF(N313="zákl. přenesená",J313,0)</f>
        <v>0</v>
      </c>
      <c r="BH313" s="195">
        <f>IF(N313="sníž. přenesená",J313,0)</f>
        <v>0</v>
      </c>
      <c r="BI313" s="195">
        <f>IF(N313="nulová",J313,0)</f>
        <v>0</v>
      </c>
      <c r="BJ313" s="112" t="s">
        <v>544</v>
      </c>
      <c r="BK313" s="195">
        <f>ROUND(I313*H313,2)</f>
        <v>0</v>
      </c>
      <c r="BL313" s="112" t="s">
        <v>955</v>
      </c>
      <c r="BM313" s="194" t="s">
        <v>5796</v>
      </c>
    </row>
    <row r="314" spans="2:65" s="119" customFormat="1" x14ac:dyDescent="0.25">
      <c r="B314" s="120"/>
      <c r="D314" s="196" t="s">
        <v>865</v>
      </c>
      <c r="F314" s="197" t="s">
        <v>5310</v>
      </c>
      <c r="L314" s="120"/>
      <c r="M314" s="198"/>
      <c r="T314" s="199"/>
      <c r="AT314" s="112" t="s">
        <v>865</v>
      </c>
      <c r="AU314" s="112" t="s">
        <v>240</v>
      </c>
    </row>
    <row r="315" spans="2:65" s="119" customFormat="1" x14ac:dyDescent="0.25">
      <c r="B315" s="120"/>
      <c r="D315" s="200" t="s">
        <v>867</v>
      </c>
      <c r="F315" s="424" t="s">
        <v>5311</v>
      </c>
      <c r="L315" s="120"/>
      <c r="M315" s="198"/>
      <c r="T315" s="199"/>
      <c r="AT315" s="112" t="s">
        <v>867</v>
      </c>
      <c r="AU315" s="112" t="s">
        <v>240</v>
      </c>
    </row>
    <row r="316" spans="2:65" s="119" customFormat="1" ht="16.5" customHeight="1" x14ac:dyDescent="0.25">
      <c r="B316" s="120"/>
      <c r="C316" s="418" t="s">
        <v>1276</v>
      </c>
      <c r="D316" s="418" t="s">
        <v>512</v>
      </c>
      <c r="E316" s="419" t="s">
        <v>5797</v>
      </c>
      <c r="F316" s="420" t="s">
        <v>5798</v>
      </c>
      <c r="G316" s="421" t="s">
        <v>67</v>
      </c>
      <c r="H316" s="422">
        <v>7</v>
      </c>
      <c r="I316" s="423"/>
      <c r="J316" s="423">
        <f>ROUND(I316*H316,2)</f>
        <v>0</v>
      </c>
      <c r="K316" s="420" t="s">
        <v>862</v>
      </c>
      <c r="L316" s="120"/>
      <c r="M316" s="190" t="s">
        <v>792</v>
      </c>
      <c r="N316" s="191" t="s">
        <v>809</v>
      </c>
      <c r="O316" s="192">
        <v>0.17699999999999999</v>
      </c>
      <c r="P316" s="192">
        <f>O316*H316</f>
        <v>1.2389999999999999</v>
      </c>
      <c r="Q316" s="192">
        <v>2.9E-4</v>
      </c>
      <c r="R316" s="192">
        <f>Q316*H316</f>
        <v>2.0300000000000001E-3</v>
      </c>
      <c r="S316" s="192">
        <v>0</v>
      </c>
      <c r="T316" s="193">
        <f>S316*H316</f>
        <v>0</v>
      </c>
      <c r="AR316" s="194" t="s">
        <v>955</v>
      </c>
      <c r="AT316" s="194" t="s">
        <v>512</v>
      </c>
      <c r="AU316" s="194" t="s">
        <v>240</v>
      </c>
      <c r="AY316" s="112" t="s">
        <v>858</v>
      </c>
      <c r="BE316" s="195">
        <f>IF(N316="základní",J316,0)</f>
        <v>0</v>
      </c>
      <c r="BF316" s="195">
        <f>IF(N316="snížená",J316,0)</f>
        <v>0</v>
      </c>
      <c r="BG316" s="195">
        <f>IF(N316="zákl. přenesená",J316,0)</f>
        <v>0</v>
      </c>
      <c r="BH316" s="195">
        <f>IF(N316="sníž. přenesená",J316,0)</f>
        <v>0</v>
      </c>
      <c r="BI316" s="195">
        <f>IF(N316="nulová",J316,0)</f>
        <v>0</v>
      </c>
      <c r="BJ316" s="112" t="s">
        <v>544</v>
      </c>
      <c r="BK316" s="195">
        <f>ROUND(I316*H316,2)</f>
        <v>0</v>
      </c>
      <c r="BL316" s="112" t="s">
        <v>955</v>
      </c>
      <c r="BM316" s="194" t="s">
        <v>5799</v>
      </c>
    </row>
    <row r="317" spans="2:65" s="119" customFormat="1" x14ac:dyDescent="0.25">
      <c r="B317" s="120"/>
      <c r="D317" s="196" t="s">
        <v>865</v>
      </c>
      <c r="F317" s="197" t="s">
        <v>5800</v>
      </c>
      <c r="L317" s="120"/>
      <c r="M317" s="198"/>
      <c r="T317" s="199"/>
      <c r="AT317" s="112" t="s">
        <v>865</v>
      </c>
      <c r="AU317" s="112" t="s">
        <v>240</v>
      </c>
    </row>
    <row r="318" spans="2:65" s="119" customFormat="1" x14ac:dyDescent="0.25">
      <c r="B318" s="120"/>
      <c r="D318" s="200" t="s">
        <v>867</v>
      </c>
      <c r="F318" s="424" t="s">
        <v>5801</v>
      </c>
      <c r="L318" s="120"/>
      <c r="M318" s="198"/>
      <c r="T318" s="199"/>
      <c r="AT318" s="112" t="s">
        <v>867</v>
      </c>
      <c r="AU318" s="112" t="s">
        <v>240</v>
      </c>
    </row>
    <row r="319" spans="2:65" s="119" customFormat="1" ht="16.5" customHeight="1" x14ac:dyDescent="0.25">
      <c r="B319" s="120"/>
      <c r="C319" s="418" t="s">
        <v>1246</v>
      </c>
      <c r="D319" s="418" t="s">
        <v>512</v>
      </c>
      <c r="E319" s="419" t="s">
        <v>5312</v>
      </c>
      <c r="F319" s="420" t="s">
        <v>5313</v>
      </c>
      <c r="G319" s="421" t="s">
        <v>67</v>
      </c>
      <c r="H319" s="422">
        <v>4</v>
      </c>
      <c r="I319" s="423"/>
      <c r="J319" s="423">
        <f>ROUND(I319*H319,2)</f>
        <v>0</v>
      </c>
      <c r="K319" s="420" t="s">
        <v>862</v>
      </c>
      <c r="L319" s="120"/>
      <c r="M319" s="190" t="s">
        <v>792</v>
      </c>
      <c r="N319" s="191" t="s">
        <v>809</v>
      </c>
      <c r="O319" s="192">
        <v>0.113</v>
      </c>
      <c r="P319" s="192">
        <f>O319*H319</f>
        <v>0.45200000000000001</v>
      </c>
      <c r="Q319" s="192">
        <v>1.8000000000000001E-4</v>
      </c>
      <c r="R319" s="192">
        <f>Q319*H319</f>
        <v>7.2000000000000005E-4</v>
      </c>
      <c r="S319" s="192">
        <v>0</v>
      </c>
      <c r="T319" s="193">
        <f>S319*H319</f>
        <v>0</v>
      </c>
      <c r="AR319" s="194" t="s">
        <v>955</v>
      </c>
      <c r="AT319" s="194" t="s">
        <v>512</v>
      </c>
      <c r="AU319" s="194" t="s">
        <v>240</v>
      </c>
      <c r="AY319" s="112" t="s">
        <v>858</v>
      </c>
      <c r="BE319" s="195">
        <f>IF(N319="základní",J319,0)</f>
        <v>0</v>
      </c>
      <c r="BF319" s="195">
        <f>IF(N319="snížená",J319,0)</f>
        <v>0</v>
      </c>
      <c r="BG319" s="195">
        <f>IF(N319="zákl. přenesená",J319,0)</f>
        <v>0</v>
      </c>
      <c r="BH319" s="195">
        <f>IF(N319="sníž. přenesená",J319,0)</f>
        <v>0</v>
      </c>
      <c r="BI319" s="195">
        <f>IF(N319="nulová",J319,0)</f>
        <v>0</v>
      </c>
      <c r="BJ319" s="112" t="s">
        <v>544</v>
      </c>
      <c r="BK319" s="195">
        <f>ROUND(I319*H319,2)</f>
        <v>0</v>
      </c>
      <c r="BL319" s="112" t="s">
        <v>955</v>
      </c>
      <c r="BM319" s="194" t="s">
        <v>5802</v>
      </c>
    </row>
    <row r="320" spans="2:65" s="119" customFormat="1" x14ac:dyDescent="0.25">
      <c r="B320" s="120"/>
      <c r="D320" s="196" t="s">
        <v>865</v>
      </c>
      <c r="F320" s="197" t="s">
        <v>5315</v>
      </c>
      <c r="L320" s="120"/>
      <c r="M320" s="198"/>
      <c r="T320" s="199"/>
      <c r="AT320" s="112" t="s">
        <v>865</v>
      </c>
      <c r="AU320" s="112" t="s">
        <v>240</v>
      </c>
    </row>
    <row r="321" spans="2:65" s="119" customFormat="1" x14ac:dyDescent="0.25">
      <c r="B321" s="120"/>
      <c r="D321" s="200" t="s">
        <v>867</v>
      </c>
      <c r="F321" s="424" t="s">
        <v>5316</v>
      </c>
      <c r="L321" s="120"/>
      <c r="M321" s="198"/>
      <c r="T321" s="199"/>
      <c r="AT321" s="112" t="s">
        <v>867</v>
      </c>
      <c r="AU321" s="112" t="s">
        <v>240</v>
      </c>
    </row>
    <row r="322" spans="2:65" s="119" customFormat="1" ht="16.5" customHeight="1" x14ac:dyDescent="0.25">
      <c r="B322" s="120"/>
      <c r="C322" s="418" t="s">
        <v>1254</v>
      </c>
      <c r="D322" s="418" t="s">
        <v>512</v>
      </c>
      <c r="E322" s="419" t="s">
        <v>5320</v>
      </c>
      <c r="F322" s="420" t="s">
        <v>5321</v>
      </c>
      <c r="G322" s="421" t="s">
        <v>85</v>
      </c>
      <c r="H322" s="422">
        <v>254</v>
      </c>
      <c r="I322" s="423"/>
      <c r="J322" s="423">
        <f>ROUND(I322*H322,2)</f>
        <v>0</v>
      </c>
      <c r="K322" s="420" t="s">
        <v>862</v>
      </c>
      <c r="L322" s="120"/>
      <c r="M322" s="190" t="s">
        <v>792</v>
      </c>
      <c r="N322" s="191" t="s">
        <v>809</v>
      </c>
      <c r="O322" s="192">
        <v>4.8000000000000001E-2</v>
      </c>
      <c r="P322" s="192">
        <f>O322*H322</f>
        <v>12.192</v>
      </c>
      <c r="Q322" s="192">
        <v>0</v>
      </c>
      <c r="R322" s="192">
        <f>Q322*H322</f>
        <v>0</v>
      </c>
      <c r="S322" s="192">
        <v>0</v>
      </c>
      <c r="T322" s="193">
        <f>S322*H322</f>
        <v>0</v>
      </c>
      <c r="AR322" s="194" t="s">
        <v>955</v>
      </c>
      <c r="AT322" s="194" t="s">
        <v>512</v>
      </c>
      <c r="AU322" s="194" t="s">
        <v>240</v>
      </c>
      <c r="AY322" s="112" t="s">
        <v>858</v>
      </c>
      <c r="BE322" s="195">
        <f>IF(N322="základní",J322,0)</f>
        <v>0</v>
      </c>
      <c r="BF322" s="195">
        <f>IF(N322="snížená",J322,0)</f>
        <v>0</v>
      </c>
      <c r="BG322" s="195">
        <f>IF(N322="zákl. přenesená",J322,0)</f>
        <v>0</v>
      </c>
      <c r="BH322" s="195">
        <f>IF(N322="sníž. přenesená",J322,0)</f>
        <v>0</v>
      </c>
      <c r="BI322" s="195">
        <f>IF(N322="nulová",J322,0)</f>
        <v>0</v>
      </c>
      <c r="BJ322" s="112" t="s">
        <v>544</v>
      </c>
      <c r="BK322" s="195">
        <f>ROUND(I322*H322,2)</f>
        <v>0</v>
      </c>
      <c r="BL322" s="112" t="s">
        <v>955</v>
      </c>
      <c r="BM322" s="194" t="s">
        <v>5803</v>
      </c>
    </row>
    <row r="323" spans="2:65" s="119" customFormat="1" x14ac:dyDescent="0.25">
      <c r="B323" s="120"/>
      <c r="D323" s="196" t="s">
        <v>865</v>
      </c>
      <c r="F323" s="197" t="s">
        <v>5323</v>
      </c>
      <c r="L323" s="120"/>
      <c r="M323" s="198"/>
      <c r="T323" s="199"/>
      <c r="AT323" s="112" t="s">
        <v>865</v>
      </c>
      <c r="AU323" s="112" t="s">
        <v>240</v>
      </c>
    </row>
    <row r="324" spans="2:65" s="119" customFormat="1" x14ac:dyDescent="0.25">
      <c r="B324" s="120"/>
      <c r="D324" s="200" t="s">
        <v>867</v>
      </c>
      <c r="F324" s="424" t="s">
        <v>5324</v>
      </c>
      <c r="L324" s="120"/>
      <c r="M324" s="198"/>
      <c r="T324" s="199"/>
      <c r="AT324" s="112" t="s">
        <v>867</v>
      </c>
      <c r="AU324" s="112" t="s">
        <v>240</v>
      </c>
    </row>
    <row r="325" spans="2:65" s="202" customFormat="1" ht="11.25" x14ac:dyDescent="0.25">
      <c r="B325" s="203"/>
      <c r="D325" s="196" t="s">
        <v>869</v>
      </c>
      <c r="E325" s="204" t="s">
        <v>792</v>
      </c>
      <c r="F325" s="205" t="s">
        <v>5804</v>
      </c>
      <c r="H325" s="206">
        <v>254</v>
      </c>
      <c r="L325" s="203"/>
      <c r="M325" s="207"/>
      <c r="T325" s="208"/>
      <c r="AT325" s="204" t="s">
        <v>869</v>
      </c>
      <c r="AU325" s="204" t="s">
        <v>240</v>
      </c>
      <c r="AV325" s="202" t="s">
        <v>240</v>
      </c>
      <c r="AW325" s="202" t="s">
        <v>871</v>
      </c>
      <c r="AX325" s="202" t="s">
        <v>544</v>
      </c>
      <c r="AY325" s="204" t="s">
        <v>858</v>
      </c>
    </row>
    <row r="326" spans="2:65" s="119" customFormat="1" ht="16.5" customHeight="1" x14ac:dyDescent="0.25">
      <c r="B326" s="120"/>
      <c r="C326" s="418" t="s">
        <v>1261</v>
      </c>
      <c r="D326" s="418" t="s">
        <v>512</v>
      </c>
      <c r="E326" s="419" t="s">
        <v>618</v>
      </c>
      <c r="F326" s="420" t="s">
        <v>619</v>
      </c>
      <c r="G326" s="421" t="s">
        <v>85</v>
      </c>
      <c r="H326" s="422">
        <v>40</v>
      </c>
      <c r="I326" s="423"/>
      <c r="J326" s="423">
        <f>ROUND(I326*H326,2)</f>
        <v>0</v>
      </c>
      <c r="K326" s="420" t="s">
        <v>862</v>
      </c>
      <c r="L326" s="120"/>
      <c r="M326" s="190" t="s">
        <v>792</v>
      </c>
      <c r="N326" s="191" t="s">
        <v>809</v>
      </c>
      <c r="O326" s="192">
        <v>5.8999999999999997E-2</v>
      </c>
      <c r="P326" s="192">
        <f>O326*H326</f>
        <v>2.36</v>
      </c>
      <c r="Q326" s="192">
        <v>0</v>
      </c>
      <c r="R326" s="192">
        <f>Q326*H326</f>
        <v>0</v>
      </c>
      <c r="S326" s="192">
        <v>0</v>
      </c>
      <c r="T326" s="193">
        <f>S326*H326</f>
        <v>0</v>
      </c>
      <c r="AR326" s="194" t="s">
        <v>955</v>
      </c>
      <c r="AT326" s="194" t="s">
        <v>512</v>
      </c>
      <c r="AU326" s="194" t="s">
        <v>240</v>
      </c>
      <c r="AY326" s="112" t="s">
        <v>858</v>
      </c>
      <c r="BE326" s="195">
        <f>IF(N326="základní",J326,0)</f>
        <v>0</v>
      </c>
      <c r="BF326" s="195">
        <f>IF(N326="snížená",J326,0)</f>
        <v>0</v>
      </c>
      <c r="BG326" s="195">
        <f>IF(N326="zákl. přenesená",J326,0)</f>
        <v>0</v>
      </c>
      <c r="BH326" s="195">
        <f>IF(N326="sníž. přenesená",J326,0)</f>
        <v>0</v>
      </c>
      <c r="BI326" s="195">
        <f>IF(N326="nulová",J326,0)</f>
        <v>0</v>
      </c>
      <c r="BJ326" s="112" t="s">
        <v>544</v>
      </c>
      <c r="BK326" s="195">
        <f>ROUND(I326*H326,2)</f>
        <v>0</v>
      </c>
      <c r="BL326" s="112" t="s">
        <v>955</v>
      </c>
      <c r="BM326" s="194" t="s">
        <v>5805</v>
      </c>
    </row>
    <row r="327" spans="2:65" s="119" customFormat="1" x14ac:dyDescent="0.25">
      <c r="B327" s="120"/>
      <c r="D327" s="196" t="s">
        <v>865</v>
      </c>
      <c r="F327" s="197" t="s">
        <v>5328</v>
      </c>
      <c r="L327" s="120"/>
      <c r="M327" s="198"/>
      <c r="T327" s="199"/>
      <c r="AT327" s="112" t="s">
        <v>865</v>
      </c>
      <c r="AU327" s="112" t="s">
        <v>240</v>
      </c>
    </row>
    <row r="328" spans="2:65" s="119" customFormat="1" x14ac:dyDescent="0.25">
      <c r="B328" s="120"/>
      <c r="D328" s="200" t="s">
        <v>867</v>
      </c>
      <c r="F328" s="424" t="s">
        <v>5329</v>
      </c>
      <c r="L328" s="120"/>
      <c r="M328" s="198"/>
      <c r="T328" s="199"/>
      <c r="AT328" s="112" t="s">
        <v>867</v>
      </c>
      <c r="AU328" s="112" t="s">
        <v>240</v>
      </c>
    </row>
    <row r="329" spans="2:65" s="202" customFormat="1" ht="11.25" x14ac:dyDescent="0.25">
      <c r="B329" s="203"/>
      <c r="D329" s="196" t="s">
        <v>869</v>
      </c>
      <c r="E329" s="204" t="s">
        <v>792</v>
      </c>
      <c r="F329" s="205" t="s">
        <v>5806</v>
      </c>
      <c r="H329" s="206">
        <v>40</v>
      </c>
      <c r="L329" s="203"/>
      <c r="M329" s="207"/>
      <c r="T329" s="208"/>
      <c r="AT329" s="204" t="s">
        <v>869</v>
      </c>
      <c r="AU329" s="204" t="s">
        <v>240</v>
      </c>
      <c r="AV329" s="202" t="s">
        <v>240</v>
      </c>
      <c r="AW329" s="202" t="s">
        <v>871</v>
      </c>
      <c r="AX329" s="202" t="s">
        <v>544</v>
      </c>
      <c r="AY329" s="204" t="s">
        <v>858</v>
      </c>
    </row>
    <row r="330" spans="2:65" s="119" customFormat="1" ht="16.5" customHeight="1" x14ac:dyDescent="0.25">
      <c r="B330" s="120"/>
      <c r="C330" s="418" t="s">
        <v>1266</v>
      </c>
      <c r="D330" s="418" t="s">
        <v>512</v>
      </c>
      <c r="E330" s="419" t="s">
        <v>5807</v>
      </c>
      <c r="F330" s="420" t="s">
        <v>5808</v>
      </c>
      <c r="G330" s="421" t="s">
        <v>85</v>
      </c>
      <c r="H330" s="422">
        <v>47</v>
      </c>
      <c r="I330" s="423"/>
      <c r="J330" s="423">
        <f>ROUND(I330*H330,2)</f>
        <v>0</v>
      </c>
      <c r="K330" s="420" t="s">
        <v>862</v>
      </c>
      <c r="L330" s="120"/>
      <c r="M330" s="190" t="s">
        <v>792</v>
      </c>
      <c r="N330" s="191" t="s">
        <v>809</v>
      </c>
      <c r="O330" s="192">
        <v>7.9000000000000001E-2</v>
      </c>
      <c r="P330" s="192">
        <f>O330*H330</f>
        <v>3.7130000000000001</v>
      </c>
      <c r="Q330" s="192">
        <v>0</v>
      </c>
      <c r="R330" s="192">
        <f>Q330*H330</f>
        <v>0</v>
      </c>
      <c r="S330" s="192">
        <v>0</v>
      </c>
      <c r="T330" s="193">
        <f>S330*H330</f>
        <v>0</v>
      </c>
      <c r="AR330" s="194" t="s">
        <v>955</v>
      </c>
      <c r="AT330" s="194" t="s">
        <v>512</v>
      </c>
      <c r="AU330" s="194" t="s">
        <v>240</v>
      </c>
      <c r="AY330" s="112" t="s">
        <v>858</v>
      </c>
      <c r="BE330" s="195">
        <f>IF(N330="základní",J330,0)</f>
        <v>0</v>
      </c>
      <c r="BF330" s="195">
        <f>IF(N330="snížená",J330,0)</f>
        <v>0</v>
      </c>
      <c r="BG330" s="195">
        <f>IF(N330="zákl. přenesená",J330,0)</f>
        <v>0</v>
      </c>
      <c r="BH330" s="195">
        <f>IF(N330="sníž. přenesená",J330,0)</f>
        <v>0</v>
      </c>
      <c r="BI330" s="195">
        <f>IF(N330="nulová",J330,0)</f>
        <v>0</v>
      </c>
      <c r="BJ330" s="112" t="s">
        <v>544</v>
      </c>
      <c r="BK330" s="195">
        <f>ROUND(I330*H330,2)</f>
        <v>0</v>
      </c>
      <c r="BL330" s="112" t="s">
        <v>955</v>
      </c>
      <c r="BM330" s="194" t="s">
        <v>5809</v>
      </c>
    </row>
    <row r="331" spans="2:65" s="119" customFormat="1" x14ac:dyDescent="0.25">
      <c r="B331" s="120"/>
      <c r="D331" s="196" t="s">
        <v>865</v>
      </c>
      <c r="F331" s="197" t="s">
        <v>5810</v>
      </c>
      <c r="L331" s="120"/>
      <c r="M331" s="198"/>
      <c r="T331" s="199"/>
      <c r="AT331" s="112" t="s">
        <v>865</v>
      </c>
      <c r="AU331" s="112" t="s">
        <v>240</v>
      </c>
    </row>
    <row r="332" spans="2:65" s="119" customFormat="1" x14ac:dyDescent="0.25">
      <c r="B332" s="120"/>
      <c r="D332" s="200" t="s">
        <v>867</v>
      </c>
      <c r="F332" s="424" t="s">
        <v>5811</v>
      </c>
      <c r="L332" s="120"/>
      <c r="M332" s="198"/>
      <c r="T332" s="199"/>
      <c r="AT332" s="112" t="s">
        <v>867</v>
      </c>
      <c r="AU332" s="112" t="s">
        <v>240</v>
      </c>
    </row>
    <row r="333" spans="2:65" s="202" customFormat="1" ht="11.25" x14ac:dyDescent="0.25">
      <c r="B333" s="203"/>
      <c r="D333" s="196" t="s">
        <v>869</v>
      </c>
      <c r="E333" s="204" t="s">
        <v>792</v>
      </c>
      <c r="F333" s="205" t="s">
        <v>5812</v>
      </c>
      <c r="H333" s="206">
        <v>47</v>
      </c>
      <c r="L333" s="203"/>
      <c r="M333" s="207"/>
      <c r="T333" s="208"/>
      <c r="AT333" s="204" t="s">
        <v>869</v>
      </c>
      <c r="AU333" s="204" t="s">
        <v>240</v>
      </c>
      <c r="AV333" s="202" t="s">
        <v>240</v>
      </c>
      <c r="AW333" s="202" t="s">
        <v>871</v>
      </c>
      <c r="AX333" s="202" t="s">
        <v>544</v>
      </c>
      <c r="AY333" s="204" t="s">
        <v>858</v>
      </c>
    </row>
    <row r="334" spans="2:65" s="119" customFormat="1" ht="16.5" customHeight="1" x14ac:dyDescent="0.25">
      <c r="B334" s="120"/>
      <c r="C334" s="418" t="s">
        <v>1292</v>
      </c>
      <c r="D334" s="418" t="s">
        <v>512</v>
      </c>
      <c r="E334" s="419" t="s">
        <v>5813</v>
      </c>
      <c r="F334" s="420" t="s">
        <v>5814</v>
      </c>
      <c r="G334" s="421" t="s">
        <v>67</v>
      </c>
      <c r="H334" s="422">
        <v>7</v>
      </c>
      <c r="I334" s="423"/>
      <c r="J334" s="423">
        <f>ROUND(I334*H334,2)</f>
        <v>0</v>
      </c>
      <c r="K334" s="420" t="s">
        <v>792</v>
      </c>
      <c r="L334" s="120"/>
      <c r="M334" s="190" t="s">
        <v>792</v>
      </c>
      <c r="N334" s="191" t="s">
        <v>809</v>
      </c>
      <c r="O334" s="192">
        <v>0</v>
      </c>
      <c r="P334" s="192">
        <f>O334*H334</f>
        <v>0</v>
      </c>
      <c r="Q334" s="192">
        <v>0</v>
      </c>
      <c r="R334" s="192">
        <f>Q334*H334</f>
        <v>0</v>
      </c>
      <c r="S334" s="192">
        <v>0</v>
      </c>
      <c r="T334" s="193">
        <f>S334*H334</f>
        <v>0</v>
      </c>
      <c r="AR334" s="194" t="s">
        <v>955</v>
      </c>
      <c r="AT334" s="194" t="s">
        <v>512</v>
      </c>
      <c r="AU334" s="194" t="s">
        <v>240</v>
      </c>
      <c r="AY334" s="112" t="s">
        <v>858</v>
      </c>
      <c r="BE334" s="195">
        <f>IF(N334="základní",J334,0)</f>
        <v>0</v>
      </c>
      <c r="BF334" s="195">
        <f>IF(N334="snížená",J334,0)</f>
        <v>0</v>
      </c>
      <c r="BG334" s="195">
        <f>IF(N334="zákl. přenesená",J334,0)</f>
        <v>0</v>
      </c>
      <c r="BH334" s="195">
        <f>IF(N334="sníž. přenesená",J334,0)</f>
        <v>0</v>
      </c>
      <c r="BI334" s="195">
        <f>IF(N334="nulová",J334,0)</f>
        <v>0</v>
      </c>
      <c r="BJ334" s="112" t="s">
        <v>544</v>
      </c>
      <c r="BK334" s="195">
        <f>ROUND(I334*H334,2)</f>
        <v>0</v>
      </c>
      <c r="BL334" s="112" t="s">
        <v>955</v>
      </c>
      <c r="BM334" s="194" t="s">
        <v>5815</v>
      </c>
    </row>
    <row r="335" spans="2:65" s="119" customFormat="1" x14ac:dyDescent="0.25">
      <c r="B335" s="120"/>
      <c r="D335" s="196" t="s">
        <v>865</v>
      </c>
      <c r="F335" s="197" t="s">
        <v>5814</v>
      </c>
      <c r="L335" s="120"/>
      <c r="M335" s="198"/>
      <c r="T335" s="199"/>
      <c r="AT335" s="112" t="s">
        <v>865</v>
      </c>
      <c r="AU335" s="112" t="s">
        <v>240</v>
      </c>
    </row>
    <row r="336" spans="2:65" s="119" customFormat="1" ht="16.5" customHeight="1" x14ac:dyDescent="0.25">
      <c r="B336" s="120"/>
      <c r="C336" s="418" t="s">
        <v>1297</v>
      </c>
      <c r="D336" s="418" t="s">
        <v>512</v>
      </c>
      <c r="E336" s="419" t="s">
        <v>5816</v>
      </c>
      <c r="F336" s="420" t="s">
        <v>5817</v>
      </c>
      <c r="G336" s="421" t="s">
        <v>67</v>
      </c>
      <c r="H336" s="422">
        <v>1</v>
      </c>
      <c r="I336" s="423"/>
      <c r="J336" s="423">
        <f>ROUND(I336*H336,2)</f>
        <v>0</v>
      </c>
      <c r="K336" s="420" t="s">
        <v>792</v>
      </c>
      <c r="L336" s="120"/>
      <c r="M336" s="190" t="s">
        <v>792</v>
      </c>
      <c r="N336" s="191" t="s">
        <v>809</v>
      </c>
      <c r="O336" s="192">
        <v>0</v>
      </c>
      <c r="P336" s="192">
        <f>O336*H336</f>
        <v>0</v>
      </c>
      <c r="Q336" s="192">
        <v>0</v>
      </c>
      <c r="R336" s="192">
        <f>Q336*H336</f>
        <v>0</v>
      </c>
      <c r="S336" s="192">
        <v>0</v>
      </c>
      <c r="T336" s="193">
        <f>S336*H336</f>
        <v>0</v>
      </c>
      <c r="AR336" s="194" t="s">
        <v>955</v>
      </c>
      <c r="AT336" s="194" t="s">
        <v>512</v>
      </c>
      <c r="AU336" s="194" t="s">
        <v>240</v>
      </c>
      <c r="AY336" s="112" t="s">
        <v>858</v>
      </c>
      <c r="BE336" s="195">
        <f>IF(N336="základní",J336,0)</f>
        <v>0</v>
      </c>
      <c r="BF336" s="195">
        <f>IF(N336="snížená",J336,0)</f>
        <v>0</v>
      </c>
      <c r="BG336" s="195">
        <f>IF(N336="zákl. přenesená",J336,0)</f>
        <v>0</v>
      </c>
      <c r="BH336" s="195">
        <f>IF(N336="sníž. přenesená",J336,0)</f>
        <v>0</v>
      </c>
      <c r="BI336" s="195">
        <f>IF(N336="nulová",J336,0)</f>
        <v>0</v>
      </c>
      <c r="BJ336" s="112" t="s">
        <v>544</v>
      </c>
      <c r="BK336" s="195">
        <f>ROUND(I336*H336,2)</f>
        <v>0</v>
      </c>
      <c r="BL336" s="112" t="s">
        <v>955</v>
      </c>
      <c r="BM336" s="194" t="s">
        <v>5818</v>
      </c>
    </row>
    <row r="337" spans="2:65" s="119" customFormat="1" x14ac:dyDescent="0.25">
      <c r="B337" s="120"/>
      <c r="D337" s="196" t="s">
        <v>865</v>
      </c>
      <c r="F337" s="197" t="s">
        <v>5817</v>
      </c>
      <c r="L337" s="120"/>
      <c r="M337" s="198"/>
      <c r="T337" s="199"/>
      <c r="AT337" s="112" t="s">
        <v>865</v>
      </c>
      <c r="AU337" s="112" t="s">
        <v>240</v>
      </c>
    </row>
    <row r="338" spans="2:65" s="119" customFormat="1" ht="16.5" customHeight="1" x14ac:dyDescent="0.25">
      <c r="B338" s="120"/>
      <c r="C338" s="432" t="s">
        <v>1304</v>
      </c>
      <c r="D338" s="432" t="s">
        <v>932</v>
      </c>
      <c r="E338" s="433" t="s">
        <v>5300</v>
      </c>
      <c r="F338" s="434" t="s">
        <v>5301</v>
      </c>
      <c r="G338" s="435" t="s">
        <v>67</v>
      </c>
      <c r="H338" s="436">
        <v>9</v>
      </c>
      <c r="I338" s="437"/>
      <c r="J338" s="437">
        <f>ROUND(I338*H338,2)</f>
        <v>0</v>
      </c>
      <c r="K338" s="434" t="s">
        <v>792</v>
      </c>
      <c r="L338" s="215"/>
      <c r="M338" s="216" t="s">
        <v>792</v>
      </c>
      <c r="N338" s="217" t="s">
        <v>809</v>
      </c>
      <c r="O338" s="192">
        <v>0</v>
      </c>
      <c r="P338" s="192">
        <f>O338*H338</f>
        <v>0</v>
      </c>
      <c r="Q338" s="192">
        <v>4.6000000000000001E-4</v>
      </c>
      <c r="R338" s="192">
        <f>Q338*H338</f>
        <v>4.1400000000000005E-3</v>
      </c>
      <c r="S338" s="192">
        <v>0</v>
      </c>
      <c r="T338" s="193">
        <f>S338*H338</f>
        <v>0</v>
      </c>
      <c r="AR338" s="194" t="s">
        <v>1063</v>
      </c>
      <c r="AT338" s="194" t="s">
        <v>932</v>
      </c>
      <c r="AU338" s="194" t="s">
        <v>240</v>
      </c>
      <c r="AY338" s="112" t="s">
        <v>858</v>
      </c>
      <c r="BE338" s="195">
        <f>IF(N338="základní",J338,0)</f>
        <v>0</v>
      </c>
      <c r="BF338" s="195">
        <f>IF(N338="snížená",J338,0)</f>
        <v>0</v>
      </c>
      <c r="BG338" s="195">
        <f>IF(N338="zákl. přenesená",J338,0)</f>
        <v>0</v>
      </c>
      <c r="BH338" s="195">
        <f>IF(N338="sníž. přenesená",J338,0)</f>
        <v>0</v>
      </c>
      <c r="BI338" s="195">
        <f>IF(N338="nulová",J338,0)</f>
        <v>0</v>
      </c>
      <c r="BJ338" s="112" t="s">
        <v>544</v>
      </c>
      <c r="BK338" s="195">
        <f>ROUND(I338*H338,2)</f>
        <v>0</v>
      </c>
      <c r="BL338" s="112" t="s">
        <v>955</v>
      </c>
      <c r="BM338" s="194" t="s">
        <v>5819</v>
      </c>
    </row>
    <row r="339" spans="2:65" s="119" customFormat="1" x14ac:dyDescent="0.25">
      <c r="B339" s="120"/>
      <c r="D339" s="196" t="s">
        <v>865</v>
      </c>
      <c r="F339" s="197" t="s">
        <v>5301</v>
      </c>
      <c r="L339" s="120"/>
      <c r="M339" s="198"/>
      <c r="T339" s="199"/>
      <c r="AT339" s="112" t="s">
        <v>865</v>
      </c>
      <c r="AU339" s="112" t="s">
        <v>240</v>
      </c>
    </row>
    <row r="340" spans="2:65" s="171" customFormat="1" ht="22.9" customHeight="1" x14ac:dyDescent="0.2">
      <c r="B340" s="172"/>
      <c r="D340" s="173" t="s">
        <v>854</v>
      </c>
      <c r="E340" s="181" t="s">
        <v>5341</v>
      </c>
      <c r="F340" s="181" t="s">
        <v>5342</v>
      </c>
      <c r="J340" s="182">
        <f>BK340</f>
        <v>0</v>
      </c>
      <c r="L340" s="172"/>
      <c r="M340" s="176"/>
      <c r="P340" s="177">
        <f>SUM(P341:P388)</f>
        <v>224.20899999999997</v>
      </c>
      <c r="R340" s="177">
        <f>SUM(R341:R388)</f>
        <v>0.33142999999999995</v>
      </c>
      <c r="T340" s="178">
        <f>SUM(T341:T388)</f>
        <v>0</v>
      </c>
      <c r="AR340" s="173" t="s">
        <v>240</v>
      </c>
      <c r="AT340" s="179" t="s">
        <v>854</v>
      </c>
      <c r="AU340" s="179" t="s">
        <v>544</v>
      </c>
      <c r="AY340" s="173" t="s">
        <v>858</v>
      </c>
      <c r="BK340" s="180">
        <f>SUM(BK341:BK388)</f>
        <v>0</v>
      </c>
    </row>
    <row r="341" spans="2:65" s="119" customFormat="1" ht="16.5" customHeight="1" x14ac:dyDescent="0.25">
      <c r="B341" s="120"/>
      <c r="C341" s="418" t="s">
        <v>1479</v>
      </c>
      <c r="D341" s="418" t="s">
        <v>512</v>
      </c>
      <c r="E341" s="419" t="s">
        <v>622</v>
      </c>
      <c r="F341" s="420" t="s">
        <v>623</v>
      </c>
      <c r="G341" s="421" t="s">
        <v>85</v>
      </c>
      <c r="H341" s="422">
        <v>11</v>
      </c>
      <c r="I341" s="423"/>
      <c r="J341" s="423">
        <f>ROUND(I341*H341,2)</f>
        <v>0</v>
      </c>
      <c r="K341" s="420" t="s">
        <v>862</v>
      </c>
      <c r="L341" s="120"/>
      <c r="M341" s="190" t="s">
        <v>792</v>
      </c>
      <c r="N341" s="191" t="s">
        <v>809</v>
      </c>
      <c r="O341" s="192">
        <v>0.57199999999999995</v>
      </c>
      <c r="P341" s="192">
        <f>O341*H341</f>
        <v>6.2919999999999998</v>
      </c>
      <c r="Q341" s="192">
        <v>3.9300000000000003E-3</v>
      </c>
      <c r="R341" s="192">
        <f>Q341*H341</f>
        <v>4.3230000000000005E-2</v>
      </c>
      <c r="S341" s="192">
        <v>0</v>
      </c>
      <c r="T341" s="193">
        <f>S341*H341</f>
        <v>0</v>
      </c>
      <c r="AR341" s="194" t="s">
        <v>955</v>
      </c>
      <c r="AT341" s="194" t="s">
        <v>512</v>
      </c>
      <c r="AU341" s="194" t="s">
        <v>240</v>
      </c>
      <c r="AY341" s="112" t="s">
        <v>858</v>
      </c>
      <c r="BE341" s="195">
        <f>IF(N341="základní",J341,0)</f>
        <v>0</v>
      </c>
      <c r="BF341" s="195">
        <f>IF(N341="snížená",J341,0)</f>
        <v>0</v>
      </c>
      <c r="BG341" s="195">
        <f>IF(N341="zákl. přenesená",J341,0)</f>
        <v>0</v>
      </c>
      <c r="BH341" s="195">
        <f>IF(N341="sníž. přenesená",J341,0)</f>
        <v>0</v>
      </c>
      <c r="BI341" s="195">
        <f>IF(N341="nulová",J341,0)</f>
        <v>0</v>
      </c>
      <c r="BJ341" s="112" t="s">
        <v>544</v>
      </c>
      <c r="BK341" s="195">
        <f>ROUND(I341*H341,2)</f>
        <v>0</v>
      </c>
      <c r="BL341" s="112" t="s">
        <v>955</v>
      </c>
      <c r="BM341" s="194" t="s">
        <v>5820</v>
      </c>
    </row>
    <row r="342" spans="2:65" s="119" customFormat="1" x14ac:dyDescent="0.25">
      <c r="B342" s="120"/>
      <c r="D342" s="196" t="s">
        <v>865</v>
      </c>
      <c r="F342" s="197" t="s">
        <v>5344</v>
      </c>
      <c r="L342" s="120"/>
      <c r="M342" s="198"/>
      <c r="T342" s="199"/>
      <c r="AT342" s="112" t="s">
        <v>865</v>
      </c>
      <c r="AU342" s="112" t="s">
        <v>240</v>
      </c>
    </row>
    <row r="343" spans="2:65" s="119" customFormat="1" x14ac:dyDescent="0.25">
      <c r="B343" s="120"/>
      <c r="D343" s="200" t="s">
        <v>867</v>
      </c>
      <c r="F343" s="424" t="s">
        <v>5345</v>
      </c>
      <c r="L343" s="120"/>
      <c r="M343" s="198"/>
      <c r="T343" s="199"/>
      <c r="AT343" s="112" t="s">
        <v>867</v>
      </c>
      <c r="AU343" s="112" t="s">
        <v>240</v>
      </c>
    </row>
    <row r="344" spans="2:65" s="119" customFormat="1" ht="16.5" customHeight="1" x14ac:dyDescent="0.25">
      <c r="B344" s="120"/>
      <c r="C344" s="418" t="s">
        <v>1453</v>
      </c>
      <c r="D344" s="418" t="s">
        <v>512</v>
      </c>
      <c r="E344" s="419" t="s">
        <v>626</v>
      </c>
      <c r="F344" s="420" t="s">
        <v>5358</v>
      </c>
      <c r="G344" s="421" t="s">
        <v>85</v>
      </c>
      <c r="H344" s="422">
        <v>176</v>
      </c>
      <c r="I344" s="423"/>
      <c r="J344" s="423">
        <f>ROUND(I344*H344,2)</f>
        <v>0</v>
      </c>
      <c r="K344" s="420" t="s">
        <v>862</v>
      </c>
      <c r="L344" s="120"/>
      <c r="M344" s="190" t="s">
        <v>792</v>
      </c>
      <c r="N344" s="191" t="s">
        <v>809</v>
      </c>
      <c r="O344" s="192">
        <v>0.59899999999999998</v>
      </c>
      <c r="P344" s="192">
        <f>O344*H344</f>
        <v>105.42399999999999</v>
      </c>
      <c r="Q344" s="192">
        <v>8.5999999999999998E-4</v>
      </c>
      <c r="R344" s="192">
        <f>Q344*H344</f>
        <v>0.15135999999999999</v>
      </c>
      <c r="S344" s="192">
        <v>0</v>
      </c>
      <c r="T344" s="193">
        <f>S344*H344</f>
        <v>0</v>
      </c>
      <c r="AR344" s="194" t="s">
        <v>955</v>
      </c>
      <c r="AT344" s="194" t="s">
        <v>512</v>
      </c>
      <c r="AU344" s="194" t="s">
        <v>240</v>
      </c>
      <c r="AY344" s="112" t="s">
        <v>858</v>
      </c>
      <c r="BE344" s="195">
        <f>IF(N344="základní",J344,0)</f>
        <v>0</v>
      </c>
      <c r="BF344" s="195">
        <f>IF(N344="snížená",J344,0)</f>
        <v>0</v>
      </c>
      <c r="BG344" s="195">
        <f>IF(N344="zákl. přenesená",J344,0)</f>
        <v>0</v>
      </c>
      <c r="BH344" s="195">
        <f>IF(N344="sníž. přenesená",J344,0)</f>
        <v>0</v>
      </c>
      <c r="BI344" s="195">
        <f>IF(N344="nulová",J344,0)</f>
        <v>0</v>
      </c>
      <c r="BJ344" s="112" t="s">
        <v>544</v>
      </c>
      <c r="BK344" s="195">
        <f>ROUND(I344*H344,2)</f>
        <v>0</v>
      </c>
      <c r="BL344" s="112" t="s">
        <v>955</v>
      </c>
      <c r="BM344" s="194" t="s">
        <v>5821</v>
      </c>
    </row>
    <row r="345" spans="2:65" s="119" customFormat="1" x14ac:dyDescent="0.25">
      <c r="B345" s="120"/>
      <c r="D345" s="196" t="s">
        <v>865</v>
      </c>
      <c r="F345" s="197" t="s">
        <v>5360</v>
      </c>
      <c r="L345" s="120"/>
      <c r="M345" s="198"/>
      <c r="T345" s="199"/>
      <c r="AT345" s="112" t="s">
        <v>865</v>
      </c>
      <c r="AU345" s="112" t="s">
        <v>240</v>
      </c>
    </row>
    <row r="346" spans="2:65" s="119" customFormat="1" x14ac:dyDescent="0.25">
      <c r="B346" s="120"/>
      <c r="D346" s="200" t="s">
        <v>867</v>
      </c>
      <c r="F346" s="424" t="s">
        <v>5361</v>
      </c>
      <c r="L346" s="120"/>
      <c r="M346" s="198"/>
      <c r="T346" s="199"/>
      <c r="AT346" s="112" t="s">
        <v>867</v>
      </c>
      <c r="AU346" s="112" t="s">
        <v>240</v>
      </c>
    </row>
    <row r="347" spans="2:65" s="202" customFormat="1" ht="11.25" x14ac:dyDescent="0.25">
      <c r="B347" s="203"/>
      <c r="D347" s="196" t="s">
        <v>869</v>
      </c>
      <c r="E347" s="204" t="s">
        <v>792</v>
      </c>
      <c r="F347" s="205" t="s">
        <v>5822</v>
      </c>
      <c r="H347" s="206">
        <v>176</v>
      </c>
      <c r="L347" s="203"/>
      <c r="M347" s="207"/>
      <c r="T347" s="208"/>
      <c r="AT347" s="204" t="s">
        <v>869</v>
      </c>
      <c r="AU347" s="204" t="s">
        <v>240</v>
      </c>
      <c r="AV347" s="202" t="s">
        <v>240</v>
      </c>
      <c r="AW347" s="202" t="s">
        <v>871</v>
      </c>
      <c r="AX347" s="202" t="s">
        <v>544</v>
      </c>
      <c r="AY347" s="204" t="s">
        <v>858</v>
      </c>
    </row>
    <row r="348" spans="2:65" s="119" customFormat="1" ht="16.5" customHeight="1" x14ac:dyDescent="0.25">
      <c r="B348" s="120"/>
      <c r="C348" s="418" t="s">
        <v>1445</v>
      </c>
      <c r="D348" s="418" t="s">
        <v>512</v>
      </c>
      <c r="E348" s="419" t="s">
        <v>627</v>
      </c>
      <c r="F348" s="420" t="s">
        <v>5363</v>
      </c>
      <c r="G348" s="421" t="s">
        <v>85</v>
      </c>
      <c r="H348" s="422">
        <v>38</v>
      </c>
      <c r="I348" s="423"/>
      <c r="J348" s="423">
        <f>ROUND(I348*H348,2)</f>
        <v>0</v>
      </c>
      <c r="K348" s="420" t="s">
        <v>862</v>
      </c>
      <c r="L348" s="120"/>
      <c r="M348" s="190" t="s">
        <v>792</v>
      </c>
      <c r="N348" s="191" t="s">
        <v>809</v>
      </c>
      <c r="O348" s="192">
        <v>0.65800000000000003</v>
      </c>
      <c r="P348" s="192">
        <f>O348*H348</f>
        <v>25.004000000000001</v>
      </c>
      <c r="Q348" s="192">
        <v>1.2999999999999999E-3</v>
      </c>
      <c r="R348" s="192">
        <f>Q348*H348</f>
        <v>4.9399999999999999E-2</v>
      </c>
      <c r="S348" s="192">
        <v>0</v>
      </c>
      <c r="T348" s="193">
        <f>S348*H348</f>
        <v>0</v>
      </c>
      <c r="AR348" s="194" t="s">
        <v>955</v>
      </c>
      <c r="AT348" s="194" t="s">
        <v>512</v>
      </c>
      <c r="AU348" s="194" t="s">
        <v>240</v>
      </c>
      <c r="AY348" s="112" t="s">
        <v>858</v>
      </c>
      <c r="BE348" s="195">
        <f>IF(N348="základní",J348,0)</f>
        <v>0</v>
      </c>
      <c r="BF348" s="195">
        <f>IF(N348="snížená",J348,0)</f>
        <v>0</v>
      </c>
      <c r="BG348" s="195">
        <f>IF(N348="zákl. přenesená",J348,0)</f>
        <v>0</v>
      </c>
      <c r="BH348" s="195">
        <f>IF(N348="sníž. přenesená",J348,0)</f>
        <v>0</v>
      </c>
      <c r="BI348" s="195">
        <f>IF(N348="nulová",J348,0)</f>
        <v>0</v>
      </c>
      <c r="BJ348" s="112" t="s">
        <v>544</v>
      </c>
      <c r="BK348" s="195">
        <f>ROUND(I348*H348,2)</f>
        <v>0</v>
      </c>
      <c r="BL348" s="112" t="s">
        <v>955</v>
      </c>
      <c r="BM348" s="194" t="s">
        <v>5823</v>
      </c>
    </row>
    <row r="349" spans="2:65" s="119" customFormat="1" x14ac:dyDescent="0.25">
      <c r="B349" s="120"/>
      <c r="D349" s="196" t="s">
        <v>865</v>
      </c>
      <c r="F349" s="197" t="s">
        <v>5365</v>
      </c>
      <c r="L349" s="120"/>
      <c r="M349" s="198"/>
      <c r="T349" s="199"/>
      <c r="AT349" s="112" t="s">
        <v>865</v>
      </c>
      <c r="AU349" s="112" t="s">
        <v>240</v>
      </c>
    </row>
    <row r="350" spans="2:65" s="119" customFormat="1" x14ac:dyDescent="0.25">
      <c r="B350" s="120"/>
      <c r="D350" s="200" t="s">
        <v>867</v>
      </c>
      <c r="F350" s="424" t="s">
        <v>5366</v>
      </c>
      <c r="L350" s="120"/>
      <c r="M350" s="198"/>
      <c r="T350" s="199"/>
      <c r="AT350" s="112" t="s">
        <v>867</v>
      </c>
      <c r="AU350" s="112" t="s">
        <v>240</v>
      </c>
    </row>
    <row r="351" spans="2:65" s="202" customFormat="1" ht="11.25" x14ac:dyDescent="0.25">
      <c r="B351" s="203"/>
      <c r="D351" s="196" t="s">
        <v>869</v>
      </c>
      <c r="E351" s="204" t="s">
        <v>792</v>
      </c>
      <c r="F351" s="205" t="s">
        <v>5824</v>
      </c>
      <c r="H351" s="206">
        <v>38</v>
      </c>
      <c r="L351" s="203"/>
      <c r="M351" s="207"/>
      <c r="T351" s="208"/>
      <c r="AT351" s="204" t="s">
        <v>869</v>
      </c>
      <c r="AU351" s="204" t="s">
        <v>240</v>
      </c>
      <c r="AV351" s="202" t="s">
        <v>240</v>
      </c>
      <c r="AW351" s="202" t="s">
        <v>871</v>
      </c>
      <c r="AX351" s="202" t="s">
        <v>544</v>
      </c>
      <c r="AY351" s="204" t="s">
        <v>858</v>
      </c>
    </row>
    <row r="352" spans="2:65" s="119" customFormat="1" ht="21.75" customHeight="1" x14ac:dyDescent="0.25">
      <c r="B352" s="120"/>
      <c r="C352" s="418" t="s">
        <v>1547</v>
      </c>
      <c r="D352" s="418" t="s">
        <v>512</v>
      </c>
      <c r="E352" s="419" t="s">
        <v>686</v>
      </c>
      <c r="F352" s="420" t="s">
        <v>687</v>
      </c>
      <c r="G352" s="421" t="s">
        <v>85</v>
      </c>
      <c r="H352" s="422">
        <v>176</v>
      </c>
      <c r="I352" s="423"/>
      <c r="J352" s="423">
        <f>ROUND(I352*H352,2)</f>
        <v>0</v>
      </c>
      <c r="K352" s="420" t="s">
        <v>862</v>
      </c>
      <c r="L352" s="120"/>
      <c r="M352" s="190" t="s">
        <v>792</v>
      </c>
      <c r="N352" s="191" t="s">
        <v>809</v>
      </c>
      <c r="O352" s="192">
        <v>0.113</v>
      </c>
      <c r="P352" s="192">
        <f>O352*H352</f>
        <v>19.888000000000002</v>
      </c>
      <c r="Q352" s="192">
        <v>1.1E-4</v>
      </c>
      <c r="R352" s="192">
        <f>Q352*H352</f>
        <v>1.9360000000000002E-2</v>
      </c>
      <c r="S352" s="192">
        <v>0</v>
      </c>
      <c r="T352" s="193">
        <f>S352*H352</f>
        <v>0</v>
      </c>
      <c r="AR352" s="194" t="s">
        <v>955</v>
      </c>
      <c r="AT352" s="194" t="s">
        <v>512</v>
      </c>
      <c r="AU352" s="194" t="s">
        <v>240</v>
      </c>
      <c r="AY352" s="112" t="s">
        <v>858</v>
      </c>
      <c r="BE352" s="195">
        <f>IF(N352="základní",J352,0)</f>
        <v>0</v>
      </c>
      <c r="BF352" s="195">
        <f>IF(N352="snížená",J352,0)</f>
        <v>0</v>
      </c>
      <c r="BG352" s="195">
        <f>IF(N352="zákl. přenesená",J352,0)</f>
        <v>0</v>
      </c>
      <c r="BH352" s="195">
        <f>IF(N352="sníž. přenesená",J352,0)</f>
        <v>0</v>
      </c>
      <c r="BI352" s="195">
        <f>IF(N352="nulová",J352,0)</f>
        <v>0</v>
      </c>
      <c r="BJ352" s="112" t="s">
        <v>544</v>
      </c>
      <c r="BK352" s="195">
        <f>ROUND(I352*H352,2)</f>
        <v>0</v>
      </c>
      <c r="BL352" s="112" t="s">
        <v>955</v>
      </c>
      <c r="BM352" s="194" t="s">
        <v>5825</v>
      </c>
    </row>
    <row r="353" spans="2:65" s="119" customFormat="1" ht="19.5" x14ac:dyDescent="0.25">
      <c r="B353" s="120"/>
      <c r="D353" s="196" t="s">
        <v>865</v>
      </c>
      <c r="F353" s="197" t="s">
        <v>5826</v>
      </c>
      <c r="L353" s="120"/>
      <c r="M353" s="198"/>
      <c r="T353" s="199"/>
      <c r="AT353" s="112" t="s">
        <v>865</v>
      </c>
      <c r="AU353" s="112" t="s">
        <v>240</v>
      </c>
    </row>
    <row r="354" spans="2:65" s="119" customFormat="1" x14ac:dyDescent="0.25">
      <c r="B354" s="120"/>
      <c r="D354" s="200" t="s">
        <v>867</v>
      </c>
      <c r="F354" s="424" t="s">
        <v>5827</v>
      </c>
      <c r="L354" s="120"/>
      <c r="M354" s="198"/>
      <c r="T354" s="199"/>
      <c r="AT354" s="112" t="s">
        <v>867</v>
      </c>
      <c r="AU354" s="112" t="s">
        <v>240</v>
      </c>
    </row>
    <row r="355" spans="2:65" s="119" customFormat="1" ht="24.2" customHeight="1" x14ac:dyDescent="0.25">
      <c r="B355" s="120"/>
      <c r="C355" s="418" t="s">
        <v>1559</v>
      </c>
      <c r="D355" s="418" t="s">
        <v>512</v>
      </c>
      <c r="E355" s="419" t="s">
        <v>684</v>
      </c>
      <c r="F355" s="420" t="s">
        <v>685</v>
      </c>
      <c r="G355" s="421" t="s">
        <v>85</v>
      </c>
      <c r="H355" s="422">
        <v>49</v>
      </c>
      <c r="I355" s="423"/>
      <c r="J355" s="423">
        <f>ROUND(I355*H355,2)</f>
        <v>0</v>
      </c>
      <c r="K355" s="420" t="s">
        <v>862</v>
      </c>
      <c r="L355" s="120"/>
      <c r="M355" s="190" t="s">
        <v>792</v>
      </c>
      <c r="N355" s="191" t="s">
        <v>809</v>
      </c>
      <c r="O355" s="192">
        <v>0.113</v>
      </c>
      <c r="P355" s="192">
        <f>O355*H355</f>
        <v>5.5369999999999999</v>
      </c>
      <c r="Q355" s="192">
        <v>1.6000000000000001E-4</v>
      </c>
      <c r="R355" s="192">
        <f>Q355*H355</f>
        <v>7.8400000000000015E-3</v>
      </c>
      <c r="S355" s="192">
        <v>0</v>
      </c>
      <c r="T355" s="193">
        <f>S355*H355</f>
        <v>0</v>
      </c>
      <c r="AR355" s="194" t="s">
        <v>955</v>
      </c>
      <c r="AT355" s="194" t="s">
        <v>512</v>
      </c>
      <c r="AU355" s="194" t="s">
        <v>240</v>
      </c>
      <c r="AY355" s="112" t="s">
        <v>858</v>
      </c>
      <c r="BE355" s="195">
        <f>IF(N355="základní",J355,0)</f>
        <v>0</v>
      </c>
      <c r="BF355" s="195">
        <f>IF(N355="snížená",J355,0)</f>
        <v>0</v>
      </c>
      <c r="BG355" s="195">
        <f>IF(N355="zákl. přenesená",J355,0)</f>
        <v>0</v>
      </c>
      <c r="BH355" s="195">
        <f>IF(N355="sníž. přenesená",J355,0)</f>
        <v>0</v>
      </c>
      <c r="BI355" s="195">
        <f>IF(N355="nulová",J355,0)</f>
        <v>0</v>
      </c>
      <c r="BJ355" s="112" t="s">
        <v>544</v>
      </c>
      <c r="BK355" s="195">
        <f>ROUND(I355*H355,2)</f>
        <v>0</v>
      </c>
      <c r="BL355" s="112" t="s">
        <v>955</v>
      </c>
      <c r="BM355" s="194" t="s">
        <v>5828</v>
      </c>
    </row>
    <row r="356" spans="2:65" s="119" customFormat="1" ht="19.5" x14ac:dyDescent="0.25">
      <c r="B356" s="120"/>
      <c r="D356" s="196" t="s">
        <v>865</v>
      </c>
      <c r="F356" s="197" t="s">
        <v>5829</v>
      </c>
      <c r="L356" s="120"/>
      <c r="M356" s="198"/>
      <c r="T356" s="199"/>
      <c r="AT356" s="112" t="s">
        <v>865</v>
      </c>
      <c r="AU356" s="112" t="s">
        <v>240</v>
      </c>
    </row>
    <row r="357" spans="2:65" s="119" customFormat="1" x14ac:dyDescent="0.25">
      <c r="B357" s="120"/>
      <c r="D357" s="200" t="s">
        <v>867</v>
      </c>
      <c r="F357" s="424" t="s">
        <v>5830</v>
      </c>
      <c r="L357" s="120"/>
      <c r="M357" s="198"/>
      <c r="T357" s="199"/>
      <c r="AT357" s="112" t="s">
        <v>867</v>
      </c>
      <c r="AU357" s="112" t="s">
        <v>240</v>
      </c>
    </row>
    <row r="358" spans="2:65" s="202" customFormat="1" ht="11.25" x14ac:dyDescent="0.25">
      <c r="B358" s="203"/>
      <c r="D358" s="196" t="s">
        <v>869</v>
      </c>
      <c r="E358" s="204" t="s">
        <v>792</v>
      </c>
      <c r="F358" s="205" t="s">
        <v>5831</v>
      </c>
      <c r="H358" s="206">
        <v>49</v>
      </c>
      <c r="L358" s="203"/>
      <c r="M358" s="207"/>
      <c r="T358" s="208"/>
      <c r="AT358" s="204" t="s">
        <v>869</v>
      </c>
      <c r="AU358" s="204" t="s">
        <v>240</v>
      </c>
      <c r="AV358" s="202" t="s">
        <v>240</v>
      </c>
      <c r="AW358" s="202" t="s">
        <v>871</v>
      </c>
      <c r="AX358" s="202" t="s">
        <v>544</v>
      </c>
      <c r="AY358" s="204" t="s">
        <v>858</v>
      </c>
    </row>
    <row r="359" spans="2:65" s="119" customFormat="1" ht="16.5" customHeight="1" x14ac:dyDescent="0.25">
      <c r="B359" s="120"/>
      <c r="C359" s="418" t="s">
        <v>1580</v>
      </c>
      <c r="D359" s="418" t="s">
        <v>512</v>
      </c>
      <c r="E359" s="419" t="s">
        <v>682</v>
      </c>
      <c r="F359" s="420" t="s">
        <v>683</v>
      </c>
      <c r="G359" s="421" t="s">
        <v>67</v>
      </c>
      <c r="H359" s="422">
        <v>40</v>
      </c>
      <c r="I359" s="423"/>
      <c r="J359" s="423">
        <f>ROUND(I359*H359,2)</f>
        <v>0</v>
      </c>
      <c r="K359" s="420" t="s">
        <v>862</v>
      </c>
      <c r="L359" s="120"/>
      <c r="M359" s="190" t="s">
        <v>792</v>
      </c>
      <c r="N359" s="191" t="s">
        <v>809</v>
      </c>
      <c r="O359" s="192">
        <v>0.42499999999999999</v>
      </c>
      <c r="P359" s="192">
        <f>O359*H359</f>
        <v>17</v>
      </c>
      <c r="Q359" s="192">
        <v>0</v>
      </c>
      <c r="R359" s="192">
        <f>Q359*H359</f>
        <v>0</v>
      </c>
      <c r="S359" s="192">
        <v>0</v>
      </c>
      <c r="T359" s="193">
        <f>S359*H359</f>
        <v>0</v>
      </c>
      <c r="AR359" s="194" t="s">
        <v>955</v>
      </c>
      <c r="AT359" s="194" t="s">
        <v>512</v>
      </c>
      <c r="AU359" s="194" t="s">
        <v>240</v>
      </c>
      <c r="AY359" s="112" t="s">
        <v>858</v>
      </c>
      <c r="BE359" s="195">
        <f>IF(N359="základní",J359,0)</f>
        <v>0</v>
      </c>
      <c r="BF359" s="195">
        <f>IF(N359="snížená",J359,0)</f>
        <v>0</v>
      </c>
      <c r="BG359" s="195">
        <f>IF(N359="zákl. přenesená",J359,0)</f>
        <v>0</v>
      </c>
      <c r="BH359" s="195">
        <f>IF(N359="sníž. přenesená",J359,0)</f>
        <v>0</v>
      </c>
      <c r="BI359" s="195">
        <f>IF(N359="nulová",J359,0)</f>
        <v>0</v>
      </c>
      <c r="BJ359" s="112" t="s">
        <v>544</v>
      </c>
      <c r="BK359" s="195">
        <f>ROUND(I359*H359,2)</f>
        <v>0</v>
      </c>
      <c r="BL359" s="112" t="s">
        <v>955</v>
      </c>
      <c r="BM359" s="194" t="s">
        <v>5832</v>
      </c>
    </row>
    <row r="360" spans="2:65" s="119" customFormat="1" x14ac:dyDescent="0.25">
      <c r="B360" s="120"/>
      <c r="D360" s="196" t="s">
        <v>865</v>
      </c>
      <c r="F360" s="197" t="s">
        <v>5833</v>
      </c>
      <c r="L360" s="120"/>
      <c r="M360" s="198"/>
      <c r="T360" s="199"/>
      <c r="AT360" s="112" t="s">
        <v>865</v>
      </c>
      <c r="AU360" s="112" t="s">
        <v>240</v>
      </c>
    </row>
    <row r="361" spans="2:65" s="119" customFormat="1" x14ac:dyDescent="0.25">
      <c r="B361" s="120"/>
      <c r="D361" s="200" t="s">
        <v>867</v>
      </c>
      <c r="F361" s="424" t="s">
        <v>5834</v>
      </c>
      <c r="L361" s="120"/>
      <c r="M361" s="198"/>
      <c r="T361" s="199"/>
      <c r="AT361" s="112" t="s">
        <v>867</v>
      </c>
      <c r="AU361" s="112" t="s">
        <v>240</v>
      </c>
    </row>
    <row r="362" spans="2:65" s="119" customFormat="1" ht="16.5" customHeight="1" x14ac:dyDescent="0.25">
      <c r="B362" s="120"/>
      <c r="C362" s="418" t="s">
        <v>1494</v>
      </c>
      <c r="D362" s="418" t="s">
        <v>512</v>
      </c>
      <c r="E362" s="419" t="s">
        <v>635</v>
      </c>
      <c r="F362" s="420" t="s">
        <v>636</v>
      </c>
      <c r="G362" s="421" t="s">
        <v>67</v>
      </c>
      <c r="H362" s="422">
        <v>31</v>
      </c>
      <c r="I362" s="423"/>
      <c r="J362" s="423">
        <f>ROUND(I362*H362,2)</f>
        <v>0</v>
      </c>
      <c r="K362" s="420" t="s">
        <v>862</v>
      </c>
      <c r="L362" s="120"/>
      <c r="M362" s="190" t="s">
        <v>792</v>
      </c>
      <c r="N362" s="191" t="s">
        <v>809</v>
      </c>
      <c r="O362" s="192">
        <v>0.18099999999999999</v>
      </c>
      <c r="P362" s="192">
        <f>O362*H362</f>
        <v>5.6109999999999998</v>
      </c>
      <c r="Q362" s="192">
        <v>1.7000000000000001E-4</v>
      </c>
      <c r="R362" s="192">
        <f>Q362*H362</f>
        <v>5.2700000000000004E-3</v>
      </c>
      <c r="S362" s="192">
        <v>0</v>
      </c>
      <c r="T362" s="193">
        <f>S362*H362</f>
        <v>0</v>
      </c>
      <c r="AR362" s="194" t="s">
        <v>955</v>
      </c>
      <c r="AT362" s="194" t="s">
        <v>512</v>
      </c>
      <c r="AU362" s="194" t="s">
        <v>240</v>
      </c>
      <c r="AY362" s="112" t="s">
        <v>858</v>
      </c>
      <c r="BE362" s="195">
        <f>IF(N362="základní",J362,0)</f>
        <v>0</v>
      </c>
      <c r="BF362" s="195">
        <f>IF(N362="snížená",J362,0)</f>
        <v>0</v>
      </c>
      <c r="BG362" s="195">
        <f>IF(N362="zákl. přenesená",J362,0)</f>
        <v>0</v>
      </c>
      <c r="BH362" s="195">
        <f>IF(N362="sníž. přenesená",J362,0)</f>
        <v>0</v>
      </c>
      <c r="BI362" s="195">
        <f>IF(N362="nulová",J362,0)</f>
        <v>0</v>
      </c>
      <c r="BJ362" s="112" t="s">
        <v>544</v>
      </c>
      <c r="BK362" s="195">
        <f>ROUND(I362*H362,2)</f>
        <v>0</v>
      </c>
      <c r="BL362" s="112" t="s">
        <v>955</v>
      </c>
      <c r="BM362" s="194" t="s">
        <v>5835</v>
      </c>
    </row>
    <row r="363" spans="2:65" s="119" customFormat="1" x14ac:dyDescent="0.25">
      <c r="B363" s="120"/>
      <c r="D363" s="196" t="s">
        <v>865</v>
      </c>
      <c r="F363" s="197" t="s">
        <v>5413</v>
      </c>
      <c r="L363" s="120"/>
      <c r="M363" s="198"/>
      <c r="T363" s="199"/>
      <c r="AT363" s="112" t="s">
        <v>865</v>
      </c>
      <c r="AU363" s="112" t="s">
        <v>240</v>
      </c>
    </row>
    <row r="364" spans="2:65" s="119" customFormat="1" x14ac:dyDescent="0.25">
      <c r="B364" s="120"/>
      <c r="D364" s="200" t="s">
        <v>867</v>
      </c>
      <c r="F364" s="424" t="s">
        <v>5414</v>
      </c>
      <c r="L364" s="120"/>
      <c r="M364" s="198"/>
      <c r="T364" s="199"/>
      <c r="AT364" s="112" t="s">
        <v>867</v>
      </c>
      <c r="AU364" s="112" t="s">
        <v>240</v>
      </c>
    </row>
    <row r="365" spans="2:65" s="202" customFormat="1" ht="11.25" x14ac:dyDescent="0.25">
      <c r="B365" s="203"/>
      <c r="D365" s="196" t="s">
        <v>869</v>
      </c>
      <c r="E365" s="204" t="s">
        <v>792</v>
      </c>
      <c r="F365" s="205" t="s">
        <v>5836</v>
      </c>
      <c r="H365" s="206">
        <v>31</v>
      </c>
      <c r="L365" s="203"/>
      <c r="M365" s="207"/>
      <c r="T365" s="208"/>
      <c r="AT365" s="204" t="s">
        <v>869</v>
      </c>
      <c r="AU365" s="204" t="s">
        <v>240</v>
      </c>
      <c r="AV365" s="202" t="s">
        <v>240</v>
      </c>
      <c r="AW365" s="202" t="s">
        <v>871</v>
      </c>
      <c r="AX365" s="202" t="s">
        <v>544</v>
      </c>
      <c r="AY365" s="204" t="s">
        <v>858</v>
      </c>
    </row>
    <row r="366" spans="2:65" s="119" customFormat="1" ht="16.5" customHeight="1" x14ac:dyDescent="0.25">
      <c r="B366" s="120"/>
      <c r="C366" s="418" t="s">
        <v>1508</v>
      </c>
      <c r="D366" s="418" t="s">
        <v>512</v>
      </c>
      <c r="E366" s="419" t="s">
        <v>5416</v>
      </c>
      <c r="F366" s="420" t="s">
        <v>5417</v>
      </c>
      <c r="G366" s="421" t="s">
        <v>67</v>
      </c>
      <c r="H366" s="422">
        <v>2</v>
      </c>
      <c r="I366" s="423"/>
      <c r="J366" s="423">
        <f>ROUND(I366*H366,2)</f>
        <v>0</v>
      </c>
      <c r="K366" s="420" t="s">
        <v>862</v>
      </c>
      <c r="L366" s="120"/>
      <c r="M366" s="190" t="s">
        <v>792</v>
      </c>
      <c r="N366" s="191" t="s">
        <v>809</v>
      </c>
      <c r="O366" s="192">
        <v>0.20499999999999999</v>
      </c>
      <c r="P366" s="192">
        <f>O366*H366</f>
        <v>0.41</v>
      </c>
      <c r="Q366" s="192">
        <v>7.5000000000000002E-4</v>
      </c>
      <c r="R366" s="192">
        <f>Q366*H366</f>
        <v>1.5E-3</v>
      </c>
      <c r="S366" s="192">
        <v>0</v>
      </c>
      <c r="T366" s="193">
        <f>S366*H366</f>
        <v>0</v>
      </c>
      <c r="AR366" s="194" t="s">
        <v>955</v>
      </c>
      <c r="AT366" s="194" t="s">
        <v>512</v>
      </c>
      <c r="AU366" s="194" t="s">
        <v>240</v>
      </c>
      <c r="AY366" s="112" t="s">
        <v>858</v>
      </c>
      <c r="BE366" s="195">
        <f>IF(N366="základní",J366,0)</f>
        <v>0</v>
      </c>
      <c r="BF366" s="195">
        <f>IF(N366="snížená",J366,0)</f>
        <v>0</v>
      </c>
      <c r="BG366" s="195">
        <f>IF(N366="zákl. přenesená",J366,0)</f>
        <v>0</v>
      </c>
      <c r="BH366" s="195">
        <f>IF(N366="sníž. přenesená",J366,0)</f>
        <v>0</v>
      </c>
      <c r="BI366" s="195">
        <f>IF(N366="nulová",J366,0)</f>
        <v>0</v>
      </c>
      <c r="BJ366" s="112" t="s">
        <v>544</v>
      </c>
      <c r="BK366" s="195">
        <f>ROUND(I366*H366,2)</f>
        <v>0</v>
      </c>
      <c r="BL366" s="112" t="s">
        <v>955</v>
      </c>
      <c r="BM366" s="194" t="s">
        <v>5837</v>
      </c>
    </row>
    <row r="367" spans="2:65" s="119" customFormat="1" x14ac:dyDescent="0.25">
      <c r="B367" s="120"/>
      <c r="D367" s="196" t="s">
        <v>865</v>
      </c>
      <c r="F367" s="197" t="s">
        <v>5419</v>
      </c>
      <c r="L367" s="120"/>
      <c r="M367" s="198"/>
      <c r="T367" s="199"/>
      <c r="AT367" s="112" t="s">
        <v>865</v>
      </c>
      <c r="AU367" s="112" t="s">
        <v>240</v>
      </c>
    </row>
    <row r="368" spans="2:65" s="119" customFormat="1" x14ac:dyDescent="0.25">
      <c r="B368" s="120"/>
      <c r="D368" s="200" t="s">
        <v>867</v>
      </c>
      <c r="F368" s="424" t="s">
        <v>5420</v>
      </c>
      <c r="L368" s="120"/>
      <c r="M368" s="198"/>
      <c r="T368" s="199"/>
      <c r="AT368" s="112" t="s">
        <v>867</v>
      </c>
      <c r="AU368" s="112" t="s">
        <v>240</v>
      </c>
    </row>
    <row r="369" spans="2:65" s="119" customFormat="1" ht="16.5" customHeight="1" x14ac:dyDescent="0.25">
      <c r="B369" s="120"/>
      <c r="C369" s="418" t="s">
        <v>1535</v>
      </c>
      <c r="D369" s="418" t="s">
        <v>512</v>
      </c>
      <c r="E369" s="419" t="s">
        <v>5469</v>
      </c>
      <c r="F369" s="420" t="s">
        <v>5470</v>
      </c>
      <c r="G369" s="421" t="s">
        <v>67</v>
      </c>
      <c r="H369" s="422">
        <v>22</v>
      </c>
      <c r="I369" s="423"/>
      <c r="J369" s="423">
        <f>ROUND(I369*H369,2)</f>
        <v>0</v>
      </c>
      <c r="K369" s="420" t="s">
        <v>862</v>
      </c>
      <c r="L369" s="120"/>
      <c r="M369" s="190" t="s">
        <v>792</v>
      </c>
      <c r="N369" s="191" t="s">
        <v>809</v>
      </c>
      <c r="O369" s="192">
        <v>0.20399999999999999</v>
      </c>
      <c r="P369" s="192">
        <f>O369*H369</f>
        <v>4.4879999999999995</v>
      </c>
      <c r="Q369" s="192">
        <v>7.6000000000000004E-4</v>
      </c>
      <c r="R369" s="192">
        <f>Q369*H369</f>
        <v>1.6720000000000002E-2</v>
      </c>
      <c r="S369" s="192">
        <v>0</v>
      </c>
      <c r="T369" s="193">
        <f>S369*H369</f>
        <v>0</v>
      </c>
      <c r="AR369" s="194" t="s">
        <v>955</v>
      </c>
      <c r="AT369" s="194" t="s">
        <v>512</v>
      </c>
      <c r="AU369" s="194" t="s">
        <v>240</v>
      </c>
      <c r="AY369" s="112" t="s">
        <v>858</v>
      </c>
      <c r="BE369" s="195">
        <f>IF(N369="základní",J369,0)</f>
        <v>0</v>
      </c>
      <c r="BF369" s="195">
        <f>IF(N369="snížená",J369,0)</f>
        <v>0</v>
      </c>
      <c r="BG369" s="195">
        <f>IF(N369="zákl. přenesená",J369,0)</f>
        <v>0</v>
      </c>
      <c r="BH369" s="195">
        <f>IF(N369="sníž. přenesená",J369,0)</f>
        <v>0</v>
      </c>
      <c r="BI369" s="195">
        <f>IF(N369="nulová",J369,0)</f>
        <v>0</v>
      </c>
      <c r="BJ369" s="112" t="s">
        <v>544</v>
      </c>
      <c r="BK369" s="195">
        <f>ROUND(I369*H369,2)</f>
        <v>0</v>
      </c>
      <c r="BL369" s="112" t="s">
        <v>955</v>
      </c>
      <c r="BM369" s="194" t="s">
        <v>5838</v>
      </c>
    </row>
    <row r="370" spans="2:65" s="119" customFormat="1" x14ac:dyDescent="0.25">
      <c r="B370" s="120"/>
      <c r="D370" s="196" t="s">
        <v>865</v>
      </c>
      <c r="F370" s="197" t="s">
        <v>5472</v>
      </c>
      <c r="L370" s="120"/>
      <c r="M370" s="198"/>
      <c r="T370" s="199"/>
      <c r="AT370" s="112" t="s">
        <v>865</v>
      </c>
      <c r="AU370" s="112" t="s">
        <v>240</v>
      </c>
    </row>
    <row r="371" spans="2:65" s="119" customFormat="1" x14ac:dyDescent="0.25">
      <c r="B371" s="120"/>
      <c r="D371" s="200" t="s">
        <v>867</v>
      </c>
      <c r="F371" s="424" t="s">
        <v>5473</v>
      </c>
      <c r="L371" s="120"/>
      <c r="M371" s="198"/>
      <c r="T371" s="199"/>
      <c r="AT371" s="112" t="s">
        <v>867</v>
      </c>
      <c r="AU371" s="112" t="s">
        <v>240</v>
      </c>
    </row>
    <row r="372" spans="2:65" s="202" customFormat="1" ht="11.25" x14ac:dyDescent="0.25">
      <c r="B372" s="203"/>
      <c r="D372" s="196" t="s">
        <v>869</v>
      </c>
      <c r="E372" s="204" t="s">
        <v>792</v>
      </c>
      <c r="F372" s="205" t="s">
        <v>5839</v>
      </c>
      <c r="H372" s="206">
        <v>22</v>
      </c>
      <c r="L372" s="203"/>
      <c r="M372" s="207"/>
      <c r="T372" s="208"/>
      <c r="AT372" s="204" t="s">
        <v>869</v>
      </c>
      <c r="AU372" s="204" t="s">
        <v>240</v>
      </c>
      <c r="AV372" s="202" t="s">
        <v>240</v>
      </c>
      <c r="AW372" s="202" t="s">
        <v>871</v>
      </c>
      <c r="AX372" s="202" t="s">
        <v>544</v>
      </c>
      <c r="AY372" s="204" t="s">
        <v>858</v>
      </c>
    </row>
    <row r="373" spans="2:65" s="119" customFormat="1" ht="16.5" customHeight="1" x14ac:dyDescent="0.25">
      <c r="B373" s="120"/>
      <c r="C373" s="418" t="s">
        <v>1241</v>
      </c>
      <c r="D373" s="418" t="s">
        <v>512</v>
      </c>
      <c r="E373" s="419" t="s">
        <v>5481</v>
      </c>
      <c r="F373" s="420" t="s">
        <v>5482</v>
      </c>
      <c r="G373" s="421" t="s">
        <v>84</v>
      </c>
      <c r="H373" s="422">
        <v>1</v>
      </c>
      <c r="I373" s="423"/>
      <c r="J373" s="423">
        <f>ROUND(I373*H373,2)</f>
        <v>0</v>
      </c>
      <c r="K373" s="420" t="s">
        <v>862</v>
      </c>
      <c r="L373" s="120"/>
      <c r="M373" s="190" t="s">
        <v>792</v>
      </c>
      <c r="N373" s="191" t="s">
        <v>809</v>
      </c>
      <c r="O373" s="192">
        <v>1.03</v>
      </c>
      <c r="P373" s="192">
        <f>O373*H373</f>
        <v>1.03</v>
      </c>
      <c r="Q373" s="192">
        <v>2.8129999999999999E-2</v>
      </c>
      <c r="R373" s="192">
        <f>Q373*H373</f>
        <v>2.8129999999999999E-2</v>
      </c>
      <c r="S373" s="192">
        <v>0</v>
      </c>
      <c r="T373" s="193">
        <f>S373*H373</f>
        <v>0</v>
      </c>
      <c r="AR373" s="194" t="s">
        <v>955</v>
      </c>
      <c r="AT373" s="194" t="s">
        <v>512</v>
      </c>
      <c r="AU373" s="194" t="s">
        <v>240</v>
      </c>
      <c r="AY373" s="112" t="s">
        <v>858</v>
      </c>
      <c r="BE373" s="195">
        <f>IF(N373="základní",J373,0)</f>
        <v>0</v>
      </c>
      <c r="BF373" s="195">
        <f>IF(N373="snížená",J373,0)</f>
        <v>0</v>
      </c>
      <c r="BG373" s="195">
        <f>IF(N373="zákl. přenesená",J373,0)</f>
        <v>0</v>
      </c>
      <c r="BH373" s="195">
        <f>IF(N373="sníž. přenesená",J373,0)</f>
        <v>0</v>
      </c>
      <c r="BI373" s="195">
        <f>IF(N373="nulová",J373,0)</f>
        <v>0</v>
      </c>
      <c r="BJ373" s="112" t="s">
        <v>544</v>
      </c>
      <c r="BK373" s="195">
        <f>ROUND(I373*H373,2)</f>
        <v>0</v>
      </c>
      <c r="BL373" s="112" t="s">
        <v>955</v>
      </c>
      <c r="BM373" s="194" t="s">
        <v>5840</v>
      </c>
    </row>
    <row r="374" spans="2:65" s="119" customFormat="1" x14ac:dyDescent="0.25">
      <c r="B374" s="120"/>
      <c r="D374" s="196" t="s">
        <v>865</v>
      </c>
      <c r="F374" s="197" t="s">
        <v>5482</v>
      </c>
      <c r="L374" s="120"/>
      <c r="M374" s="198"/>
      <c r="T374" s="199"/>
      <c r="AT374" s="112" t="s">
        <v>865</v>
      </c>
      <c r="AU374" s="112" t="s">
        <v>240</v>
      </c>
    </row>
    <row r="375" spans="2:65" s="119" customFormat="1" x14ac:dyDescent="0.25">
      <c r="B375" s="120"/>
      <c r="D375" s="200" t="s">
        <v>867</v>
      </c>
      <c r="F375" s="424" t="s">
        <v>5485</v>
      </c>
      <c r="L375" s="120"/>
      <c r="M375" s="198"/>
      <c r="T375" s="199"/>
      <c r="AT375" s="112" t="s">
        <v>867</v>
      </c>
      <c r="AU375" s="112" t="s">
        <v>240</v>
      </c>
    </row>
    <row r="376" spans="2:65" s="119" customFormat="1" ht="16.5" customHeight="1" x14ac:dyDescent="0.25">
      <c r="B376" s="120"/>
      <c r="C376" s="418" t="s">
        <v>1459</v>
      </c>
      <c r="D376" s="418" t="s">
        <v>512</v>
      </c>
      <c r="E376" s="419" t="s">
        <v>641</v>
      </c>
      <c r="F376" s="420" t="s">
        <v>642</v>
      </c>
      <c r="G376" s="421" t="s">
        <v>85</v>
      </c>
      <c r="H376" s="422">
        <v>11</v>
      </c>
      <c r="I376" s="423"/>
      <c r="J376" s="423">
        <f>ROUND(I376*H376,2)</f>
        <v>0</v>
      </c>
      <c r="K376" s="420" t="s">
        <v>862</v>
      </c>
      <c r="L376" s="120"/>
      <c r="M376" s="190" t="s">
        <v>792</v>
      </c>
      <c r="N376" s="191" t="s">
        <v>809</v>
      </c>
      <c r="O376" s="192">
        <v>6.7000000000000004E-2</v>
      </c>
      <c r="P376" s="192">
        <f>O376*H376</f>
        <v>0.7370000000000001</v>
      </c>
      <c r="Q376" s="192">
        <v>1.9000000000000001E-4</v>
      </c>
      <c r="R376" s="192">
        <f>Q376*H376</f>
        <v>2.0900000000000003E-3</v>
      </c>
      <c r="S376" s="192">
        <v>0</v>
      </c>
      <c r="T376" s="193">
        <f>S376*H376</f>
        <v>0</v>
      </c>
      <c r="AR376" s="194" t="s">
        <v>955</v>
      </c>
      <c r="AT376" s="194" t="s">
        <v>512</v>
      </c>
      <c r="AU376" s="194" t="s">
        <v>240</v>
      </c>
      <c r="AY376" s="112" t="s">
        <v>858</v>
      </c>
      <c r="BE376" s="195">
        <f>IF(N376="základní",J376,0)</f>
        <v>0</v>
      </c>
      <c r="BF376" s="195">
        <f>IF(N376="snížená",J376,0)</f>
        <v>0</v>
      </c>
      <c r="BG376" s="195">
        <f>IF(N376="zákl. přenesená",J376,0)</f>
        <v>0</v>
      </c>
      <c r="BH376" s="195">
        <f>IF(N376="sníž. přenesená",J376,0)</f>
        <v>0</v>
      </c>
      <c r="BI376" s="195">
        <f>IF(N376="nulová",J376,0)</f>
        <v>0</v>
      </c>
      <c r="BJ376" s="112" t="s">
        <v>544</v>
      </c>
      <c r="BK376" s="195">
        <f>ROUND(I376*H376,2)</f>
        <v>0</v>
      </c>
      <c r="BL376" s="112" t="s">
        <v>955</v>
      </c>
      <c r="BM376" s="194" t="s">
        <v>5841</v>
      </c>
    </row>
    <row r="377" spans="2:65" s="119" customFormat="1" x14ac:dyDescent="0.25">
      <c r="B377" s="120"/>
      <c r="D377" s="196" t="s">
        <v>865</v>
      </c>
      <c r="F377" s="197" t="s">
        <v>5492</v>
      </c>
      <c r="L377" s="120"/>
      <c r="M377" s="198"/>
      <c r="T377" s="199"/>
      <c r="AT377" s="112" t="s">
        <v>865</v>
      </c>
      <c r="AU377" s="112" t="s">
        <v>240</v>
      </c>
    </row>
    <row r="378" spans="2:65" s="119" customFormat="1" x14ac:dyDescent="0.25">
      <c r="B378" s="120"/>
      <c r="D378" s="200" t="s">
        <v>867</v>
      </c>
      <c r="F378" s="424" t="s">
        <v>5493</v>
      </c>
      <c r="L378" s="120"/>
      <c r="M378" s="198"/>
      <c r="T378" s="199"/>
      <c r="AT378" s="112" t="s">
        <v>867</v>
      </c>
      <c r="AU378" s="112" t="s">
        <v>240</v>
      </c>
    </row>
    <row r="379" spans="2:65" s="119" customFormat="1" ht="16.5" customHeight="1" x14ac:dyDescent="0.25">
      <c r="B379" s="120"/>
      <c r="C379" s="418" t="s">
        <v>1474</v>
      </c>
      <c r="D379" s="418" t="s">
        <v>512</v>
      </c>
      <c r="E379" s="419" t="s">
        <v>643</v>
      </c>
      <c r="F379" s="420" t="s">
        <v>644</v>
      </c>
      <c r="G379" s="421" t="s">
        <v>85</v>
      </c>
      <c r="H379" s="422">
        <v>225</v>
      </c>
      <c r="I379" s="423"/>
      <c r="J379" s="423">
        <f>ROUND(I379*H379,2)</f>
        <v>0</v>
      </c>
      <c r="K379" s="420" t="s">
        <v>862</v>
      </c>
      <c r="L379" s="120"/>
      <c r="M379" s="190" t="s">
        <v>792</v>
      </c>
      <c r="N379" s="191" t="s">
        <v>809</v>
      </c>
      <c r="O379" s="192">
        <v>8.2000000000000003E-2</v>
      </c>
      <c r="P379" s="192">
        <f>O379*H379</f>
        <v>18.45</v>
      </c>
      <c r="Q379" s="192">
        <v>1.0000000000000001E-5</v>
      </c>
      <c r="R379" s="192">
        <f>Q379*H379</f>
        <v>2.2500000000000003E-3</v>
      </c>
      <c r="S379" s="192">
        <v>0</v>
      </c>
      <c r="T379" s="193">
        <f>S379*H379</f>
        <v>0</v>
      </c>
      <c r="AR379" s="194" t="s">
        <v>955</v>
      </c>
      <c r="AT379" s="194" t="s">
        <v>512</v>
      </c>
      <c r="AU379" s="194" t="s">
        <v>240</v>
      </c>
      <c r="AY379" s="112" t="s">
        <v>858</v>
      </c>
      <c r="BE379" s="195">
        <f>IF(N379="základní",J379,0)</f>
        <v>0</v>
      </c>
      <c r="BF379" s="195">
        <f>IF(N379="snížená",J379,0)</f>
        <v>0</v>
      </c>
      <c r="BG379" s="195">
        <f>IF(N379="zákl. přenesená",J379,0)</f>
        <v>0</v>
      </c>
      <c r="BH379" s="195">
        <f>IF(N379="sníž. přenesená",J379,0)</f>
        <v>0</v>
      </c>
      <c r="BI379" s="195">
        <f>IF(N379="nulová",J379,0)</f>
        <v>0</v>
      </c>
      <c r="BJ379" s="112" t="s">
        <v>544</v>
      </c>
      <c r="BK379" s="195">
        <f>ROUND(I379*H379,2)</f>
        <v>0</v>
      </c>
      <c r="BL379" s="112" t="s">
        <v>955</v>
      </c>
      <c r="BM379" s="194" t="s">
        <v>5842</v>
      </c>
    </row>
    <row r="380" spans="2:65" s="119" customFormat="1" x14ac:dyDescent="0.25">
      <c r="B380" s="120"/>
      <c r="D380" s="196" t="s">
        <v>865</v>
      </c>
      <c r="F380" s="197" t="s">
        <v>5495</v>
      </c>
      <c r="L380" s="120"/>
      <c r="M380" s="198"/>
      <c r="T380" s="199"/>
      <c r="AT380" s="112" t="s">
        <v>865</v>
      </c>
      <c r="AU380" s="112" t="s">
        <v>240</v>
      </c>
    </row>
    <row r="381" spans="2:65" s="119" customFormat="1" x14ac:dyDescent="0.25">
      <c r="B381" s="120"/>
      <c r="D381" s="200" t="s">
        <v>867</v>
      </c>
      <c r="F381" s="424" t="s">
        <v>5496</v>
      </c>
      <c r="L381" s="120"/>
      <c r="M381" s="198"/>
      <c r="T381" s="199"/>
      <c r="AT381" s="112" t="s">
        <v>867</v>
      </c>
      <c r="AU381" s="112" t="s">
        <v>240</v>
      </c>
    </row>
    <row r="382" spans="2:65" s="202" customFormat="1" ht="11.25" x14ac:dyDescent="0.25">
      <c r="B382" s="203"/>
      <c r="D382" s="196" t="s">
        <v>869</v>
      </c>
      <c r="E382" s="204" t="s">
        <v>792</v>
      </c>
      <c r="F382" s="205" t="s">
        <v>5843</v>
      </c>
      <c r="H382" s="206">
        <v>225</v>
      </c>
      <c r="L382" s="203"/>
      <c r="M382" s="207"/>
      <c r="T382" s="208"/>
      <c r="AT382" s="204" t="s">
        <v>869</v>
      </c>
      <c r="AU382" s="204" t="s">
        <v>240</v>
      </c>
      <c r="AV382" s="202" t="s">
        <v>240</v>
      </c>
      <c r="AW382" s="202" t="s">
        <v>871</v>
      </c>
      <c r="AX382" s="202" t="s">
        <v>544</v>
      </c>
      <c r="AY382" s="204" t="s">
        <v>858</v>
      </c>
    </row>
    <row r="383" spans="2:65" s="119" customFormat="1" ht="16.5" customHeight="1" x14ac:dyDescent="0.25">
      <c r="B383" s="120"/>
      <c r="C383" s="418" t="s">
        <v>1467</v>
      </c>
      <c r="D383" s="418" t="s">
        <v>512</v>
      </c>
      <c r="E383" s="419" t="s">
        <v>5497</v>
      </c>
      <c r="F383" s="420" t="s">
        <v>5498</v>
      </c>
      <c r="G383" s="421" t="s">
        <v>85</v>
      </c>
      <c r="H383" s="422">
        <v>214</v>
      </c>
      <c r="I383" s="423"/>
      <c r="J383" s="423">
        <f>ROUND(I383*H383,2)</f>
        <v>0</v>
      </c>
      <c r="K383" s="420" t="s">
        <v>862</v>
      </c>
      <c r="L383" s="120"/>
      <c r="M383" s="190" t="s">
        <v>792</v>
      </c>
      <c r="N383" s="191" t="s">
        <v>809</v>
      </c>
      <c r="O383" s="192">
        <v>6.7000000000000004E-2</v>
      </c>
      <c r="P383" s="192">
        <f>O383*H383</f>
        <v>14.338000000000001</v>
      </c>
      <c r="Q383" s="192">
        <v>2.0000000000000002E-5</v>
      </c>
      <c r="R383" s="192">
        <f>Q383*H383</f>
        <v>4.28E-3</v>
      </c>
      <c r="S383" s="192">
        <v>0</v>
      </c>
      <c r="T383" s="193">
        <f>S383*H383</f>
        <v>0</v>
      </c>
      <c r="AR383" s="194" t="s">
        <v>955</v>
      </c>
      <c r="AT383" s="194" t="s">
        <v>512</v>
      </c>
      <c r="AU383" s="194" t="s">
        <v>240</v>
      </c>
      <c r="AY383" s="112" t="s">
        <v>858</v>
      </c>
      <c r="BE383" s="195">
        <f>IF(N383="základní",J383,0)</f>
        <v>0</v>
      </c>
      <c r="BF383" s="195">
        <f>IF(N383="snížená",J383,0)</f>
        <v>0</v>
      </c>
      <c r="BG383" s="195">
        <f>IF(N383="zákl. přenesená",J383,0)</f>
        <v>0</v>
      </c>
      <c r="BH383" s="195">
        <f>IF(N383="sníž. přenesená",J383,0)</f>
        <v>0</v>
      </c>
      <c r="BI383" s="195">
        <f>IF(N383="nulová",J383,0)</f>
        <v>0</v>
      </c>
      <c r="BJ383" s="112" t="s">
        <v>544</v>
      </c>
      <c r="BK383" s="195">
        <f>ROUND(I383*H383,2)</f>
        <v>0</v>
      </c>
      <c r="BL383" s="112" t="s">
        <v>955</v>
      </c>
      <c r="BM383" s="194" t="s">
        <v>5844</v>
      </c>
    </row>
    <row r="384" spans="2:65" s="119" customFormat="1" x14ac:dyDescent="0.25">
      <c r="B384" s="120"/>
      <c r="D384" s="196" t="s">
        <v>865</v>
      </c>
      <c r="F384" s="197" t="s">
        <v>5500</v>
      </c>
      <c r="L384" s="120"/>
      <c r="M384" s="198"/>
      <c r="T384" s="199"/>
      <c r="AT384" s="112" t="s">
        <v>865</v>
      </c>
      <c r="AU384" s="112" t="s">
        <v>240</v>
      </c>
    </row>
    <row r="385" spans="2:65" s="119" customFormat="1" x14ac:dyDescent="0.25">
      <c r="B385" s="120"/>
      <c r="D385" s="200" t="s">
        <v>867</v>
      </c>
      <c r="F385" s="424" t="s">
        <v>5501</v>
      </c>
      <c r="L385" s="120"/>
      <c r="M385" s="198"/>
      <c r="T385" s="199"/>
      <c r="AT385" s="112" t="s">
        <v>867</v>
      </c>
      <c r="AU385" s="112" t="s">
        <v>240</v>
      </c>
    </row>
    <row r="386" spans="2:65" s="202" customFormat="1" ht="11.25" x14ac:dyDescent="0.25">
      <c r="B386" s="203"/>
      <c r="D386" s="196" t="s">
        <v>869</v>
      </c>
      <c r="E386" s="204" t="s">
        <v>792</v>
      </c>
      <c r="F386" s="205" t="s">
        <v>5845</v>
      </c>
      <c r="H386" s="206">
        <v>214</v>
      </c>
      <c r="L386" s="203"/>
      <c r="M386" s="207"/>
      <c r="T386" s="208"/>
      <c r="AT386" s="204" t="s">
        <v>869</v>
      </c>
      <c r="AU386" s="204" t="s">
        <v>240</v>
      </c>
      <c r="AV386" s="202" t="s">
        <v>240</v>
      </c>
      <c r="AW386" s="202" t="s">
        <v>871</v>
      </c>
      <c r="AX386" s="202" t="s">
        <v>544</v>
      </c>
      <c r="AY386" s="204" t="s">
        <v>858</v>
      </c>
    </row>
    <row r="387" spans="2:65" s="119" customFormat="1" ht="16.5" customHeight="1" x14ac:dyDescent="0.25">
      <c r="B387" s="120"/>
      <c r="C387" s="418" t="s">
        <v>1437</v>
      </c>
      <c r="D387" s="418" t="s">
        <v>512</v>
      </c>
      <c r="E387" s="419" t="s">
        <v>5846</v>
      </c>
      <c r="F387" s="420" t="s">
        <v>5847</v>
      </c>
      <c r="G387" s="421" t="s">
        <v>67</v>
      </c>
      <c r="H387" s="422">
        <v>6</v>
      </c>
      <c r="I387" s="423"/>
      <c r="J387" s="423">
        <f>ROUND(I387*H387,2)</f>
        <v>0</v>
      </c>
      <c r="K387" s="420" t="s">
        <v>792</v>
      </c>
      <c r="L387" s="120"/>
      <c r="M387" s="190" t="s">
        <v>792</v>
      </c>
      <c r="N387" s="191" t="s">
        <v>809</v>
      </c>
      <c r="O387" s="192">
        <v>0</v>
      </c>
      <c r="P387" s="192">
        <f>O387*H387</f>
        <v>0</v>
      </c>
      <c r="Q387" s="192">
        <v>0</v>
      </c>
      <c r="R387" s="192">
        <f>Q387*H387</f>
        <v>0</v>
      </c>
      <c r="S387" s="192">
        <v>0</v>
      </c>
      <c r="T387" s="193">
        <f>S387*H387</f>
        <v>0</v>
      </c>
      <c r="AR387" s="194" t="s">
        <v>955</v>
      </c>
      <c r="AT387" s="194" t="s">
        <v>512</v>
      </c>
      <c r="AU387" s="194" t="s">
        <v>240</v>
      </c>
      <c r="AY387" s="112" t="s">
        <v>858</v>
      </c>
      <c r="BE387" s="195">
        <f>IF(N387="základní",J387,0)</f>
        <v>0</v>
      </c>
      <c r="BF387" s="195">
        <f>IF(N387="snížená",J387,0)</f>
        <v>0</v>
      </c>
      <c r="BG387" s="195">
        <f>IF(N387="zákl. přenesená",J387,0)</f>
        <v>0</v>
      </c>
      <c r="BH387" s="195">
        <f>IF(N387="sníž. přenesená",J387,0)</f>
        <v>0</v>
      </c>
      <c r="BI387" s="195">
        <f>IF(N387="nulová",J387,0)</f>
        <v>0</v>
      </c>
      <c r="BJ387" s="112" t="s">
        <v>544</v>
      </c>
      <c r="BK387" s="195">
        <f>ROUND(I387*H387,2)</f>
        <v>0</v>
      </c>
      <c r="BL387" s="112" t="s">
        <v>955</v>
      </c>
      <c r="BM387" s="194" t="s">
        <v>5848</v>
      </c>
    </row>
    <row r="388" spans="2:65" s="119" customFormat="1" x14ac:dyDescent="0.25">
      <c r="B388" s="120"/>
      <c r="D388" s="196" t="s">
        <v>865</v>
      </c>
      <c r="F388" s="197" t="s">
        <v>5847</v>
      </c>
      <c r="L388" s="120"/>
      <c r="M388" s="198"/>
      <c r="T388" s="199"/>
      <c r="AT388" s="112" t="s">
        <v>865</v>
      </c>
      <c r="AU388" s="112" t="s">
        <v>240</v>
      </c>
    </row>
    <row r="389" spans="2:65" s="171" customFormat="1" ht="22.9" customHeight="1" x14ac:dyDescent="0.2">
      <c r="B389" s="172"/>
      <c r="D389" s="173" t="s">
        <v>854</v>
      </c>
      <c r="E389" s="181" t="s">
        <v>5514</v>
      </c>
      <c r="F389" s="181" t="s">
        <v>5515</v>
      </c>
      <c r="J389" s="182">
        <f>BK389</f>
        <v>0</v>
      </c>
      <c r="L389" s="172"/>
      <c r="M389" s="176"/>
      <c r="P389" s="177">
        <f>SUM(P390:P431)</f>
        <v>43.586999999999996</v>
      </c>
      <c r="R389" s="177">
        <f>SUM(R390:R431)</f>
        <v>0.37244999999999995</v>
      </c>
      <c r="T389" s="178">
        <f>SUM(T390:T431)</f>
        <v>0</v>
      </c>
      <c r="AR389" s="173" t="s">
        <v>240</v>
      </c>
      <c r="AT389" s="179" t="s">
        <v>854</v>
      </c>
      <c r="AU389" s="179" t="s">
        <v>544</v>
      </c>
      <c r="AY389" s="173" t="s">
        <v>858</v>
      </c>
      <c r="BK389" s="180">
        <f>SUM(BK390:BK431)</f>
        <v>0</v>
      </c>
    </row>
    <row r="390" spans="2:65" s="119" customFormat="1" ht="16.5" customHeight="1" x14ac:dyDescent="0.25">
      <c r="B390" s="120"/>
      <c r="C390" s="418" t="s">
        <v>1311</v>
      </c>
      <c r="D390" s="418" t="s">
        <v>512</v>
      </c>
      <c r="E390" s="419" t="s">
        <v>660</v>
      </c>
      <c r="F390" s="420" t="s">
        <v>661</v>
      </c>
      <c r="G390" s="421" t="s">
        <v>84</v>
      </c>
      <c r="H390" s="422">
        <v>1</v>
      </c>
      <c r="I390" s="423"/>
      <c r="J390" s="423">
        <f>ROUND(I390*H390,2)</f>
        <v>0</v>
      </c>
      <c r="K390" s="420" t="s">
        <v>862</v>
      </c>
      <c r="L390" s="120"/>
      <c r="M390" s="190" t="s">
        <v>792</v>
      </c>
      <c r="N390" s="191" t="s">
        <v>809</v>
      </c>
      <c r="O390" s="192">
        <v>1.1000000000000001</v>
      </c>
      <c r="P390" s="192">
        <f>O390*H390</f>
        <v>1.1000000000000001</v>
      </c>
      <c r="Q390" s="192">
        <v>3.7100000000000002E-3</v>
      </c>
      <c r="R390" s="192">
        <f>Q390*H390</f>
        <v>3.7100000000000002E-3</v>
      </c>
      <c r="S390" s="192">
        <v>0</v>
      </c>
      <c r="T390" s="193">
        <f>S390*H390</f>
        <v>0</v>
      </c>
      <c r="AR390" s="194" t="s">
        <v>955</v>
      </c>
      <c r="AT390" s="194" t="s">
        <v>512</v>
      </c>
      <c r="AU390" s="194" t="s">
        <v>240</v>
      </c>
      <c r="AY390" s="112" t="s">
        <v>858</v>
      </c>
      <c r="BE390" s="195">
        <f>IF(N390="základní",J390,0)</f>
        <v>0</v>
      </c>
      <c r="BF390" s="195">
        <f>IF(N390="snížená",J390,0)</f>
        <v>0</v>
      </c>
      <c r="BG390" s="195">
        <f>IF(N390="zákl. přenesená",J390,0)</f>
        <v>0</v>
      </c>
      <c r="BH390" s="195">
        <f>IF(N390="sníž. přenesená",J390,0)</f>
        <v>0</v>
      </c>
      <c r="BI390" s="195">
        <f>IF(N390="nulová",J390,0)</f>
        <v>0</v>
      </c>
      <c r="BJ390" s="112" t="s">
        <v>544</v>
      </c>
      <c r="BK390" s="195">
        <f>ROUND(I390*H390,2)</f>
        <v>0</v>
      </c>
      <c r="BL390" s="112" t="s">
        <v>955</v>
      </c>
      <c r="BM390" s="194" t="s">
        <v>5849</v>
      </c>
    </row>
    <row r="391" spans="2:65" s="119" customFormat="1" x14ac:dyDescent="0.25">
      <c r="B391" s="120"/>
      <c r="D391" s="196" t="s">
        <v>865</v>
      </c>
      <c r="F391" s="197" t="s">
        <v>5517</v>
      </c>
      <c r="L391" s="120"/>
      <c r="M391" s="198"/>
      <c r="T391" s="199"/>
      <c r="AT391" s="112" t="s">
        <v>865</v>
      </c>
      <c r="AU391" s="112" t="s">
        <v>240</v>
      </c>
    </row>
    <row r="392" spans="2:65" s="119" customFormat="1" x14ac:dyDescent="0.25">
      <c r="B392" s="120"/>
      <c r="D392" s="200" t="s">
        <v>867</v>
      </c>
      <c r="F392" s="424" t="s">
        <v>5518</v>
      </c>
      <c r="L392" s="120"/>
      <c r="M392" s="198"/>
      <c r="T392" s="199"/>
      <c r="AT392" s="112" t="s">
        <v>867</v>
      </c>
      <c r="AU392" s="112" t="s">
        <v>240</v>
      </c>
    </row>
    <row r="393" spans="2:65" s="119" customFormat="1" ht="16.5" customHeight="1" x14ac:dyDescent="0.25">
      <c r="B393" s="120"/>
      <c r="C393" s="418" t="s">
        <v>1353</v>
      </c>
      <c r="D393" s="418" t="s">
        <v>512</v>
      </c>
      <c r="E393" s="419" t="s">
        <v>5519</v>
      </c>
      <c r="F393" s="420" t="s">
        <v>5520</v>
      </c>
      <c r="G393" s="421" t="s">
        <v>84</v>
      </c>
      <c r="H393" s="422">
        <v>4</v>
      </c>
      <c r="I393" s="423"/>
      <c r="J393" s="423">
        <f>ROUND(I393*H393,2)</f>
        <v>0</v>
      </c>
      <c r="K393" s="420" t="s">
        <v>862</v>
      </c>
      <c r="L393" s="120"/>
      <c r="M393" s="190" t="s">
        <v>792</v>
      </c>
      <c r="N393" s="191" t="s">
        <v>809</v>
      </c>
      <c r="O393" s="192">
        <v>1.4</v>
      </c>
      <c r="P393" s="192">
        <f>O393*H393</f>
        <v>5.6</v>
      </c>
      <c r="Q393" s="192">
        <v>2.9440000000000001E-2</v>
      </c>
      <c r="R393" s="192">
        <f>Q393*H393</f>
        <v>0.11776</v>
      </c>
      <c r="S393" s="192">
        <v>0</v>
      </c>
      <c r="T393" s="193">
        <f>S393*H393</f>
        <v>0</v>
      </c>
      <c r="AR393" s="194" t="s">
        <v>955</v>
      </c>
      <c r="AT393" s="194" t="s">
        <v>512</v>
      </c>
      <c r="AU393" s="194" t="s">
        <v>240</v>
      </c>
      <c r="AY393" s="112" t="s">
        <v>858</v>
      </c>
      <c r="BE393" s="195">
        <f>IF(N393="základní",J393,0)</f>
        <v>0</v>
      </c>
      <c r="BF393" s="195">
        <f>IF(N393="snížená",J393,0)</f>
        <v>0</v>
      </c>
      <c r="BG393" s="195">
        <f>IF(N393="zákl. přenesená",J393,0)</f>
        <v>0</v>
      </c>
      <c r="BH393" s="195">
        <f>IF(N393="sníž. přenesená",J393,0)</f>
        <v>0</v>
      </c>
      <c r="BI393" s="195">
        <f>IF(N393="nulová",J393,0)</f>
        <v>0</v>
      </c>
      <c r="BJ393" s="112" t="s">
        <v>544</v>
      </c>
      <c r="BK393" s="195">
        <f>ROUND(I393*H393,2)</f>
        <v>0</v>
      </c>
      <c r="BL393" s="112" t="s">
        <v>955</v>
      </c>
      <c r="BM393" s="194" t="s">
        <v>5850</v>
      </c>
    </row>
    <row r="394" spans="2:65" s="119" customFormat="1" x14ac:dyDescent="0.25">
      <c r="B394" s="120"/>
      <c r="D394" s="196" t="s">
        <v>865</v>
      </c>
      <c r="F394" s="197" t="s">
        <v>5522</v>
      </c>
      <c r="L394" s="120"/>
      <c r="M394" s="198"/>
      <c r="T394" s="199"/>
      <c r="AT394" s="112" t="s">
        <v>865</v>
      </c>
      <c r="AU394" s="112" t="s">
        <v>240</v>
      </c>
    </row>
    <row r="395" spans="2:65" s="119" customFormat="1" x14ac:dyDescent="0.25">
      <c r="B395" s="120"/>
      <c r="D395" s="200" t="s">
        <v>867</v>
      </c>
      <c r="F395" s="424" t="s">
        <v>5523</v>
      </c>
      <c r="L395" s="120"/>
      <c r="M395" s="198"/>
      <c r="T395" s="199"/>
      <c r="AT395" s="112" t="s">
        <v>867</v>
      </c>
      <c r="AU395" s="112" t="s">
        <v>240</v>
      </c>
    </row>
    <row r="396" spans="2:65" s="119" customFormat="1" ht="16.5" customHeight="1" x14ac:dyDescent="0.25">
      <c r="B396" s="120"/>
      <c r="C396" s="418" t="s">
        <v>1333</v>
      </c>
      <c r="D396" s="418" t="s">
        <v>512</v>
      </c>
      <c r="E396" s="419" t="s">
        <v>664</v>
      </c>
      <c r="F396" s="420" t="s">
        <v>665</v>
      </c>
      <c r="G396" s="421" t="s">
        <v>84</v>
      </c>
      <c r="H396" s="422">
        <v>2</v>
      </c>
      <c r="I396" s="423"/>
      <c r="J396" s="423">
        <f>ROUND(I396*H396,2)</f>
        <v>0</v>
      </c>
      <c r="K396" s="420" t="s">
        <v>862</v>
      </c>
      <c r="L396" s="120"/>
      <c r="M396" s="190" t="s">
        <v>792</v>
      </c>
      <c r="N396" s="191" t="s">
        <v>809</v>
      </c>
      <c r="O396" s="192">
        <v>1.5</v>
      </c>
      <c r="P396" s="192">
        <f>O396*H396</f>
        <v>3</v>
      </c>
      <c r="Q396" s="192">
        <v>1.908E-2</v>
      </c>
      <c r="R396" s="192">
        <f>Q396*H396</f>
        <v>3.8159999999999999E-2</v>
      </c>
      <c r="S396" s="192">
        <v>0</v>
      </c>
      <c r="T396" s="193">
        <f>S396*H396</f>
        <v>0</v>
      </c>
      <c r="AR396" s="194" t="s">
        <v>955</v>
      </c>
      <c r="AT396" s="194" t="s">
        <v>512</v>
      </c>
      <c r="AU396" s="194" t="s">
        <v>240</v>
      </c>
      <c r="AY396" s="112" t="s">
        <v>858</v>
      </c>
      <c r="BE396" s="195">
        <f>IF(N396="základní",J396,0)</f>
        <v>0</v>
      </c>
      <c r="BF396" s="195">
        <f>IF(N396="snížená",J396,0)</f>
        <v>0</v>
      </c>
      <c r="BG396" s="195">
        <f>IF(N396="zákl. přenesená",J396,0)</f>
        <v>0</v>
      </c>
      <c r="BH396" s="195">
        <f>IF(N396="sníž. přenesená",J396,0)</f>
        <v>0</v>
      </c>
      <c r="BI396" s="195">
        <f>IF(N396="nulová",J396,0)</f>
        <v>0</v>
      </c>
      <c r="BJ396" s="112" t="s">
        <v>544</v>
      </c>
      <c r="BK396" s="195">
        <f>ROUND(I396*H396,2)</f>
        <v>0</v>
      </c>
      <c r="BL396" s="112" t="s">
        <v>955</v>
      </c>
      <c r="BM396" s="194" t="s">
        <v>5851</v>
      </c>
    </row>
    <row r="397" spans="2:65" s="119" customFormat="1" x14ac:dyDescent="0.25">
      <c r="B397" s="120"/>
      <c r="D397" s="196" t="s">
        <v>865</v>
      </c>
      <c r="F397" s="197" t="s">
        <v>5530</v>
      </c>
      <c r="L397" s="120"/>
      <c r="M397" s="198"/>
      <c r="T397" s="199"/>
      <c r="AT397" s="112" t="s">
        <v>865</v>
      </c>
      <c r="AU397" s="112" t="s">
        <v>240</v>
      </c>
    </row>
    <row r="398" spans="2:65" s="119" customFormat="1" x14ac:dyDescent="0.25">
      <c r="B398" s="120"/>
      <c r="D398" s="200" t="s">
        <v>867</v>
      </c>
      <c r="F398" s="424" t="s">
        <v>5531</v>
      </c>
      <c r="L398" s="120"/>
      <c r="M398" s="198"/>
      <c r="T398" s="199"/>
      <c r="AT398" s="112" t="s">
        <v>867</v>
      </c>
      <c r="AU398" s="112" t="s">
        <v>240</v>
      </c>
    </row>
    <row r="399" spans="2:65" s="119" customFormat="1" ht="16.5" customHeight="1" x14ac:dyDescent="0.25">
      <c r="B399" s="120"/>
      <c r="C399" s="418" t="s">
        <v>692</v>
      </c>
      <c r="D399" s="418" t="s">
        <v>512</v>
      </c>
      <c r="E399" s="419" t="s">
        <v>649</v>
      </c>
      <c r="F399" s="420" t="s">
        <v>650</v>
      </c>
      <c r="G399" s="421" t="s">
        <v>84</v>
      </c>
      <c r="H399" s="422">
        <v>6</v>
      </c>
      <c r="I399" s="423"/>
      <c r="J399" s="423">
        <f>ROUND(I399*H399,2)</f>
        <v>0</v>
      </c>
      <c r="K399" s="420" t="s">
        <v>862</v>
      </c>
      <c r="L399" s="120"/>
      <c r="M399" s="190" t="s">
        <v>792</v>
      </c>
      <c r="N399" s="191" t="s">
        <v>809</v>
      </c>
      <c r="O399" s="192">
        <v>1.1000000000000001</v>
      </c>
      <c r="P399" s="192">
        <f>O399*H399</f>
        <v>6.6000000000000005</v>
      </c>
      <c r="Q399" s="192">
        <v>1.5469999999999999E-2</v>
      </c>
      <c r="R399" s="192">
        <f>Q399*H399</f>
        <v>9.282E-2</v>
      </c>
      <c r="S399" s="192">
        <v>0</v>
      </c>
      <c r="T399" s="193">
        <f>S399*H399</f>
        <v>0</v>
      </c>
      <c r="AR399" s="194" t="s">
        <v>955</v>
      </c>
      <c r="AT399" s="194" t="s">
        <v>512</v>
      </c>
      <c r="AU399" s="194" t="s">
        <v>240</v>
      </c>
      <c r="AY399" s="112" t="s">
        <v>858</v>
      </c>
      <c r="BE399" s="195">
        <f>IF(N399="základní",J399,0)</f>
        <v>0</v>
      </c>
      <c r="BF399" s="195">
        <f>IF(N399="snížená",J399,0)</f>
        <v>0</v>
      </c>
      <c r="BG399" s="195">
        <f>IF(N399="zákl. přenesená",J399,0)</f>
        <v>0</v>
      </c>
      <c r="BH399" s="195">
        <f>IF(N399="sníž. přenesená",J399,0)</f>
        <v>0</v>
      </c>
      <c r="BI399" s="195">
        <f>IF(N399="nulová",J399,0)</f>
        <v>0</v>
      </c>
      <c r="BJ399" s="112" t="s">
        <v>544</v>
      </c>
      <c r="BK399" s="195">
        <f>ROUND(I399*H399,2)</f>
        <v>0</v>
      </c>
      <c r="BL399" s="112" t="s">
        <v>955</v>
      </c>
      <c r="BM399" s="194" t="s">
        <v>5852</v>
      </c>
    </row>
    <row r="400" spans="2:65" s="119" customFormat="1" x14ac:dyDescent="0.25">
      <c r="B400" s="120"/>
      <c r="D400" s="196" t="s">
        <v>865</v>
      </c>
      <c r="F400" s="197" t="s">
        <v>5533</v>
      </c>
      <c r="L400" s="120"/>
      <c r="M400" s="198"/>
      <c r="T400" s="199"/>
      <c r="AT400" s="112" t="s">
        <v>865</v>
      </c>
      <c r="AU400" s="112" t="s">
        <v>240</v>
      </c>
    </row>
    <row r="401" spans="2:65" s="119" customFormat="1" x14ac:dyDescent="0.25">
      <c r="B401" s="120"/>
      <c r="D401" s="200" t="s">
        <v>867</v>
      </c>
      <c r="F401" s="424" t="s">
        <v>5534</v>
      </c>
      <c r="L401" s="120"/>
      <c r="M401" s="198"/>
      <c r="T401" s="199"/>
      <c r="AT401" s="112" t="s">
        <v>867</v>
      </c>
      <c r="AU401" s="112" t="s">
        <v>240</v>
      </c>
    </row>
    <row r="402" spans="2:65" s="119" customFormat="1" ht="16.5" customHeight="1" x14ac:dyDescent="0.25">
      <c r="B402" s="120"/>
      <c r="C402" s="418" t="s">
        <v>1396</v>
      </c>
      <c r="D402" s="418" t="s">
        <v>512</v>
      </c>
      <c r="E402" s="419" t="s">
        <v>655</v>
      </c>
      <c r="F402" s="420" t="s">
        <v>656</v>
      </c>
      <c r="G402" s="421" t="s">
        <v>84</v>
      </c>
      <c r="H402" s="422">
        <v>5</v>
      </c>
      <c r="I402" s="423"/>
      <c r="J402" s="423">
        <f>ROUND(I402*H402,2)</f>
        <v>0</v>
      </c>
      <c r="K402" s="420" t="s">
        <v>862</v>
      </c>
      <c r="L402" s="120"/>
      <c r="M402" s="190" t="s">
        <v>792</v>
      </c>
      <c r="N402" s="191" t="s">
        <v>809</v>
      </c>
      <c r="O402" s="192">
        <v>1.1000000000000001</v>
      </c>
      <c r="P402" s="192">
        <f>O402*H402</f>
        <v>5.5</v>
      </c>
      <c r="Q402" s="192">
        <v>1.2630000000000001E-2</v>
      </c>
      <c r="R402" s="192">
        <f>Q402*H402</f>
        <v>6.3149999999999998E-2</v>
      </c>
      <c r="S402" s="192">
        <v>0</v>
      </c>
      <c r="T402" s="193">
        <f>S402*H402</f>
        <v>0</v>
      </c>
      <c r="AR402" s="194" t="s">
        <v>955</v>
      </c>
      <c r="AT402" s="194" t="s">
        <v>512</v>
      </c>
      <c r="AU402" s="194" t="s">
        <v>240</v>
      </c>
      <c r="AY402" s="112" t="s">
        <v>858</v>
      </c>
      <c r="BE402" s="195">
        <f>IF(N402="základní",J402,0)</f>
        <v>0</v>
      </c>
      <c r="BF402" s="195">
        <f>IF(N402="snížená",J402,0)</f>
        <v>0</v>
      </c>
      <c r="BG402" s="195">
        <f>IF(N402="zákl. přenesená",J402,0)</f>
        <v>0</v>
      </c>
      <c r="BH402" s="195">
        <f>IF(N402="sníž. přenesená",J402,0)</f>
        <v>0</v>
      </c>
      <c r="BI402" s="195">
        <f>IF(N402="nulová",J402,0)</f>
        <v>0</v>
      </c>
      <c r="BJ402" s="112" t="s">
        <v>544</v>
      </c>
      <c r="BK402" s="195">
        <f>ROUND(I402*H402,2)</f>
        <v>0</v>
      </c>
      <c r="BL402" s="112" t="s">
        <v>955</v>
      </c>
      <c r="BM402" s="194" t="s">
        <v>5853</v>
      </c>
    </row>
    <row r="403" spans="2:65" s="119" customFormat="1" x14ac:dyDescent="0.25">
      <c r="B403" s="120"/>
      <c r="D403" s="196" t="s">
        <v>865</v>
      </c>
      <c r="F403" s="197" t="s">
        <v>5539</v>
      </c>
      <c r="L403" s="120"/>
      <c r="M403" s="198"/>
      <c r="T403" s="199"/>
      <c r="AT403" s="112" t="s">
        <v>865</v>
      </c>
      <c r="AU403" s="112" t="s">
        <v>240</v>
      </c>
    </row>
    <row r="404" spans="2:65" s="119" customFormat="1" x14ac:dyDescent="0.25">
      <c r="B404" s="120"/>
      <c r="D404" s="200" t="s">
        <v>867</v>
      </c>
      <c r="F404" s="424" t="s">
        <v>5540</v>
      </c>
      <c r="L404" s="120"/>
      <c r="M404" s="198"/>
      <c r="T404" s="199"/>
      <c r="AT404" s="112" t="s">
        <v>867</v>
      </c>
      <c r="AU404" s="112" t="s">
        <v>240</v>
      </c>
    </row>
    <row r="405" spans="2:65" s="119" customFormat="1" ht="21.75" customHeight="1" x14ac:dyDescent="0.25">
      <c r="B405" s="120"/>
      <c r="C405" s="418" t="s">
        <v>1341</v>
      </c>
      <c r="D405" s="418" t="s">
        <v>512</v>
      </c>
      <c r="E405" s="419" t="s">
        <v>5553</v>
      </c>
      <c r="F405" s="420" t="s">
        <v>5554</v>
      </c>
      <c r="G405" s="421" t="s">
        <v>84</v>
      </c>
      <c r="H405" s="422">
        <v>1</v>
      </c>
      <c r="I405" s="423"/>
      <c r="J405" s="423">
        <f>ROUND(I405*H405,2)</f>
        <v>0</v>
      </c>
      <c r="K405" s="420" t="s">
        <v>862</v>
      </c>
      <c r="L405" s="120"/>
      <c r="M405" s="190" t="s">
        <v>792</v>
      </c>
      <c r="N405" s="191" t="s">
        <v>809</v>
      </c>
      <c r="O405" s="192">
        <v>0.85</v>
      </c>
      <c r="P405" s="192">
        <f>O405*H405</f>
        <v>0.85</v>
      </c>
      <c r="Q405" s="192">
        <v>5.0600000000000003E-3</v>
      </c>
      <c r="R405" s="192">
        <f>Q405*H405</f>
        <v>5.0600000000000003E-3</v>
      </c>
      <c r="S405" s="192">
        <v>0</v>
      </c>
      <c r="T405" s="193">
        <f>S405*H405</f>
        <v>0</v>
      </c>
      <c r="AR405" s="194" t="s">
        <v>955</v>
      </c>
      <c r="AT405" s="194" t="s">
        <v>512</v>
      </c>
      <c r="AU405" s="194" t="s">
        <v>240</v>
      </c>
      <c r="AY405" s="112" t="s">
        <v>858</v>
      </c>
      <c r="BE405" s="195">
        <f>IF(N405="základní",J405,0)</f>
        <v>0</v>
      </c>
      <c r="BF405" s="195">
        <f>IF(N405="snížená",J405,0)</f>
        <v>0</v>
      </c>
      <c r="BG405" s="195">
        <f>IF(N405="zákl. přenesená",J405,0)</f>
        <v>0</v>
      </c>
      <c r="BH405" s="195">
        <f>IF(N405="sníž. přenesená",J405,0)</f>
        <v>0</v>
      </c>
      <c r="BI405" s="195">
        <f>IF(N405="nulová",J405,0)</f>
        <v>0</v>
      </c>
      <c r="BJ405" s="112" t="s">
        <v>544</v>
      </c>
      <c r="BK405" s="195">
        <f>ROUND(I405*H405,2)</f>
        <v>0</v>
      </c>
      <c r="BL405" s="112" t="s">
        <v>955</v>
      </c>
      <c r="BM405" s="194" t="s">
        <v>5854</v>
      </c>
    </row>
    <row r="406" spans="2:65" s="119" customFormat="1" x14ac:dyDescent="0.25">
      <c r="B406" s="120"/>
      <c r="D406" s="196" t="s">
        <v>865</v>
      </c>
      <c r="F406" s="197" t="s">
        <v>5556</v>
      </c>
      <c r="L406" s="120"/>
      <c r="M406" s="198"/>
      <c r="T406" s="199"/>
      <c r="AT406" s="112" t="s">
        <v>865</v>
      </c>
      <c r="AU406" s="112" t="s">
        <v>240</v>
      </c>
    </row>
    <row r="407" spans="2:65" s="119" customFormat="1" x14ac:dyDescent="0.25">
      <c r="B407" s="120"/>
      <c r="D407" s="200" t="s">
        <v>867</v>
      </c>
      <c r="F407" s="424" t="s">
        <v>5557</v>
      </c>
      <c r="L407" s="120"/>
      <c r="M407" s="198"/>
      <c r="T407" s="199"/>
      <c r="AT407" s="112" t="s">
        <v>867</v>
      </c>
      <c r="AU407" s="112" t="s">
        <v>240</v>
      </c>
    </row>
    <row r="408" spans="2:65" s="119" customFormat="1" ht="16.5" customHeight="1" x14ac:dyDescent="0.25">
      <c r="B408" s="120"/>
      <c r="C408" s="418" t="s">
        <v>1316</v>
      </c>
      <c r="D408" s="418" t="s">
        <v>512</v>
      </c>
      <c r="E408" s="419" t="s">
        <v>659</v>
      </c>
      <c r="F408" s="420" t="s">
        <v>5558</v>
      </c>
      <c r="G408" s="421" t="s">
        <v>84</v>
      </c>
      <c r="H408" s="422">
        <v>1</v>
      </c>
      <c r="I408" s="423"/>
      <c r="J408" s="423">
        <f>ROUND(I408*H408,2)</f>
        <v>0</v>
      </c>
      <c r="K408" s="420" t="s">
        <v>862</v>
      </c>
      <c r="L408" s="120"/>
      <c r="M408" s="190" t="s">
        <v>792</v>
      </c>
      <c r="N408" s="191" t="s">
        <v>809</v>
      </c>
      <c r="O408" s="192">
        <v>1.5</v>
      </c>
      <c r="P408" s="192">
        <f>O408*H408</f>
        <v>1.5</v>
      </c>
      <c r="Q408" s="192">
        <v>1.525E-2</v>
      </c>
      <c r="R408" s="192">
        <f>Q408*H408</f>
        <v>1.525E-2</v>
      </c>
      <c r="S408" s="192">
        <v>0</v>
      </c>
      <c r="T408" s="193">
        <f>S408*H408</f>
        <v>0</v>
      </c>
      <c r="AR408" s="194" t="s">
        <v>955</v>
      </c>
      <c r="AT408" s="194" t="s">
        <v>512</v>
      </c>
      <c r="AU408" s="194" t="s">
        <v>240</v>
      </c>
      <c r="AY408" s="112" t="s">
        <v>858</v>
      </c>
      <c r="BE408" s="195">
        <f>IF(N408="základní",J408,0)</f>
        <v>0</v>
      </c>
      <c r="BF408" s="195">
        <f>IF(N408="snížená",J408,0)</f>
        <v>0</v>
      </c>
      <c r="BG408" s="195">
        <f>IF(N408="zákl. přenesená",J408,0)</f>
        <v>0</v>
      </c>
      <c r="BH408" s="195">
        <f>IF(N408="sníž. přenesená",J408,0)</f>
        <v>0</v>
      </c>
      <c r="BI408" s="195">
        <f>IF(N408="nulová",J408,0)</f>
        <v>0</v>
      </c>
      <c r="BJ408" s="112" t="s">
        <v>544</v>
      </c>
      <c r="BK408" s="195">
        <f>ROUND(I408*H408,2)</f>
        <v>0</v>
      </c>
      <c r="BL408" s="112" t="s">
        <v>955</v>
      </c>
      <c r="BM408" s="194" t="s">
        <v>5855</v>
      </c>
    </row>
    <row r="409" spans="2:65" s="119" customFormat="1" x14ac:dyDescent="0.25">
      <c r="B409" s="120"/>
      <c r="D409" s="196" t="s">
        <v>865</v>
      </c>
      <c r="F409" s="197" t="s">
        <v>5560</v>
      </c>
      <c r="L409" s="120"/>
      <c r="M409" s="198"/>
      <c r="T409" s="199"/>
      <c r="AT409" s="112" t="s">
        <v>865</v>
      </c>
      <c r="AU409" s="112" t="s">
        <v>240</v>
      </c>
    </row>
    <row r="410" spans="2:65" s="119" customFormat="1" x14ac:dyDescent="0.25">
      <c r="B410" s="120"/>
      <c r="D410" s="200" t="s">
        <v>867</v>
      </c>
      <c r="F410" s="424" t="s">
        <v>5561</v>
      </c>
      <c r="L410" s="120"/>
      <c r="M410" s="198"/>
      <c r="T410" s="199"/>
      <c r="AT410" s="112" t="s">
        <v>867</v>
      </c>
      <c r="AU410" s="112" t="s">
        <v>240</v>
      </c>
    </row>
    <row r="411" spans="2:65" s="119" customFormat="1" ht="16.5" customHeight="1" x14ac:dyDescent="0.25">
      <c r="B411" s="120"/>
      <c r="C411" s="418" t="s">
        <v>1487</v>
      </c>
      <c r="D411" s="418" t="s">
        <v>512</v>
      </c>
      <c r="E411" s="419" t="s">
        <v>645</v>
      </c>
      <c r="F411" s="420" t="s">
        <v>646</v>
      </c>
      <c r="G411" s="421" t="s">
        <v>84</v>
      </c>
      <c r="H411" s="422">
        <v>31</v>
      </c>
      <c r="I411" s="423"/>
      <c r="J411" s="423">
        <f>ROUND(I411*H411,2)</f>
        <v>0</v>
      </c>
      <c r="K411" s="420" t="s">
        <v>862</v>
      </c>
      <c r="L411" s="120"/>
      <c r="M411" s="190" t="s">
        <v>792</v>
      </c>
      <c r="N411" s="191" t="s">
        <v>809</v>
      </c>
      <c r="O411" s="192">
        <v>0.22700000000000001</v>
      </c>
      <c r="P411" s="192">
        <f>O411*H411</f>
        <v>7.0369999999999999</v>
      </c>
      <c r="Q411" s="192">
        <v>2.4000000000000001E-4</v>
      </c>
      <c r="R411" s="192">
        <f>Q411*H411</f>
        <v>7.4400000000000004E-3</v>
      </c>
      <c r="S411" s="192">
        <v>0</v>
      </c>
      <c r="T411" s="193">
        <f>S411*H411</f>
        <v>0</v>
      </c>
      <c r="AR411" s="194" t="s">
        <v>955</v>
      </c>
      <c r="AT411" s="194" t="s">
        <v>512</v>
      </c>
      <c r="AU411" s="194" t="s">
        <v>240</v>
      </c>
      <c r="AY411" s="112" t="s">
        <v>858</v>
      </c>
      <c r="BE411" s="195">
        <f>IF(N411="základní",J411,0)</f>
        <v>0</v>
      </c>
      <c r="BF411" s="195">
        <f>IF(N411="snížená",J411,0)</f>
        <v>0</v>
      </c>
      <c r="BG411" s="195">
        <f>IF(N411="zákl. přenesená",J411,0)</f>
        <v>0</v>
      </c>
      <c r="BH411" s="195">
        <f>IF(N411="sníž. přenesená",J411,0)</f>
        <v>0</v>
      </c>
      <c r="BI411" s="195">
        <f>IF(N411="nulová",J411,0)</f>
        <v>0</v>
      </c>
      <c r="BJ411" s="112" t="s">
        <v>544</v>
      </c>
      <c r="BK411" s="195">
        <f>ROUND(I411*H411,2)</f>
        <v>0</v>
      </c>
      <c r="BL411" s="112" t="s">
        <v>955</v>
      </c>
      <c r="BM411" s="194" t="s">
        <v>5856</v>
      </c>
    </row>
    <row r="412" spans="2:65" s="119" customFormat="1" x14ac:dyDescent="0.25">
      <c r="B412" s="120"/>
      <c r="D412" s="196" t="s">
        <v>865</v>
      </c>
      <c r="F412" s="197" t="s">
        <v>5563</v>
      </c>
      <c r="L412" s="120"/>
      <c r="M412" s="198"/>
      <c r="T412" s="199"/>
      <c r="AT412" s="112" t="s">
        <v>865</v>
      </c>
      <c r="AU412" s="112" t="s">
        <v>240</v>
      </c>
    </row>
    <row r="413" spans="2:65" s="119" customFormat="1" x14ac:dyDescent="0.25">
      <c r="B413" s="120"/>
      <c r="D413" s="200" t="s">
        <v>867</v>
      </c>
      <c r="F413" s="424" t="s">
        <v>5564</v>
      </c>
      <c r="L413" s="120"/>
      <c r="M413" s="198"/>
      <c r="T413" s="199"/>
      <c r="AT413" s="112" t="s">
        <v>867</v>
      </c>
      <c r="AU413" s="112" t="s">
        <v>240</v>
      </c>
    </row>
    <row r="414" spans="2:65" s="202" customFormat="1" ht="11.25" x14ac:dyDescent="0.25">
      <c r="B414" s="203"/>
      <c r="D414" s="196" t="s">
        <v>869</v>
      </c>
      <c r="E414" s="204" t="s">
        <v>792</v>
      </c>
      <c r="F414" s="205" t="s">
        <v>5836</v>
      </c>
      <c r="H414" s="206">
        <v>31</v>
      </c>
      <c r="L414" s="203"/>
      <c r="M414" s="207"/>
      <c r="T414" s="208"/>
      <c r="AT414" s="204" t="s">
        <v>869</v>
      </c>
      <c r="AU414" s="204" t="s">
        <v>240</v>
      </c>
      <c r="AV414" s="202" t="s">
        <v>240</v>
      </c>
      <c r="AW414" s="202" t="s">
        <v>871</v>
      </c>
      <c r="AX414" s="202" t="s">
        <v>544</v>
      </c>
      <c r="AY414" s="204" t="s">
        <v>858</v>
      </c>
    </row>
    <row r="415" spans="2:65" s="119" customFormat="1" ht="16.5" customHeight="1" x14ac:dyDescent="0.25">
      <c r="B415" s="120"/>
      <c r="C415" s="418" t="s">
        <v>1349</v>
      </c>
      <c r="D415" s="418" t="s">
        <v>512</v>
      </c>
      <c r="E415" s="419" t="s">
        <v>657</v>
      </c>
      <c r="F415" s="420" t="s">
        <v>658</v>
      </c>
      <c r="G415" s="421" t="s">
        <v>84</v>
      </c>
      <c r="H415" s="422">
        <v>2</v>
      </c>
      <c r="I415" s="423"/>
      <c r="J415" s="423">
        <f>ROUND(I415*H415,2)</f>
        <v>0</v>
      </c>
      <c r="K415" s="420" t="s">
        <v>862</v>
      </c>
      <c r="L415" s="120"/>
      <c r="M415" s="190" t="s">
        <v>792</v>
      </c>
      <c r="N415" s="191" t="s">
        <v>809</v>
      </c>
      <c r="O415" s="192">
        <v>0.2</v>
      </c>
      <c r="P415" s="192">
        <f>O415*H415</f>
        <v>0.4</v>
      </c>
      <c r="Q415" s="192">
        <v>1.8E-3</v>
      </c>
      <c r="R415" s="192">
        <f>Q415*H415</f>
        <v>3.5999999999999999E-3</v>
      </c>
      <c r="S415" s="192">
        <v>0</v>
      </c>
      <c r="T415" s="193">
        <f>S415*H415</f>
        <v>0</v>
      </c>
      <c r="AR415" s="194" t="s">
        <v>955</v>
      </c>
      <c r="AT415" s="194" t="s">
        <v>512</v>
      </c>
      <c r="AU415" s="194" t="s">
        <v>240</v>
      </c>
      <c r="AY415" s="112" t="s">
        <v>858</v>
      </c>
      <c r="BE415" s="195">
        <f>IF(N415="základní",J415,0)</f>
        <v>0</v>
      </c>
      <c r="BF415" s="195">
        <f>IF(N415="snížená",J415,0)</f>
        <v>0</v>
      </c>
      <c r="BG415" s="195">
        <f>IF(N415="zákl. přenesená",J415,0)</f>
        <v>0</v>
      </c>
      <c r="BH415" s="195">
        <f>IF(N415="sníž. přenesená",J415,0)</f>
        <v>0</v>
      </c>
      <c r="BI415" s="195">
        <f>IF(N415="nulová",J415,0)</f>
        <v>0</v>
      </c>
      <c r="BJ415" s="112" t="s">
        <v>544</v>
      </c>
      <c r="BK415" s="195">
        <f>ROUND(I415*H415,2)</f>
        <v>0</v>
      </c>
      <c r="BL415" s="112" t="s">
        <v>955</v>
      </c>
      <c r="BM415" s="194" t="s">
        <v>5857</v>
      </c>
    </row>
    <row r="416" spans="2:65" s="119" customFormat="1" x14ac:dyDescent="0.25">
      <c r="B416" s="120"/>
      <c r="D416" s="196" t="s">
        <v>865</v>
      </c>
      <c r="F416" s="197" t="s">
        <v>5569</v>
      </c>
      <c r="L416" s="120"/>
      <c r="M416" s="198"/>
      <c r="T416" s="199"/>
      <c r="AT416" s="112" t="s">
        <v>865</v>
      </c>
      <c r="AU416" s="112" t="s">
        <v>240</v>
      </c>
    </row>
    <row r="417" spans="2:65" s="119" customFormat="1" x14ac:dyDescent="0.25">
      <c r="B417" s="120"/>
      <c r="D417" s="200" t="s">
        <v>867</v>
      </c>
      <c r="F417" s="424" t="s">
        <v>5570</v>
      </c>
      <c r="L417" s="120"/>
      <c r="M417" s="198"/>
      <c r="T417" s="199"/>
      <c r="AT417" s="112" t="s">
        <v>867</v>
      </c>
      <c r="AU417" s="112" t="s">
        <v>240</v>
      </c>
    </row>
    <row r="418" spans="2:65" s="119" customFormat="1" ht="16.5" customHeight="1" x14ac:dyDescent="0.25">
      <c r="B418" s="120"/>
      <c r="C418" s="418" t="s">
        <v>1402</v>
      </c>
      <c r="D418" s="418" t="s">
        <v>512</v>
      </c>
      <c r="E418" s="419" t="s">
        <v>651</v>
      </c>
      <c r="F418" s="420" t="s">
        <v>652</v>
      </c>
      <c r="G418" s="421" t="s">
        <v>84</v>
      </c>
      <c r="H418" s="422">
        <v>11</v>
      </c>
      <c r="I418" s="423"/>
      <c r="J418" s="423">
        <f>ROUND(I418*H418,2)</f>
        <v>0</v>
      </c>
      <c r="K418" s="420" t="s">
        <v>862</v>
      </c>
      <c r="L418" s="120"/>
      <c r="M418" s="190" t="s">
        <v>792</v>
      </c>
      <c r="N418" s="191" t="s">
        <v>809</v>
      </c>
      <c r="O418" s="192">
        <v>0.2</v>
      </c>
      <c r="P418" s="192">
        <f>O418*H418</f>
        <v>2.2000000000000002</v>
      </c>
      <c r="Q418" s="192">
        <v>1.8400000000000001E-3</v>
      </c>
      <c r="R418" s="192">
        <f>Q418*H418</f>
        <v>2.0240000000000001E-2</v>
      </c>
      <c r="S418" s="192">
        <v>0</v>
      </c>
      <c r="T418" s="193">
        <f>S418*H418</f>
        <v>0</v>
      </c>
      <c r="AR418" s="194" t="s">
        <v>955</v>
      </c>
      <c r="AT418" s="194" t="s">
        <v>512</v>
      </c>
      <c r="AU418" s="194" t="s">
        <v>240</v>
      </c>
      <c r="AY418" s="112" t="s">
        <v>858</v>
      </c>
      <c r="BE418" s="195">
        <f>IF(N418="základní",J418,0)</f>
        <v>0</v>
      </c>
      <c r="BF418" s="195">
        <f>IF(N418="snížená",J418,0)</f>
        <v>0</v>
      </c>
      <c r="BG418" s="195">
        <f>IF(N418="zákl. přenesená",J418,0)</f>
        <v>0</v>
      </c>
      <c r="BH418" s="195">
        <f>IF(N418="sníž. přenesená",J418,0)</f>
        <v>0</v>
      </c>
      <c r="BI418" s="195">
        <f>IF(N418="nulová",J418,0)</f>
        <v>0</v>
      </c>
      <c r="BJ418" s="112" t="s">
        <v>544</v>
      </c>
      <c r="BK418" s="195">
        <f>ROUND(I418*H418,2)</f>
        <v>0</v>
      </c>
      <c r="BL418" s="112" t="s">
        <v>955</v>
      </c>
      <c r="BM418" s="194" t="s">
        <v>5858</v>
      </c>
    </row>
    <row r="419" spans="2:65" s="119" customFormat="1" x14ac:dyDescent="0.25">
      <c r="B419" s="120"/>
      <c r="D419" s="196" t="s">
        <v>865</v>
      </c>
      <c r="F419" s="197" t="s">
        <v>5572</v>
      </c>
      <c r="L419" s="120"/>
      <c r="M419" s="198"/>
      <c r="T419" s="199"/>
      <c r="AT419" s="112" t="s">
        <v>865</v>
      </c>
      <c r="AU419" s="112" t="s">
        <v>240</v>
      </c>
    </row>
    <row r="420" spans="2:65" s="119" customFormat="1" x14ac:dyDescent="0.25">
      <c r="B420" s="120"/>
      <c r="D420" s="200" t="s">
        <v>867</v>
      </c>
      <c r="F420" s="424" t="s">
        <v>5573</v>
      </c>
      <c r="L420" s="120"/>
      <c r="M420" s="198"/>
      <c r="T420" s="199"/>
      <c r="AT420" s="112" t="s">
        <v>867</v>
      </c>
      <c r="AU420" s="112" t="s">
        <v>240</v>
      </c>
    </row>
    <row r="421" spans="2:65" s="119" customFormat="1" ht="16.5" customHeight="1" x14ac:dyDescent="0.25">
      <c r="B421" s="120"/>
      <c r="C421" s="418" t="s">
        <v>1322</v>
      </c>
      <c r="D421" s="418" t="s">
        <v>512</v>
      </c>
      <c r="E421" s="419" t="s">
        <v>5574</v>
      </c>
      <c r="F421" s="420" t="s">
        <v>5575</v>
      </c>
      <c r="G421" s="421" t="s">
        <v>67</v>
      </c>
      <c r="H421" s="422">
        <v>1</v>
      </c>
      <c r="I421" s="423"/>
      <c r="J421" s="423">
        <f>ROUND(I421*H421,2)</f>
        <v>0</v>
      </c>
      <c r="K421" s="420" t="s">
        <v>862</v>
      </c>
      <c r="L421" s="120"/>
      <c r="M421" s="190" t="s">
        <v>792</v>
      </c>
      <c r="N421" s="191" t="s">
        <v>809</v>
      </c>
      <c r="O421" s="192">
        <v>0.3</v>
      </c>
      <c r="P421" s="192">
        <f>O421*H421</f>
        <v>0.3</v>
      </c>
      <c r="Q421" s="192">
        <v>1.6000000000000001E-4</v>
      </c>
      <c r="R421" s="192">
        <f>Q421*H421</f>
        <v>1.6000000000000001E-4</v>
      </c>
      <c r="S421" s="192">
        <v>0</v>
      </c>
      <c r="T421" s="193">
        <f>S421*H421</f>
        <v>0</v>
      </c>
      <c r="AR421" s="194" t="s">
        <v>955</v>
      </c>
      <c r="AT421" s="194" t="s">
        <v>512</v>
      </c>
      <c r="AU421" s="194" t="s">
        <v>240</v>
      </c>
      <c r="AY421" s="112" t="s">
        <v>858</v>
      </c>
      <c r="BE421" s="195">
        <f>IF(N421="základní",J421,0)</f>
        <v>0</v>
      </c>
      <c r="BF421" s="195">
        <f>IF(N421="snížená",J421,0)</f>
        <v>0</v>
      </c>
      <c r="BG421" s="195">
        <f>IF(N421="zákl. přenesená",J421,0)</f>
        <v>0</v>
      </c>
      <c r="BH421" s="195">
        <f>IF(N421="sníž. přenesená",J421,0)</f>
        <v>0</v>
      </c>
      <c r="BI421" s="195">
        <f>IF(N421="nulová",J421,0)</f>
        <v>0</v>
      </c>
      <c r="BJ421" s="112" t="s">
        <v>544</v>
      </c>
      <c r="BK421" s="195">
        <f>ROUND(I421*H421,2)</f>
        <v>0</v>
      </c>
      <c r="BL421" s="112" t="s">
        <v>955</v>
      </c>
      <c r="BM421" s="194" t="s">
        <v>5859</v>
      </c>
    </row>
    <row r="422" spans="2:65" s="119" customFormat="1" x14ac:dyDescent="0.25">
      <c r="B422" s="120"/>
      <c r="D422" s="196" t="s">
        <v>865</v>
      </c>
      <c r="F422" s="197" t="s">
        <v>5577</v>
      </c>
      <c r="L422" s="120"/>
      <c r="M422" s="198"/>
      <c r="T422" s="199"/>
      <c r="AT422" s="112" t="s">
        <v>865</v>
      </c>
      <c r="AU422" s="112" t="s">
        <v>240</v>
      </c>
    </row>
    <row r="423" spans="2:65" s="119" customFormat="1" x14ac:dyDescent="0.25">
      <c r="B423" s="120"/>
      <c r="D423" s="200" t="s">
        <v>867</v>
      </c>
      <c r="F423" s="424" t="s">
        <v>5578</v>
      </c>
      <c r="L423" s="120"/>
      <c r="M423" s="198"/>
      <c r="T423" s="199"/>
      <c r="AT423" s="112" t="s">
        <v>867</v>
      </c>
      <c r="AU423" s="112" t="s">
        <v>240</v>
      </c>
    </row>
    <row r="424" spans="2:65" s="119" customFormat="1" ht="16.5" customHeight="1" x14ac:dyDescent="0.25">
      <c r="B424" s="120"/>
      <c r="C424" s="432" t="s">
        <v>1327</v>
      </c>
      <c r="D424" s="432" t="s">
        <v>932</v>
      </c>
      <c r="E424" s="433" t="s">
        <v>5580</v>
      </c>
      <c r="F424" s="434" t="s">
        <v>5581</v>
      </c>
      <c r="G424" s="435" t="s">
        <v>67</v>
      </c>
      <c r="H424" s="436">
        <v>1</v>
      </c>
      <c r="I424" s="437"/>
      <c r="J424" s="437">
        <f>ROUND(I424*H424,2)</f>
        <v>0</v>
      </c>
      <c r="K424" s="434" t="s">
        <v>862</v>
      </c>
      <c r="L424" s="215"/>
      <c r="M424" s="216" t="s">
        <v>792</v>
      </c>
      <c r="N424" s="217" t="s">
        <v>809</v>
      </c>
      <c r="O424" s="192">
        <v>0</v>
      </c>
      <c r="P424" s="192">
        <f>O424*H424</f>
        <v>0</v>
      </c>
      <c r="Q424" s="192">
        <v>2E-3</v>
      </c>
      <c r="R424" s="192">
        <f>Q424*H424</f>
        <v>2E-3</v>
      </c>
      <c r="S424" s="192">
        <v>0</v>
      </c>
      <c r="T424" s="193">
        <f>S424*H424</f>
        <v>0</v>
      </c>
      <c r="AR424" s="194" t="s">
        <v>1063</v>
      </c>
      <c r="AT424" s="194" t="s">
        <v>932</v>
      </c>
      <c r="AU424" s="194" t="s">
        <v>240</v>
      </c>
      <c r="AY424" s="112" t="s">
        <v>858</v>
      </c>
      <c r="BE424" s="195">
        <f>IF(N424="základní",J424,0)</f>
        <v>0</v>
      </c>
      <c r="BF424" s="195">
        <f>IF(N424="snížená",J424,0)</f>
        <v>0</v>
      </c>
      <c r="BG424" s="195">
        <f>IF(N424="zákl. přenesená",J424,0)</f>
        <v>0</v>
      </c>
      <c r="BH424" s="195">
        <f>IF(N424="sníž. přenesená",J424,0)</f>
        <v>0</v>
      </c>
      <c r="BI424" s="195">
        <f>IF(N424="nulová",J424,0)</f>
        <v>0</v>
      </c>
      <c r="BJ424" s="112" t="s">
        <v>544</v>
      </c>
      <c r="BK424" s="195">
        <f>ROUND(I424*H424,2)</f>
        <v>0</v>
      </c>
      <c r="BL424" s="112" t="s">
        <v>955</v>
      </c>
      <c r="BM424" s="194" t="s">
        <v>5860</v>
      </c>
    </row>
    <row r="425" spans="2:65" s="119" customFormat="1" x14ac:dyDescent="0.25">
      <c r="B425" s="120"/>
      <c r="D425" s="196" t="s">
        <v>865</v>
      </c>
      <c r="F425" s="197" t="s">
        <v>5581</v>
      </c>
      <c r="L425" s="120"/>
      <c r="M425" s="198"/>
      <c r="T425" s="199"/>
      <c r="AT425" s="112" t="s">
        <v>865</v>
      </c>
      <c r="AU425" s="112" t="s">
        <v>240</v>
      </c>
    </row>
    <row r="426" spans="2:65" s="119" customFormat="1" ht="16.5" customHeight="1" x14ac:dyDescent="0.25">
      <c r="B426" s="120"/>
      <c r="C426" s="418" t="s">
        <v>1250</v>
      </c>
      <c r="D426" s="418" t="s">
        <v>512</v>
      </c>
      <c r="E426" s="419" t="s">
        <v>647</v>
      </c>
      <c r="F426" s="420" t="s">
        <v>648</v>
      </c>
      <c r="G426" s="421" t="s">
        <v>67</v>
      </c>
      <c r="H426" s="422">
        <v>10</v>
      </c>
      <c r="I426" s="423"/>
      <c r="J426" s="423">
        <f>ROUND(I426*H426,2)</f>
        <v>0</v>
      </c>
      <c r="K426" s="420" t="s">
        <v>862</v>
      </c>
      <c r="L426" s="120"/>
      <c r="M426" s="190" t="s">
        <v>792</v>
      </c>
      <c r="N426" s="191" t="s">
        <v>809</v>
      </c>
      <c r="O426" s="192">
        <v>0.95</v>
      </c>
      <c r="P426" s="192">
        <f>O426*H426</f>
        <v>9.5</v>
      </c>
      <c r="Q426" s="192">
        <v>3.1E-4</v>
      </c>
      <c r="R426" s="192">
        <f>Q426*H426</f>
        <v>3.0999999999999999E-3</v>
      </c>
      <c r="S426" s="192">
        <v>0</v>
      </c>
      <c r="T426" s="193">
        <f>S426*H426</f>
        <v>0</v>
      </c>
      <c r="AR426" s="194" t="s">
        <v>955</v>
      </c>
      <c r="AT426" s="194" t="s">
        <v>512</v>
      </c>
      <c r="AU426" s="194" t="s">
        <v>240</v>
      </c>
      <c r="AY426" s="112" t="s">
        <v>858</v>
      </c>
      <c r="BE426" s="195">
        <f>IF(N426="základní",J426,0)</f>
        <v>0</v>
      </c>
      <c r="BF426" s="195">
        <f>IF(N426="snížená",J426,0)</f>
        <v>0</v>
      </c>
      <c r="BG426" s="195">
        <f>IF(N426="zákl. přenesená",J426,0)</f>
        <v>0</v>
      </c>
      <c r="BH426" s="195">
        <f>IF(N426="sníž. přenesená",J426,0)</f>
        <v>0</v>
      </c>
      <c r="BI426" s="195">
        <f>IF(N426="nulová",J426,0)</f>
        <v>0</v>
      </c>
      <c r="BJ426" s="112" t="s">
        <v>544</v>
      </c>
      <c r="BK426" s="195">
        <f>ROUND(I426*H426,2)</f>
        <v>0</v>
      </c>
      <c r="BL426" s="112" t="s">
        <v>955</v>
      </c>
      <c r="BM426" s="194" t="s">
        <v>5861</v>
      </c>
    </row>
    <row r="427" spans="2:65" s="119" customFormat="1" x14ac:dyDescent="0.25">
      <c r="B427" s="120"/>
      <c r="D427" s="196" t="s">
        <v>865</v>
      </c>
      <c r="F427" s="197" t="s">
        <v>648</v>
      </c>
      <c r="L427" s="120"/>
      <c r="M427" s="198"/>
      <c r="T427" s="199"/>
      <c r="AT427" s="112" t="s">
        <v>865</v>
      </c>
      <c r="AU427" s="112" t="s">
        <v>240</v>
      </c>
    </row>
    <row r="428" spans="2:65" s="119" customFormat="1" x14ac:dyDescent="0.25">
      <c r="B428" s="120"/>
      <c r="D428" s="200" t="s">
        <v>867</v>
      </c>
      <c r="F428" s="424" t="s">
        <v>5602</v>
      </c>
      <c r="L428" s="120"/>
      <c r="M428" s="198"/>
      <c r="T428" s="199"/>
      <c r="AT428" s="112" t="s">
        <v>867</v>
      </c>
      <c r="AU428" s="112" t="s">
        <v>240</v>
      </c>
    </row>
    <row r="429" spans="2:65" s="202" customFormat="1" ht="11.25" x14ac:dyDescent="0.25">
      <c r="B429" s="203"/>
      <c r="D429" s="196" t="s">
        <v>869</v>
      </c>
      <c r="E429" s="204" t="s">
        <v>792</v>
      </c>
      <c r="F429" s="205" t="s">
        <v>863</v>
      </c>
      <c r="H429" s="206">
        <v>4</v>
      </c>
      <c r="L429" s="203"/>
      <c r="M429" s="207"/>
      <c r="T429" s="208"/>
      <c r="AT429" s="204" t="s">
        <v>869</v>
      </c>
      <c r="AU429" s="204" t="s">
        <v>240</v>
      </c>
      <c r="AV429" s="202" t="s">
        <v>240</v>
      </c>
      <c r="AW429" s="202" t="s">
        <v>871</v>
      </c>
      <c r="AX429" s="202" t="s">
        <v>857</v>
      </c>
      <c r="AY429" s="204" t="s">
        <v>858</v>
      </c>
    </row>
    <row r="430" spans="2:65" s="202" customFormat="1" ht="11.25" x14ac:dyDescent="0.25">
      <c r="B430" s="203"/>
      <c r="D430" s="196" t="s">
        <v>869</v>
      </c>
      <c r="E430" s="204" t="s">
        <v>792</v>
      </c>
      <c r="F430" s="205" t="s">
        <v>727</v>
      </c>
      <c r="H430" s="206">
        <v>6</v>
      </c>
      <c r="L430" s="203"/>
      <c r="M430" s="207"/>
      <c r="T430" s="208"/>
      <c r="AT430" s="204" t="s">
        <v>869</v>
      </c>
      <c r="AU430" s="204" t="s">
        <v>240</v>
      </c>
      <c r="AV430" s="202" t="s">
        <v>240</v>
      </c>
      <c r="AW430" s="202" t="s">
        <v>871</v>
      </c>
      <c r="AX430" s="202" t="s">
        <v>857</v>
      </c>
      <c r="AY430" s="204" t="s">
        <v>858</v>
      </c>
    </row>
    <row r="431" spans="2:65" s="425" customFormat="1" ht="11.25" x14ac:dyDescent="0.25">
      <c r="B431" s="426"/>
      <c r="D431" s="196" t="s">
        <v>869</v>
      </c>
      <c r="E431" s="427" t="s">
        <v>792</v>
      </c>
      <c r="F431" s="428" t="s">
        <v>4776</v>
      </c>
      <c r="H431" s="429">
        <v>10</v>
      </c>
      <c r="L431" s="426"/>
      <c r="M431" s="430"/>
      <c r="T431" s="431"/>
      <c r="AT431" s="427" t="s">
        <v>869</v>
      </c>
      <c r="AU431" s="427" t="s">
        <v>240</v>
      </c>
      <c r="AV431" s="425" t="s">
        <v>863</v>
      </c>
      <c r="AW431" s="425" t="s">
        <v>871</v>
      </c>
      <c r="AX431" s="425" t="s">
        <v>544</v>
      </c>
      <c r="AY431" s="427" t="s">
        <v>858</v>
      </c>
    </row>
    <row r="432" spans="2:65" s="171" customFormat="1" ht="22.9" customHeight="1" x14ac:dyDescent="0.2">
      <c r="B432" s="172"/>
      <c r="D432" s="173" t="s">
        <v>854</v>
      </c>
      <c r="E432" s="181" t="s">
        <v>5604</v>
      </c>
      <c r="F432" s="181" t="s">
        <v>5605</v>
      </c>
      <c r="J432" s="182">
        <f>BK432</f>
        <v>0</v>
      </c>
      <c r="L432" s="172"/>
      <c r="M432" s="176"/>
      <c r="P432" s="177">
        <f>SUM(P433:P446)</f>
        <v>13.4</v>
      </c>
      <c r="R432" s="177">
        <f>SUM(R433:R446)</f>
        <v>7.3200000000000015E-2</v>
      </c>
      <c r="T432" s="178">
        <f>SUM(T433:T446)</f>
        <v>0</v>
      </c>
      <c r="AR432" s="173" t="s">
        <v>240</v>
      </c>
      <c r="AT432" s="179" t="s">
        <v>854</v>
      </c>
      <c r="AU432" s="179" t="s">
        <v>544</v>
      </c>
      <c r="AY432" s="173" t="s">
        <v>858</v>
      </c>
      <c r="BK432" s="180">
        <f>SUM(BK433:BK446)</f>
        <v>0</v>
      </c>
    </row>
    <row r="433" spans="2:65" s="119" customFormat="1" ht="21.75" customHeight="1" x14ac:dyDescent="0.25">
      <c r="B433" s="120"/>
      <c r="C433" s="418" t="s">
        <v>1357</v>
      </c>
      <c r="D433" s="418" t="s">
        <v>512</v>
      </c>
      <c r="E433" s="419" t="s">
        <v>5615</v>
      </c>
      <c r="F433" s="420" t="s">
        <v>5616</v>
      </c>
      <c r="G433" s="421" t="s">
        <v>84</v>
      </c>
      <c r="H433" s="422">
        <v>4</v>
      </c>
      <c r="I433" s="423"/>
      <c r="J433" s="423">
        <f>ROUND(I433*H433,2)</f>
        <v>0</v>
      </c>
      <c r="K433" s="420" t="s">
        <v>862</v>
      </c>
      <c r="L433" s="120"/>
      <c r="M433" s="190" t="s">
        <v>792</v>
      </c>
      <c r="N433" s="191" t="s">
        <v>809</v>
      </c>
      <c r="O433" s="192">
        <v>2.5</v>
      </c>
      <c r="P433" s="192">
        <f>O433*H433</f>
        <v>10</v>
      </c>
      <c r="Q433" s="192">
        <v>1.6650000000000002E-2</v>
      </c>
      <c r="R433" s="192">
        <f>Q433*H433</f>
        <v>6.6600000000000006E-2</v>
      </c>
      <c r="S433" s="192">
        <v>0</v>
      </c>
      <c r="T433" s="193">
        <f>S433*H433</f>
        <v>0</v>
      </c>
      <c r="AR433" s="194" t="s">
        <v>955</v>
      </c>
      <c r="AT433" s="194" t="s">
        <v>512</v>
      </c>
      <c r="AU433" s="194" t="s">
        <v>240</v>
      </c>
      <c r="AY433" s="112" t="s">
        <v>858</v>
      </c>
      <c r="BE433" s="195">
        <f>IF(N433="základní",J433,0)</f>
        <v>0</v>
      </c>
      <c r="BF433" s="195">
        <f>IF(N433="snížená",J433,0)</f>
        <v>0</v>
      </c>
      <c r="BG433" s="195">
        <f>IF(N433="zákl. přenesená",J433,0)</f>
        <v>0</v>
      </c>
      <c r="BH433" s="195">
        <f>IF(N433="sníž. přenesená",J433,0)</f>
        <v>0</v>
      </c>
      <c r="BI433" s="195">
        <f>IF(N433="nulová",J433,0)</f>
        <v>0</v>
      </c>
      <c r="BJ433" s="112" t="s">
        <v>544</v>
      </c>
      <c r="BK433" s="195">
        <f>ROUND(I433*H433,2)</f>
        <v>0</v>
      </c>
      <c r="BL433" s="112" t="s">
        <v>955</v>
      </c>
      <c r="BM433" s="194" t="s">
        <v>5862</v>
      </c>
    </row>
    <row r="434" spans="2:65" s="119" customFormat="1" x14ac:dyDescent="0.25">
      <c r="B434" s="120"/>
      <c r="D434" s="196" t="s">
        <v>865</v>
      </c>
      <c r="F434" s="197" t="s">
        <v>5618</v>
      </c>
      <c r="L434" s="120"/>
      <c r="M434" s="198"/>
      <c r="T434" s="199"/>
      <c r="AT434" s="112" t="s">
        <v>865</v>
      </c>
      <c r="AU434" s="112" t="s">
        <v>240</v>
      </c>
    </row>
    <row r="435" spans="2:65" s="119" customFormat="1" x14ac:dyDescent="0.25">
      <c r="B435" s="120"/>
      <c r="D435" s="200" t="s">
        <v>867</v>
      </c>
      <c r="F435" s="424" t="s">
        <v>5619</v>
      </c>
      <c r="L435" s="120"/>
      <c r="M435" s="198"/>
      <c r="T435" s="199"/>
      <c r="AT435" s="112" t="s">
        <v>867</v>
      </c>
      <c r="AU435" s="112" t="s">
        <v>240</v>
      </c>
    </row>
    <row r="436" spans="2:65" s="119" customFormat="1" ht="16.5" customHeight="1" x14ac:dyDescent="0.25">
      <c r="B436" s="120"/>
      <c r="C436" s="418" t="s">
        <v>1361</v>
      </c>
      <c r="D436" s="418" t="s">
        <v>512</v>
      </c>
      <c r="E436" s="419" t="s">
        <v>667</v>
      </c>
      <c r="F436" s="420" t="s">
        <v>668</v>
      </c>
      <c r="G436" s="421" t="s">
        <v>84</v>
      </c>
      <c r="H436" s="422">
        <v>4</v>
      </c>
      <c r="I436" s="423"/>
      <c r="J436" s="423">
        <f>ROUND(I436*H436,2)</f>
        <v>0</v>
      </c>
      <c r="K436" s="420" t="s">
        <v>862</v>
      </c>
      <c r="L436" s="120"/>
      <c r="M436" s="190" t="s">
        <v>792</v>
      </c>
      <c r="N436" s="191" t="s">
        <v>809</v>
      </c>
      <c r="O436" s="192">
        <v>0.1</v>
      </c>
      <c r="P436" s="192">
        <f>O436*H436</f>
        <v>0.4</v>
      </c>
      <c r="Q436" s="192">
        <v>1.4999999999999999E-4</v>
      </c>
      <c r="R436" s="192">
        <f>Q436*H436</f>
        <v>5.9999999999999995E-4</v>
      </c>
      <c r="S436" s="192">
        <v>0</v>
      </c>
      <c r="T436" s="193">
        <f>S436*H436</f>
        <v>0</v>
      </c>
      <c r="AR436" s="194" t="s">
        <v>955</v>
      </c>
      <c r="AT436" s="194" t="s">
        <v>512</v>
      </c>
      <c r="AU436" s="194" t="s">
        <v>240</v>
      </c>
      <c r="AY436" s="112" t="s">
        <v>858</v>
      </c>
      <c r="BE436" s="195">
        <f>IF(N436="základní",J436,0)</f>
        <v>0</v>
      </c>
      <c r="BF436" s="195">
        <f>IF(N436="snížená",J436,0)</f>
        <v>0</v>
      </c>
      <c r="BG436" s="195">
        <f>IF(N436="zákl. přenesená",J436,0)</f>
        <v>0</v>
      </c>
      <c r="BH436" s="195">
        <f>IF(N436="sníž. přenesená",J436,0)</f>
        <v>0</v>
      </c>
      <c r="BI436" s="195">
        <f>IF(N436="nulová",J436,0)</f>
        <v>0</v>
      </c>
      <c r="BJ436" s="112" t="s">
        <v>544</v>
      </c>
      <c r="BK436" s="195">
        <f>ROUND(I436*H436,2)</f>
        <v>0</v>
      </c>
      <c r="BL436" s="112" t="s">
        <v>955</v>
      </c>
      <c r="BM436" s="194" t="s">
        <v>5863</v>
      </c>
    </row>
    <row r="437" spans="2:65" s="119" customFormat="1" x14ac:dyDescent="0.25">
      <c r="B437" s="120"/>
      <c r="D437" s="196" t="s">
        <v>865</v>
      </c>
      <c r="F437" s="197" t="s">
        <v>5625</v>
      </c>
      <c r="L437" s="120"/>
      <c r="M437" s="198"/>
      <c r="T437" s="199"/>
      <c r="AT437" s="112" t="s">
        <v>865</v>
      </c>
      <c r="AU437" s="112" t="s">
        <v>240</v>
      </c>
    </row>
    <row r="438" spans="2:65" s="119" customFormat="1" x14ac:dyDescent="0.25">
      <c r="B438" s="120"/>
      <c r="D438" s="200" t="s">
        <v>867</v>
      </c>
      <c r="F438" s="424" t="s">
        <v>5626</v>
      </c>
      <c r="L438" s="120"/>
      <c r="M438" s="198"/>
      <c r="T438" s="199"/>
      <c r="AT438" s="112" t="s">
        <v>867</v>
      </c>
      <c r="AU438" s="112" t="s">
        <v>240</v>
      </c>
    </row>
    <row r="439" spans="2:65" s="119" customFormat="1" ht="16.5" customHeight="1" x14ac:dyDescent="0.25">
      <c r="B439" s="120"/>
      <c r="C439" s="418" t="s">
        <v>1366</v>
      </c>
      <c r="D439" s="418" t="s">
        <v>512</v>
      </c>
      <c r="E439" s="419" t="s">
        <v>669</v>
      </c>
      <c r="F439" s="420" t="s">
        <v>670</v>
      </c>
      <c r="G439" s="421" t="s">
        <v>84</v>
      </c>
      <c r="H439" s="422">
        <v>4</v>
      </c>
      <c r="I439" s="423"/>
      <c r="J439" s="423">
        <f>ROUND(I439*H439,2)</f>
        <v>0</v>
      </c>
      <c r="K439" s="420" t="s">
        <v>862</v>
      </c>
      <c r="L439" s="120"/>
      <c r="M439" s="190" t="s">
        <v>792</v>
      </c>
      <c r="N439" s="191" t="s">
        <v>809</v>
      </c>
      <c r="O439" s="192">
        <v>0.5</v>
      </c>
      <c r="P439" s="192">
        <f>O439*H439</f>
        <v>2</v>
      </c>
      <c r="Q439" s="192">
        <v>5.0000000000000001E-4</v>
      </c>
      <c r="R439" s="192">
        <f>Q439*H439</f>
        <v>2E-3</v>
      </c>
      <c r="S439" s="192">
        <v>0</v>
      </c>
      <c r="T439" s="193">
        <f>S439*H439</f>
        <v>0</v>
      </c>
      <c r="AR439" s="194" t="s">
        <v>955</v>
      </c>
      <c r="AT439" s="194" t="s">
        <v>512</v>
      </c>
      <c r="AU439" s="194" t="s">
        <v>240</v>
      </c>
      <c r="AY439" s="112" t="s">
        <v>858</v>
      </c>
      <c r="BE439" s="195">
        <f>IF(N439="základní",J439,0)</f>
        <v>0</v>
      </c>
      <c r="BF439" s="195">
        <f>IF(N439="snížená",J439,0)</f>
        <v>0</v>
      </c>
      <c r="BG439" s="195">
        <f>IF(N439="zákl. přenesená",J439,0)</f>
        <v>0</v>
      </c>
      <c r="BH439" s="195">
        <f>IF(N439="sníž. přenesená",J439,0)</f>
        <v>0</v>
      </c>
      <c r="BI439" s="195">
        <f>IF(N439="nulová",J439,0)</f>
        <v>0</v>
      </c>
      <c r="BJ439" s="112" t="s">
        <v>544</v>
      </c>
      <c r="BK439" s="195">
        <f>ROUND(I439*H439,2)</f>
        <v>0</v>
      </c>
      <c r="BL439" s="112" t="s">
        <v>955</v>
      </c>
      <c r="BM439" s="194" t="s">
        <v>5864</v>
      </c>
    </row>
    <row r="440" spans="2:65" s="119" customFormat="1" x14ac:dyDescent="0.25">
      <c r="B440" s="120"/>
      <c r="D440" s="196" t="s">
        <v>865</v>
      </c>
      <c r="F440" s="197" t="s">
        <v>5628</v>
      </c>
      <c r="L440" s="120"/>
      <c r="M440" s="198"/>
      <c r="T440" s="199"/>
      <c r="AT440" s="112" t="s">
        <v>865</v>
      </c>
      <c r="AU440" s="112" t="s">
        <v>240</v>
      </c>
    </row>
    <row r="441" spans="2:65" s="119" customFormat="1" x14ac:dyDescent="0.25">
      <c r="B441" s="120"/>
      <c r="D441" s="200" t="s">
        <v>867</v>
      </c>
      <c r="F441" s="424" t="s">
        <v>5629</v>
      </c>
      <c r="L441" s="120"/>
      <c r="M441" s="198"/>
      <c r="T441" s="199"/>
      <c r="AT441" s="112" t="s">
        <v>867</v>
      </c>
      <c r="AU441" s="112" t="s">
        <v>240</v>
      </c>
    </row>
    <row r="442" spans="2:65" s="119" customFormat="1" ht="16.5" customHeight="1" x14ac:dyDescent="0.25">
      <c r="B442" s="120"/>
      <c r="C442" s="418" t="s">
        <v>1375</v>
      </c>
      <c r="D442" s="418" t="s">
        <v>512</v>
      </c>
      <c r="E442" s="419" t="s">
        <v>5630</v>
      </c>
      <c r="F442" s="420" t="s">
        <v>5631</v>
      </c>
      <c r="G442" s="421" t="s">
        <v>84</v>
      </c>
      <c r="H442" s="422">
        <v>4</v>
      </c>
      <c r="I442" s="423"/>
      <c r="J442" s="423">
        <f>ROUND(I442*H442,2)</f>
        <v>0</v>
      </c>
      <c r="K442" s="420" t="s">
        <v>862</v>
      </c>
      <c r="L442" s="120"/>
      <c r="M442" s="190" t="s">
        <v>792</v>
      </c>
      <c r="N442" s="191" t="s">
        <v>809</v>
      </c>
      <c r="O442" s="192">
        <v>0.25</v>
      </c>
      <c r="P442" s="192">
        <f>O442*H442</f>
        <v>1</v>
      </c>
      <c r="Q442" s="192">
        <v>0</v>
      </c>
      <c r="R442" s="192">
        <f>Q442*H442</f>
        <v>0</v>
      </c>
      <c r="S442" s="192">
        <v>0</v>
      </c>
      <c r="T442" s="193">
        <f>S442*H442</f>
        <v>0</v>
      </c>
      <c r="AR442" s="194" t="s">
        <v>955</v>
      </c>
      <c r="AT442" s="194" t="s">
        <v>512</v>
      </c>
      <c r="AU442" s="194" t="s">
        <v>240</v>
      </c>
      <c r="AY442" s="112" t="s">
        <v>858</v>
      </c>
      <c r="BE442" s="195">
        <f>IF(N442="základní",J442,0)</f>
        <v>0</v>
      </c>
      <c r="BF442" s="195">
        <f>IF(N442="snížená",J442,0)</f>
        <v>0</v>
      </c>
      <c r="BG442" s="195">
        <f>IF(N442="zákl. přenesená",J442,0)</f>
        <v>0</v>
      </c>
      <c r="BH442" s="195">
        <f>IF(N442="sníž. přenesená",J442,0)</f>
        <v>0</v>
      </c>
      <c r="BI442" s="195">
        <f>IF(N442="nulová",J442,0)</f>
        <v>0</v>
      </c>
      <c r="BJ442" s="112" t="s">
        <v>544</v>
      </c>
      <c r="BK442" s="195">
        <f>ROUND(I442*H442,2)</f>
        <v>0</v>
      </c>
      <c r="BL442" s="112" t="s">
        <v>955</v>
      </c>
      <c r="BM442" s="194" t="s">
        <v>5865</v>
      </c>
    </row>
    <row r="443" spans="2:65" s="119" customFormat="1" x14ac:dyDescent="0.25">
      <c r="B443" s="120"/>
      <c r="D443" s="196" t="s">
        <v>865</v>
      </c>
      <c r="F443" s="197" t="s">
        <v>5633</v>
      </c>
      <c r="L443" s="120"/>
      <c r="M443" s="198"/>
      <c r="T443" s="199"/>
      <c r="AT443" s="112" t="s">
        <v>865</v>
      </c>
      <c r="AU443" s="112" t="s">
        <v>240</v>
      </c>
    </row>
    <row r="444" spans="2:65" s="119" customFormat="1" x14ac:dyDescent="0.25">
      <c r="B444" s="120"/>
      <c r="D444" s="200" t="s">
        <v>867</v>
      </c>
      <c r="F444" s="424" t="s">
        <v>5634</v>
      </c>
      <c r="L444" s="120"/>
      <c r="M444" s="198"/>
      <c r="T444" s="199"/>
      <c r="AT444" s="112" t="s">
        <v>867</v>
      </c>
      <c r="AU444" s="112" t="s">
        <v>240</v>
      </c>
    </row>
    <row r="445" spans="2:65" s="119" customFormat="1" ht="16.5" customHeight="1" x14ac:dyDescent="0.25">
      <c r="B445" s="120"/>
      <c r="C445" s="432" t="s">
        <v>1385</v>
      </c>
      <c r="D445" s="432" t="s">
        <v>932</v>
      </c>
      <c r="E445" s="433" t="s">
        <v>5635</v>
      </c>
      <c r="F445" s="434" t="s">
        <v>5636</v>
      </c>
      <c r="G445" s="435" t="s">
        <v>67</v>
      </c>
      <c r="H445" s="436">
        <v>4</v>
      </c>
      <c r="I445" s="437"/>
      <c r="J445" s="437">
        <f>ROUND(I445*H445,2)</f>
        <v>0</v>
      </c>
      <c r="K445" s="434" t="s">
        <v>862</v>
      </c>
      <c r="L445" s="215"/>
      <c r="M445" s="216" t="s">
        <v>792</v>
      </c>
      <c r="N445" s="217" t="s">
        <v>809</v>
      </c>
      <c r="O445" s="192">
        <v>0</v>
      </c>
      <c r="P445" s="192">
        <f>O445*H445</f>
        <v>0</v>
      </c>
      <c r="Q445" s="192">
        <v>1E-3</v>
      </c>
      <c r="R445" s="192">
        <f>Q445*H445</f>
        <v>4.0000000000000001E-3</v>
      </c>
      <c r="S445" s="192">
        <v>0</v>
      </c>
      <c r="T445" s="193">
        <f>S445*H445</f>
        <v>0</v>
      </c>
      <c r="AR445" s="194" t="s">
        <v>1063</v>
      </c>
      <c r="AT445" s="194" t="s">
        <v>932</v>
      </c>
      <c r="AU445" s="194" t="s">
        <v>240</v>
      </c>
      <c r="AY445" s="112" t="s">
        <v>858</v>
      </c>
      <c r="BE445" s="195">
        <f>IF(N445="základní",J445,0)</f>
        <v>0</v>
      </c>
      <c r="BF445" s="195">
        <f>IF(N445="snížená",J445,0)</f>
        <v>0</v>
      </c>
      <c r="BG445" s="195">
        <f>IF(N445="zákl. přenesená",J445,0)</f>
        <v>0</v>
      </c>
      <c r="BH445" s="195">
        <f>IF(N445="sníž. přenesená",J445,0)</f>
        <v>0</v>
      </c>
      <c r="BI445" s="195">
        <f>IF(N445="nulová",J445,0)</f>
        <v>0</v>
      </c>
      <c r="BJ445" s="112" t="s">
        <v>544</v>
      </c>
      <c r="BK445" s="195">
        <f>ROUND(I445*H445,2)</f>
        <v>0</v>
      </c>
      <c r="BL445" s="112" t="s">
        <v>955</v>
      </c>
      <c r="BM445" s="194" t="s">
        <v>5866</v>
      </c>
    </row>
    <row r="446" spans="2:65" s="119" customFormat="1" x14ac:dyDescent="0.25">
      <c r="B446" s="120"/>
      <c r="D446" s="196" t="s">
        <v>865</v>
      </c>
      <c r="F446" s="197" t="s">
        <v>5636</v>
      </c>
      <c r="L446" s="120"/>
      <c r="M446" s="198"/>
      <c r="T446" s="199"/>
      <c r="AT446" s="112" t="s">
        <v>865</v>
      </c>
      <c r="AU446" s="112" t="s">
        <v>240</v>
      </c>
    </row>
    <row r="447" spans="2:65" s="171" customFormat="1" ht="22.9" customHeight="1" x14ac:dyDescent="0.2">
      <c r="B447" s="172"/>
      <c r="D447" s="173" t="s">
        <v>854</v>
      </c>
      <c r="E447" s="181" t="s">
        <v>5638</v>
      </c>
      <c r="F447" s="181" t="s">
        <v>5639</v>
      </c>
      <c r="J447" s="182">
        <f>BK447</f>
        <v>0</v>
      </c>
      <c r="L447" s="172"/>
      <c r="M447" s="176"/>
      <c r="P447" s="177">
        <f>SUM(P448:P454)</f>
        <v>13.125</v>
      </c>
      <c r="R447" s="177">
        <f>SUM(R448:R454)</f>
        <v>4.6500000000000005E-3</v>
      </c>
      <c r="T447" s="178">
        <f>SUM(T448:T454)</f>
        <v>0</v>
      </c>
      <c r="AR447" s="173" t="s">
        <v>240</v>
      </c>
      <c r="AT447" s="179" t="s">
        <v>854</v>
      </c>
      <c r="AU447" s="179" t="s">
        <v>544</v>
      </c>
      <c r="AY447" s="173" t="s">
        <v>858</v>
      </c>
      <c r="BK447" s="180">
        <f>SUM(BK448:BK454)</f>
        <v>0</v>
      </c>
    </row>
    <row r="448" spans="2:65" s="119" customFormat="1" ht="21.75" customHeight="1" x14ac:dyDescent="0.25">
      <c r="B448" s="120"/>
      <c r="C448" s="418" t="s">
        <v>1204</v>
      </c>
      <c r="D448" s="418" t="s">
        <v>512</v>
      </c>
      <c r="E448" s="419" t="s">
        <v>672</v>
      </c>
      <c r="F448" s="420" t="s">
        <v>673</v>
      </c>
      <c r="G448" s="421" t="s">
        <v>67</v>
      </c>
      <c r="H448" s="422">
        <v>20</v>
      </c>
      <c r="I448" s="423"/>
      <c r="J448" s="423">
        <f>ROUND(I448*H448,2)</f>
        <v>0</v>
      </c>
      <c r="K448" s="420" t="s">
        <v>862</v>
      </c>
      <c r="L448" s="120"/>
      <c r="M448" s="190" t="s">
        <v>792</v>
      </c>
      <c r="N448" s="191" t="s">
        <v>809</v>
      </c>
      <c r="O448" s="192">
        <v>0.625</v>
      </c>
      <c r="P448" s="192">
        <f>O448*H448</f>
        <v>12.5</v>
      </c>
      <c r="Q448" s="192">
        <v>2.1000000000000001E-4</v>
      </c>
      <c r="R448" s="192">
        <f>Q448*H448</f>
        <v>4.2000000000000006E-3</v>
      </c>
      <c r="S448" s="192">
        <v>0</v>
      </c>
      <c r="T448" s="193">
        <f>S448*H448</f>
        <v>0</v>
      </c>
      <c r="AR448" s="194" t="s">
        <v>955</v>
      </c>
      <c r="AT448" s="194" t="s">
        <v>512</v>
      </c>
      <c r="AU448" s="194" t="s">
        <v>240</v>
      </c>
      <c r="AY448" s="112" t="s">
        <v>858</v>
      </c>
      <c r="BE448" s="195">
        <f>IF(N448="základní",J448,0)</f>
        <v>0</v>
      </c>
      <c r="BF448" s="195">
        <f>IF(N448="snížená",J448,0)</f>
        <v>0</v>
      </c>
      <c r="BG448" s="195">
        <f>IF(N448="zákl. přenesená",J448,0)</f>
        <v>0</v>
      </c>
      <c r="BH448" s="195">
        <f>IF(N448="sníž. přenesená",J448,0)</f>
        <v>0</v>
      </c>
      <c r="BI448" s="195">
        <f>IF(N448="nulová",J448,0)</f>
        <v>0</v>
      </c>
      <c r="BJ448" s="112" t="s">
        <v>544</v>
      </c>
      <c r="BK448" s="195">
        <f>ROUND(I448*H448,2)</f>
        <v>0</v>
      </c>
      <c r="BL448" s="112" t="s">
        <v>955</v>
      </c>
      <c r="BM448" s="194" t="s">
        <v>5867</v>
      </c>
    </row>
    <row r="449" spans="2:65" s="119" customFormat="1" x14ac:dyDescent="0.25">
      <c r="B449" s="120"/>
      <c r="D449" s="196" t="s">
        <v>865</v>
      </c>
      <c r="F449" s="197" t="s">
        <v>5641</v>
      </c>
      <c r="L449" s="120"/>
      <c r="M449" s="198"/>
      <c r="T449" s="199"/>
      <c r="AT449" s="112" t="s">
        <v>865</v>
      </c>
      <c r="AU449" s="112" t="s">
        <v>240</v>
      </c>
    </row>
    <row r="450" spans="2:65" s="119" customFormat="1" x14ac:dyDescent="0.25">
      <c r="B450" s="120"/>
      <c r="D450" s="200" t="s">
        <v>867</v>
      </c>
      <c r="F450" s="424" t="s">
        <v>5642</v>
      </c>
      <c r="L450" s="120"/>
      <c r="M450" s="198"/>
      <c r="T450" s="199"/>
      <c r="AT450" s="112" t="s">
        <v>867</v>
      </c>
      <c r="AU450" s="112" t="s">
        <v>240</v>
      </c>
    </row>
    <row r="451" spans="2:65" s="202" customFormat="1" ht="11.25" x14ac:dyDescent="0.25">
      <c r="B451" s="203"/>
      <c r="D451" s="196" t="s">
        <v>869</v>
      </c>
      <c r="E451" s="204" t="s">
        <v>792</v>
      </c>
      <c r="F451" s="205" t="s">
        <v>5868</v>
      </c>
      <c r="H451" s="206">
        <v>20</v>
      </c>
      <c r="L451" s="203"/>
      <c r="M451" s="207"/>
      <c r="T451" s="208"/>
      <c r="AT451" s="204" t="s">
        <v>869</v>
      </c>
      <c r="AU451" s="204" t="s">
        <v>240</v>
      </c>
      <c r="AV451" s="202" t="s">
        <v>240</v>
      </c>
      <c r="AW451" s="202" t="s">
        <v>871</v>
      </c>
      <c r="AX451" s="202" t="s">
        <v>544</v>
      </c>
      <c r="AY451" s="204" t="s">
        <v>858</v>
      </c>
    </row>
    <row r="452" spans="2:65" s="119" customFormat="1" ht="21.75" customHeight="1" x14ac:dyDescent="0.25">
      <c r="B452" s="120"/>
      <c r="C452" s="418" t="s">
        <v>1209</v>
      </c>
      <c r="D452" s="418" t="s">
        <v>512</v>
      </c>
      <c r="E452" s="419" t="s">
        <v>697</v>
      </c>
      <c r="F452" s="420" t="s">
        <v>698</v>
      </c>
      <c r="G452" s="421" t="s">
        <v>67</v>
      </c>
      <c r="H452" s="422">
        <v>1</v>
      </c>
      <c r="I452" s="423"/>
      <c r="J452" s="423">
        <f>ROUND(I452*H452,2)</f>
        <v>0</v>
      </c>
      <c r="K452" s="420" t="s">
        <v>862</v>
      </c>
      <c r="L452" s="120"/>
      <c r="M452" s="190" t="s">
        <v>792</v>
      </c>
      <c r="N452" s="191" t="s">
        <v>809</v>
      </c>
      <c r="O452" s="192">
        <v>0.625</v>
      </c>
      <c r="P452" s="192">
        <f>O452*H452</f>
        <v>0.625</v>
      </c>
      <c r="Q452" s="192">
        <v>4.4999999999999999E-4</v>
      </c>
      <c r="R452" s="192">
        <f>Q452*H452</f>
        <v>4.4999999999999999E-4</v>
      </c>
      <c r="S452" s="192">
        <v>0</v>
      </c>
      <c r="T452" s="193">
        <f>S452*H452</f>
        <v>0</v>
      </c>
      <c r="AR452" s="194" t="s">
        <v>955</v>
      </c>
      <c r="AT452" s="194" t="s">
        <v>512</v>
      </c>
      <c r="AU452" s="194" t="s">
        <v>240</v>
      </c>
      <c r="AY452" s="112" t="s">
        <v>858</v>
      </c>
      <c r="BE452" s="195">
        <f>IF(N452="základní",J452,0)</f>
        <v>0</v>
      </c>
      <c r="BF452" s="195">
        <f>IF(N452="snížená",J452,0)</f>
        <v>0</v>
      </c>
      <c r="BG452" s="195">
        <f>IF(N452="zákl. přenesená",J452,0)</f>
        <v>0</v>
      </c>
      <c r="BH452" s="195">
        <f>IF(N452="sníž. přenesená",J452,0)</f>
        <v>0</v>
      </c>
      <c r="BI452" s="195">
        <f>IF(N452="nulová",J452,0)</f>
        <v>0</v>
      </c>
      <c r="BJ452" s="112" t="s">
        <v>544</v>
      </c>
      <c r="BK452" s="195">
        <f>ROUND(I452*H452,2)</f>
        <v>0</v>
      </c>
      <c r="BL452" s="112" t="s">
        <v>955</v>
      </c>
      <c r="BM452" s="194" t="s">
        <v>5869</v>
      </c>
    </row>
    <row r="453" spans="2:65" s="119" customFormat="1" x14ac:dyDescent="0.25">
      <c r="B453" s="120"/>
      <c r="D453" s="196" t="s">
        <v>865</v>
      </c>
      <c r="F453" s="197" t="s">
        <v>5650</v>
      </c>
      <c r="L453" s="120"/>
      <c r="M453" s="198"/>
      <c r="T453" s="199"/>
      <c r="AT453" s="112" t="s">
        <v>865</v>
      </c>
      <c r="AU453" s="112" t="s">
        <v>240</v>
      </c>
    </row>
    <row r="454" spans="2:65" s="119" customFormat="1" x14ac:dyDescent="0.25">
      <c r="B454" s="120"/>
      <c r="D454" s="200" t="s">
        <v>867</v>
      </c>
      <c r="F454" s="424" t="s">
        <v>5651</v>
      </c>
      <c r="L454" s="120"/>
      <c r="M454" s="198"/>
      <c r="T454" s="199"/>
      <c r="AT454" s="112" t="s">
        <v>867</v>
      </c>
      <c r="AU454" s="112" t="s">
        <v>240</v>
      </c>
    </row>
    <row r="455" spans="2:65" s="171" customFormat="1" ht="22.9" customHeight="1" x14ac:dyDescent="0.2">
      <c r="B455" s="172"/>
      <c r="D455" s="173" t="s">
        <v>854</v>
      </c>
      <c r="E455" s="181" t="s">
        <v>5870</v>
      </c>
      <c r="F455" s="181" t="s">
        <v>5871</v>
      </c>
      <c r="J455" s="182">
        <f>BK455</f>
        <v>0</v>
      </c>
      <c r="L455" s="172"/>
      <c r="M455" s="176"/>
      <c r="P455" s="177">
        <f>SUM(P456:P458)</f>
        <v>1.6479999999999999</v>
      </c>
      <c r="R455" s="177">
        <f>SUM(R456:R458)</f>
        <v>4.1599999999999996E-3</v>
      </c>
      <c r="T455" s="178">
        <f>SUM(T456:T458)</f>
        <v>0</v>
      </c>
      <c r="AR455" s="173" t="s">
        <v>240</v>
      </c>
      <c r="AT455" s="179" t="s">
        <v>854</v>
      </c>
      <c r="AU455" s="179" t="s">
        <v>544</v>
      </c>
      <c r="AY455" s="173" t="s">
        <v>858</v>
      </c>
      <c r="BK455" s="180">
        <f>SUM(BK456:BK458)</f>
        <v>0</v>
      </c>
    </row>
    <row r="456" spans="2:65" s="119" customFormat="1" ht="16.5" customHeight="1" x14ac:dyDescent="0.25">
      <c r="B456" s="120"/>
      <c r="C456" s="418" t="s">
        <v>1541</v>
      </c>
      <c r="D456" s="418" t="s">
        <v>512</v>
      </c>
      <c r="E456" s="419" t="s">
        <v>5872</v>
      </c>
      <c r="F456" s="420" t="s">
        <v>5873</v>
      </c>
      <c r="G456" s="421" t="s">
        <v>67</v>
      </c>
      <c r="H456" s="422">
        <v>8</v>
      </c>
      <c r="I456" s="423"/>
      <c r="J456" s="423">
        <f>ROUND(I456*H456,2)</f>
        <v>0</v>
      </c>
      <c r="K456" s="420" t="s">
        <v>862</v>
      </c>
      <c r="L456" s="120"/>
      <c r="M456" s="190" t="s">
        <v>792</v>
      </c>
      <c r="N456" s="191" t="s">
        <v>809</v>
      </c>
      <c r="O456" s="192">
        <v>0.20599999999999999</v>
      </c>
      <c r="P456" s="192">
        <f>O456*H456</f>
        <v>1.6479999999999999</v>
      </c>
      <c r="Q456" s="192">
        <v>5.1999999999999995E-4</v>
      </c>
      <c r="R456" s="192">
        <f>Q456*H456</f>
        <v>4.1599999999999996E-3</v>
      </c>
      <c r="S456" s="192">
        <v>0</v>
      </c>
      <c r="T456" s="193">
        <f>S456*H456</f>
        <v>0</v>
      </c>
      <c r="AR456" s="194" t="s">
        <v>955</v>
      </c>
      <c r="AT456" s="194" t="s">
        <v>512</v>
      </c>
      <c r="AU456" s="194" t="s">
        <v>240</v>
      </c>
      <c r="AY456" s="112" t="s">
        <v>858</v>
      </c>
      <c r="BE456" s="195">
        <f>IF(N456="základní",J456,0)</f>
        <v>0</v>
      </c>
      <c r="BF456" s="195">
        <f>IF(N456="snížená",J456,0)</f>
        <v>0</v>
      </c>
      <c r="BG456" s="195">
        <f>IF(N456="zákl. přenesená",J456,0)</f>
        <v>0</v>
      </c>
      <c r="BH456" s="195">
        <f>IF(N456="sníž. přenesená",J456,0)</f>
        <v>0</v>
      </c>
      <c r="BI456" s="195">
        <f>IF(N456="nulová",J456,0)</f>
        <v>0</v>
      </c>
      <c r="BJ456" s="112" t="s">
        <v>544</v>
      </c>
      <c r="BK456" s="195">
        <f>ROUND(I456*H456,2)</f>
        <v>0</v>
      </c>
      <c r="BL456" s="112" t="s">
        <v>955</v>
      </c>
      <c r="BM456" s="194" t="s">
        <v>5874</v>
      </c>
    </row>
    <row r="457" spans="2:65" s="119" customFormat="1" x14ac:dyDescent="0.25">
      <c r="B457" s="120"/>
      <c r="D457" s="196" t="s">
        <v>865</v>
      </c>
      <c r="F457" s="197" t="s">
        <v>5875</v>
      </c>
      <c r="L457" s="120"/>
      <c r="M457" s="198"/>
      <c r="T457" s="199"/>
      <c r="AT457" s="112" t="s">
        <v>865</v>
      </c>
      <c r="AU457" s="112" t="s">
        <v>240</v>
      </c>
    </row>
    <row r="458" spans="2:65" s="119" customFormat="1" x14ac:dyDescent="0.25">
      <c r="B458" s="120"/>
      <c r="D458" s="200" t="s">
        <v>867</v>
      </c>
      <c r="F458" s="424" t="s">
        <v>5876</v>
      </c>
      <c r="L458" s="120"/>
      <c r="M458" s="219"/>
      <c r="N458" s="220"/>
      <c r="O458" s="220"/>
      <c r="P458" s="220"/>
      <c r="Q458" s="220"/>
      <c r="R458" s="220"/>
      <c r="S458" s="220"/>
      <c r="T458" s="221"/>
      <c r="AT458" s="112" t="s">
        <v>867</v>
      </c>
      <c r="AU458" s="112" t="s">
        <v>240</v>
      </c>
    </row>
    <row r="459" spans="2:65" s="119" customFormat="1" ht="6.95" customHeight="1" x14ac:dyDescent="0.25">
      <c r="B459" s="140"/>
      <c r="C459" s="141"/>
      <c r="D459" s="141"/>
      <c r="E459" s="141"/>
      <c r="F459" s="141"/>
      <c r="G459" s="141"/>
      <c r="H459" s="141"/>
      <c r="I459" s="141"/>
      <c r="J459" s="141"/>
      <c r="K459" s="141"/>
      <c r="L459" s="120"/>
    </row>
  </sheetData>
  <mergeCells count="9">
    <mergeCell ref="E50:H50"/>
    <mergeCell ref="E84:H84"/>
    <mergeCell ref="E86:H86"/>
    <mergeCell ref="L2:V2"/>
    <mergeCell ref="E7:H7"/>
    <mergeCell ref="E9:H9"/>
    <mergeCell ref="E18:H18"/>
    <mergeCell ref="E27:H27"/>
    <mergeCell ref="E48:H48"/>
  </mergeCells>
  <hyperlinks>
    <hyperlink ref="F99" r:id="rId1" xr:uid="{81C51229-F8A0-4387-A711-7C439189AB9F}"/>
    <hyperlink ref="F105" r:id="rId2" xr:uid="{DB17B869-AA5B-4B98-B81F-37B2609E15F8}"/>
    <hyperlink ref="F108" r:id="rId3" xr:uid="{43508E35-8C1B-4810-B92A-BCEA28D20BC0}"/>
    <hyperlink ref="F112" r:id="rId4" xr:uid="{AD3937EE-DE02-419B-8940-69C0298A6580}"/>
    <hyperlink ref="F116" r:id="rId5" xr:uid="{58DC1CCB-12B7-4B9B-BBB8-8F75B5C16A66}"/>
    <hyperlink ref="F119" r:id="rId6" xr:uid="{3457E4E3-CFF6-4D28-91B5-1787C22F0828}"/>
    <hyperlink ref="F123" r:id="rId7" xr:uid="{05FA1AED-6E3A-4274-A983-F471780F31D4}"/>
    <hyperlink ref="F137" r:id="rId8" xr:uid="{12F891C1-8716-450B-8911-E31E7BF3E699}"/>
    <hyperlink ref="F144" r:id="rId9" xr:uid="{107F1B01-6688-47C2-A0A2-988A7B4C4A6C}"/>
    <hyperlink ref="F147" r:id="rId10" xr:uid="{C8F8E7D5-6C1D-4485-9575-564249AD9CC1}"/>
    <hyperlink ref="F152" r:id="rId11" xr:uid="{8861B31A-1E7B-4FA0-8270-29240168606F}"/>
    <hyperlink ref="F159" r:id="rId12" xr:uid="{C471EFCC-9006-4ABA-90A0-6E693A9E3AAC}"/>
    <hyperlink ref="F166" r:id="rId13" xr:uid="{058E2289-C350-4E93-8C2A-70B0FE439D1A}"/>
    <hyperlink ref="F173" r:id="rId14" xr:uid="{8D333B51-23DD-46A8-AB36-483DE698BDB5}"/>
    <hyperlink ref="F176" r:id="rId15" xr:uid="{1296E940-1BEB-4500-B06E-0837172E9CCB}"/>
    <hyperlink ref="F179" r:id="rId16" xr:uid="{AA67B402-CD9A-41A9-8DE9-7CE441259C95}"/>
    <hyperlink ref="F182" r:id="rId17" xr:uid="{5A27AEB8-6A26-4205-8E3E-195037B17CEA}"/>
    <hyperlink ref="F185" r:id="rId18" xr:uid="{B37493A6-21B6-4F89-965D-F2CA5CCCDF4A}"/>
    <hyperlink ref="F188" r:id="rId19" xr:uid="{52BB8811-5B25-46C3-9A9D-A5AB927F0726}"/>
    <hyperlink ref="F191" r:id="rId20" xr:uid="{EA110D9B-CED6-4CE4-A158-060DD60CF203}"/>
    <hyperlink ref="F194" r:id="rId21" xr:uid="{638EA28E-0B76-4436-B75E-FBCA6F8B2E15}"/>
    <hyperlink ref="F197" r:id="rId22" xr:uid="{9AD5EFFA-3C4B-4CAE-AF89-A7C9B611165E}"/>
    <hyperlink ref="F201" r:id="rId23" xr:uid="{F0990E95-12AA-4721-B66D-E74D39E6C63A}"/>
    <hyperlink ref="F208" r:id="rId24" xr:uid="{8B361F58-5014-4DC2-84E0-EF57ED0B4A4F}"/>
    <hyperlink ref="F212" r:id="rId25" xr:uid="{A44827EF-230F-42E8-B4BE-D95B96124E72}"/>
    <hyperlink ref="F216" r:id="rId26" xr:uid="{BBB8B023-F823-45F5-B7EF-8A052CBDCE7F}"/>
    <hyperlink ref="F220" r:id="rId27" xr:uid="{5F842480-5B91-48B2-B0A5-BB17B296B763}"/>
    <hyperlink ref="F224" r:id="rId28" xr:uid="{4E632AB1-FA33-4ECB-94FA-B54789CDCFAE}"/>
    <hyperlink ref="F227" r:id="rId29" xr:uid="{E364BF6C-F72A-42ED-894C-EBC588A583CB}"/>
    <hyperlink ref="F232" r:id="rId30" xr:uid="{BE30794A-2767-403D-BBB7-E1D571082ABB}"/>
    <hyperlink ref="F236" r:id="rId31" xr:uid="{3C1781B7-B76E-445C-BA28-796314BED2D2}"/>
    <hyperlink ref="F239" r:id="rId32" xr:uid="{8AED1747-AEB9-4DF8-93EB-A5A14C99DBEA}"/>
    <hyperlink ref="F243" r:id="rId33" xr:uid="{4E4A1E68-AA18-428E-A40E-2C06C8078BE8}"/>
    <hyperlink ref="F246" r:id="rId34" xr:uid="{BB767B10-A505-41AB-827C-1F6911BB3665}"/>
    <hyperlink ref="F249" r:id="rId35" xr:uid="{D779592F-C142-49BC-B9CD-199598E249CB}"/>
    <hyperlink ref="F252" r:id="rId36" xr:uid="{3DD1C4CD-3F79-4225-A38F-99AC932A0D9F}"/>
    <hyperlink ref="F256" r:id="rId37" xr:uid="{77E0AB24-7D84-4596-B37D-907F8C3B86AD}"/>
    <hyperlink ref="F261" r:id="rId38" xr:uid="{0C03ED9D-68E7-41C1-B4A4-B1DC7EFCAB5E}"/>
    <hyperlink ref="F264" r:id="rId39" xr:uid="{32022506-49CB-4721-95D1-7F0AD67401C6}"/>
    <hyperlink ref="F268" r:id="rId40" xr:uid="{CF4D6DFE-37DD-4C62-8E70-E2BA3CF007D8}"/>
    <hyperlink ref="F272" r:id="rId41" xr:uid="{15E7BA9E-4922-4DDD-B9B8-8A7B3EC0105B}"/>
    <hyperlink ref="F276" r:id="rId42" xr:uid="{A3713A4E-2216-45BD-8FC3-CA2DBAB601E2}"/>
    <hyperlink ref="F280" r:id="rId43" xr:uid="{097EFD09-7E2D-46F7-AB9D-B36295C51192}"/>
    <hyperlink ref="F284" r:id="rId44" xr:uid="{2103E58D-6083-46DE-93D1-D1BB92B84E09}"/>
    <hyperlink ref="F288" r:id="rId45" xr:uid="{2B66BAFA-A364-4F58-A487-22603D46810E}"/>
    <hyperlink ref="F292" r:id="rId46" xr:uid="{4B92BA79-6869-46A0-AE9E-2C89830D307D}"/>
    <hyperlink ref="F296" r:id="rId47" xr:uid="{45127BDA-0C4A-423E-BD52-17ACBD9AC200}"/>
    <hyperlink ref="F303" r:id="rId48" xr:uid="{E83761CB-9810-464D-BCC4-C4BD4C4CB978}"/>
    <hyperlink ref="F306" r:id="rId49" xr:uid="{F8AD900E-594E-49EF-8209-6EE547044AB1}"/>
    <hyperlink ref="F309" r:id="rId50" xr:uid="{757BFF26-E33A-4F9D-9372-68CD9D55AAEC}"/>
    <hyperlink ref="F312" r:id="rId51" xr:uid="{63FBC152-DAA6-4803-87E1-C44A7AC1633E}"/>
    <hyperlink ref="F315" r:id="rId52" xr:uid="{90CFF41B-4D34-4B9E-9838-2A3865DF9F1C}"/>
    <hyperlink ref="F318" r:id="rId53" xr:uid="{19250B0A-9496-401E-A107-F73075C4BBDD}"/>
    <hyperlink ref="F321" r:id="rId54" xr:uid="{A3B9FAD5-CA44-4A71-8F18-CC4677EC4C64}"/>
    <hyperlink ref="F324" r:id="rId55" xr:uid="{48B78B44-0F1C-4EA7-8866-F94F382DF1AB}"/>
    <hyperlink ref="F328" r:id="rId56" xr:uid="{1C977099-ED97-4E80-B424-5DD5B8C4D834}"/>
    <hyperlink ref="F332" r:id="rId57" xr:uid="{969DF7A1-83F1-43D0-B3FA-054BBBA7303A}"/>
    <hyperlink ref="F343" r:id="rId58" xr:uid="{CD053CBD-1E8E-4D02-982D-F21EF91C47EA}"/>
    <hyperlink ref="F346" r:id="rId59" xr:uid="{9EA425AC-CF2D-498E-8263-C405BD41FC4F}"/>
    <hyperlink ref="F350" r:id="rId60" xr:uid="{9AFA9B3F-9CEE-4846-973F-462FDDFAE288}"/>
    <hyperlink ref="F354" r:id="rId61" xr:uid="{0CC31695-5685-4FF1-8E92-86332C9C0D78}"/>
    <hyperlink ref="F357" r:id="rId62" xr:uid="{31DB6E56-2B3D-4564-B0C7-A4D1C0CB628C}"/>
    <hyperlink ref="F361" r:id="rId63" xr:uid="{D280A764-85D4-49E4-B40A-794A91DD15EC}"/>
    <hyperlink ref="F364" r:id="rId64" xr:uid="{4AAA4FC3-2B6C-4196-864D-0E40C68C1136}"/>
    <hyperlink ref="F368" r:id="rId65" xr:uid="{74B5DECC-3940-40E4-962C-5D0040EB37A1}"/>
    <hyperlink ref="F371" r:id="rId66" xr:uid="{F3A06CD7-0F04-4C62-B98C-233A3D1794A2}"/>
    <hyperlink ref="F375" r:id="rId67" xr:uid="{C23FD43F-B5C8-4883-9DAA-90A9262F21DF}"/>
    <hyperlink ref="F378" r:id="rId68" xr:uid="{25ABB44C-D2FD-4C31-8BF0-338274FAADD8}"/>
    <hyperlink ref="F381" r:id="rId69" xr:uid="{D26FD434-EA11-4A48-834B-A3DF945E99A8}"/>
    <hyperlink ref="F385" r:id="rId70" xr:uid="{B85BE321-0020-4B40-B4B8-1BCD9B31939E}"/>
    <hyperlink ref="F392" r:id="rId71" xr:uid="{A4ED3E35-D204-43DC-BCCA-0B1071EBBFFB}"/>
    <hyperlink ref="F395" r:id="rId72" xr:uid="{2D90988B-8F9E-41E5-B509-806574BC90AF}"/>
    <hyperlink ref="F398" r:id="rId73" xr:uid="{43B52BFB-EFB3-49BC-A81B-E8D2970CEE97}"/>
    <hyperlink ref="F401" r:id="rId74" xr:uid="{A5DFD744-BC29-4318-BE11-B2ED929B13D8}"/>
    <hyperlink ref="F404" r:id="rId75" xr:uid="{7AE484AE-0191-461D-8CBE-4D9916936837}"/>
    <hyperlink ref="F407" r:id="rId76" xr:uid="{7E03279E-DE81-4600-8752-F49EA3BB5F2A}"/>
    <hyperlink ref="F410" r:id="rId77" xr:uid="{16DFFD9B-D218-4FD4-A177-6A283C817CF0}"/>
    <hyperlink ref="F413" r:id="rId78" xr:uid="{821353E7-D900-43D5-84E2-D88E3060CE8E}"/>
    <hyperlink ref="F417" r:id="rId79" xr:uid="{B711C68F-E1D1-44D1-87D4-2BC7260C3BAA}"/>
    <hyperlink ref="F420" r:id="rId80" xr:uid="{86B9753C-3CB1-49BB-B817-ABB674A92C35}"/>
    <hyperlink ref="F423" r:id="rId81" xr:uid="{3A51FCE7-921F-4CC2-8FE4-9D6589971148}"/>
    <hyperlink ref="F428" r:id="rId82" xr:uid="{133A18B8-F622-4D50-B3A0-D39F0425E48E}"/>
    <hyperlink ref="F435" r:id="rId83" xr:uid="{65A2101C-48F1-4CBB-8853-69D9911FC947}"/>
    <hyperlink ref="F438" r:id="rId84" xr:uid="{B5E7C4B5-CC43-4AF4-AB00-02DF9333A068}"/>
    <hyperlink ref="F441" r:id="rId85" xr:uid="{3D7EF235-B7E3-4828-9843-1308CB631316}"/>
    <hyperlink ref="F444" r:id="rId86" xr:uid="{9B5F612E-0822-4A22-AA7F-E5D0E45B7178}"/>
    <hyperlink ref="F450" r:id="rId87" xr:uid="{4E588C22-E810-4287-B481-8784214D4F33}"/>
    <hyperlink ref="F454" r:id="rId88" xr:uid="{B42E2841-0391-4F17-8CAA-B8B21C1B0A4E}"/>
    <hyperlink ref="F458" r:id="rId89" xr:uid="{8AB6E973-5C94-4FF3-8325-07FD1235C39C}"/>
  </hyperlinks>
  <pageMargins left="0.7" right="0.7" top="0.78749999999999998" bottom="0.78749999999999998" header="0.51180555555555496" footer="0.51180555555555496"/>
  <pageSetup paperSize="9" firstPageNumber="0"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BM406"/>
  <sheetViews>
    <sheetView topLeftCell="C77" zoomScaleNormal="100" workbookViewId="0">
      <selection activeCell="W89" sqref="W89"/>
    </sheetView>
  </sheetViews>
  <sheetFormatPr defaultRowHeight="15" x14ac:dyDescent="0.25"/>
  <cols>
    <col min="1" max="1" width="7.140625" customWidth="1"/>
    <col min="2" max="2" width="1" customWidth="1"/>
    <col min="3" max="3" width="3.5703125" customWidth="1"/>
    <col min="4" max="4" width="3.7109375" customWidth="1"/>
    <col min="5" max="5" width="14.7109375" customWidth="1"/>
    <col min="6" max="6" width="86.42578125" customWidth="1"/>
    <col min="7" max="7" width="6.42578125" customWidth="1"/>
    <col min="8" max="8" width="12" customWidth="1"/>
    <col min="9" max="9" width="13.5703125" customWidth="1"/>
    <col min="10" max="11" width="19.140625" customWidth="1"/>
    <col min="12" max="12" width="8" customWidth="1"/>
    <col min="13" max="13" width="9.28515625" hidden="1" customWidth="1"/>
    <col min="15" max="20" width="12.1406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s>
  <sheetData>
    <row r="2" spans="2:46" ht="36.950000000000003" customHeight="1" x14ac:dyDescent="0.25">
      <c r="L2" s="475"/>
      <c r="M2" s="475"/>
      <c r="N2" s="475"/>
      <c r="O2" s="475"/>
      <c r="P2" s="475"/>
      <c r="Q2" s="475"/>
      <c r="R2" s="475"/>
      <c r="S2" s="475"/>
      <c r="T2" s="475"/>
      <c r="U2" s="475"/>
      <c r="V2" s="475"/>
      <c r="AT2" s="112" t="s">
        <v>5881</v>
      </c>
    </row>
    <row r="3" spans="2:46" ht="6.95" customHeight="1" x14ac:dyDescent="0.25">
      <c r="B3" s="113"/>
      <c r="C3" s="114"/>
      <c r="D3" s="114"/>
      <c r="E3" s="114"/>
      <c r="F3" s="114"/>
      <c r="G3" s="114"/>
      <c r="H3" s="114"/>
      <c r="I3" s="114"/>
      <c r="J3" s="114"/>
      <c r="K3" s="114"/>
      <c r="L3" s="115"/>
      <c r="AT3" s="112" t="s">
        <v>240</v>
      </c>
    </row>
    <row r="4" spans="2:46" ht="24.95" customHeight="1" x14ac:dyDescent="0.25">
      <c r="B4" s="115"/>
      <c r="D4" s="116" t="s">
        <v>785</v>
      </c>
      <c r="L4" s="115"/>
      <c r="M4" s="117" t="s">
        <v>786</v>
      </c>
      <c r="AT4" s="112" t="s">
        <v>787</v>
      </c>
    </row>
    <row r="5" spans="2:46" ht="6.95" customHeight="1" x14ac:dyDescent="0.25">
      <c r="B5" s="115"/>
      <c r="L5" s="115"/>
    </row>
    <row r="6" spans="2:46" ht="12" customHeight="1" x14ac:dyDescent="0.25">
      <c r="B6" s="115"/>
      <c r="D6" s="118" t="s">
        <v>788</v>
      </c>
      <c r="L6" s="115"/>
    </row>
    <row r="7" spans="2:46" ht="26.25" customHeight="1" x14ac:dyDescent="0.25">
      <c r="B7" s="115"/>
      <c r="E7" s="478" t="str">
        <f>'[4]Rekapitulace stavby'!K6</f>
        <v>PŘÍSTAVBA K ZŠ KOSTELNÍ NÁM.,MORAVSKÁ TŘEBOVÁ_ZMĚNA STAVBY č.2 - 07/2025 - PD PRO VÝBĚR ZHOTOVITELE</v>
      </c>
      <c r="F7" s="479"/>
      <c r="G7" s="479"/>
      <c r="H7" s="479"/>
      <c r="L7" s="115"/>
    </row>
    <row r="8" spans="2:46" s="119" customFormat="1" ht="12" customHeight="1" x14ac:dyDescent="0.25">
      <c r="B8" s="120"/>
      <c r="D8" s="118" t="s">
        <v>789</v>
      </c>
      <c r="L8" s="120"/>
    </row>
    <row r="9" spans="2:46" s="119" customFormat="1" ht="16.5" customHeight="1" x14ac:dyDescent="0.25">
      <c r="B9" s="120"/>
      <c r="E9" s="476" t="s">
        <v>5882</v>
      </c>
      <c r="F9" s="477"/>
      <c r="G9" s="477"/>
      <c r="H9" s="477"/>
      <c r="L9" s="120"/>
    </row>
    <row r="10" spans="2:46" s="119" customFormat="1" x14ac:dyDescent="0.25">
      <c r="B10" s="120"/>
      <c r="L10" s="120"/>
    </row>
    <row r="11" spans="2:46" s="119" customFormat="1" ht="12" customHeight="1" x14ac:dyDescent="0.25">
      <c r="B11" s="120"/>
      <c r="D11" s="118" t="s">
        <v>791</v>
      </c>
      <c r="F11" s="121" t="s">
        <v>792</v>
      </c>
      <c r="I11" s="118" t="s">
        <v>793</v>
      </c>
      <c r="J11" s="121" t="s">
        <v>792</v>
      </c>
      <c r="L11" s="120"/>
    </row>
    <row r="12" spans="2:46" s="119" customFormat="1" ht="12" customHeight="1" x14ac:dyDescent="0.25">
      <c r="B12" s="120"/>
      <c r="D12" s="118" t="s">
        <v>794</v>
      </c>
      <c r="F12" s="121" t="s">
        <v>4760</v>
      </c>
      <c r="I12" s="118" t="s">
        <v>795</v>
      </c>
      <c r="J12" s="122" t="str">
        <f>'[4]Rekapitulace stavby'!AN8</f>
        <v>19. 11. 2025</v>
      </c>
      <c r="L12" s="120"/>
    </row>
    <row r="13" spans="2:46" s="119" customFormat="1" ht="10.9" customHeight="1" x14ac:dyDescent="0.25">
      <c r="B13" s="120"/>
      <c r="L13" s="120"/>
    </row>
    <row r="14" spans="2:46" s="119" customFormat="1" ht="12" customHeight="1" x14ac:dyDescent="0.25">
      <c r="B14" s="120"/>
      <c r="D14" s="118" t="s">
        <v>796</v>
      </c>
      <c r="I14" s="118" t="s">
        <v>797</v>
      </c>
      <c r="J14" s="121" t="str">
        <f>IF('[4]Rekapitulace stavby'!AN10="","",'[4]Rekapitulace stavby'!AN10)</f>
        <v/>
      </c>
      <c r="L14" s="120"/>
    </row>
    <row r="15" spans="2:46" s="119" customFormat="1" ht="18" customHeight="1" x14ac:dyDescent="0.25">
      <c r="B15" s="120"/>
      <c r="E15" s="121" t="str">
        <f>IF('[4]Rekapitulace stavby'!E11="","",'[4]Rekapitulace stavby'!E11)</f>
        <v xml:space="preserve"> </v>
      </c>
      <c r="I15" s="118" t="s">
        <v>799</v>
      </c>
      <c r="J15" s="121" t="str">
        <f>IF('[4]Rekapitulace stavby'!AN11="","",'[4]Rekapitulace stavby'!AN11)</f>
        <v/>
      </c>
      <c r="L15" s="120"/>
    </row>
    <row r="16" spans="2:46" s="119" customFormat="1" ht="6.95" customHeight="1" x14ac:dyDescent="0.25">
      <c r="B16" s="120"/>
      <c r="L16" s="120"/>
    </row>
    <row r="17" spans="2:12" s="119" customFormat="1" ht="12" customHeight="1" x14ac:dyDescent="0.25">
      <c r="B17" s="120"/>
      <c r="D17" s="118" t="s">
        <v>800</v>
      </c>
      <c r="I17" s="118" t="s">
        <v>797</v>
      </c>
      <c r="J17" s="121" t="str">
        <f>'[4]Rekapitulace stavby'!AN13</f>
        <v/>
      </c>
      <c r="L17" s="120"/>
    </row>
    <row r="18" spans="2:12" s="119" customFormat="1" ht="18" customHeight="1" x14ac:dyDescent="0.25">
      <c r="B18" s="120"/>
      <c r="E18" s="480" t="str">
        <f>'[4]Rekapitulace stavby'!E14</f>
        <v xml:space="preserve"> </v>
      </c>
      <c r="F18" s="480"/>
      <c r="G18" s="480"/>
      <c r="H18" s="480"/>
      <c r="I18" s="118" t="s">
        <v>799</v>
      </c>
      <c r="J18" s="121" t="str">
        <f>'[4]Rekapitulace stavby'!AN14</f>
        <v/>
      </c>
      <c r="L18" s="120"/>
    </row>
    <row r="19" spans="2:12" s="119" customFormat="1" ht="6.95" customHeight="1" x14ac:dyDescent="0.25">
      <c r="B19" s="120"/>
      <c r="L19" s="120"/>
    </row>
    <row r="20" spans="2:12" s="119" customFormat="1" ht="12" customHeight="1" x14ac:dyDescent="0.25">
      <c r="B20" s="120"/>
      <c r="D20" s="118" t="s">
        <v>801</v>
      </c>
      <c r="I20" s="118" t="s">
        <v>797</v>
      </c>
      <c r="J20" s="121" t="s">
        <v>792</v>
      </c>
      <c r="L20" s="120"/>
    </row>
    <row r="21" spans="2:12" s="119" customFormat="1" ht="18" customHeight="1" x14ac:dyDescent="0.25">
      <c r="B21" s="120"/>
      <c r="E21" s="121" t="s">
        <v>4761</v>
      </c>
      <c r="I21" s="118" t="s">
        <v>799</v>
      </c>
      <c r="J21" s="121" t="s">
        <v>792</v>
      </c>
      <c r="L21" s="120"/>
    </row>
    <row r="22" spans="2:12" s="119" customFormat="1" ht="6.95" customHeight="1" x14ac:dyDescent="0.25">
      <c r="B22" s="120"/>
      <c r="L22" s="120"/>
    </row>
    <row r="23" spans="2:12" s="119" customFormat="1" ht="12" customHeight="1" x14ac:dyDescent="0.25">
      <c r="B23" s="120"/>
      <c r="D23" s="118" t="s">
        <v>803</v>
      </c>
      <c r="I23" s="118" t="s">
        <v>797</v>
      </c>
      <c r="J23" s="121" t="s">
        <v>792</v>
      </c>
      <c r="L23" s="120"/>
    </row>
    <row r="24" spans="2:12" s="119" customFormat="1" ht="18" customHeight="1" x14ac:dyDescent="0.25">
      <c r="B24" s="120"/>
      <c r="E24" s="121" t="s">
        <v>4761</v>
      </c>
      <c r="I24" s="118" t="s">
        <v>799</v>
      </c>
      <c r="J24" s="121" t="s">
        <v>792</v>
      </c>
      <c r="L24" s="120"/>
    </row>
    <row r="25" spans="2:12" s="119" customFormat="1" ht="6.95" customHeight="1" x14ac:dyDescent="0.25">
      <c r="B25" s="120"/>
      <c r="L25" s="120"/>
    </row>
    <row r="26" spans="2:12" s="119" customFormat="1" ht="12" customHeight="1" x14ac:dyDescent="0.25">
      <c r="B26" s="120"/>
      <c r="D26" s="118" t="s">
        <v>804</v>
      </c>
      <c r="L26" s="120"/>
    </row>
    <row r="27" spans="2:12" s="123" customFormat="1" ht="16.5" customHeight="1" x14ac:dyDescent="0.25">
      <c r="B27" s="124"/>
      <c r="E27" s="481" t="s">
        <v>792</v>
      </c>
      <c r="F27" s="481"/>
      <c r="G27" s="481"/>
      <c r="H27" s="481"/>
      <c r="L27" s="124"/>
    </row>
    <row r="28" spans="2:12" s="119" customFormat="1" ht="6.95" customHeight="1" x14ac:dyDescent="0.25">
      <c r="B28" s="120"/>
      <c r="L28" s="120"/>
    </row>
    <row r="29" spans="2:12" s="119" customFormat="1" ht="6.95" customHeight="1" x14ac:dyDescent="0.25">
      <c r="B29" s="120"/>
      <c r="D29" s="126"/>
      <c r="E29" s="126"/>
      <c r="F29" s="126"/>
      <c r="G29" s="126"/>
      <c r="H29" s="126"/>
      <c r="I29" s="126"/>
      <c r="J29" s="126"/>
      <c r="K29" s="126"/>
      <c r="L29" s="120"/>
    </row>
    <row r="30" spans="2:12" s="119" customFormat="1" ht="25.35" customHeight="1" x14ac:dyDescent="0.25">
      <c r="B30" s="120"/>
      <c r="D30" s="127" t="s">
        <v>805</v>
      </c>
      <c r="J30" s="128">
        <f>ROUND(J91, 2)</f>
        <v>0</v>
      </c>
      <c r="L30" s="120"/>
    </row>
    <row r="31" spans="2:12" s="119" customFormat="1" ht="6.95" customHeight="1" x14ac:dyDescent="0.25">
      <c r="B31" s="120"/>
      <c r="D31" s="126"/>
      <c r="E31" s="126"/>
      <c r="F31" s="126"/>
      <c r="G31" s="126"/>
      <c r="H31" s="126"/>
      <c r="I31" s="126"/>
      <c r="J31" s="126"/>
      <c r="K31" s="126"/>
      <c r="L31" s="120"/>
    </row>
    <row r="32" spans="2:12" s="119" customFormat="1" ht="14.45" customHeight="1" x14ac:dyDescent="0.25">
      <c r="B32" s="120"/>
      <c r="F32" s="129" t="s">
        <v>806</v>
      </c>
      <c r="I32" s="129" t="s">
        <v>807</v>
      </c>
      <c r="J32" s="129" t="s">
        <v>808</v>
      </c>
      <c r="L32" s="120"/>
    </row>
    <row r="33" spans="2:12" s="119" customFormat="1" ht="14.45" customHeight="1" x14ac:dyDescent="0.25">
      <c r="B33" s="120"/>
      <c r="D33" s="130" t="s">
        <v>45</v>
      </c>
      <c r="E33" s="118" t="s">
        <v>809</v>
      </c>
      <c r="F33" s="131">
        <f>ROUND((SUM(BE91:BE405)),  2)</f>
        <v>0</v>
      </c>
      <c r="I33" s="132">
        <v>0.21</v>
      </c>
      <c r="J33" s="131">
        <f>ROUND(((SUM(BE91:BE405))*I33),  2)</f>
        <v>0</v>
      </c>
      <c r="L33" s="120"/>
    </row>
    <row r="34" spans="2:12" s="119" customFormat="1" ht="14.45" customHeight="1" x14ac:dyDescent="0.25">
      <c r="B34" s="120"/>
      <c r="E34" s="118" t="s">
        <v>810</v>
      </c>
      <c r="F34" s="131">
        <f>ROUND((SUM(BF91:BF405)),  2)</f>
        <v>0</v>
      </c>
      <c r="I34" s="132">
        <v>0.12</v>
      </c>
      <c r="J34" s="131">
        <f>ROUND(((SUM(BF91:BF405))*I34),  2)</f>
        <v>0</v>
      </c>
      <c r="L34" s="120"/>
    </row>
    <row r="35" spans="2:12" s="119" customFormat="1" ht="14.45" hidden="1" customHeight="1" x14ac:dyDescent="0.25">
      <c r="B35" s="120"/>
      <c r="E35" s="118" t="s">
        <v>811</v>
      </c>
      <c r="F35" s="131">
        <f>ROUND((SUM(BG91:BG405)),  2)</f>
        <v>0</v>
      </c>
      <c r="I35" s="132">
        <v>0.21</v>
      </c>
      <c r="J35" s="131">
        <f>0</f>
        <v>0</v>
      </c>
      <c r="L35" s="120"/>
    </row>
    <row r="36" spans="2:12" s="119" customFormat="1" ht="14.45" hidden="1" customHeight="1" x14ac:dyDescent="0.25">
      <c r="B36" s="120"/>
      <c r="E36" s="118" t="s">
        <v>812</v>
      </c>
      <c r="F36" s="131">
        <f>ROUND((SUM(BH91:BH405)),  2)</f>
        <v>0</v>
      </c>
      <c r="I36" s="132">
        <v>0.12</v>
      </c>
      <c r="J36" s="131">
        <f>0</f>
        <v>0</v>
      </c>
      <c r="L36" s="120"/>
    </row>
    <row r="37" spans="2:12" s="119" customFormat="1" ht="14.45" hidden="1" customHeight="1" x14ac:dyDescent="0.25">
      <c r="B37" s="120"/>
      <c r="E37" s="118" t="s">
        <v>813</v>
      </c>
      <c r="F37" s="131">
        <f>ROUND((SUM(BI91:BI405)),  2)</f>
        <v>0</v>
      </c>
      <c r="I37" s="132">
        <v>0</v>
      </c>
      <c r="J37" s="131">
        <f>0</f>
        <v>0</v>
      </c>
      <c r="L37" s="120"/>
    </row>
    <row r="38" spans="2:12" s="119" customFormat="1" ht="6.95" customHeight="1" x14ac:dyDescent="0.25">
      <c r="B38" s="120"/>
      <c r="L38" s="120"/>
    </row>
    <row r="39" spans="2:12" s="119" customFormat="1" ht="25.35" customHeight="1" x14ac:dyDescent="0.25">
      <c r="B39" s="120"/>
      <c r="C39" s="133"/>
      <c r="D39" s="134" t="s">
        <v>46</v>
      </c>
      <c r="E39" s="135"/>
      <c r="F39" s="135"/>
      <c r="G39" s="136" t="s">
        <v>814</v>
      </c>
      <c r="H39" s="137" t="s">
        <v>815</v>
      </c>
      <c r="I39" s="135"/>
      <c r="J39" s="138">
        <f>SUM(J30:J37)</f>
        <v>0</v>
      </c>
      <c r="K39" s="139"/>
      <c r="L39" s="120"/>
    </row>
    <row r="40" spans="2:12" s="119" customFormat="1" ht="14.45" customHeight="1" x14ac:dyDescent="0.25">
      <c r="B40" s="140"/>
      <c r="C40" s="141"/>
      <c r="D40" s="141"/>
      <c r="E40" s="141"/>
      <c r="F40" s="141"/>
      <c r="G40" s="141"/>
      <c r="H40" s="141"/>
      <c r="I40" s="141"/>
      <c r="J40" s="141"/>
      <c r="K40" s="141"/>
      <c r="L40" s="120"/>
    </row>
    <row r="44" spans="2:12" s="119" customFormat="1" ht="6.95" customHeight="1" x14ac:dyDescent="0.25">
      <c r="B44" s="142"/>
      <c r="C44" s="143"/>
      <c r="D44" s="143"/>
      <c r="E44" s="143"/>
      <c r="F44" s="143"/>
      <c r="G44" s="143"/>
      <c r="H44" s="143"/>
      <c r="I44" s="143"/>
      <c r="J44" s="143"/>
      <c r="K44" s="143"/>
      <c r="L44" s="120"/>
    </row>
    <row r="45" spans="2:12" s="119" customFormat="1" ht="24.95" customHeight="1" x14ac:dyDescent="0.25">
      <c r="B45" s="120"/>
      <c r="C45" s="116" t="s">
        <v>816</v>
      </c>
      <c r="L45" s="120"/>
    </row>
    <row r="46" spans="2:12" s="119" customFormat="1" ht="6.95" customHeight="1" x14ac:dyDescent="0.25">
      <c r="B46" s="120"/>
      <c r="L46" s="120"/>
    </row>
    <row r="47" spans="2:12" s="119" customFormat="1" ht="12" customHeight="1" x14ac:dyDescent="0.25">
      <c r="B47" s="120"/>
      <c r="C47" s="118" t="s">
        <v>788</v>
      </c>
      <c r="L47" s="120"/>
    </row>
    <row r="48" spans="2:12" s="119" customFormat="1" ht="26.25" customHeight="1" x14ac:dyDescent="0.25">
      <c r="B48" s="120"/>
      <c r="E48" s="478" t="str">
        <f>E7</f>
        <v>PŘÍSTAVBA K ZŠ KOSTELNÍ NÁM.,MORAVSKÁ TŘEBOVÁ_ZMĚNA STAVBY č.2 - 07/2025 - PD PRO VÝBĚR ZHOTOVITELE</v>
      </c>
      <c r="F48" s="479"/>
      <c r="G48" s="479"/>
      <c r="H48" s="479"/>
      <c r="L48" s="120"/>
    </row>
    <row r="49" spans="2:47" s="119" customFormat="1" ht="12" customHeight="1" x14ac:dyDescent="0.25">
      <c r="B49" s="120"/>
      <c r="C49" s="118" t="s">
        <v>789</v>
      </c>
      <c r="L49" s="120"/>
    </row>
    <row r="50" spans="2:47" s="119" customFormat="1" ht="16.5" customHeight="1" x14ac:dyDescent="0.25">
      <c r="B50" s="120"/>
      <c r="E50" s="476" t="str">
        <f>E9</f>
        <v>D.1.4.6_UT_1.PP - 1.PP_UT</v>
      </c>
      <c r="F50" s="477"/>
      <c r="G50" s="477"/>
      <c r="H50" s="477"/>
      <c r="L50" s="120"/>
    </row>
    <row r="51" spans="2:47" s="119" customFormat="1" ht="6.95" customHeight="1" x14ac:dyDescent="0.25">
      <c r="B51" s="120"/>
      <c r="L51" s="120"/>
    </row>
    <row r="52" spans="2:47" s="119" customFormat="1" ht="12" customHeight="1" x14ac:dyDescent="0.25">
      <c r="B52" s="120"/>
      <c r="C52" s="118" t="s">
        <v>794</v>
      </c>
      <c r="F52" s="121" t="str">
        <f>F12</f>
        <v>Moravská Třebová</v>
      </c>
      <c r="I52" s="118" t="s">
        <v>795</v>
      </c>
      <c r="J52" s="122" t="str">
        <f>IF(J12="","",J12)</f>
        <v>19. 11. 2025</v>
      </c>
      <c r="L52" s="120"/>
    </row>
    <row r="53" spans="2:47" s="119" customFormat="1" ht="6.95" customHeight="1" x14ac:dyDescent="0.25">
      <c r="B53" s="120"/>
      <c r="L53" s="120"/>
    </row>
    <row r="54" spans="2:47" s="119" customFormat="1" ht="15.2" customHeight="1" x14ac:dyDescent="0.25">
      <c r="B54" s="120"/>
      <c r="C54" s="118" t="s">
        <v>796</v>
      </c>
      <c r="F54" s="121" t="str">
        <f>E15</f>
        <v xml:space="preserve"> </v>
      </c>
      <c r="I54" s="118" t="s">
        <v>801</v>
      </c>
      <c r="J54" s="125" t="str">
        <f>E21</f>
        <v>Ing. Horyna</v>
      </c>
      <c r="L54" s="120"/>
    </row>
    <row r="55" spans="2:47" s="119" customFormat="1" ht="15.2" customHeight="1" x14ac:dyDescent="0.25">
      <c r="B55" s="120"/>
      <c r="C55" s="118" t="s">
        <v>800</v>
      </c>
      <c r="F55" s="121" t="str">
        <f>IF(E18="","",E18)</f>
        <v xml:space="preserve"> </v>
      </c>
      <c r="I55" s="118" t="s">
        <v>803</v>
      </c>
      <c r="J55" s="125" t="str">
        <f>E24</f>
        <v>Ing. Horyna</v>
      </c>
      <c r="L55" s="120"/>
    </row>
    <row r="56" spans="2:47" s="119" customFormat="1" ht="10.35" customHeight="1" x14ac:dyDescent="0.25">
      <c r="B56" s="120"/>
      <c r="L56" s="120"/>
    </row>
    <row r="57" spans="2:47" s="119" customFormat="1" ht="29.25" customHeight="1" x14ac:dyDescent="0.25">
      <c r="B57" s="120"/>
      <c r="C57" s="144" t="s">
        <v>817</v>
      </c>
      <c r="D57" s="133"/>
      <c r="E57" s="133"/>
      <c r="F57" s="133"/>
      <c r="G57" s="133"/>
      <c r="H57" s="133"/>
      <c r="I57" s="133"/>
      <c r="J57" s="145" t="s">
        <v>509</v>
      </c>
      <c r="K57" s="133"/>
      <c r="L57" s="120"/>
    </row>
    <row r="58" spans="2:47" s="119" customFormat="1" ht="10.35" customHeight="1" x14ac:dyDescent="0.25">
      <c r="B58" s="120"/>
      <c r="L58" s="120"/>
    </row>
    <row r="59" spans="2:47" s="119" customFormat="1" ht="22.9" customHeight="1" x14ac:dyDescent="0.25">
      <c r="B59" s="120"/>
      <c r="C59" s="146" t="s">
        <v>818</v>
      </c>
      <c r="J59" s="128">
        <f>J91</f>
        <v>0</v>
      </c>
      <c r="L59" s="120"/>
      <c r="AU59" s="112" t="s">
        <v>819</v>
      </c>
    </row>
    <row r="60" spans="2:47" s="147" customFormat="1" ht="24.95" customHeight="1" x14ac:dyDescent="0.25">
      <c r="B60" s="148"/>
      <c r="D60" s="149" t="s">
        <v>820</v>
      </c>
      <c r="E60" s="150"/>
      <c r="F60" s="150"/>
      <c r="G60" s="150"/>
      <c r="H60" s="150"/>
      <c r="I60" s="150"/>
      <c r="J60" s="151">
        <f>J92</f>
        <v>0</v>
      </c>
      <c r="L60" s="148"/>
    </row>
    <row r="61" spans="2:47" s="152" customFormat="1" ht="19.899999999999999" customHeight="1" x14ac:dyDescent="0.25">
      <c r="B61" s="153"/>
      <c r="D61" s="154" t="s">
        <v>827</v>
      </c>
      <c r="E61" s="155"/>
      <c r="F61" s="155"/>
      <c r="G61" s="155"/>
      <c r="H61" s="155"/>
      <c r="I61" s="155"/>
      <c r="J61" s="156">
        <f>J93</f>
        <v>0</v>
      </c>
      <c r="L61" s="153"/>
    </row>
    <row r="62" spans="2:47" s="152" customFormat="1" ht="19.899999999999999" customHeight="1" x14ac:dyDescent="0.25">
      <c r="B62" s="153"/>
      <c r="D62" s="154" t="s">
        <v>828</v>
      </c>
      <c r="E62" s="155"/>
      <c r="F62" s="155"/>
      <c r="G62" s="155"/>
      <c r="H62" s="155"/>
      <c r="I62" s="155"/>
      <c r="J62" s="156">
        <f>J98</f>
        <v>0</v>
      </c>
      <c r="L62" s="153"/>
    </row>
    <row r="63" spans="2:47" s="147" customFormat="1" ht="24.95" customHeight="1" x14ac:dyDescent="0.25">
      <c r="B63" s="148"/>
      <c r="D63" s="149" t="s">
        <v>830</v>
      </c>
      <c r="E63" s="150"/>
      <c r="F63" s="150"/>
      <c r="G63" s="150"/>
      <c r="H63" s="150"/>
      <c r="I63" s="150"/>
      <c r="J63" s="151">
        <f>J115</f>
        <v>0</v>
      </c>
      <c r="L63" s="148"/>
    </row>
    <row r="64" spans="2:47" s="152" customFormat="1" ht="19.899999999999999" customHeight="1" x14ac:dyDescent="0.25">
      <c r="B64" s="153"/>
      <c r="D64" s="154" t="s">
        <v>832</v>
      </c>
      <c r="E64" s="155"/>
      <c r="F64" s="155"/>
      <c r="G64" s="155"/>
      <c r="H64" s="155"/>
      <c r="I64" s="155"/>
      <c r="J64" s="156">
        <f>J116</f>
        <v>0</v>
      </c>
      <c r="L64" s="153"/>
    </row>
    <row r="65" spans="2:12" s="152" customFormat="1" ht="19.899999999999999" customHeight="1" x14ac:dyDescent="0.25">
      <c r="B65" s="153"/>
      <c r="D65" s="154" t="s">
        <v>4763</v>
      </c>
      <c r="E65" s="155"/>
      <c r="F65" s="155"/>
      <c r="G65" s="155"/>
      <c r="H65" s="155"/>
      <c r="I65" s="155"/>
      <c r="J65" s="156">
        <f>J135</f>
        <v>0</v>
      </c>
      <c r="L65" s="153"/>
    </row>
    <row r="66" spans="2:12" s="152" customFormat="1" ht="19.899999999999999" customHeight="1" x14ac:dyDescent="0.25">
      <c r="B66" s="153"/>
      <c r="D66" s="154" t="s">
        <v>4766</v>
      </c>
      <c r="E66" s="155"/>
      <c r="F66" s="155"/>
      <c r="G66" s="155"/>
      <c r="H66" s="155"/>
      <c r="I66" s="155"/>
      <c r="J66" s="156">
        <f>J163</f>
        <v>0</v>
      </c>
      <c r="L66" s="153"/>
    </row>
    <row r="67" spans="2:12" s="152" customFormat="1" ht="19.899999999999999" customHeight="1" x14ac:dyDescent="0.25">
      <c r="B67" s="153"/>
      <c r="D67" s="154" t="s">
        <v>5883</v>
      </c>
      <c r="E67" s="155"/>
      <c r="F67" s="155"/>
      <c r="G67" s="155"/>
      <c r="H67" s="155"/>
      <c r="I67" s="155"/>
      <c r="J67" s="156">
        <f>J167</f>
        <v>0</v>
      </c>
      <c r="L67" s="153"/>
    </row>
    <row r="68" spans="2:12" s="152" customFormat="1" ht="19.899999999999999" customHeight="1" x14ac:dyDescent="0.25">
      <c r="B68" s="153"/>
      <c r="D68" s="154" t="s">
        <v>4767</v>
      </c>
      <c r="E68" s="155"/>
      <c r="F68" s="155"/>
      <c r="G68" s="155"/>
      <c r="H68" s="155"/>
      <c r="I68" s="155"/>
      <c r="J68" s="156">
        <f>J206</f>
        <v>0</v>
      </c>
      <c r="L68" s="153"/>
    </row>
    <row r="69" spans="2:12" s="152" customFormat="1" ht="19.899999999999999" customHeight="1" x14ac:dyDescent="0.25">
      <c r="B69" s="153"/>
      <c r="D69" s="154" t="s">
        <v>5884</v>
      </c>
      <c r="E69" s="155"/>
      <c r="F69" s="155"/>
      <c r="G69" s="155"/>
      <c r="H69" s="155"/>
      <c r="I69" s="155"/>
      <c r="J69" s="156">
        <f>J250</f>
        <v>0</v>
      </c>
      <c r="L69" s="153"/>
    </row>
    <row r="70" spans="2:12" s="152" customFormat="1" ht="19.899999999999999" customHeight="1" x14ac:dyDescent="0.25">
      <c r="B70" s="153"/>
      <c r="D70" s="154" t="s">
        <v>5672</v>
      </c>
      <c r="E70" s="155"/>
      <c r="F70" s="155"/>
      <c r="G70" s="155"/>
      <c r="H70" s="155"/>
      <c r="I70" s="155"/>
      <c r="J70" s="156">
        <f>J304</f>
        <v>0</v>
      </c>
      <c r="L70" s="153"/>
    </row>
    <row r="71" spans="2:12" s="152" customFormat="1" ht="19.899999999999999" customHeight="1" x14ac:dyDescent="0.25">
      <c r="B71" s="153"/>
      <c r="D71" s="154" t="s">
        <v>5885</v>
      </c>
      <c r="E71" s="155"/>
      <c r="F71" s="155"/>
      <c r="G71" s="155"/>
      <c r="H71" s="155"/>
      <c r="I71" s="155"/>
      <c r="J71" s="156">
        <f>J352</f>
        <v>0</v>
      </c>
      <c r="L71" s="153"/>
    </row>
    <row r="72" spans="2:12" s="119" customFormat="1" ht="21.75" customHeight="1" x14ac:dyDescent="0.25">
      <c r="B72" s="120"/>
      <c r="L72" s="120"/>
    </row>
    <row r="73" spans="2:12" s="119" customFormat="1" ht="6.95" customHeight="1" x14ac:dyDescent="0.25">
      <c r="B73" s="140"/>
      <c r="C73" s="141"/>
      <c r="D73" s="141"/>
      <c r="E73" s="141"/>
      <c r="F73" s="141"/>
      <c r="G73" s="141"/>
      <c r="H73" s="141"/>
      <c r="I73" s="141"/>
      <c r="J73" s="141"/>
      <c r="K73" s="141"/>
      <c r="L73" s="120"/>
    </row>
    <row r="77" spans="2:12" s="119" customFormat="1" ht="6.95" customHeight="1" x14ac:dyDescent="0.25">
      <c r="B77" s="142"/>
      <c r="C77" s="143"/>
      <c r="D77" s="143"/>
      <c r="E77" s="143"/>
      <c r="F77" s="143"/>
      <c r="G77" s="143"/>
      <c r="H77" s="143"/>
      <c r="I77" s="143"/>
      <c r="J77" s="143"/>
      <c r="K77" s="143"/>
      <c r="L77" s="120"/>
    </row>
    <row r="78" spans="2:12" s="119" customFormat="1" ht="24.95" customHeight="1" x14ac:dyDescent="0.25">
      <c r="B78" s="120"/>
      <c r="C78" s="116" t="s">
        <v>845</v>
      </c>
      <c r="L78" s="120"/>
    </row>
    <row r="79" spans="2:12" s="119" customFormat="1" ht="6.95" customHeight="1" x14ac:dyDescent="0.25">
      <c r="B79" s="120"/>
      <c r="L79" s="120"/>
    </row>
    <row r="80" spans="2:12" s="119" customFormat="1" ht="12" customHeight="1" x14ac:dyDescent="0.25">
      <c r="B80" s="120"/>
      <c r="C80" s="118" t="s">
        <v>788</v>
      </c>
      <c r="L80" s="120"/>
    </row>
    <row r="81" spans="2:65" s="119" customFormat="1" ht="26.25" customHeight="1" x14ac:dyDescent="0.25">
      <c r="B81" s="120"/>
      <c r="E81" s="478" t="str">
        <f>E7</f>
        <v>PŘÍSTAVBA K ZŠ KOSTELNÍ NÁM.,MORAVSKÁ TŘEBOVÁ_ZMĚNA STAVBY č.2 - 07/2025 - PD PRO VÝBĚR ZHOTOVITELE</v>
      </c>
      <c r="F81" s="479"/>
      <c r="G81" s="479"/>
      <c r="H81" s="479"/>
      <c r="L81" s="120"/>
    </row>
    <row r="82" spans="2:65" s="119" customFormat="1" ht="12" customHeight="1" x14ac:dyDescent="0.25">
      <c r="B82" s="120"/>
      <c r="C82" s="118" t="s">
        <v>789</v>
      </c>
      <c r="L82" s="120"/>
    </row>
    <row r="83" spans="2:65" s="119" customFormat="1" ht="16.5" customHeight="1" x14ac:dyDescent="0.25">
      <c r="B83" s="120"/>
      <c r="E83" s="476" t="str">
        <f>E9</f>
        <v>D.1.4.6_UT_1.PP - 1.PP_UT</v>
      </c>
      <c r="F83" s="477"/>
      <c r="G83" s="477"/>
      <c r="H83" s="477"/>
      <c r="L83" s="120"/>
    </row>
    <row r="84" spans="2:65" s="119" customFormat="1" ht="6.95" customHeight="1" x14ac:dyDescent="0.25">
      <c r="B84" s="120"/>
      <c r="L84" s="120"/>
    </row>
    <row r="85" spans="2:65" s="119" customFormat="1" ht="12" customHeight="1" x14ac:dyDescent="0.25">
      <c r="B85" s="120"/>
      <c r="C85" s="118" t="s">
        <v>794</v>
      </c>
      <c r="F85" s="121" t="str">
        <f>F12</f>
        <v>Moravská Třebová</v>
      </c>
      <c r="I85" s="118" t="s">
        <v>795</v>
      </c>
      <c r="J85" s="122" t="str">
        <f>IF(J12="","",J12)</f>
        <v>19. 11. 2025</v>
      </c>
      <c r="L85" s="120"/>
    </row>
    <row r="86" spans="2:65" s="119" customFormat="1" ht="6.95" customHeight="1" x14ac:dyDescent="0.25">
      <c r="B86" s="120"/>
      <c r="L86" s="120"/>
    </row>
    <row r="87" spans="2:65" s="119" customFormat="1" ht="15.2" customHeight="1" x14ac:dyDescent="0.25">
      <c r="B87" s="120"/>
      <c r="C87" s="118" t="s">
        <v>796</v>
      </c>
      <c r="F87" s="121" t="str">
        <f>E15</f>
        <v xml:space="preserve"> </v>
      </c>
      <c r="I87" s="118" t="s">
        <v>801</v>
      </c>
      <c r="J87" s="125" t="str">
        <f>E21</f>
        <v>Ing. Horyna</v>
      </c>
      <c r="L87" s="120"/>
    </row>
    <row r="88" spans="2:65" s="119" customFormat="1" ht="15.2" customHeight="1" x14ac:dyDescent="0.25">
      <c r="B88" s="120"/>
      <c r="C88" s="118" t="s">
        <v>800</v>
      </c>
      <c r="F88" s="121" t="str">
        <f>IF(E18="","",E18)</f>
        <v xml:space="preserve"> </v>
      </c>
      <c r="I88" s="118" t="s">
        <v>803</v>
      </c>
      <c r="J88" s="125" t="str">
        <f>E24</f>
        <v>Ing. Horyna</v>
      </c>
      <c r="L88" s="120"/>
    </row>
    <row r="89" spans="2:65" s="119" customFormat="1" ht="10.35" customHeight="1" x14ac:dyDescent="0.25">
      <c r="B89" s="120"/>
      <c r="L89" s="120"/>
    </row>
    <row r="90" spans="2:65" s="157" customFormat="1" ht="29.25" customHeight="1" x14ac:dyDescent="0.25">
      <c r="B90" s="158"/>
      <c r="C90" s="159" t="s">
        <v>846</v>
      </c>
      <c r="D90" s="160" t="s">
        <v>33</v>
      </c>
      <c r="E90" s="160" t="s">
        <v>34</v>
      </c>
      <c r="F90" s="160" t="s">
        <v>35</v>
      </c>
      <c r="G90" s="160" t="s">
        <v>36</v>
      </c>
      <c r="H90" s="160" t="s">
        <v>507</v>
      </c>
      <c r="I90" s="160" t="s">
        <v>508</v>
      </c>
      <c r="J90" s="160" t="s">
        <v>509</v>
      </c>
      <c r="K90" s="161" t="s">
        <v>510</v>
      </c>
      <c r="L90" s="158"/>
      <c r="M90" s="162" t="s">
        <v>792</v>
      </c>
      <c r="N90" s="163" t="s">
        <v>45</v>
      </c>
      <c r="O90" s="163" t="s">
        <v>847</v>
      </c>
      <c r="P90" s="163" t="s">
        <v>848</v>
      </c>
      <c r="Q90" s="163" t="s">
        <v>849</v>
      </c>
      <c r="R90" s="163" t="s">
        <v>850</v>
      </c>
      <c r="S90" s="163" t="s">
        <v>851</v>
      </c>
      <c r="T90" s="164" t="s">
        <v>852</v>
      </c>
    </row>
    <row r="91" spans="2:65" s="119" customFormat="1" ht="22.9" customHeight="1" x14ac:dyDescent="0.25">
      <c r="B91" s="120"/>
      <c r="C91" s="165" t="s">
        <v>853</v>
      </c>
      <c r="J91" s="166">
        <f>BK91</f>
        <v>0</v>
      </c>
      <c r="L91" s="120"/>
      <c r="M91" s="167"/>
      <c r="N91" s="126"/>
      <c r="O91" s="126"/>
      <c r="P91" s="168">
        <f>P92+P115</f>
        <v>660.40385499999991</v>
      </c>
      <c r="Q91" s="126"/>
      <c r="R91" s="168">
        <f>R92+R115</f>
        <v>2.4813180000000004</v>
      </c>
      <c r="S91" s="126"/>
      <c r="T91" s="169">
        <f>T92+T115</f>
        <v>2.8E-3</v>
      </c>
      <c r="AT91" s="112" t="s">
        <v>854</v>
      </c>
      <c r="AU91" s="112" t="s">
        <v>819</v>
      </c>
      <c r="BK91" s="170">
        <f>BK92+BK115</f>
        <v>0</v>
      </c>
    </row>
    <row r="92" spans="2:65" s="171" customFormat="1" ht="25.9" customHeight="1" x14ac:dyDescent="0.2">
      <c r="B92" s="172"/>
      <c r="D92" s="173" t="s">
        <v>854</v>
      </c>
      <c r="E92" s="174" t="s">
        <v>855</v>
      </c>
      <c r="F92" s="174" t="s">
        <v>856</v>
      </c>
      <c r="J92" s="175">
        <f>BK92</f>
        <v>0</v>
      </c>
      <c r="L92" s="172"/>
      <c r="M92" s="176"/>
      <c r="P92" s="177">
        <f>P93+P98</f>
        <v>0.56667800000000002</v>
      </c>
      <c r="R92" s="177">
        <f>R93+R98</f>
        <v>9.1E-4</v>
      </c>
      <c r="T92" s="178">
        <f>T93+T98</f>
        <v>2.8E-3</v>
      </c>
      <c r="AR92" s="173" t="s">
        <v>544</v>
      </c>
      <c r="AT92" s="179" t="s">
        <v>854</v>
      </c>
      <c r="AU92" s="179" t="s">
        <v>857</v>
      </c>
      <c r="AY92" s="173" t="s">
        <v>858</v>
      </c>
      <c r="BK92" s="180">
        <f>BK93+BK98</f>
        <v>0</v>
      </c>
    </row>
    <row r="93" spans="2:65" s="171" customFormat="1" ht="22.9" customHeight="1" x14ac:dyDescent="0.2">
      <c r="B93" s="172"/>
      <c r="D93" s="173" t="s">
        <v>854</v>
      </c>
      <c r="E93" s="181" t="s">
        <v>911</v>
      </c>
      <c r="F93" s="181" t="s">
        <v>1811</v>
      </c>
      <c r="J93" s="182">
        <f>BK93</f>
        <v>0</v>
      </c>
      <c r="L93" s="172"/>
      <c r="M93" s="176"/>
      <c r="P93" s="177">
        <f>SUM(P94:P97)</f>
        <v>0.56000000000000005</v>
      </c>
      <c r="R93" s="177">
        <f>SUM(R94:R97)</f>
        <v>9.1E-4</v>
      </c>
      <c r="T93" s="178">
        <f>SUM(T94:T97)</f>
        <v>2.8E-3</v>
      </c>
      <c r="AR93" s="173" t="s">
        <v>544</v>
      </c>
      <c r="AT93" s="179" t="s">
        <v>854</v>
      </c>
      <c r="AU93" s="179" t="s">
        <v>544</v>
      </c>
      <c r="AY93" s="173" t="s">
        <v>858</v>
      </c>
      <c r="BK93" s="180">
        <f>SUM(BK94:BK97)</f>
        <v>0</v>
      </c>
    </row>
    <row r="94" spans="2:65" s="119" customFormat="1" ht="16.5" customHeight="1" x14ac:dyDescent="0.25">
      <c r="B94" s="120"/>
      <c r="C94" s="418" t="s">
        <v>1437</v>
      </c>
      <c r="D94" s="418" t="s">
        <v>512</v>
      </c>
      <c r="E94" s="419" t="s">
        <v>5170</v>
      </c>
      <c r="F94" s="420" t="s">
        <v>5171</v>
      </c>
      <c r="G94" s="421" t="s">
        <v>85</v>
      </c>
      <c r="H94" s="422">
        <v>1</v>
      </c>
      <c r="I94" s="423"/>
      <c r="J94" s="423">
        <f>ROUND(I94*H94,2)</f>
        <v>0</v>
      </c>
      <c r="K94" s="420" t="s">
        <v>862</v>
      </c>
      <c r="L94" s="120"/>
      <c r="M94" s="190" t="s">
        <v>792</v>
      </c>
      <c r="N94" s="191" t="s">
        <v>809</v>
      </c>
      <c r="O94" s="192">
        <v>0.56000000000000005</v>
      </c>
      <c r="P94" s="192">
        <f>O94*H94</f>
        <v>0.56000000000000005</v>
      </c>
      <c r="Q94" s="192">
        <v>9.1E-4</v>
      </c>
      <c r="R94" s="192">
        <f>Q94*H94</f>
        <v>9.1E-4</v>
      </c>
      <c r="S94" s="192">
        <v>2.8E-3</v>
      </c>
      <c r="T94" s="193">
        <f>S94*H94</f>
        <v>2.8E-3</v>
      </c>
      <c r="AR94" s="194" t="s">
        <v>863</v>
      </c>
      <c r="AT94" s="194" t="s">
        <v>512</v>
      </c>
      <c r="AU94" s="194" t="s">
        <v>240</v>
      </c>
      <c r="AY94" s="112" t="s">
        <v>858</v>
      </c>
      <c r="BE94" s="195">
        <f>IF(N94="základní",J94,0)</f>
        <v>0</v>
      </c>
      <c r="BF94" s="195">
        <f>IF(N94="snížená",J94,0)</f>
        <v>0</v>
      </c>
      <c r="BG94" s="195">
        <f>IF(N94="zákl. přenesená",J94,0)</f>
        <v>0</v>
      </c>
      <c r="BH94" s="195">
        <f>IF(N94="sníž. přenesená",J94,0)</f>
        <v>0</v>
      </c>
      <c r="BI94" s="195">
        <f>IF(N94="nulová",J94,0)</f>
        <v>0</v>
      </c>
      <c r="BJ94" s="112" t="s">
        <v>544</v>
      </c>
      <c r="BK94" s="195">
        <f>ROUND(I94*H94,2)</f>
        <v>0</v>
      </c>
      <c r="BL94" s="112" t="s">
        <v>863</v>
      </c>
      <c r="BM94" s="194" t="s">
        <v>5886</v>
      </c>
    </row>
    <row r="95" spans="2:65" s="119" customFormat="1" ht="19.5" x14ac:dyDescent="0.25">
      <c r="B95" s="120"/>
      <c r="D95" s="196" t="s">
        <v>865</v>
      </c>
      <c r="F95" s="197" t="s">
        <v>5173</v>
      </c>
      <c r="L95" s="120"/>
      <c r="M95" s="198"/>
      <c r="T95" s="199"/>
      <c r="AT95" s="112" t="s">
        <v>865</v>
      </c>
      <c r="AU95" s="112" t="s">
        <v>240</v>
      </c>
    </row>
    <row r="96" spans="2:65" s="119" customFormat="1" x14ac:dyDescent="0.25">
      <c r="B96" s="120"/>
      <c r="D96" s="200" t="s">
        <v>867</v>
      </c>
      <c r="F96" s="424" t="s">
        <v>5174</v>
      </c>
      <c r="L96" s="120"/>
      <c r="M96" s="198"/>
      <c r="T96" s="199"/>
      <c r="AT96" s="112" t="s">
        <v>867</v>
      </c>
      <c r="AU96" s="112" t="s">
        <v>240</v>
      </c>
    </row>
    <row r="97" spans="2:65" s="202" customFormat="1" ht="11.25" x14ac:dyDescent="0.25">
      <c r="B97" s="203"/>
      <c r="D97" s="196" t="s">
        <v>869</v>
      </c>
      <c r="E97" s="204" t="s">
        <v>792</v>
      </c>
      <c r="F97" s="205" t="s">
        <v>5887</v>
      </c>
      <c r="H97" s="206">
        <v>1</v>
      </c>
      <c r="L97" s="203"/>
      <c r="M97" s="207"/>
      <c r="T97" s="208"/>
      <c r="AT97" s="204" t="s">
        <v>869</v>
      </c>
      <c r="AU97" s="204" t="s">
        <v>240</v>
      </c>
      <c r="AV97" s="202" t="s">
        <v>240</v>
      </c>
      <c r="AW97" s="202" t="s">
        <v>871</v>
      </c>
      <c r="AX97" s="202" t="s">
        <v>544</v>
      </c>
      <c r="AY97" s="204" t="s">
        <v>858</v>
      </c>
    </row>
    <row r="98" spans="2:65" s="171" customFormat="1" ht="22.9" customHeight="1" x14ac:dyDescent="0.2">
      <c r="B98" s="172"/>
      <c r="D98" s="173" t="s">
        <v>854</v>
      </c>
      <c r="E98" s="181" t="s">
        <v>1982</v>
      </c>
      <c r="F98" s="181" t="s">
        <v>1983</v>
      </c>
      <c r="J98" s="182">
        <f>BK98</f>
        <v>0</v>
      </c>
      <c r="L98" s="172"/>
      <c r="M98" s="176"/>
      <c r="P98" s="177">
        <f>SUM(P99:P114)</f>
        <v>6.6779999999999999E-3</v>
      </c>
      <c r="R98" s="177">
        <f>SUM(R99:R114)</f>
        <v>0</v>
      </c>
      <c r="T98" s="178">
        <f>SUM(T99:T114)</f>
        <v>0</v>
      </c>
      <c r="AR98" s="173" t="s">
        <v>544</v>
      </c>
      <c r="AT98" s="179" t="s">
        <v>854</v>
      </c>
      <c r="AU98" s="179" t="s">
        <v>544</v>
      </c>
      <c r="AY98" s="173" t="s">
        <v>858</v>
      </c>
      <c r="BK98" s="180">
        <f>SUM(BK99:BK114)</f>
        <v>0</v>
      </c>
    </row>
    <row r="99" spans="2:65" s="119" customFormat="1" ht="21.75" customHeight="1" x14ac:dyDescent="0.25">
      <c r="B99" s="120"/>
      <c r="C99" s="418" t="s">
        <v>1402</v>
      </c>
      <c r="D99" s="418" t="s">
        <v>512</v>
      </c>
      <c r="E99" s="419" t="s">
        <v>5197</v>
      </c>
      <c r="F99" s="420" t="s">
        <v>5198</v>
      </c>
      <c r="G99" s="421" t="s">
        <v>63</v>
      </c>
      <c r="H99" s="422">
        <v>3.0000000000000001E-3</v>
      </c>
      <c r="I99" s="423"/>
      <c r="J99" s="423">
        <f>ROUND(I99*H99,2)</f>
        <v>0</v>
      </c>
      <c r="K99" s="420" t="s">
        <v>5888</v>
      </c>
      <c r="L99" s="120"/>
      <c r="M99" s="190" t="s">
        <v>792</v>
      </c>
      <c r="N99" s="191" t="s">
        <v>809</v>
      </c>
      <c r="O99" s="192">
        <v>0.08</v>
      </c>
      <c r="P99" s="192">
        <f>O99*H99</f>
        <v>2.4000000000000001E-4</v>
      </c>
      <c r="Q99" s="192">
        <v>0</v>
      </c>
      <c r="R99" s="192">
        <f>Q99*H99</f>
        <v>0</v>
      </c>
      <c r="S99" s="192">
        <v>0</v>
      </c>
      <c r="T99" s="193">
        <f>S99*H99</f>
        <v>0</v>
      </c>
      <c r="AR99" s="194" t="s">
        <v>863</v>
      </c>
      <c r="AT99" s="194" t="s">
        <v>512</v>
      </c>
      <c r="AU99" s="194" t="s">
        <v>240</v>
      </c>
      <c r="AY99" s="112" t="s">
        <v>858</v>
      </c>
      <c r="BE99" s="195">
        <f>IF(N99="základní",J99,0)</f>
        <v>0</v>
      </c>
      <c r="BF99" s="195">
        <f>IF(N99="snížená",J99,0)</f>
        <v>0</v>
      </c>
      <c r="BG99" s="195">
        <f>IF(N99="zákl. přenesená",J99,0)</f>
        <v>0</v>
      </c>
      <c r="BH99" s="195">
        <f>IF(N99="sníž. přenesená",J99,0)</f>
        <v>0</v>
      </c>
      <c r="BI99" s="195">
        <f>IF(N99="nulová",J99,0)</f>
        <v>0</v>
      </c>
      <c r="BJ99" s="112" t="s">
        <v>544</v>
      </c>
      <c r="BK99" s="195">
        <f>ROUND(I99*H99,2)</f>
        <v>0</v>
      </c>
      <c r="BL99" s="112" t="s">
        <v>863</v>
      </c>
      <c r="BM99" s="194" t="s">
        <v>5889</v>
      </c>
    </row>
    <row r="100" spans="2:65" s="119" customFormat="1" x14ac:dyDescent="0.25">
      <c r="B100" s="120"/>
      <c r="D100" s="196" t="s">
        <v>865</v>
      </c>
      <c r="F100" s="197" t="s">
        <v>5200</v>
      </c>
      <c r="L100" s="120"/>
      <c r="M100" s="198"/>
      <c r="T100" s="199"/>
      <c r="AT100" s="112" t="s">
        <v>865</v>
      </c>
      <c r="AU100" s="112" t="s">
        <v>240</v>
      </c>
    </row>
    <row r="101" spans="2:65" s="119" customFormat="1" x14ac:dyDescent="0.25">
      <c r="B101" s="120"/>
      <c r="D101" s="200" t="s">
        <v>867</v>
      </c>
      <c r="F101" s="424" t="s">
        <v>5890</v>
      </c>
      <c r="L101" s="120"/>
      <c r="M101" s="198"/>
      <c r="T101" s="199"/>
      <c r="AT101" s="112" t="s">
        <v>867</v>
      </c>
      <c r="AU101" s="112" t="s">
        <v>240</v>
      </c>
    </row>
    <row r="102" spans="2:65" s="119" customFormat="1" ht="16.5" customHeight="1" x14ac:dyDescent="0.25">
      <c r="B102" s="120"/>
      <c r="C102" s="418" t="s">
        <v>1408</v>
      </c>
      <c r="D102" s="418" t="s">
        <v>512</v>
      </c>
      <c r="E102" s="419" t="s">
        <v>5202</v>
      </c>
      <c r="F102" s="420" t="s">
        <v>5203</v>
      </c>
      <c r="G102" s="421" t="s">
        <v>63</v>
      </c>
      <c r="H102" s="422">
        <v>5.7000000000000002E-2</v>
      </c>
      <c r="I102" s="423"/>
      <c r="J102" s="423">
        <f>ROUND(I102*H102,2)</f>
        <v>0</v>
      </c>
      <c r="K102" s="420" t="s">
        <v>862</v>
      </c>
      <c r="L102" s="120"/>
      <c r="M102" s="190" t="s">
        <v>792</v>
      </c>
      <c r="N102" s="191" t="s">
        <v>809</v>
      </c>
      <c r="O102" s="192">
        <v>1.4E-2</v>
      </c>
      <c r="P102" s="192">
        <f>O102*H102</f>
        <v>7.980000000000001E-4</v>
      </c>
      <c r="Q102" s="192">
        <v>0</v>
      </c>
      <c r="R102" s="192">
        <f>Q102*H102</f>
        <v>0</v>
      </c>
      <c r="S102" s="192">
        <v>0</v>
      </c>
      <c r="T102" s="193">
        <f>S102*H102</f>
        <v>0</v>
      </c>
      <c r="AR102" s="194" t="s">
        <v>863</v>
      </c>
      <c r="AT102" s="194" t="s">
        <v>512</v>
      </c>
      <c r="AU102" s="194" t="s">
        <v>240</v>
      </c>
      <c r="AY102" s="112" t="s">
        <v>858</v>
      </c>
      <c r="BE102" s="195">
        <f>IF(N102="základní",J102,0)</f>
        <v>0</v>
      </c>
      <c r="BF102" s="195">
        <f>IF(N102="snížená",J102,0)</f>
        <v>0</v>
      </c>
      <c r="BG102" s="195">
        <f>IF(N102="zákl. přenesená",J102,0)</f>
        <v>0</v>
      </c>
      <c r="BH102" s="195">
        <f>IF(N102="sníž. přenesená",J102,0)</f>
        <v>0</v>
      </c>
      <c r="BI102" s="195">
        <f>IF(N102="nulová",J102,0)</f>
        <v>0</v>
      </c>
      <c r="BJ102" s="112" t="s">
        <v>544</v>
      </c>
      <c r="BK102" s="195">
        <f>ROUND(I102*H102,2)</f>
        <v>0</v>
      </c>
      <c r="BL102" s="112" t="s">
        <v>863</v>
      </c>
      <c r="BM102" s="194" t="s">
        <v>5891</v>
      </c>
    </row>
    <row r="103" spans="2:65" s="119" customFormat="1" ht="19.5" x14ac:dyDescent="0.25">
      <c r="B103" s="120"/>
      <c r="D103" s="196" t="s">
        <v>865</v>
      </c>
      <c r="F103" s="197" t="s">
        <v>5205</v>
      </c>
      <c r="L103" s="120"/>
      <c r="M103" s="198"/>
      <c r="T103" s="199"/>
      <c r="AT103" s="112" t="s">
        <v>865</v>
      </c>
      <c r="AU103" s="112" t="s">
        <v>240</v>
      </c>
    </row>
    <row r="104" spans="2:65" s="119" customFormat="1" x14ac:dyDescent="0.25">
      <c r="B104" s="120"/>
      <c r="D104" s="200" t="s">
        <v>867</v>
      </c>
      <c r="F104" s="424" t="s">
        <v>5206</v>
      </c>
      <c r="L104" s="120"/>
      <c r="M104" s="198"/>
      <c r="T104" s="199"/>
      <c r="AT104" s="112" t="s">
        <v>867</v>
      </c>
      <c r="AU104" s="112" t="s">
        <v>240</v>
      </c>
    </row>
    <row r="105" spans="2:65" s="202" customFormat="1" ht="11.25" x14ac:dyDescent="0.25">
      <c r="B105" s="203"/>
      <c r="D105" s="196" t="s">
        <v>869</v>
      </c>
      <c r="E105" s="204" t="s">
        <v>792</v>
      </c>
      <c r="F105" s="205" t="s">
        <v>5892</v>
      </c>
      <c r="H105" s="206">
        <v>5.7000000000000002E-2</v>
      </c>
      <c r="L105" s="203"/>
      <c r="M105" s="207"/>
      <c r="T105" s="208"/>
      <c r="AT105" s="204" t="s">
        <v>869</v>
      </c>
      <c r="AU105" s="204" t="s">
        <v>240</v>
      </c>
      <c r="AV105" s="202" t="s">
        <v>240</v>
      </c>
      <c r="AW105" s="202" t="s">
        <v>871</v>
      </c>
      <c r="AX105" s="202" t="s">
        <v>544</v>
      </c>
      <c r="AY105" s="204" t="s">
        <v>858</v>
      </c>
    </row>
    <row r="106" spans="2:65" s="119" customFormat="1" ht="21.75" customHeight="1" x14ac:dyDescent="0.25">
      <c r="B106" s="120"/>
      <c r="C106" s="418" t="s">
        <v>1415</v>
      </c>
      <c r="D106" s="418" t="s">
        <v>512</v>
      </c>
      <c r="E106" s="419" t="s">
        <v>5208</v>
      </c>
      <c r="F106" s="420" t="s">
        <v>5209</v>
      </c>
      <c r="G106" s="421" t="s">
        <v>63</v>
      </c>
      <c r="H106" s="422">
        <v>3.0000000000000001E-3</v>
      </c>
      <c r="I106" s="423"/>
      <c r="J106" s="423">
        <f>ROUND(I106*H106,2)</f>
        <v>0</v>
      </c>
      <c r="K106" s="420" t="s">
        <v>862</v>
      </c>
      <c r="L106" s="120"/>
      <c r="M106" s="190" t="s">
        <v>792</v>
      </c>
      <c r="N106" s="191" t="s">
        <v>809</v>
      </c>
      <c r="O106" s="192">
        <v>1.88</v>
      </c>
      <c r="P106" s="192">
        <f>O106*H106</f>
        <v>5.64E-3</v>
      </c>
      <c r="Q106" s="192">
        <v>0</v>
      </c>
      <c r="R106" s="192">
        <f>Q106*H106</f>
        <v>0</v>
      </c>
      <c r="S106" s="192">
        <v>0</v>
      </c>
      <c r="T106" s="193">
        <f>S106*H106</f>
        <v>0</v>
      </c>
      <c r="AR106" s="194" t="s">
        <v>863</v>
      </c>
      <c r="AT106" s="194" t="s">
        <v>512</v>
      </c>
      <c r="AU106" s="194" t="s">
        <v>240</v>
      </c>
      <c r="AY106" s="112" t="s">
        <v>858</v>
      </c>
      <c r="BE106" s="195">
        <f>IF(N106="základní",J106,0)</f>
        <v>0</v>
      </c>
      <c r="BF106" s="195">
        <f>IF(N106="snížená",J106,0)</f>
        <v>0</v>
      </c>
      <c r="BG106" s="195">
        <f>IF(N106="zákl. přenesená",J106,0)</f>
        <v>0</v>
      </c>
      <c r="BH106" s="195">
        <f>IF(N106="sníž. přenesená",J106,0)</f>
        <v>0</v>
      </c>
      <c r="BI106" s="195">
        <f>IF(N106="nulová",J106,0)</f>
        <v>0</v>
      </c>
      <c r="BJ106" s="112" t="s">
        <v>544</v>
      </c>
      <c r="BK106" s="195">
        <f>ROUND(I106*H106,2)</f>
        <v>0</v>
      </c>
      <c r="BL106" s="112" t="s">
        <v>863</v>
      </c>
      <c r="BM106" s="194" t="s">
        <v>5893</v>
      </c>
    </row>
    <row r="107" spans="2:65" s="119" customFormat="1" ht="19.5" x14ac:dyDescent="0.25">
      <c r="B107" s="120"/>
      <c r="D107" s="196" t="s">
        <v>865</v>
      </c>
      <c r="F107" s="197" t="s">
        <v>5211</v>
      </c>
      <c r="L107" s="120"/>
      <c r="M107" s="198"/>
      <c r="T107" s="199"/>
      <c r="AT107" s="112" t="s">
        <v>865</v>
      </c>
      <c r="AU107" s="112" t="s">
        <v>240</v>
      </c>
    </row>
    <row r="108" spans="2:65" s="119" customFormat="1" x14ac:dyDescent="0.25">
      <c r="B108" s="120"/>
      <c r="D108" s="200" t="s">
        <v>867</v>
      </c>
      <c r="F108" s="424" t="s">
        <v>5212</v>
      </c>
      <c r="L108" s="120"/>
      <c r="M108" s="198"/>
      <c r="T108" s="199"/>
      <c r="AT108" s="112" t="s">
        <v>867</v>
      </c>
      <c r="AU108" s="112" t="s">
        <v>240</v>
      </c>
    </row>
    <row r="109" spans="2:65" s="119" customFormat="1" ht="24.2" customHeight="1" x14ac:dyDescent="0.25">
      <c r="B109" s="120"/>
      <c r="C109" s="418" t="s">
        <v>1422</v>
      </c>
      <c r="D109" s="418" t="s">
        <v>512</v>
      </c>
      <c r="E109" s="419" t="s">
        <v>243</v>
      </c>
      <c r="F109" s="420" t="s">
        <v>244</v>
      </c>
      <c r="G109" s="421" t="s">
        <v>63</v>
      </c>
      <c r="H109" s="422">
        <v>3.0000000000000001E-3</v>
      </c>
      <c r="I109" s="423"/>
      <c r="J109" s="423">
        <f>ROUND(I109*H109,2)</f>
        <v>0</v>
      </c>
      <c r="K109" s="420" t="s">
        <v>862</v>
      </c>
      <c r="L109" s="120"/>
      <c r="M109" s="190" t="s">
        <v>792</v>
      </c>
      <c r="N109" s="191" t="s">
        <v>809</v>
      </c>
      <c r="O109" s="192">
        <v>0</v>
      </c>
      <c r="P109" s="192">
        <f>O109*H109</f>
        <v>0</v>
      </c>
      <c r="Q109" s="192">
        <v>0</v>
      </c>
      <c r="R109" s="192">
        <f>Q109*H109</f>
        <v>0</v>
      </c>
      <c r="S109" s="192">
        <v>0</v>
      </c>
      <c r="T109" s="193">
        <f>S109*H109</f>
        <v>0</v>
      </c>
      <c r="AR109" s="194" t="s">
        <v>863</v>
      </c>
      <c r="AT109" s="194" t="s">
        <v>512</v>
      </c>
      <c r="AU109" s="194" t="s">
        <v>240</v>
      </c>
      <c r="AY109" s="112" t="s">
        <v>858</v>
      </c>
      <c r="BE109" s="195">
        <f>IF(N109="základní",J109,0)</f>
        <v>0</v>
      </c>
      <c r="BF109" s="195">
        <f>IF(N109="snížená",J109,0)</f>
        <v>0</v>
      </c>
      <c r="BG109" s="195">
        <f>IF(N109="zákl. přenesená",J109,0)</f>
        <v>0</v>
      </c>
      <c r="BH109" s="195">
        <f>IF(N109="sníž. přenesená",J109,0)</f>
        <v>0</v>
      </c>
      <c r="BI109" s="195">
        <f>IF(N109="nulová",J109,0)</f>
        <v>0</v>
      </c>
      <c r="BJ109" s="112" t="s">
        <v>544</v>
      </c>
      <c r="BK109" s="195">
        <f>ROUND(I109*H109,2)</f>
        <v>0</v>
      </c>
      <c r="BL109" s="112" t="s">
        <v>863</v>
      </c>
      <c r="BM109" s="194" t="s">
        <v>5894</v>
      </c>
    </row>
    <row r="110" spans="2:65" s="119" customFormat="1" ht="19.5" x14ac:dyDescent="0.25">
      <c r="B110" s="120"/>
      <c r="D110" s="196" t="s">
        <v>865</v>
      </c>
      <c r="F110" s="197" t="s">
        <v>5219</v>
      </c>
      <c r="L110" s="120"/>
      <c r="M110" s="198"/>
      <c r="T110" s="199"/>
      <c r="AT110" s="112" t="s">
        <v>865</v>
      </c>
      <c r="AU110" s="112" t="s">
        <v>240</v>
      </c>
    </row>
    <row r="111" spans="2:65" s="119" customFormat="1" x14ac:dyDescent="0.25">
      <c r="B111" s="120"/>
      <c r="D111" s="200" t="s">
        <v>867</v>
      </c>
      <c r="F111" s="424" t="s">
        <v>5220</v>
      </c>
      <c r="L111" s="120"/>
      <c r="M111" s="198"/>
      <c r="T111" s="199"/>
      <c r="AT111" s="112" t="s">
        <v>867</v>
      </c>
      <c r="AU111" s="112" t="s">
        <v>240</v>
      </c>
    </row>
    <row r="112" spans="2:65" s="119" customFormat="1" ht="24.2" customHeight="1" x14ac:dyDescent="0.25">
      <c r="B112" s="120"/>
      <c r="C112" s="418" t="s">
        <v>1429</v>
      </c>
      <c r="D112" s="418" t="s">
        <v>512</v>
      </c>
      <c r="E112" s="419" t="s">
        <v>5221</v>
      </c>
      <c r="F112" s="420" t="s">
        <v>5222</v>
      </c>
      <c r="G112" s="421" t="s">
        <v>63</v>
      </c>
      <c r="H112" s="422">
        <v>3.0000000000000001E-3</v>
      </c>
      <c r="I112" s="423"/>
      <c r="J112" s="423">
        <f>ROUND(I112*H112,2)</f>
        <v>0</v>
      </c>
      <c r="K112" s="420" t="s">
        <v>862</v>
      </c>
      <c r="L112" s="120"/>
      <c r="M112" s="190" t="s">
        <v>792</v>
      </c>
      <c r="N112" s="191" t="s">
        <v>809</v>
      </c>
      <c r="O112" s="192">
        <v>0</v>
      </c>
      <c r="P112" s="192">
        <f>O112*H112</f>
        <v>0</v>
      </c>
      <c r="Q112" s="192">
        <v>0</v>
      </c>
      <c r="R112" s="192">
        <f>Q112*H112</f>
        <v>0</v>
      </c>
      <c r="S112" s="192">
        <v>0</v>
      </c>
      <c r="T112" s="193">
        <f>S112*H112</f>
        <v>0</v>
      </c>
      <c r="AR112" s="194" t="s">
        <v>863</v>
      </c>
      <c r="AT112" s="194" t="s">
        <v>512</v>
      </c>
      <c r="AU112" s="194" t="s">
        <v>240</v>
      </c>
      <c r="AY112" s="112" t="s">
        <v>858</v>
      </c>
      <c r="BE112" s="195">
        <f>IF(N112="základní",J112,0)</f>
        <v>0</v>
      </c>
      <c r="BF112" s="195">
        <f>IF(N112="snížená",J112,0)</f>
        <v>0</v>
      </c>
      <c r="BG112" s="195">
        <f>IF(N112="zákl. přenesená",J112,0)</f>
        <v>0</v>
      </c>
      <c r="BH112" s="195">
        <f>IF(N112="sníž. přenesená",J112,0)</f>
        <v>0</v>
      </c>
      <c r="BI112" s="195">
        <f>IF(N112="nulová",J112,0)</f>
        <v>0</v>
      </c>
      <c r="BJ112" s="112" t="s">
        <v>544</v>
      </c>
      <c r="BK112" s="195">
        <f>ROUND(I112*H112,2)</f>
        <v>0</v>
      </c>
      <c r="BL112" s="112" t="s">
        <v>863</v>
      </c>
      <c r="BM112" s="194" t="s">
        <v>5895</v>
      </c>
    </row>
    <row r="113" spans="2:65" s="119" customFormat="1" ht="19.5" x14ac:dyDescent="0.25">
      <c r="B113" s="120"/>
      <c r="D113" s="196" t="s">
        <v>865</v>
      </c>
      <c r="F113" s="197" t="s">
        <v>893</v>
      </c>
      <c r="L113" s="120"/>
      <c r="M113" s="198"/>
      <c r="T113" s="199"/>
      <c r="AT113" s="112" t="s">
        <v>865</v>
      </c>
      <c r="AU113" s="112" t="s">
        <v>240</v>
      </c>
    </row>
    <row r="114" spans="2:65" s="119" customFormat="1" x14ac:dyDescent="0.25">
      <c r="B114" s="120"/>
      <c r="D114" s="200" t="s">
        <v>867</v>
      </c>
      <c r="F114" s="424" t="s">
        <v>5224</v>
      </c>
      <c r="L114" s="120"/>
      <c r="M114" s="198"/>
      <c r="T114" s="199"/>
      <c r="AT114" s="112" t="s">
        <v>867</v>
      </c>
      <c r="AU114" s="112" t="s">
        <v>240</v>
      </c>
    </row>
    <row r="115" spans="2:65" s="171" customFormat="1" ht="25.9" customHeight="1" x14ac:dyDescent="0.2">
      <c r="B115" s="172"/>
      <c r="D115" s="173" t="s">
        <v>854</v>
      </c>
      <c r="E115" s="174" t="s">
        <v>2007</v>
      </c>
      <c r="F115" s="174" t="s">
        <v>2008</v>
      </c>
      <c r="J115" s="175">
        <f>BK115</f>
        <v>0</v>
      </c>
      <c r="L115" s="172"/>
      <c r="M115" s="176"/>
      <c r="P115" s="177">
        <f>P116+P135+P163+P167+P206+P250+P304+P352</f>
        <v>659.83717699999988</v>
      </c>
      <c r="R115" s="177">
        <f>R116+R135+R163+R167+R206+R250+R304+R352</f>
        <v>2.4804080000000002</v>
      </c>
      <c r="T115" s="178">
        <f>T116+T135+T163+T167+T206+T250+T304+T352</f>
        <v>0</v>
      </c>
      <c r="AR115" s="173" t="s">
        <v>240</v>
      </c>
      <c r="AT115" s="179" t="s">
        <v>854</v>
      </c>
      <c r="AU115" s="179" t="s">
        <v>857</v>
      </c>
      <c r="AY115" s="173" t="s">
        <v>858</v>
      </c>
      <c r="BK115" s="180">
        <f>BK116+BK135+BK163+BK167+BK206+BK250+BK304+BK352</f>
        <v>0</v>
      </c>
    </row>
    <row r="116" spans="2:65" s="171" customFormat="1" ht="22.9" customHeight="1" x14ac:dyDescent="0.2">
      <c r="B116" s="172"/>
      <c r="D116" s="173" t="s">
        <v>854</v>
      </c>
      <c r="E116" s="181" t="s">
        <v>2072</v>
      </c>
      <c r="F116" s="181" t="s">
        <v>2073</v>
      </c>
      <c r="J116" s="182">
        <f>BK116</f>
        <v>0</v>
      </c>
      <c r="L116" s="172"/>
      <c r="M116" s="176"/>
      <c r="P116" s="177">
        <f>SUM(P117:P134)</f>
        <v>9.136000000000001</v>
      </c>
      <c r="R116" s="177">
        <f>SUM(R117:R134)</f>
        <v>6.8867999999999999E-2</v>
      </c>
      <c r="T116" s="178">
        <f>SUM(T117:T134)</f>
        <v>0</v>
      </c>
      <c r="AR116" s="173" t="s">
        <v>240</v>
      </c>
      <c r="AT116" s="179" t="s">
        <v>854</v>
      </c>
      <c r="AU116" s="179" t="s">
        <v>544</v>
      </c>
      <c r="AY116" s="173" t="s">
        <v>858</v>
      </c>
      <c r="BK116" s="180">
        <f>SUM(BK117:BK134)</f>
        <v>0</v>
      </c>
    </row>
    <row r="117" spans="2:65" s="119" customFormat="1" ht="21.75" customHeight="1" x14ac:dyDescent="0.25">
      <c r="B117" s="120"/>
      <c r="C117" s="418" t="s">
        <v>1167</v>
      </c>
      <c r="D117" s="418" t="s">
        <v>512</v>
      </c>
      <c r="E117" s="419" t="s">
        <v>5896</v>
      </c>
      <c r="F117" s="420" t="s">
        <v>5897</v>
      </c>
      <c r="G117" s="421" t="s">
        <v>85</v>
      </c>
      <c r="H117" s="422">
        <v>20</v>
      </c>
      <c r="I117" s="423"/>
      <c r="J117" s="423">
        <f>ROUND(I117*H117,2)</f>
        <v>0</v>
      </c>
      <c r="K117" s="420" t="s">
        <v>862</v>
      </c>
      <c r="L117" s="120"/>
      <c r="M117" s="190" t="s">
        <v>792</v>
      </c>
      <c r="N117" s="191" t="s">
        <v>809</v>
      </c>
      <c r="O117" s="192">
        <v>0.13</v>
      </c>
      <c r="P117" s="192">
        <f>O117*H117</f>
        <v>2.6</v>
      </c>
      <c r="Q117" s="192">
        <v>1.9000000000000001E-4</v>
      </c>
      <c r="R117" s="192">
        <f>Q117*H117</f>
        <v>3.8000000000000004E-3</v>
      </c>
      <c r="S117" s="192">
        <v>0</v>
      </c>
      <c r="T117" s="193">
        <f>S117*H117</f>
        <v>0</v>
      </c>
      <c r="AR117" s="194" t="s">
        <v>955</v>
      </c>
      <c r="AT117" s="194" t="s">
        <v>512</v>
      </c>
      <c r="AU117" s="194" t="s">
        <v>240</v>
      </c>
      <c r="AY117" s="112" t="s">
        <v>858</v>
      </c>
      <c r="BE117" s="195">
        <f>IF(N117="základní",J117,0)</f>
        <v>0</v>
      </c>
      <c r="BF117" s="195">
        <f>IF(N117="snížená",J117,0)</f>
        <v>0</v>
      </c>
      <c r="BG117" s="195">
        <f>IF(N117="zákl. přenesená",J117,0)</f>
        <v>0</v>
      </c>
      <c r="BH117" s="195">
        <f>IF(N117="sníž. přenesená",J117,0)</f>
        <v>0</v>
      </c>
      <c r="BI117" s="195">
        <f>IF(N117="nulová",J117,0)</f>
        <v>0</v>
      </c>
      <c r="BJ117" s="112" t="s">
        <v>544</v>
      </c>
      <c r="BK117" s="195">
        <f>ROUND(I117*H117,2)</f>
        <v>0</v>
      </c>
      <c r="BL117" s="112" t="s">
        <v>955</v>
      </c>
      <c r="BM117" s="194" t="s">
        <v>5898</v>
      </c>
    </row>
    <row r="118" spans="2:65" s="119" customFormat="1" ht="19.5" x14ac:dyDescent="0.25">
      <c r="B118" s="120"/>
      <c r="D118" s="196" t="s">
        <v>865</v>
      </c>
      <c r="F118" s="197" t="s">
        <v>5899</v>
      </c>
      <c r="L118" s="120"/>
      <c r="M118" s="198"/>
      <c r="T118" s="199"/>
      <c r="AT118" s="112" t="s">
        <v>865</v>
      </c>
      <c r="AU118" s="112" t="s">
        <v>240</v>
      </c>
    </row>
    <row r="119" spans="2:65" s="119" customFormat="1" x14ac:dyDescent="0.25">
      <c r="B119" s="120"/>
      <c r="D119" s="200" t="s">
        <v>867</v>
      </c>
      <c r="F119" s="424" t="s">
        <v>5900</v>
      </c>
      <c r="L119" s="120"/>
      <c r="M119" s="198"/>
      <c r="T119" s="199"/>
      <c r="AT119" s="112" t="s">
        <v>867</v>
      </c>
      <c r="AU119" s="112" t="s">
        <v>240</v>
      </c>
    </row>
    <row r="120" spans="2:65" s="119" customFormat="1" ht="16.5" customHeight="1" x14ac:dyDescent="0.25">
      <c r="B120" s="120"/>
      <c r="C120" s="432" t="s">
        <v>1173</v>
      </c>
      <c r="D120" s="432" t="s">
        <v>932</v>
      </c>
      <c r="E120" s="433" t="s">
        <v>5901</v>
      </c>
      <c r="F120" s="434" t="s">
        <v>5902</v>
      </c>
      <c r="G120" s="435" t="s">
        <v>85</v>
      </c>
      <c r="H120" s="436">
        <v>22</v>
      </c>
      <c r="I120" s="437"/>
      <c r="J120" s="437">
        <f>ROUND(I120*H120,2)</f>
        <v>0</v>
      </c>
      <c r="K120" s="434" t="s">
        <v>862</v>
      </c>
      <c r="L120" s="215"/>
      <c r="M120" s="216" t="s">
        <v>792</v>
      </c>
      <c r="N120" s="217" t="s">
        <v>809</v>
      </c>
      <c r="O120" s="192">
        <v>0</v>
      </c>
      <c r="P120" s="192">
        <f>O120*H120</f>
        <v>0</v>
      </c>
      <c r="Q120" s="192">
        <v>7.2000000000000005E-4</v>
      </c>
      <c r="R120" s="192">
        <f>Q120*H120</f>
        <v>1.584E-2</v>
      </c>
      <c r="S120" s="192">
        <v>0</v>
      </c>
      <c r="T120" s="193">
        <f>S120*H120</f>
        <v>0</v>
      </c>
      <c r="AR120" s="194" t="s">
        <v>1063</v>
      </c>
      <c r="AT120" s="194" t="s">
        <v>932</v>
      </c>
      <c r="AU120" s="194" t="s">
        <v>240</v>
      </c>
      <c r="AY120" s="112" t="s">
        <v>858</v>
      </c>
      <c r="BE120" s="195">
        <f>IF(N120="základní",J120,0)</f>
        <v>0</v>
      </c>
      <c r="BF120" s="195">
        <f>IF(N120="snížená",J120,0)</f>
        <v>0</v>
      </c>
      <c r="BG120" s="195">
        <f>IF(N120="zákl. přenesená",J120,0)</f>
        <v>0</v>
      </c>
      <c r="BH120" s="195">
        <f>IF(N120="sníž. přenesená",J120,0)</f>
        <v>0</v>
      </c>
      <c r="BI120" s="195">
        <f>IF(N120="nulová",J120,0)</f>
        <v>0</v>
      </c>
      <c r="BJ120" s="112" t="s">
        <v>544</v>
      </c>
      <c r="BK120" s="195">
        <f>ROUND(I120*H120,2)</f>
        <v>0</v>
      </c>
      <c r="BL120" s="112" t="s">
        <v>955</v>
      </c>
      <c r="BM120" s="194" t="s">
        <v>5903</v>
      </c>
    </row>
    <row r="121" spans="2:65" s="119" customFormat="1" x14ac:dyDescent="0.25">
      <c r="B121" s="120"/>
      <c r="D121" s="196" t="s">
        <v>865</v>
      </c>
      <c r="F121" s="197" t="s">
        <v>5902</v>
      </c>
      <c r="L121" s="120"/>
      <c r="M121" s="198"/>
      <c r="T121" s="199"/>
      <c r="AT121" s="112" t="s">
        <v>865</v>
      </c>
      <c r="AU121" s="112" t="s">
        <v>240</v>
      </c>
    </row>
    <row r="122" spans="2:65" s="202" customFormat="1" ht="11.25" x14ac:dyDescent="0.25">
      <c r="B122" s="203"/>
      <c r="D122" s="196" t="s">
        <v>869</v>
      </c>
      <c r="F122" s="205" t="s">
        <v>5904</v>
      </c>
      <c r="H122" s="206">
        <v>22</v>
      </c>
      <c r="L122" s="203"/>
      <c r="M122" s="207"/>
      <c r="T122" s="208"/>
      <c r="AT122" s="204" t="s">
        <v>869</v>
      </c>
      <c r="AU122" s="204" t="s">
        <v>240</v>
      </c>
      <c r="AV122" s="202" t="s">
        <v>240</v>
      </c>
      <c r="AW122" s="202" t="s">
        <v>787</v>
      </c>
      <c r="AX122" s="202" t="s">
        <v>544</v>
      </c>
      <c r="AY122" s="204" t="s">
        <v>858</v>
      </c>
    </row>
    <row r="123" spans="2:65" s="119" customFormat="1" ht="21.75" customHeight="1" x14ac:dyDescent="0.25">
      <c r="B123" s="120"/>
      <c r="C123" s="418" t="s">
        <v>1177</v>
      </c>
      <c r="D123" s="418" t="s">
        <v>512</v>
      </c>
      <c r="E123" s="419" t="s">
        <v>5896</v>
      </c>
      <c r="F123" s="420" t="s">
        <v>5897</v>
      </c>
      <c r="G123" s="421" t="s">
        <v>85</v>
      </c>
      <c r="H123" s="422">
        <v>44</v>
      </c>
      <c r="I123" s="423"/>
      <c r="J123" s="423">
        <f>ROUND(I123*H123,2)</f>
        <v>0</v>
      </c>
      <c r="K123" s="420" t="s">
        <v>862</v>
      </c>
      <c r="L123" s="120"/>
      <c r="M123" s="190" t="s">
        <v>792</v>
      </c>
      <c r="N123" s="191" t="s">
        <v>809</v>
      </c>
      <c r="O123" s="192">
        <v>0.13</v>
      </c>
      <c r="P123" s="192">
        <f>O123*H123</f>
        <v>5.7200000000000006</v>
      </c>
      <c r="Q123" s="192">
        <v>1.9000000000000001E-4</v>
      </c>
      <c r="R123" s="192">
        <f>Q123*H123</f>
        <v>8.3600000000000011E-3</v>
      </c>
      <c r="S123" s="192">
        <v>0</v>
      </c>
      <c r="T123" s="193">
        <f>S123*H123</f>
        <v>0</v>
      </c>
      <c r="AR123" s="194" t="s">
        <v>955</v>
      </c>
      <c r="AT123" s="194" t="s">
        <v>512</v>
      </c>
      <c r="AU123" s="194" t="s">
        <v>240</v>
      </c>
      <c r="AY123" s="112" t="s">
        <v>858</v>
      </c>
      <c r="BE123" s="195">
        <f>IF(N123="základní",J123,0)</f>
        <v>0</v>
      </c>
      <c r="BF123" s="195">
        <f>IF(N123="snížená",J123,0)</f>
        <v>0</v>
      </c>
      <c r="BG123" s="195">
        <f>IF(N123="zákl. přenesená",J123,0)</f>
        <v>0</v>
      </c>
      <c r="BH123" s="195">
        <f>IF(N123="sníž. přenesená",J123,0)</f>
        <v>0</v>
      </c>
      <c r="BI123" s="195">
        <f>IF(N123="nulová",J123,0)</f>
        <v>0</v>
      </c>
      <c r="BJ123" s="112" t="s">
        <v>544</v>
      </c>
      <c r="BK123" s="195">
        <f>ROUND(I123*H123,2)</f>
        <v>0</v>
      </c>
      <c r="BL123" s="112" t="s">
        <v>955</v>
      </c>
      <c r="BM123" s="194" t="s">
        <v>5905</v>
      </c>
    </row>
    <row r="124" spans="2:65" s="119" customFormat="1" ht="19.5" x14ac:dyDescent="0.25">
      <c r="B124" s="120"/>
      <c r="D124" s="196" t="s">
        <v>865</v>
      </c>
      <c r="F124" s="197" t="s">
        <v>5899</v>
      </c>
      <c r="L124" s="120"/>
      <c r="M124" s="198"/>
      <c r="T124" s="199"/>
      <c r="AT124" s="112" t="s">
        <v>865</v>
      </c>
      <c r="AU124" s="112" t="s">
        <v>240</v>
      </c>
    </row>
    <row r="125" spans="2:65" s="119" customFormat="1" x14ac:dyDescent="0.25">
      <c r="B125" s="120"/>
      <c r="D125" s="200" t="s">
        <v>867</v>
      </c>
      <c r="F125" s="424" t="s">
        <v>5900</v>
      </c>
      <c r="L125" s="120"/>
      <c r="M125" s="198"/>
      <c r="T125" s="199"/>
      <c r="AT125" s="112" t="s">
        <v>867</v>
      </c>
      <c r="AU125" s="112" t="s">
        <v>240</v>
      </c>
    </row>
    <row r="126" spans="2:65" s="119" customFormat="1" ht="16.5" customHeight="1" x14ac:dyDescent="0.25">
      <c r="B126" s="120"/>
      <c r="C126" s="432" t="s">
        <v>1183</v>
      </c>
      <c r="D126" s="432" t="s">
        <v>932</v>
      </c>
      <c r="E126" s="433" t="s">
        <v>5906</v>
      </c>
      <c r="F126" s="434" t="s">
        <v>5907</v>
      </c>
      <c r="G126" s="435" t="s">
        <v>85</v>
      </c>
      <c r="H126" s="436">
        <v>48.4</v>
      </c>
      <c r="I126" s="437"/>
      <c r="J126" s="437">
        <f>ROUND(I126*H126,2)</f>
        <v>0</v>
      </c>
      <c r="K126" s="434" t="s">
        <v>862</v>
      </c>
      <c r="L126" s="215"/>
      <c r="M126" s="216" t="s">
        <v>792</v>
      </c>
      <c r="N126" s="217" t="s">
        <v>809</v>
      </c>
      <c r="O126" s="192">
        <v>0</v>
      </c>
      <c r="P126" s="192">
        <f>O126*H126</f>
        <v>0</v>
      </c>
      <c r="Q126" s="192">
        <v>6.4999999999999997E-4</v>
      </c>
      <c r="R126" s="192">
        <f>Q126*H126</f>
        <v>3.1459999999999995E-2</v>
      </c>
      <c r="S126" s="192">
        <v>0</v>
      </c>
      <c r="T126" s="193">
        <f>S126*H126</f>
        <v>0</v>
      </c>
      <c r="AR126" s="194" t="s">
        <v>1063</v>
      </c>
      <c r="AT126" s="194" t="s">
        <v>932</v>
      </c>
      <c r="AU126" s="194" t="s">
        <v>240</v>
      </c>
      <c r="AY126" s="112" t="s">
        <v>858</v>
      </c>
      <c r="BE126" s="195">
        <f>IF(N126="základní",J126,0)</f>
        <v>0</v>
      </c>
      <c r="BF126" s="195">
        <f>IF(N126="snížená",J126,0)</f>
        <v>0</v>
      </c>
      <c r="BG126" s="195">
        <f>IF(N126="zákl. přenesená",J126,0)</f>
        <v>0</v>
      </c>
      <c r="BH126" s="195">
        <f>IF(N126="sníž. přenesená",J126,0)</f>
        <v>0</v>
      </c>
      <c r="BI126" s="195">
        <f>IF(N126="nulová",J126,0)</f>
        <v>0</v>
      </c>
      <c r="BJ126" s="112" t="s">
        <v>544</v>
      </c>
      <c r="BK126" s="195">
        <f>ROUND(I126*H126,2)</f>
        <v>0</v>
      </c>
      <c r="BL126" s="112" t="s">
        <v>955</v>
      </c>
      <c r="BM126" s="194" t="s">
        <v>5908</v>
      </c>
    </row>
    <row r="127" spans="2:65" s="119" customFormat="1" x14ac:dyDescent="0.25">
      <c r="B127" s="120"/>
      <c r="D127" s="196" t="s">
        <v>865</v>
      </c>
      <c r="F127" s="197" t="s">
        <v>5907</v>
      </c>
      <c r="L127" s="120"/>
      <c r="M127" s="198"/>
      <c r="T127" s="199"/>
      <c r="AT127" s="112" t="s">
        <v>865</v>
      </c>
      <c r="AU127" s="112" t="s">
        <v>240</v>
      </c>
    </row>
    <row r="128" spans="2:65" s="202" customFormat="1" ht="11.25" x14ac:dyDescent="0.25">
      <c r="B128" s="203"/>
      <c r="D128" s="196" t="s">
        <v>869</v>
      </c>
      <c r="F128" s="205" t="s">
        <v>5035</v>
      </c>
      <c r="H128" s="206">
        <v>48.4</v>
      </c>
      <c r="L128" s="203"/>
      <c r="M128" s="207"/>
      <c r="T128" s="208"/>
      <c r="AT128" s="204" t="s">
        <v>869</v>
      </c>
      <c r="AU128" s="204" t="s">
        <v>240</v>
      </c>
      <c r="AV128" s="202" t="s">
        <v>240</v>
      </c>
      <c r="AW128" s="202" t="s">
        <v>787</v>
      </c>
      <c r="AX128" s="202" t="s">
        <v>544</v>
      </c>
      <c r="AY128" s="204" t="s">
        <v>858</v>
      </c>
    </row>
    <row r="129" spans="2:65" s="119" customFormat="1" ht="21.75" customHeight="1" x14ac:dyDescent="0.25">
      <c r="B129" s="120"/>
      <c r="C129" s="418" t="s">
        <v>1155</v>
      </c>
      <c r="D129" s="418" t="s">
        <v>512</v>
      </c>
      <c r="E129" s="419" t="s">
        <v>5909</v>
      </c>
      <c r="F129" s="420" t="s">
        <v>5910</v>
      </c>
      <c r="G129" s="421" t="s">
        <v>85</v>
      </c>
      <c r="H129" s="422">
        <v>6</v>
      </c>
      <c r="I129" s="423"/>
      <c r="J129" s="423">
        <f>ROUND(I129*H129,2)</f>
        <v>0</v>
      </c>
      <c r="K129" s="420" t="s">
        <v>862</v>
      </c>
      <c r="L129" s="120"/>
      <c r="M129" s="190" t="s">
        <v>792</v>
      </c>
      <c r="N129" s="191" t="s">
        <v>809</v>
      </c>
      <c r="O129" s="192">
        <v>0.13600000000000001</v>
      </c>
      <c r="P129" s="192">
        <f>O129*H129</f>
        <v>0.81600000000000006</v>
      </c>
      <c r="Q129" s="192">
        <v>2.7E-4</v>
      </c>
      <c r="R129" s="192">
        <f>Q129*H129</f>
        <v>1.6199999999999999E-3</v>
      </c>
      <c r="S129" s="192">
        <v>0</v>
      </c>
      <c r="T129" s="193">
        <f>S129*H129</f>
        <v>0</v>
      </c>
      <c r="AR129" s="194" t="s">
        <v>955</v>
      </c>
      <c r="AT129" s="194" t="s">
        <v>512</v>
      </c>
      <c r="AU129" s="194" t="s">
        <v>240</v>
      </c>
      <c r="AY129" s="112" t="s">
        <v>858</v>
      </c>
      <c r="BE129" s="195">
        <f>IF(N129="základní",J129,0)</f>
        <v>0</v>
      </c>
      <c r="BF129" s="195">
        <f>IF(N129="snížená",J129,0)</f>
        <v>0</v>
      </c>
      <c r="BG129" s="195">
        <f>IF(N129="zákl. přenesená",J129,0)</f>
        <v>0</v>
      </c>
      <c r="BH129" s="195">
        <f>IF(N129="sníž. přenesená",J129,0)</f>
        <v>0</v>
      </c>
      <c r="BI129" s="195">
        <f>IF(N129="nulová",J129,0)</f>
        <v>0</v>
      </c>
      <c r="BJ129" s="112" t="s">
        <v>544</v>
      </c>
      <c r="BK129" s="195">
        <f>ROUND(I129*H129,2)</f>
        <v>0</v>
      </c>
      <c r="BL129" s="112" t="s">
        <v>955</v>
      </c>
      <c r="BM129" s="194" t="s">
        <v>5911</v>
      </c>
    </row>
    <row r="130" spans="2:65" s="119" customFormat="1" ht="19.5" x14ac:dyDescent="0.25">
      <c r="B130" s="120"/>
      <c r="D130" s="196" t="s">
        <v>865</v>
      </c>
      <c r="F130" s="197" t="s">
        <v>5912</v>
      </c>
      <c r="L130" s="120"/>
      <c r="M130" s="198"/>
      <c r="T130" s="199"/>
      <c r="AT130" s="112" t="s">
        <v>865</v>
      </c>
      <c r="AU130" s="112" t="s">
        <v>240</v>
      </c>
    </row>
    <row r="131" spans="2:65" s="119" customFormat="1" x14ac:dyDescent="0.25">
      <c r="B131" s="120"/>
      <c r="D131" s="200" t="s">
        <v>867</v>
      </c>
      <c r="F131" s="424" t="s">
        <v>5913</v>
      </c>
      <c r="L131" s="120"/>
      <c r="M131" s="198"/>
      <c r="T131" s="199"/>
      <c r="AT131" s="112" t="s">
        <v>867</v>
      </c>
      <c r="AU131" s="112" t="s">
        <v>240</v>
      </c>
    </row>
    <row r="132" spans="2:65" s="119" customFormat="1" ht="16.5" customHeight="1" x14ac:dyDescent="0.25">
      <c r="B132" s="120"/>
      <c r="C132" s="432" t="s">
        <v>1161</v>
      </c>
      <c r="D132" s="432" t="s">
        <v>932</v>
      </c>
      <c r="E132" s="433" t="s">
        <v>5914</v>
      </c>
      <c r="F132" s="434" t="s">
        <v>5915</v>
      </c>
      <c r="G132" s="435" t="s">
        <v>85</v>
      </c>
      <c r="H132" s="436">
        <v>6.6</v>
      </c>
      <c r="I132" s="437"/>
      <c r="J132" s="437">
        <f>ROUND(I132*H132,2)</f>
        <v>0</v>
      </c>
      <c r="K132" s="434" t="s">
        <v>862</v>
      </c>
      <c r="L132" s="215"/>
      <c r="M132" s="216" t="s">
        <v>792</v>
      </c>
      <c r="N132" s="217" t="s">
        <v>809</v>
      </c>
      <c r="O132" s="192">
        <v>0</v>
      </c>
      <c r="P132" s="192">
        <f>O132*H132</f>
        <v>0</v>
      </c>
      <c r="Q132" s="192">
        <v>1.1800000000000001E-3</v>
      </c>
      <c r="R132" s="192">
        <f>Q132*H132</f>
        <v>7.7879999999999998E-3</v>
      </c>
      <c r="S132" s="192">
        <v>0</v>
      </c>
      <c r="T132" s="193">
        <f>S132*H132</f>
        <v>0</v>
      </c>
      <c r="AR132" s="194" t="s">
        <v>1063</v>
      </c>
      <c r="AT132" s="194" t="s">
        <v>932</v>
      </c>
      <c r="AU132" s="194" t="s">
        <v>240</v>
      </c>
      <c r="AY132" s="112" t="s">
        <v>858</v>
      </c>
      <c r="BE132" s="195">
        <f>IF(N132="základní",J132,0)</f>
        <v>0</v>
      </c>
      <c r="BF132" s="195">
        <f>IF(N132="snížená",J132,0)</f>
        <v>0</v>
      </c>
      <c r="BG132" s="195">
        <f>IF(N132="zákl. přenesená",J132,0)</f>
        <v>0</v>
      </c>
      <c r="BH132" s="195">
        <f>IF(N132="sníž. přenesená",J132,0)</f>
        <v>0</v>
      </c>
      <c r="BI132" s="195">
        <f>IF(N132="nulová",J132,0)</f>
        <v>0</v>
      </c>
      <c r="BJ132" s="112" t="s">
        <v>544</v>
      </c>
      <c r="BK132" s="195">
        <f>ROUND(I132*H132,2)</f>
        <v>0</v>
      </c>
      <c r="BL132" s="112" t="s">
        <v>955</v>
      </c>
      <c r="BM132" s="194" t="s">
        <v>5916</v>
      </c>
    </row>
    <row r="133" spans="2:65" s="119" customFormat="1" x14ac:dyDescent="0.25">
      <c r="B133" s="120"/>
      <c r="D133" s="196" t="s">
        <v>865</v>
      </c>
      <c r="F133" s="197" t="s">
        <v>5915</v>
      </c>
      <c r="L133" s="120"/>
      <c r="M133" s="198"/>
      <c r="T133" s="199"/>
      <c r="AT133" s="112" t="s">
        <v>865</v>
      </c>
      <c r="AU133" s="112" t="s">
        <v>240</v>
      </c>
    </row>
    <row r="134" spans="2:65" s="202" customFormat="1" ht="11.25" x14ac:dyDescent="0.25">
      <c r="B134" s="203"/>
      <c r="D134" s="196" t="s">
        <v>869</v>
      </c>
      <c r="F134" s="205" t="s">
        <v>5917</v>
      </c>
      <c r="H134" s="206">
        <v>6.6</v>
      </c>
      <c r="L134" s="203"/>
      <c r="M134" s="207"/>
      <c r="T134" s="208"/>
      <c r="AT134" s="204" t="s">
        <v>869</v>
      </c>
      <c r="AU134" s="204" t="s">
        <v>240</v>
      </c>
      <c r="AV134" s="202" t="s">
        <v>240</v>
      </c>
      <c r="AW134" s="202" t="s">
        <v>787</v>
      </c>
      <c r="AX134" s="202" t="s">
        <v>544</v>
      </c>
      <c r="AY134" s="204" t="s">
        <v>858</v>
      </c>
    </row>
    <row r="135" spans="2:65" s="171" customFormat="1" ht="22.9" customHeight="1" x14ac:dyDescent="0.2">
      <c r="B135" s="172"/>
      <c r="D135" s="173" t="s">
        <v>854</v>
      </c>
      <c r="E135" s="181" t="s">
        <v>5341</v>
      </c>
      <c r="F135" s="181" t="s">
        <v>5342</v>
      </c>
      <c r="J135" s="182">
        <f>BK135</f>
        <v>0</v>
      </c>
      <c r="L135" s="172"/>
      <c r="M135" s="176"/>
      <c r="P135" s="177">
        <f>SUM(P136:P162)</f>
        <v>8.2040000000000024</v>
      </c>
      <c r="R135" s="177">
        <f>SUM(R136:R162)</f>
        <v>2.0740000000000001E-2</v>
      </c>
      <c r="T135" s="178">
        <f>SUM(T136:T162)</f>
        <v>0</v>
      </c>
      <c r="AR135" s="173" t="s">
        <v>240</v>
      </c>
      <c r="AT135" s="179" t="s">
        <v>854</v>
      </c>
      <c r="AU135" s="179" t="s">
        <v>544</v>
      </c>
      <c r="AY135" s="173" t="s">
        <v>858</v>
      </c>
      <c r="BK135" s="180">
        <f>SUM(BK136:BK162)</f>
        <v>0</v>
      </c>
    </row>
    <row r="136" spans="2:65" s="119" customFormat="1" ht="16.5" customHeight="1" x14ac:dyDescent="0.25">
      <c r="B136" s="120"/>
      <c r="C136" s="418" t="s">
        <v>1453</v>
      </c>
      <c r="D136" s="418" t="s">
        <v>512</v>
      </c>
      <c r="E136" s="419" t="s">
        <v>627</v>
      </c>
      <c r="F136" s="420" t="s">
        <v>5363</v>
      </c>
      <c r="G136" s="421" t="s">
        <v>85</v>
      </c>
      <c r="H136" s="422">
        <v>6</v>
      </c>
      <c r="I136" s="423"/>
      <c r="J136" s="423">
        <f>ROUND(I136*H136,2)</f>
        <v>0</v>
      </c>
      <c r="K136" s="420" t="s">
        <v>862</v>
      </c>
      <c r="L136" s="120"/>
      <c r="M136" s="190" t="s">
        <v>792</v>
      </c>
      <c r="N136" s="191" t="s">
        <v>809</v>
      </c>
      <c r="O136" s="192">
        <v>0.65800000000000003</v>
      </c>
      <c r="P136" s="192">
        <f>O136*H136</f>
        <v>3.9480000000000004</v>
      </c>
      <c r="Q136" s="192">
        <v>1.2999999999999999E-3</v>
      </c>
      <c r="R136" s="192">
        <f>Q136*H136</f>
        <v>7.7999999999999996E-3</v>
      </c>
      <c r="S136" s="192">
        <v>0</v>
      </c>
      <c r="T136" s="193">
        <f>S136*H136</f>
        <v>0</v>
      </c>
      <c r="AR136" s="194" t="s">
        <v>955</v>
      </c>
      <c r="AT136" s="194" t="s">
        <v>512</v>
      </c>
      <c r="AU136" s="194" t="s">
        <v>240</v>
      </c>
      <c r="AY136" s="112" t="s">
        <v>858</v>
      </c>
      <c r="BE136" s="195">
        <f>IF(N136="základní",J136,0)</f>
        <v>0</v>
      </c>
      <c r="BF136" s="195">
        <f>IF(N136="snížená",J136,0)</f>
        <v>0</v>
      </c>
      <c r="BG136" s="195">
        <f>IF(N136="zákl. přenesená",J136,0)</f>
        <v>0</v>
      </c>
      <c r="BH136" s="195">
        <f>IF(N136="sníž. přenesená",J136,0)</f>
        <v>0</v>
      </c>
      <c r="BI136" s="195">
        <f>IF(N136="nulová",J136,0)</f>
        <v>0</v>
      </c>
      <c r="BJ136" s="112" t="s">
        <v>544</v>
      </c>
      <c r="BK136" s="195">
        <f>ROUND(I136*H136,2)</f>
        <v>0</v>
      </c>
      <c r="BL136" s="112" t="s">
        <v>955</v>
      </c>
      <c r="BM136" s="194" t="s">
        <v>5918</v>
      </c>
    </row>
    <row r="137" spans="2:65" s="119" customFormat="1" x14ac:dyDescent="0.25">
      <c r="B137" s="120"/>
      <c r="D137" s="196" t="s">
        <v>865</v>
      </c>
      <c r="F137" s="197" t="s">
        <v>5365</v>
      </c>
      <c r="L137" s="120"/>
      <c r="M137" s="198"/>
      <c r="T137" s="199"/>
      <c r="AT137" s="112" t="s">
        <v>865</v>
      </c>
      <c r="AU137" s="112" t="s">
        <v>240</v>
      </c>
    </row>
    <row r="138" spans="2:65" s="119" customFormat="1" x14ac:dyDescent="0.25">
      <c r="B138" s="120"/>
      <c r="D138" s="200" t="s">
        <v>867</v>
      </c>
      <c r="F138" s="424" t="s">
        <v>5366</v>
      </c>
      <c r="L138" s="120"/>
      <c r="M138" s="198"/>
      <c r="T138" s="199"/>
      <c r="AT138" s="112" t="s">
        <v>867</v>
      </c>
      <c r="AU138" s="112" t="s">
        <v>240</v>
      </c>
    </row>
    <row r="139" spans="2:65" s="119" customFormat="1" ht="24.2" customHeight="1" x14ac:dyDescent="0.25">
      <c r="B139" s="120"/>
      <c r="C139" s="418" t="s">
        <v>1459</v>
      </c>
      <c r="D139" s="418" t="s">
        <v>512</v>
      </c>
      <c r="E139" s="419" t="s">
        <v>633</v>
      </c>
      <c r="F139" s="420" t="s">
        <v>634</v>
      </c>
      <c r="G139" s="421" t="s">
        <v>85</v>
      </c>
      <c r="H139" s="422">
        <v>6</v>
      </c>
      <c r="I139" s="423"/>
      <c r="J139" s="423">
        <f>ROUND(I139*H139,2)</f>
        <v>0</v>
      </c>
      <c r="K139" s="420" t="s">
        <v>862</v>
      </c>
      <c r="L139" s="120"/>
      <c r="M139" s="190" t="s">
        <v>792</v>
      </c>
      <c r="N139" s="191" t="s">
        <v>809</v>
      </c>
      <c r="O139" s="192">
        <v>0.11799999999999999</v>
      </c>
      <c r="P139" s="192">
        <f>O139*H139</f>
        <v>0.70799999999999996</v>
      </c>
      <c r="Q139" s="192">
        <v>2.4000000000000001E-4</v>
      </c>
      <c r="R139" s="192">
        <f>Q139*H139</f>
        <v>1.4400000000000001E-3</v>
      </c>
      <c r="S139" s="192">
        <v>0</v>
      </c>
      <c r="T139" s="193">
        <f>S139*H139</f>
        <v>0</v>
      </c>
      <c r="AR139" s="194" t="s">
        <v>955</v>
      </c>
      <c r="AT139" s="194" t="s">
        <v>512</v>
      </c>
      <c r="AU139" s="194" t="s">
        <v>240</v>
      </c>
      <c r="AY139" s="112" t="s">
        <v>858</v>
      </c>
      <c r="BE139" s="195">
        <f>IF(N139="základní",J139,0)</f>
        <v>0</v>
      </c>
      <c r="BF139" s="195">
        <f>IF(N139="snížená",J139,0)</f>
        <v>0</v>
      </c>
      <c r="BG139" s="195">
        <f>IF(N139="zákl. přenesená",J139,0)</f>
        <v>0</v>
      </c>
      <c r="BH139" s="195">
        <f>IF(N139="sníž. přenesená",J139,0)</f>
        <v>0</v>
      </c>
      <c r="BI139" s="195">
        <f>IF(N139="nulová",J139,0)</f>
        <v>0</v>
      </c>
      <c r="BJ139" s="112" t="s">
        <v>544</v>
      </c>
      <c r="BK139" s="195">
        <f>ROUND(I139*H139,2)</f>
        <v>0</v>
      </c>
      <c r="BL139" s="112" t="s">
        <v>955</v>
      </c>
      <c r="BM139" s="194" t="s">
        <v>5919</v>
      </c>
    </row>
    <row r="140" spans="2:65" s="119" customFormat="1" ht="19.5" x14ac:dyDescent="0.25">
      <c r="B140" s="120"/>
      <c r="D140" s="196" t="s">
        <v>865</v>
      </c>
      <c r="F140" s="197" t="s">
        <v>5388</v>
      </c>
      <c r="L140" s="120"/>
      <c r="M140" s="198"/>
      <c r="T140" s="199"/>
      <c r="AT140" s="112" t="s">
        <v>865</v>
      </c>
      <c r="AU140" s="112" t="s">
        <v>240</v>
      </c>
    </row>
    <row r="141" spans="2:65" s="119" customFormat="1" x14ac:dyDescent="0.25">
      <c r="B141" s="120"/>
      <c r="D141" s="200" t="s">
        <v>867</v>
      </c>
      <c r="F141" s="424" t="s">
        <v>5389</v>
      </c>
      <c r="L141" s="120"/>
      <c r="M141" s="198"/>
      <c r="T141" s="199"/>
      <c r="AT141" s="112" t="s">
        <v>867</v>
      </c>
      <c r="AU141" s="112" t="s">
        <v>240</v>
      </c>
    </row>
    <row r="142" spans="2:65" s="119" customFormat="1" ht="16.5" customHeight="1" x14ac:dyDescent="0.25">
      <c r="B142" s="120"/>
      <c r="C142" s="418" t="s">
        <v>1494</v>
      </c>
      <c r="D142" s="418" t="s">
        <v>512</v>
      </c>
      <c r="E142" s="419" t="s">
        <v>5441</v>
      </c>
      <c r="F142" s="420" t="s">
        <v>5442</v>
      </c>
      <c r="G142" s="421" t="s">
        <v>67</v>
      </c>
      <c r="H142" s="422">
        <v>1</v>
      </c>
      <c r="I142" s="423"/>
      <c r="J142" s="423">
        <f>ROUND(I142*H142,2)</f>
        <v>0</v>
      </c>
      <c r="K142" s="420" t="s">
        <v>862</v>
      </c>
      <c r="L142" s="120"/>
      <c r="M142" s="190" t="s">
        <v>792</v>
      </c>
      <c r="N142" s="191" t="s">
        <v>809</v>
      </c>
      <c r="O142" s="192">
        <v>0.22700000000000001</v>
      </c>
      <c r="P142" s="192">
        <f>O142*H142</f>
        <v>0.22700000000000001</v>
      </c>
      <c r="Q142" s="192">
        <v>5.1999999999999995E-4</v>
      </c>
      <c r="R142" s="192">
        <f>Q142*H142</f>
        <v>5.1999999999999995E-4</v>
      </c>
      <c r="S142" s="192">
        <v>0</v>
      </c>
      <c r="T142" s="193">
        <f>S142*H142</f>
        <v>0</v>
      </c>
      <c r="AR142" s="194" t="s">
        <v>955</v>
      </c>
      <c r="AT142" s="194" t="s">
        <v>512</v>
      </c>
      <c r="AU142" s="194" t="s">
        <v>240</v>
      </c>
      <c r="AY142" s="112" t="s">
        <v>858</v>
      </c>
      <c r="BE142" s="195">
        <f>IF(N142="základní",J142,0)</f>
        <v>0</v>
      </c>
      <c r="BF142" s="195">
        <f>IF(N142="snížená",J142,0)</f>
        <v>0</v>
      </c>
      <c r="BG142" s="195">
        <f>IF(N142="zákl. přenesená",J142,0)</f>
        <v>0</v>
      </c>
      <c r="BH142" s="195">
        <f>IF(N142="sníž. přenesená",J142,0)</f>
        <v>0</v>
      </c>
      <c r="BI142" s="195">
        <f>IF(N142="nulová",J142,0)</f>
        <v>0</v>
      </c>
      <c r="BJ142" s="112" t="s">
        <v>544</v>
      </c>
      <c r="BK142" s="195">
        <f>ROUND(I142*H142,2)</f>
        <v>0</v>
      </c>
      <c r="BL142" s="112" t="s">
        <v>955</v>
      </c>
      <c r="BM142" s="194" t="s">
        <v>5920</v>
      </c>
    </row>
    <row r="143" spans="2:65" s="119" customFormat="1" x14ac:dyDescent="0.25">
      <c r="B143" s="120"/>
      <c r="D143" s="196" t="s">
        <v>865</v>
      </c>
      <c r="F143" s="197" t="s">
        <v>5444</v>
      </c>
      <c r="L143" s="120"/>
      <c r="M143" s="198"/>
      <c r="T143" s="199"/>
      <c r="AT143" s="112" t="s">
        <v>865</v>
      </c>
      <c r="AU143" s="112" t="s">
        <v>240</v>
      </c>
    </row>
    <row r="144" spans="2:65" s="119" customFormat="1" x14ac:dyDescent="0.25">
      <c r="B144" s="120"/>
      <c r="D144" s="200" t="s">
        <v>867</v>
      </c>
      <c r="F144" s="424" t="s">
        <v>5445</v>
      </c>
      <c r="L144" s="120"/>
      <c r="M144" s="198"/>
      <c r="T144" s="199"/>
      <c r="AT144" s="112" t="s">
        <v>867</v>
      </c>
      <c r="AU144" s="112" t="s">
        <v>240</v>
      </c>
    </row>
    <row r="145" spans="2:65" s="119" customFormat="1" ht="16.5" customHeight="1" x14ac:dyDescent="0.25">
      <c r="B145" s="120"/>
      <c r="C145" s="418" t="s">
        <v>1498</v>
      </c>
      <c r="D145" s="418" t="s">
        <v>512</v>
      </c>
      <c r="E145" s="419" t="s">
        <v>5921</v>
      </c>
      <c r="F145" s="420" t="s">
        <v>5922</v>
      </c>
      <c r="G145" s="421" t="s">
        <v>67</v>
      </c>
      <c r="H145" s="422">
        <v>2</v>
      </c>
      <c r="I145" s="423"/>
      <c r="J145" s="423">
        <f>ROUND(I145*H145,2)</f>
        <v>0</v>
      </c>
      <c r="K145" s="420" t="s">
        <v>862</v>
      </c>
      <c r="L145" s="120"/>
      <c r="M145" s="190" t="s">
        <v>792</v>
      </c>
      <c r="N145" s="191" t="s">
        <v>809</v>
      </c>
      <c r="O145" s="192">
        <v>0.2</v>
      </c>
      <c r="P145" s="192">
        <f>O145*H145</f>
        <v>0.4</v>
      </c>
      <c r="Q145" s="192">
        <v>4.0000000000000002E-4</v>
      </c>
      <c r="R145" s="192">
        <f>Q145*H145</f>
        <v>8.0000000000000004E-4</v>
      </c>
      <c r="S145" s="192">
        <v>0</v>
      </c>
      <c r="T145" s="193">
        <f>S145*H145</f>
        <v>0</v>
      </c>
      <c r="AR145" s="194" t="s">
        <v>955</v>
      </c>
      <c r="AT145" s="194" t="s">
        <v>512</v>
      </c>
      <c r="AU145" s="194" t="s">
        <v>240</v>
      </c>
      <c r="AY145" s="112" t="s">
        <v>858</v>
      </c>
      <c r="BE145" s="195">
        <f>IF(N145="základní",J145,0)</f>
        <v>0</v>
      </c>
      <c r="BF145" s="195">
        <f>IF(N145="snížená",J145,0)</f>
        <v>0</v>
      </c>
      <c r="BG145" s="195">
        <f>IF(N145="zákl. přenesená",J145,0)</f>
        <v>0</v>
      </c>
      <c r="BH145" s="195">
        <f>IF(N145="sníž. přenesená",J145,0)</f>
        <v>0</v>
      </c>
      <c r="BI145" s="195">
        <f>IF(N145="nulová",J145,0)</f>
        <v>0</v>
      </c>
      <c r="BJ145" s="112" t="s">
        <v>544</v>
      </c>
      <c r="BK145" s="195">
        <f>ROUND(I145*H145,2)</f>
        <v>0</v>
      </c>
      <c r="BL145" s="112" t="s">
        <v>955</v>
      </c>
      <c r="BM145" s="194" t="s">
        <v>5923</v>
      </c>
    </row>
    <row r="146" spans="2:65" s="119" customFormat="1" x14ac:dyDescent="0.25">
      <c r="B146" s="120"/>
      <c r="D146" s="196" t="s">
        <v>865</v>
      </c>
      <c r="F146" s="197" t="s">
        <v>5924</v>
      </c>
      <c r="L146" s="120"/>
      <c r="M146" s="198"/>
      <c r="T146" s="199"/>
      <c r="AT146" s="112" t="s">
        <v>865</v>
      </c>
      <c r="AU146" s="112" t="s">
        <v>240</v>
      </c>
    </row>
    <row r="147" spans="2:65" s="119" customFormat="1" x14ac:dyDescent="0.25">
      <c r="B147" s="120"/>
      <c r="D147" s="200" t="s">
        <v>867</v>
      </c>
      <c r="F147" s="424" t="s">
        <v>5925</v>
      </c>
      <c r="L147" s="120"/>
      <c r="M147" s="198"/>
      <c r="T147" s="199"/>
      <c r="AT147" s="112" t="s">
        <v>867</v>
      </c>
      <c r="AU147" s="112" t="s">
        <v>240</v>
      </c>
    </row>
    <row r="148" spans="2:65" s="119" customFormat="1" ht="16.5" customHeight="1" x14ac:dyDescent="0.25">
      <c r="B148" s="120"/>
      <c r="C148" s="418" t="s">
        <v>1503</v>
      </c>
      <c r="D148" s="418" t="s">
        <v>512</v>
      </c>
      <c r="E148" s="419" t="s">
        <v>5926</v>
      </c>
      <c r="F148" s="420" t="s">
        <v>5927</v>
      </c>
      <c r="G148" s="421" t="s">
        <v>67</v>
      </c>
      <c r="H148" s="422">
        <v>1</v>
      </c>
      <c r="I148" s="423"/>
      <c r="J148" s="423">
        <f>ROUND(I148*H148,2)</f>
        <v>0</v>
      </c>
      <c r="K148" s="420" t="s">
        <v>862</v>
      </c>
      <c r="L148" s="120"/>
      <c r="M148" s="190" t="s">
        <v>792</v>
      </c>
      <c r="N148" s="191" t="s">
        <v>809</v>
      </c>
      <c r="O148" s="192">
        <v>0.22700000000000001</v>
      </c>
      <c r="P148" s="192">
        <f>O148*H148</f>
        <v>0.22700000000000001</v>
      </c>
      <c r="Q148" s="192">
        <v>2.32E-3</v>
      </c>
      <c r="R148" s="192">
        <f>Q148*H148</f>
        <v>2.32E-3</v>
      </c>
      <c r="S148" s="192">
        <v>0</v>
      </c>
      <c r="T148" s="193">
        <f>S148*H148</f>
        <v>0</v>
      </c>
      <c r="AR148" s="194" t="s">
        <v>955</v>
      </c>
      <c r="AT148" s="194" t="s">
        <v>512</v>
      </c>
      <c r="AU148" s="194" t="s">
        <v>240</v>
      </c>
      <c r="AY148" s="112" t="s">
        <v>858</v>
      </c>
      <c r="BE148" s="195">
        <f>IF(N148="základní",J148,0)</f>
        <v>0</v>
      </c>
      <c r="BF148" s="195">
        <f>IF(N148="snížená",J148,0)</f>
        <v>0</v>
      </c>
      <c r="BG148" s="195">
        <f>IF(N148="zákl. přenesená",J148,0)</f>
        <v>0</v>
      </c>
      <c r="BH148" s="195">
        <f>IF(N148="sníž. přenesená",J148,0)</f>
        <v>0</v>
      </c>
      <c r="BI148" s="195">
        <f>IF(N148="nulová",J148,0)</f>
        <v>0</v>
      </c>
      <c r="BJ148" s="112" t="s">
        <v>544</v>
      </c>
      <c r="BK148" s="195">
        <f>ROUND(I148*H148,2)</f>
        <v>0</v>
      </c>
      <c r="BL148" s="112" t="s">
        <v>955</v>
      </c>
      <c r="BM148" s="194" t="s">
        <v>5928</v>
      </c>
    </row>
    <row r="149" spans="2:65" s="119" customFormat="1" x14ac:dyDescent="0.25">
      <c r="B149" s="120"/>
      <c r="D149" s="196" t="s">
        <v>865</v>
      </c>
      <c r="F149" s="197" t="s">
        <v>5929</v>
      </c>
      <c r="L149" s="120"/>
      <c r="M149" s="198"/>
      <c r="T149" s="199"/>
      <c r="AT149" s="112" t="s">
        <v>865</v>
      </c>
      <c r="AU149" s="112" t="s">
        <v>240</v>
      </c>
    </row>
    <row r="150" spans="2:65" s="119" customFormat="1" x14ac:dyDescent="0.25">
      <c r="B150" s="120"/>
      <c r="D150" s="200" t="s">
        <v>867</v>
      </c>
      <c r="F150" s="424" t="s">
        <v>5930</v>
      </c>
      <c r="L150" s="120"/>
      <c r="M150" s="198"/>
      <c r="T150" s="199"/>
      <c r="AT150" s="112" t="s">
        <v>867</v>
      </c>
      <c r="AU150" s="112" t="s">
        <v>240</v>
      </c>
    </row>
    <row r="151" spans="2:65" s="119" customFormat="1" ht="16.5" customHeight="1" x14ac:dyDescent="0.25">
      <c r="B151" s="120"/>
      <c r="C151" s="418" t="s">
        <v>1479</v>
      </c>
      <c r="D151" s="418" t="s">
        <v>512</v>
      </c>
      <c r="E151" s="419" t="s">
        <v>5475</v>
      </c>
      <c r="F151" s="420" t="s">
        <v>5476</v>
      </c>
      <c r="G151" s="421" t="s">
        <v>67</v>
      </c>
      <c r="H151" s="422">
        <v>4</v>
      </c>
      <c r="I151" s="423"/>
      <c r="J151" s="423">
        <f>ROUND(I151*H151,2)</f>
        <v>0</v>
      </c>
      <c r="K151" s="420" t="s">
        <v>862</v>
      </c>
      <c r="L151" s="120"/>
      <c r="M151" s="190" t="s">
        <v>792</v>
      </c>
      <c r="N151" s="191" t="s">
        <v>809</v>
      </c>
      <c r="O151" s="192">
        <v>0.22500000000000001</v>
      </c>
      <c r="P151" s="192">
        <f>O151*H151</f>
        <v>0.9</v>
      </c>
      <c r="Q151" s="192">
        <v>9.5E-4</v>
      </c>
      <c r="R151" s="192">
        <f>Q151*H151</f>
        <v>3.8E-3</v>
      </c>
      <c r="S151" s="192">
        <v>0</v>
      </c>
      <c r="T151" s="193">
        <f>S151*H151</f>
        <v>0</v>
      </c>
      <c r="AR151" s="194" t="s">
        <v>955</v>
      </c>
      <c r="AT151" s="194" t="s">
        <v>512</v>
      </c>
      <c r="AU151" s="194" t="s">
        <v>240</v>
      </c>
      <c r="AY151" s="112" t="s">
        <v>858</v>
      </c>
      <c r="BE151" s="195">
        <f>IF(N151="základní",J151,0)</f>
        <v>0</v>
      </c>
      <c r="BF151" s="195">
        <f>IF(N151="snížená",J151,0)</f>
        <v>0</v>
      </c>
      <c r="BG151" s="195">
        <f>IF(N151="zákl. přenesená",J151,0)</f>
        <v>0</v>
      </c>
      <c r="BH151" s="195">
        <f>IF(N151="sníž. přenesená",J151,0)</f>
        <v>0</v>
      </c>
      <c r="BI151" s="195">
        <f>IF(N151="nulová",J151,0)</f>
        <v>0</v>
      </c>
      <c r="BJ151" s="112" t="s">
        <v>544</v>
      </c>
      <c r="BK151" s="195">
        <f>ROUND(I151*H151,2)</f>
        <v>0</v>
      </c>
      <c r="BL151" s="112" t="s">
        <v>955</v>
      </c>
      <c r="BM151" s="194" t="s">
        <v>5931</v>
      </c>
    </row>
    <row r="152" spans="2:65" s="119" customFormat="1" x14ac:dyDescent="0.25">
      <c r="B152" s="120"/>
      <c r="D152" s="196" t="s">
        <v>865</v>
      </c>
      <c r="F152" s="197" t="s">
        <v>5478</v>
      </c>
      <c r="L152" s="120"/>
      <c r="M152" s="198"/>
      <c r="T152" s="199"/>
      <c r="AT152" s="112" t="s">
        <v>865</v>
      </c>
      <c r="AU152" s="112" t="s">
        <v>240</v>
      </c>
    </row>
    <row r="153" spans="2:65" s="119" customFormat="1" x14ac:dyDescent="0.25">
      <c r="B153" s="120"/>
      <c r="D153" s="200" t="s">
        <v>867</v>
      </c>
      <c r="F153" s="424" t="s">
        <v>5479</v>
      </c>
      <c r="L153" s="120"/>
      <c r="M153" s="198"/>
      <c r="T153" s="199"/>
      <c r="AT153" s="112" t="s">
        <v>867</v>
      </c>
      <c r="AU153" s="112" t="s">
        <v>240</v>
      </c>
    </row>
    <row r="154" spans="2:65" s="119" customFormat="1" ht="16.5" customHeight="1" x14ac:dyDescent="0.25">
      <c r="B154" s="120"/>
      <c r="C154" s="418" t="s">
        <v>1487</v>
      </c>
      <c r="D154" s="418" t="s">
        <v>512</v>
      </c>
      <c r="E154" s="419" t="s">
        <v>639</v>
      </c>
      <c r="F154" s="420" t="s">
        <v>640</v>
      </c>
      <c r="G154" s="421" t="s">
        <v>67</v>
      </c>
      <c r="H154" s="422">
        <v>4</v>
      </c>
      <c r="I154" s="423"/>
      <c r="J154" s="423">
        <f>ROUND(I154*H154,2)</f>
        <v>0</v>
      </c>
      <c r="K154" s="420" t="s">
        <v>862</v>
      </c>
      <c r="L154" s="120"/>
      <c r="M154" s="190" t="s">
        <v>792</v>
      </c>
      <c r="N154" s="191" t="s">
        <v>809</v>
      </c>
      <c r="O154" s="192">
        <v>0.22500000000000001</v>
      </c>
      <c r="P154" s="192">
        <f>O154*H154</f>
        <v>0.9</v>
      </c>
      <c r="Q154" s="192">
        <v>9.7000000000000005E-4</v>
      </c>
      <c r="R154" s="192">
        <f>Q154*H154</f>
        <v>3.8800000000000002E-3</v>
      </c>
      <c r="S154" s="192">
        <v>0</v>
      </c>
      <c r="T154" s="193">
        <f>S154*H154</f>
        <v>0</v>
      </c>
      <c r="AR154" s="194" t="s">
        <v>955</v>
      </c>
      <c r="AT154" s="194" t="s">
        <v>512</v>
      </c>
      <c r="AU154" s="194" t="s">
        <v>240</v>
      </c>
      <c r="AY154" s="112" t="s">
        <v>858</v>
      </c>
      <c r="BE154" s="195">
        <f>IF(N154="základní",J154,0)</f>
        <v>0</v>
      </c>
      <c r="BF154" s="195">
        <f>IF(N154="snížená",J154,0)</f>
        <v>0</v>
      </c>
      <c r="BG154" s="195">
        <f>IF(N154="zákl. přenesená",J154,0)</f>
        <v>0</v>
      </c>
      <c r="BH154" s="195">
        <f>IF(N154="sníž. přenesená",J154,0)</f>
        <v>0</v>
      </c>
      <c r="BI154" s="195">
        <f>IF(N154="nulová",J154,0)</f>
        <v>0</v>
      </c>
      <c r="BJ154" s="112" t="s">
        <v>544</v>
      </c>
      <c r="BK154" s="195">
        <f>ROUND(I154*H154,2)</f>
        <v>0</v>
      </c>
      <c r="BL154" s="112" t="s">
        <v>955</v>
      </c>
      <c r="BM154" s="194" t="s">
        <v>5932</v>
      </c>
    </row>
    <row r="155" spans="2:65" s="119" customFormat="1" x14ac:dyDescent="0.25">
      <c r="B155" s="120"/>
      <c r="D155" s="196" t="s">
        <v>865</v>
      </c>
      <c r="F155" s="197" t="s">
        <v>5933</v>
      </c>
      <c r="L155" s="120"/>
      <c r="M155" s="198"/>
      <c r="T155" s="199"/>
      <c r="AT155" s="112" t="s">
        <v>865</v>
      </c>
      <c r="AU155" s="112" t="s">
        <v>240</v>
      </c>
    </row>
    <row r="156" spans="2:65" s="119" customFormat="1" x14ac:dyDescent="0.25">
      <c r="B156" s="120"/>
      <c r="D156" s="200" t="s">
        <v>867</v>
      </c>
      <c r="F156" s="424" t="s">
        <v>5934</v>
      </c>
      <c r="L156" s="120"/>
      <c r="M156" s="198"/>
      <c r="T156" s="199"/>
      <c r="AT156" s="112" t="s">
        <v>867</v>
      </c>
      <c r="AU156" s="112" t="s">
        <v>240</v>
      </c>
    </row>
    <row r="157" spans="2:65" s="119" customFormat="1" ht="16.5" customHeight="1" x14ac:dyDescent="0.25">
      <c r="B157" s="120"/>
      <c r="C157" s="418" t="s">
        <v>1474</v>
      </c>
      <c r="D157" s="418" t="s">
        <v>512</v>
      </c>
      <c r="E157" s="419" t="s">
        <v>643</v>
      </c>
      <c r="F157" s="420" t="s">
        <v>644</v>
      </c>
      <c r="G157" s="421" t="s">
        <v>85</v>
      </c>
      <c r="H157" s="422">
        <v>6</v>
      </c>
      <c r="I157" s="423"/>
      <c r="J157" s="423">
        <f>ROUND(I157*H157,2)</f>
        <v>0</v>
      </c>
      <c r="K157" s="420" t="s">
        <v>862</v>
      </c>
      <c r="L157" s="120"/>
      <c r="M157" s="190" t="s">
        <v>792</v>
      </c>
      <c r="N157" s="191" t="s">
        <v>809</v>
      </c>
      <c r="O157" s="192">
        <v>8.2000000000000003E-2</v>
      </c>
      <c r="P157" s="192">
        <f>O157*H157</f>
        <v>0.49199999999999999</v>
      </c>
      <c r="Q157" s="192">
        <v>1.0000000000000001E-5</v>
      </c>
      <c r="R157" s="192">
        <f>Q157*H157</f>
        <v>6.0000000000000008E-5</v>
      </c>
      <c r="S157" s="192">
        <v>0</v>
      </c>
      <c r="T157" s="193">
        <f>S157*H157</f>
        <v>0</v>
      </c>
      <c r="AR157" s="194" t="s">
        <v>955</v>
      </c>
      <c r="AT157" s="194" t="s">
        <v>512</v>
      </c>
      <c r="AU157" s="194" t="s">
        <v>240</v>
      </c>
      <c r="AY157" s="112" t="s">
        <v>858</v>
      </c>
      <c r="BE157" s="195">
        <f>IF(N157="základní",J157,0)</f>
        <v>0</v>
      </c>
      <c r="BF157" s="195">
        <f>IF(N157="snížená",J157,0)</f>
        <v>0</v>
      </c>
      <c r="BG157" s="195">
        <f>IF(N157="zákl. přenesená",J157,0)</f>
        <v>0</v>
      </c>
      <c r="BH157" s="195">
        <f>IF(N157="sníž. přenesená",J157,0)</f>
        <v>0</v>
      </c>
      <c r="BI157" s="195">
        <f>IF(N157="nulová",J157,0)</f>
        <v>0</v>
      </c>
      <c r="BJ157" s="112" t="s">
        <v>544</v>
      </c>
      <c r="BK157" s="195">
        <f>ROUND(I157*H157,2)</f>
        <v>0</v>
      </c>
      <c r="BL157" s="112" t="s">
        <v>955</v>
      </c>
      <c r="BM157" s="194" t="s">
        <v>5935</v>
      </c>
    </row>
    <row r="158" spans="2:65" s="119" customFormat="1" x14ac:dyDescent="0.25">
      <c r="B158" s="120"/>
      <c r="D158" s="196" t="s">
        <v>865</v>
      </c>
      <c r="F158" s="197" t="s">
        <v>5495</v>
      </c>
      <c r="L158" s="120"/>
      <c r="M158" s="198"/>
      <c r="T158" s="199"/>
      <c r="AT158" s="112" t="s">
        <v>865</v>
      </c>
      <c r="AU158" s="112" t="s">
        <v>240</v>
      </c>
    </row>
    <row r="159" spans="2:65" s="119" customFormat="1" x14ac:dyDescent="0.25">
      <c r="B159" s="120"/>
      <c r="D159" s="200" t="s">
        <v>867</v>
      </c>
      <c r="F159" s="424" t="s">
        <v>5496</v>
      </c>
      <c r="L159" s="120"/>
      <c r="M159" s="198"/>
      <c r="T159" s="199"/>
      <c r="AT159" s="112" t="s">
        <v>867</v>
      </c>
      <c r="AU159" s="112" t="s">
        <v>240</v>
      </c>
    </row>
    <row r="160" spans="2:65" s="119" customFormat="1" ht="16.5" customHeight="1" x14ac:dyDescent="0.25">
      <c r="B160" s="120"/>
      <c r="C160" s="418" t="s">
        <v>1467</v>
      </c>
      <c r="D160" s="418" t="s">
        <v>512</v>
      </c>
      <c r="E160" s="419" t="s">
        <v>5497</v>
      </c>
      <c r="F160" s="420" t="s">
        <v>5498</v>
      </c>
      <c r="G160" s="421" t="s">
        <v>85</v>
      </c>
      <c r="H160" s="422">
        <v>6</v>
      </c>
      <c r="I160" s="423"/>
      <c r="J160" s="423">
        <f>ROUND(I160*H160,2)</f>
        <v>0</v>
      </c>
      <c r="K160" s="420" t="s">
        <v>862</v>
      </c>
      <c r="L160" s="120"/>
      <c r="M160" s="190" t="s">
        <v>792</v>
      </c>
      <c r="N160" s="191" t="s">
        <v>809</v>
      </c>
      <c r="O160" s="192">
        <v>6.7000000000000004E-2</v>
      </c>
      <c r="P160" s="192">
        <f>O160*H160</f>
        <v>0.40200000000000002</v>
      </c>
      <c r="Q160" s="192">
        <v>2.0000000000000002E-5</v>
      </c>
      <c r="R160" s="192">
        <f>Q160*H160</f>
        <v>1.2000000000000002E-4</v>
      </c>
      <c r="S160" s="192">
        <v>0</v>
      </c>
      <c r="T160" s="193">
        <f>S160*H160</f>
        <v>0</v>
      </c>
      <c r="AR160" s="194" t="s">
        <v>955</v>
      </c>
      <c r="AT160" s="194" t="s">
        <v>512</v>
      </c>
      <c r="AU160" s="194" t="s">
        <v>240</v>
      </c>
      <c r="AY160" s="112" t="s">
        <v>858</v>
      </c>
      <c r="BE160" s="195">
        <f>IF(N160="základní",J160,0)</f>
        <v>0</v>
      </c>
      <c r="BF160" s="195">
        <f>IF(N160="snížená",J160,0)</f>
        <v>0</v>
      </c>
      <c r="BG160" s="195">
        <f>IF(N160="zákl. přenesená",J160,0)</f>
        <v>0</v>
      </c>
      <c r="BH160" s="195">
        <f>IF(N160="sníž. přenesená",J160,0)</f>
        <v>0</v>
      </c>
      <c r="BI160" s="195">
        <f>IF(N160="nulová",J160,0)</f>
        <v>0</v>
      </c>
      <c r="BJ160" s="112" t="s">
        <v>544</v>
      </c>
      <c r="BK160" s="195">
        <f>ROUND(I160*H160,2)</f>
        <v>0</v>
      </c>
      <c r="BL160" s="112" t="s">
        <v>955</v>
      </c>
      <c r="BM160" s="194" t="s">
        <v>5936</v>
      </c>
    </row>
    <row r="161" spans="2:65" s="119" customFormat="1" x14ac:dyDescent="0.25">
      <c r="B161" s="120"/>
      <c r="D161" s="196" t="s">
        <v>865</v>
      </c>
      <c r="F161" s="197" t="s">
        <v>5500</v>
      </c>
      <c r="L161" s="120"/>
      <c r="M161" s="198"/>
      <c r="T161" s="199"/>
      <c r="AT161" s="112" t="s">
        <v>865</v>
      </c>
      <c r="AU161" s="112" t="s">
        <v>240</v>
      </c>
    </row>
    <row r="162" spans="2:65" s="119" customFormat="1" x14ac:dyDescent="0.25">
      <c r="B162" s="120"/>
      <c r="D162" s="200" t="s">
        <v>867</v>
      </c>
      <c r="F162" s="424" t="s">
        <v>5501</v>
      </c>
      <c r="L162" s="120"/>
      <c r="M162" s="198"/>
      <c r="T162" s="199"/>
      <c r="AT162" s="112" t="s">
        <v>867</v>
      </c>
      <c r="AU162" s="112" t="s">
        <v>240</v>
      </c>
    </row>
    <row r="163" spans="2:65" s="171" customFormat="1" ht="22.9" customHeight="1" x14ac:dyDescent="0.2">
      <c r="B163" s="172"/>
      <c r="D163" s="173" t="s">
        <v>854</v>
      </c>
      <c r="E163" s="181" t="s">
        <v>5638</v>
      </c>
      <c r="F163" s="181" t="s">
        <v>5639</v>
      </c>
      <c r="J163" s="182">
        <f>BK163</f>
        <v>0</v>
      </c>
      <c r="L163" s="172"/>
      <c r="M163" s="176"/>
      <c r="P163" s="177">
        <f>SUM(P164:P166)</f>
        <v>1.25</v>
      </c>
      <c r="R163" s="177">
        <f>SUM(R164:R166)</f>
        <v>3.7200000000000002E-3</v>
      </c>
      <c r="T163" s="178">
        <f>SUM(T164:T166)</f>
        <v>0</v>
      </c>
      <c r="AR163" s="173" t="s">
        <v>240</v>
      </c>
      <c r="AT163" s="179" t="s">
        <v>854</v>
      </c>
      <c r="AU163" s="179" t="s">
        <v>544</v>
      </c>
      <c r="AY163" s="173" t="s">
        <v>858</v>
      </c>
      <c r="BK163" s="180">
        <f>SUM(BK164:BK166)</f>
        <v>0</v>
      </c>
    </row>
    <row r="164" spans="2:65" s="119" customFormat="1" ht="21.75" customHeight="1" x14ac:dyDescent="0.25">
      <c r="B164" s="120"/>
      <c r="C164" s="418" t="s">
        <v>1445</v>
      </c>
      <c r="D164" s="418" t="s">
        <v>512</v>
      </c>
      <c r="E164" s="419" t="s">
        <v>5937</v>
      </c>
      <c r="F164" s="420" t="s">
        <v>5938</v>
      </c>
      <c r="G164" s="421" t="s">
        <v>67</v>
      </c>
      <c r="H164" s="422">
        <v>2</v>
      </c>
      <c r="I164" s="423"/>
      <c r="J164" s="423">
        <f>ROUND(I164*H164,2)</f>
        <v>0</v>
      </c>
      <c r="K164" s="420" t="s">
        <v>862</v>
      </c>
      <c r="L164" s="120"/>
      <c r="M164" s="190" t="s">
        <v>792</v>
      </c>
      <c r="N164" s="191" t="s">
        <v>809</v>
      </c>
      <c r="O164" s="192">
        <v>0.625</v>
      </c>
      <c r="P164" s="192">
        <f>O164*H164</f>
        <v>1.25</v>
      </c>
      <c r="Q164" s="192">
        <v>1.8600000000000001E-3</v>
      </c>
      <c r="R164" s="192">
        <f>Q164*H164</f>
        <v>3.7200000000000002E-3</v>
      </c>
      <c r="S164" s="192">
        <v>0</v>
      </c>
      <c r="T164" s="193">
        <f>S164*H164</f>
        <v>0</v>
      </c>
      <c r="AR164" s="194" t="s">
        <v>955</v>
      </c>
      <c r="AT164" s="194" t="s">
        <v>512</v>
      </c>
      <c r="AU164" s="194" t="s">
        <v>240</v>
      </c>
      <c r="AY164" s="112" t="s">
        <v>858</v>
      </c>
      <c r="BE164" s="195">
        <f>IF(N164="základní",J164,0)</f>
        <v>0</v>
      </c>
      <c r="BF164" s="195">
        <f>IF(N164="snížená",J164,0)</f>
        <v>0</v>
      </c>
      <c r="BG164" s="195">
        <f>IF(N164="zákl. přenesená",J164,0)</f>
        <v>0</v>
      </c>
      <c r="BH164" s="195">
        <f>IF(N164="sníž. přenesená",J164,0)</f>
        <v>0</v>
      </c>
      <c r="BI164" s="195">
        <f>IF(N164="nulová",J164,0)</f>
        <v>0</v>
      </c>
      <c r="BJ164" s="112" t="s">
        <v>544</v>
      </c>
      <c r="BK164" s="195">
        <f>ROUND(I164*H164,2)</f>
        <v>0</v>
      </c>
      <c r="BL164" s="112" t="s">
        <v>955</v>
      </c>
      <c r="BM164" s="194" t="s">
        <v>5939</v>
      </c>
    </row>
    <row r="165" spans="2:65" s="119" customFormat="1" x14ac:dyDescent="0.25">
      <c r="B165" s="120"/>
      <c r="D165" s="196" t="s">
        <v>865</v>
      </c>
      <c r="F165" s="197" t="s">
        <v>5940</v>
      </c>
      <c r="L165" s="120"/>
      <c r="M165" s="198"/>
      <c r="T165" s="199"/>
      <c r="AT165" s="112" t="s">
        <v>865</v>
      </c>
      <c r="AU165" s="112" t="s">
        <v>240</v>
      </c>
    </row>
    <row r="166" spans="2:65" s="119" customFormat="1" x14ac:dyDescent="0.25">
      <c r="B166" s="120"/>
      <c r="D166" s="200" t="s">
        <v>867</v>
      </c>
      <c r="F166" s="424" t="s">
        <v>5941</v>
      </c>
      <c r="L166" s="120"/>
      <c r="M166" s="198"/>
      <c r="T166" s="199"/>
      <c r="AT166" s="112" t="s">
        <v>867</v>
      </c>
      <c r="AU166" s="112" t="s">
        <v>240</v>
      </c>
    </row>
    <row r="167" spans="2:65" s="171" customFormat="1" ht="22.9" customHeight="1" x14ac:dyDescent="0.2">
      <c r="B167" s="172"/>
      <c r="D167" s="173" t="s">
        <v>854</v>
      </c>
      <c r="E167" s="181" t="s">
        <v>5942</v>
      </c>
      <c r="F167" s="181" t="s">
        <v>5943</v>
      </c>
      <c r="J167" s="182">
        <f>BK167</f>
        <v>0</v>
      </c>
      <c r="L167" s="172"/>
      <c r="M167" s="176"/>
      <c r="P167" s="177">
        <f>SUM(P168:P205)</f>
        <v>12.487694999999999</v>
      </c>
      <c r="R167" s="177">
        <f>SUM(R168:R205)</f>
        <v>5.0400000000000002E-3</v>
      </c>
      <c r="T167" s="178">
        <f>SUM(T168:T205)</f>
        <v>0</v>
      </c>
      <c r="AR167" s="173" t="s">
        <v>240</v>
      </c>
      <c r="AT167" s="179" t="s">
        <v>854</v>
      </c>
      <c r="AU167" s="179" t="s">
        <v>544</v>
      </c>
      <c r="AY167" s="173" t="s">
        <v>858</v>
      </c>
      <c r="BK167" s="180">
        <f>SUM(BK168:BK205)</f>
        <v>0</v>
      </c>
    </row>
    <row r="168" spans="2:65" s="119" customFormat="1" ht="16.5" customHeight="1" x14ac:dyDescent="0.25">
      <c r="B168" s="120"/>
      <c r="C168" s="418" t="s">
        <v>544</v>
      </c>
      <c r="D168" s="418" t="s">
        <v>512</v>
      </c>
      <c r="E168" s="419" t="s">
        <v>5944</v>
      </c>
      <c r="F168" s="420" t="s">
        <v>5945</v>
      </c>
      <c r="G168" s="421" t="s">
        <v>84</v>
      </c>
      <c r="H168" s="422">
        <v>2</v>
      </c>
      <c r="I168" s="423"/>
      <c r="J168" s="423">
        <f>ROUND(I168*H168,2)</f>
        <v>0</v>
      </c>
      <c r="K168" s="420" t="s">
        <v>862</v>
      </c>
      <c r="L168" s="120"/>
      <c r="M168" s="190" t="s">
        <v>792</v>
      </c>
      <c r="N168" s="191" t="s">
        <v>809</v>
      </c>
      <c r="O168" s="192">
        <v>6.2359999999999998</v>
      </c>
      <c r="P168" s="192">
        <f>O168*H168</f>
        <v>12.472</v>
      </c>
      <c r="Q168" s="192">
        <v>2.5200000000000001E-3</v>
      </c>
      <c r="R168" s="192">
        <f>Q168*H168</f>
        <v>5.0400000000000002E-3</v>
      </c>
      <c r="S168" s="192">
        <v>0</v>
      </c>
      <c r="T168" s="193">
        <f>S168*H168</f>
        <v>0</v>
      </c>
      <c r="AR168" s="194" t="s">
        <v>955</v>
      </c>
      <c r="AT168" s="194" t="s">
        <v>512</v>
      </c>
      <c r="AU168" s="194" t="s">
        <v>240</v>
      </c>
      <c r="AY168" s="112" t="s">
        <v>858</v>
      </c>
      <c r="BE168" s="195">
        <f>IF(N168="základní",J168,0)</f>
        <v>0</v>
      </c>
      <c r="BF168" s="195">
        <f>IF(N168="snížená",J168,0)</f>
        <v>0</v>
      </c>
      <c r="BG168" s="195">
        <f>IF(N168="zákl. přenesená",J168,0)</f>
        <v>0</v>
      </c>
      <c r="BH168" s="195">
        <f>IF(N168="sníž. přenesená",J168,0)</f>
        <v>0</v>
      </c>
      <c r="BI168" s="195">
        <f>IF(N168="nulová",J168,0)</f>
        <v>0</v>
      </c>
      <c r="BJ168" s="112" t="s">
        <v>544</v>
      </c>
      <c r="BK168" s="195">
        <f>ROUND(I168*H168,2)</f>
        <v>0</v>
      </c>
      <c r="BL168" s="112" t="s">
        <v>955</v>
      </c>
      <c r="BM168" s="194" t="s">
        <v>5946</v>
      </c>
    </row>
    <row r="169" spans="2:65" s="119" customFormat="1" x14ac:dyDescent="0.25">
      <c r="B169" s="120"/>
      <c r="D169" s="196" t="s">
        <v>865</v>
      </c>
      <c r="F169" s="197" t="s">
        <v>5947</v>
      </c>
      <c r="L169" s="120"/>
      <c r="M169" s="198"/>
      <c r="T169" s="199"/>
      <c r="AT169" s="112" t="s">
        <v>865</v>
      </c>
      <c r="AU169" s="112" t="s">
        <v>240</v>
      </c>
    </row>
    <row r="170" spans="2:65" s="119" customFormat="1" x14ac:dyDescent="0.25">
      <c r="B170" s="120"/>
      <c r="D170" s="200" t="s">
        <v>867</v>
      </c>
      <c r="F170" s="424" t="s">
        <v>5948</v>
      </c>
      <c r="L170" s="120"/>
      <c r="M170" s="198"/>
      <c r="T170" s="199"/>
      <c r="AT170" s="112" t="s">
        <v>867</v>
      </c>
      <c r="AU170" s="112" t="s">
        <v>240</v>
      </c>
    </row>
    <row r="171" spans="2:65" s="119" customFormat="1" ht="16.5" customHeight="1" x14ac:dyDescent="0.25">
      <c r="B171" s="120"/>
      <c r="C171" s="418" t="s">
        <v>1601</v>
      </c>
      <c r="D171" s="418" t="s">
        <v>512</v>
      </c>
      <c r="E171" s="419" t="s">
        <v>5949</v>
      </c>
      <c r="F171" s="420" t="s">
        <v>5950</v>
      </c>
      <c r="G171" s="421" t="s">
        <v>63</v>
      </c>
      <c r="H171" s="422">
        <v>5.0000000000000001E-3</v>
      </c>
      <c r="I171" s="423"/>
      <c r="J171" s="423">
        <f>ROUND(I171*H171,2)</f>
        <v>0</v>
      </c>
      <c r="K171" s="420" t="s">
        <v>862</v>
      </c>
      <c r="L171" s="120"/>
      <c r="M171" s="190" t="s">
        <v>792</v>
      </c>
      <c r="N171" s="191" t="s">
        <v>809</v>
      </c>
      <c r="O171" s="192">
        <v>3.1389999999999998</v>
      </c>
      <c r="P171" s="192">
        <f>O171*H171</f>
        <v>1.5695000000000001E-2</v>
      </c>
      <c r="Q171" s="192">
        <v>0</v>
      </c>
      <c r="R171" s="192">
        <f>Q171*H171</f>
        <v>0</v>
      </c>
      <c r="S171" s="192">
        <v>0</v>
      </c>
      <c r="T171" s="193">
        <f>S171*H171</f>
        <v>0</v>
      </c>
      <c r="AR171" s="194" t="s">
        <v>955</v>
      </c>
      <c r="AT171" s="194" t="s">
        <v>512</v>
      </c>
      <c r="AU171" s="194" t="s">
        <v>240</v>
      </c>
      <c r="AY171" s="112" t="s">
        <v>858</v>
      </c>
      <c r="BE171" s="195">
        <f>IF(N171="základní",J171,0)</f>
        <v>0</v>
      </c>
      <c r="BF171" s="195">
        <f>IF(N171="snížená",J171,0)</f>
        <v>0</v>
      </c>
      <c r="BG171" s="195">
        <f>IF(N171="zákl. přenesená",J171,0)</f>
        <v>0</v>
      </c>
      <c r="BH171" s="195">
        <f>IF(N171="sníž. přenesená",J171,0)</f>
        <v>0</v>
      </c>
      <c r="BI171" s="195">
        <f>IF(N171="nulová",J171,0)</f>
        <v>0</v>
      </c>
      <c r="BJ171" s="112" t="s">
        <v>544</v>
      </c>
      <c r="BK171" s="195">
        <f>ROUND(I171*H171,2)</f>
        <v>0</v>
      </c>
      <c r="BL171" s="112" t="s">
        <v>955</v>
      </c>
      <c r="BM171" s="194" t="s">
        <v>5951</v>
      </c>
    </row>
    <row r="172" spans="2:65" s="119" customFormat="1" ht="19.5" x14ac:dyDescent="0.25">
      <c r="B172" s="120"/>
      <c r="D172" s="196" t="s">
        <v>865</v>
      </c>
      <c r="F172" s="197" t="s">
        <v>5952</v>
      </c>
      <c r="L172" s="120"/>
      <c r="M172" s="198"/>
      <c r="T172" s="199"/>
      <c r="AT172" s="112" t="s">
        <v>865</v>
      </c>
      <c r="AU172" s="112" t="s">
        <v>240</v>
      </c>
    </row>
    <row r="173" spans="2:65" s="119" customFormat="1" x14ac:dyDescent="0.25">
      <c r="B173" s="120"/>
      <c r="D173" s="200" t="s">
        <v>867</v>
      </c>
      <c r="F173" s="424" t="s">
        <v>5953</v>
      </c>
      <c r="L173" s="120"/>
      <c r="M173" s="198"/>
      <c r="T173" s="199"/>
      <c r="AT173" s="112" t="s">
        <v>867</v>
      </c>
      <c r="AU173" s="112" t="s">
        <v>240</v>
      </c>
    </row>
    <row r="174" spans="2:65" s="119" customFormat="1" ht="37.9" customHeight="1" x14ac:dyDescent="0.25">
      <c r="B174" s="120"/>
      <c r="C174" s="418" t="s">
        <v>240</v>
      </c>
      <c r="D174" s="418" t="s">
        <v>512</v>
      </c>
      <c r="E174" s="419" t="s">
        <v>5954</v>
      </c>
      <c r="F174" s="420" t="s">
        <v>5955</v>
      </c>
      <c r="G174" s="421" t="s">
        <v>67</v>
      </c>
      <c r="H174" s="422">
        <v>2</v>
      </c>
      <c r="I174" s="423"/>
      <c r="J174" s="423">
        <f>ROUND(I174*H174,2)</f>
        <v>0</v>
      </c>
      <c r="K174" s="420" t="s">
        <v>792</v>
      </c>
      <c r="L174" s="120"/>
      <c r="M174" s="190" t="s">
        <v>792</v>
      </c>
      <c r="N174" s="191" t="s">
        <v>809</v>
      </c>
      <c r="O174" s="192">
        <v>0</v>
      </c>
      <c r="P174" s="192">
        <f>O174*H174</f>
        <v>0</v>
      </c>
      <c r="Q174" s="192">
        <v>0</v>
      </c>
      <c r="R174" s="192">
        <f>Q174*H174</f>
        <v>0</v>
      </c>
      <c r="S174" s="192">
        <v>0</v>
      </c>
      <c r="T174" s="193">
        <f>S174*H174</f>
        <v>0</v>
      </c>
      <c r="AR174" s="194" t="s">
        <v>955</v>
      </c>
      <c r="AT174" s="194" t="s">
        <v>512</v>
      </c>
      <c r="AU174" s="194" t="s">
        <v>240</v>
      </c>
      <c r="AY174" s="112" t="s">
        <v>858</v>
      </c>
      <c r="BE174" s="195">
        <f>IF(N174="základní",J174,0)</f>
        <v>0</v>
      </c>
      <c r="BF174" s="195">
        <f>IF(N174="snížená",J174,0)</f>
        <v>0</v>
      </c>
      <c r="BG174" s="195">
        <f>IF(N174="zákl. přenesená",J174,0)</f>
        <v>0</v>
      </c>
      <c r="BH174" s="195">
        <f>IF(N174="sníž. přenesená",J174,0)</f>
        <v>0</v>
      </c>
      <c r="BI174" s="195">
        <f>IF(N174="nulová",J174,0)</f>
        <v>0</v>
      </c>
      <c r="BJ174" s="112" t="s">
        <v>544</v>
      </c>
      <c r="BK174" s="195">
        <f>ROUND(I174*H174,2)</f>
        <v>0</v>
      </c>
      <c r="BL174" s="112" t="s">
        <v>955</v>
      </c>
      <c r="BM174" s="194" t="s">
        <v>5956</v>
      </c>
    </row>
    <row r="175" spans="2:65" s="119" customFormat="1" ht="29.25" x14ac:dyDescent="0.25">
      <c r="B175" s="120"/>
      <c r="D175" s="196" t="s">
        <v>865</v>
      </c>
      <c r="F175" s="197" t="s">
        <v>5957</v>
      </c>
      <c r="L175" s="120"/>
      <c r="M175" s="198"/>
      <c r="T175" s="199"/>
      <c r="AT175" s="112" t="s">
        <v>865</v>
      </c>
      <c r="AU175" s="112" t="s">
        <v>240</v>
      </c>
    </row>
    <row r="176" spans="2:65" s="119" customFormat="1" ht="16.5" customHeight="1" x14ac:dyDescent="0.25">
      <c r="B176" s="120"/>
      <c r="C176" s="418" t="s">
        <v>724</v>
      </c>
      <c r="D176" s="418" t="s">
        <v>512</v>
      </c>
      <c r="E176" s="419" t="s">
        <v>5958</v>
      </c>
      <c r="F176" s="420" t="s">
        <v>5959</v>
      </c>
      <c r="G176" s="421" t="s">
        <v>67</v>
      </c>
      <c r="H176" s="422">
        <v>2</v>
      </c>
      <c r="I176" s="423"/>
      <c r="J176" s="423">
        <f>ROUND(I176*H176,2)</f>
        <v>0</v>
      </c>
      <c r="K176" s="420" t="s">
        <v>792</v>
      </c>
      <c r="L176" s="120"/>
      <c r="M176" s="190" t="s">
        <v>792</v>
      </c>
      <c r="N176" s="191" t="s">
        <v>809</v>
      </c>
      <c r="O176" s="192">
        <v>0</v>
      </c>
      <c r="P176" s="192">
        <f>O176*H176</f>
        <v>0</v>
      </c>
      <c r="Q176" s="192">
        <v>0</v>
      </c>
      <c r="R176" s="192">
        <f>Q176*H176</f>
        <v>0</v>
      </c>
      <c r="S176" s="192">
        <v>0</v>
      </c>
      <c r="T176" s="193">
        <f>S176*H176</f>
        <v>0</v>
      </c>
      <c r="AR176" s="194" t="s">
        <v>955</v>
      </c>
      <c r="AT176" s="194" t="s">
        <v>512</v>
      </c>
      <c r="AU176" s="194" t="s">
        <v>240</v>
      </c>
      <c r="AY176" s="112" t="s">
        <v>858</v>
      </c>
      <c r="BE176" s="195">
        <f>IF(N176="základní",J176,0)</f>
        <v>0</v>
      </c>
      <c r="BF176" s="195">
        <f>IF(N176="snížená",J176,0)</f>
        <v>0</v>
      </c>
      <c r="BG176" s="195">
        <f>IF(N176="zákl. přenesená",J176,0)</f>
        <v>0</v>
      </c>
      <c r="BH176" s="195">
        <f>IF(N176="sníž. přenesená",J176,0)</f>
        <v>0</v>
      </c>
      <c r="BI176" s="195">
        <f>IF(N176="nulová",J176,0)</f>
        <v>0</v>
      </c>
      <c r="BJ176" s="112" t="s">
        <v>544</v>
      </c>
      <c r="BK176" s="195">
        <f>ROUND(I176*H176,2)</f>
        <v>0</v>
      </c>
      <c r="BL176" s="112" t="s">
        <v>955</v>
      </c>
      <c r="BM176" s="194" t="s">
        <v>5960</v>
      </c>
    </row>
    <row r="177" spans="2:65" s="119" customFormat="1" x14ac:dyDescent="0.25">
      <c r="B177" s="120"/>
      <c r="D177" s="196" t="s">
        <v>865</v>
      </c>
      <c r="F177" s="197" t="s">
        <v>5959</v>
      </c>
      <c r="L177" s="120"/>
      <c r="M177" s="198"/>
      <c r="T177" s="199"/>
      <c r="AT177" s="112" t="s">
        <v>865</v>
      </c>
      <c r="AU177" s="112" t="s">
        <v>240</v>
      </c>
    </row>
    <row r="178" spans="2:65" s="119" customFormat="1" ht="24.2" customHeight="1" x14ac:dyDescent="0.25">
      <c r="B178" s="120"/>
      <c r="C178" s="418" t="s">
        <v>863</v>
      </c>
      <c r="D178" s="418" t="s">
        <v>512</v>
      </c>
      <c r="E178" s="419" t="s">
        <v>5961</v>
      </c>
      <c r="F178" s="420" t="s">
        <v>5962</v>
      </c>
      <c r="G178" s="421" t="s">
        <v>67</v>
      </c>
      <c r="H178" s="422">
        <v>2</v>
      </c>
      <c r="I178" s="423"/>
      <c r="J178" s="423">
        <f>ROUND(I178*H178,2)</f>
        <v>0</v>
      </c>
      <c r="K178" s="420" t="s">
        <v>792</v>
      </c>
      <c r="L178" s="120"/>
      <c r="M178" s="190" t="s">
        <v>792</v>
      </c>
      <c r="N178" s="191" t="s">
        <v>809</v>
      </c>
      <c r="O178" s="192">
        <v>0</v>
      </c>
      <c r="P178" s="192">
        <f>O178*H178</f>
        <v>0</v>
      </c>
      <c r="Q178" s="192">
        <v>0</v>
      </c>
      <c r="R178" s="192">
        <f>Q178*H178</f>
        <v>0</v>
      </c>
      <c r="S178" s="192">
        <v>0</v>
      </c>
      <c r="T178" s="193">
        <f>S178*H178</f>
        <v>0</v>
      </c>
      <c r="AR178" s="194" t="s">
        <v>955</v>
      </c>
      <c r="AT178" s="194" t="s">
        <v>512</v>
      </c>
      <c r="AU178" s="194" t="s">
        <v>240</v>
      </c>
      <c r="AY178" s="112" t="s">
        <v>858</v>
      </c>
      <c r="BE178" s="195">
        <f>IF(N178="základní",J178,0)</f>
        <v>0</v>
      </c>
      <c r="BF178" s="195">
        <f>IF(N178="snížená",J178,0)</f>
        <v>0</v>
      </c>
      <c r="BG178" s="195">
        <f>IF(N178="zákl. přenesená",J178,0)</f>
        <v>0</v>
      </c>
      <c r="BH178" s="195">
        <f>IF(N178="sníž. přenesená",J178,0)</f>
        <v>0</v>
      </c>
      <c r="BI178" s="195">
        <f>IF(N178="nulová",J178,0)</f>
        <v>0</v>
      </c>
      <c r="BJ178" s="112" t="s">
        <v>544</v>
      </c>
      <c r="BK178" s="195">
        <f>ROUND(I178*H178,2)</f>
        <v>0</v>
      </c>
      <c r="BL178" s="112" t="s">
        <v>955</v>
      </c>
      <c r="BM178" s="194" t="s">
        <v>5963</v>
      </c>
    </row>
    <row r="179" spans="2:65" s="119" customFormat="1" x14ac:dyDescent="0.25">
      <c r="B179" s="120"/>
      <c r="D179" s="196" t="s">
        <v>865</v>
      </c>
      <c r="F179" s="197" t="s">
        <v>5962</v>
      </c>
      <c r="L179" s="120"/>
      <c r="M179" s="198"/>
      <c r="T179" s="199"/>
      <c r="AT179" s="112" t="s">
        <v>865</v>
      </c>
      <c r="AU179" s="112" t="s">
        <v>240</v>
      </c>
    </row>
    <row r="180" spans="2:65" s="119" customFormat="1" ht="37.9" customHeight="1" x14ac:dyDescent="0.25">
      <c r="B180" s="120"/>
      <c r="C180" s="418" t="s">
        <v>721</v>
      </c>
      <c r="D180" s="418" t="s">
        <v>512</v>
      </c>
      <c r="E180" s="419" t="s">
        <v>5964</v>
      </c>
      <c r="F180" s="420" t="s">
        <v>5965</v>
      </c>
      <c r="G180" s="421" t="s">
        <v>67</v>
      </c>
      <c r="H180" s="422">
        <v>1</v>
      </c>
      <c r="I180" s="423"/>
      <c r="J180" s="423">
        <f>ROUND(I180*H180,2)</f>
        <v>0</v>
      </c>
      <c r="K180" s="420" t="s">
        <v>792</v>
      </c>
      <c r="L180" s="120"/>
      <c r="M180" s="190" t="s">
        <v>792</v>
      </c>
      <c r="N180" s="191" t="s">
        <v>809</v>
      </c>
      <c r="O180" s="192">
        <v>0</v>
      </c>
      <c r="P180" s="192">
        <f>O180*H180</f>
        <v>0</v>
      </c>
      <c r="Q180" s="192">
        <v>0</v>
      </c>
      <c r="R180" s="192">
        <f>Q180*H180</f>
        <v>0</v>
      </c>
      <c r="S180" s="192">
        <v>0</v>
      </c>
      <c r="T180" s="193">
        <f>S180*H180</f>
        <v>0</v>
      </c>
      <c r="AR180" s="194" t="s">
        <v>955</v>
      </c>
      <c r="AT180" s="194" t="s">
        <v>512</v>
      </c>
      <c r="AU180" s="194" t="s">
        <v>240</v>
      </c>
      <c r="AY180" s="112" t="s">
        <v>858</v>
      </c>
      <c r="BE180" s="195">
        <f>IF(N180="základní",J180,0)</f>
        <v>0</v>
      </c>
      <c r="BF180" s="195">
        <f>IF(N180="snížená",J180,0)</f>
        <v>0</v>
      </c>
      <c r="BG180" s="195">
        <f>IF(N180="zákl. přenesená",J180,0)</f>
        <v>0</v>
      </c>
      <c r="BH180" s="195">
        <f>IF(N180="sníž. přenesená",J180,0)</f>
        <v>0</v>
      </c>
      <c r="BI180" s="195">
        <f>IF(N180="nulová",J180,0)</f>
        <v>0</v>
      </c>
      <c r="BJ180" s="112" t="s">
        <v>544</v>
      </c>
      <c r="BK180" s="195">
        <f>ROUND(I180*H180,2)</f>
        <v>0</v>
      </c>
      <c r="BL180" s="112" t="s">
        <v>955</v>
      </c>
      <c r="BM180" s="194" t="s">
        <v>5966</v>
      </c>
    </row>
    <row r="181" spans="2:65" s="119" customFormat="1" ht="29.25" x14ac:dyDescent="0.25">
      <c r="B181" s="120"/>
      <c r="D181" s="196" t="s">
        <v>865</v>
      </c>
      <c r="F181" s="197" t="s">
        <v>5967</v>
      </c>
      <c r="L181" s="120"/>
      <c r="M181" s="198"/>
      <c r="T181" s="199"/>
      <c r="AT181" s="112" t="s">
        <v>865</v>
      </c>
      <c r="AU181" s="112" t="s">
        <v>240</v>
      </c>
    </row>
    <row r="182" spans="2:65" s="119" customFormat="1" ht="24.2" customHeight="1" x14ac:dyDescent="0.25">
      <c r="B182" s="120"/>
      <c r="C182" s="418" t="s">
        <v>891</v>
      </c>
      <c r="D182" s="418" t="s">
        <v>512</v>
      </c>
      <c r="E182" s="419" t="s">
        <v>5968</v>
      </c>
      <c r="F182" s="420" t="s">
        <v>5969</v>
      </c>
      <c r="G182" s="421" t="s">
        <v>67</v>
      </c>
      <c r="H182" s="422">
        <v>1</v>
      </c>
      <c r="I182" s="423"/>
      <c r="J182" s="423">
        <f>ROUND(I182*H182,2)</f>
        <v>0</v>
      </c>
      <c r="K182" s="420" t="s">
        <v>792</v>
      </c>
      <c r="L182" s="120"/>
      <c r="M182" s="190" t="s">
        <v>792</v>
      </c>
      <c r="N182" s="191" t="s">
        <v>809</v>
      </c>
      <c r="O182" s="192">
        <v>0</v>
      </c>
      <c r="P182" s="192">
        <f>O182*H182</f>
        <v>0</v>
      </c>
      <c r="Q182" s="192">
        <v>0</v>
      </c>
      <c r="R182" s="192">
        <f>Q182*H182</f>
        <v>0</v>
      </c>
      <c r="S182" s="192">
        <v>0</v>
      </c>
      <c r="T182" s="193">
        <f>S182*H182</f>
        <v>0</v>
      </c>
      <c r="AR182" s="194" t="s">
        <v>955</v>
      </c>
      <c r="AT182" s="194" t="s">
        <v>512</v>
      </c>
      <c r="AU182" s="194" t="s">
        <v>240</v>
      </c>
      <c r="AY182" s="112" t="s">
        <v>858</v>
      </c>
      <c r="BE182" s="195">
        <f>IF(N182="základní",J182,0)</f>
        <v>0</v>
      </c>
      <c r="BF182" s="195">
        <f>IF(N182="snížená",J182,0)</f>
        <v>0</v>
      </c>
      <c r="BG182" s="195">
        <f>IF(N182="zákl. přenesená",J182,0)</f>
        <v>0</v>
      </c>
      <c r="BH182" s="195">
        <f>IF(N182="sníž. přenesená",J182,0)</f>
        <v>0</v>
      </c>
      <c r="BI182" s="195">
        <f>IF(N182="nulová",J182,0)</f>
        <v>0</v>
      </c>
      <c r="BJ182" s="112" t="s">
        <v>544</v>
      </c>
      <c r="BK182" s="195">
        <f>ROUND(I182*H182,2)</f>
        <v>0</v>
      </c>
      <c r="BL182" s="112" t="s">
        <v>955</v>
      </c>
      <c r="BM182" s="194" t="s">
        <v>5970</v>
      </c>
    </row>
    <row r="183" spans="2:65" s="119" customFormat="1" ht="19.5" x14ac:dyDescent="0.25">
      <c r="B183" s="120"/>
      <c r="D183" s="196" t="s">
        <v>865</v>
      </c>
      <c r="F183" s="197" t="s">
        <v>5969</v>
      </c>
      <c r="L183" s="120"/>
      <c r="M183" s="198"/>
      <c r="T183" s="199"/>
      <c r="AT183" s="112" t="s">
        <v>865</v>
      </c>
      <c r="AU183" s="112" t="s">
        <v>240</v>
      </c>
    </row>
    <row r="184" spans="2:65" s="119" customFormat="1" ht="24.2" customHeight="1" x14ac:dyDescent="0.25">
      <c r="B184" s="120"/>
      <c r="C184" s="418" t="s">
        <v>901</v>
      </c>
      <c r="D184" s="418" t="s">
        <v>512</v>
      </c>
      <c r="E184" s="419" t="s">
        <v>5971</v>
      </c>
      <c r="F184" s="420" t="s">
        <v>5972</v>
      </c>
      <c r="G184" s="421" t="s">
        <v>67</v>
      </c>
      <c r="H184" s="422">
        <v>1</v>
      </c>
      <c r="I184" s="423"/>
      <c r="J184" s="423">
        <f>ROUND(I184*H184,2)</f>
        <v>0</v>
      </c>
      <c r="K184" s="420" t="s">
        <v>792</v>
      </c>
      <c r="L184" s="120"/>
      <c r="M184" s="190" t="s">
        <v>792</v>
      </c>
      <c r="N184" s="191" t="s">
        <v>809</v>
      </c>
      <c r="O184" s="192">
        <v>0</v>
      </c>
      <c r="P184" s="192">
        <f>O184*H184</f>
        <v>0</v>
      </c>
      <c r="Q184" s="192">
        <v>0</v>
      </c>
      <c r="R184" s="192">
        <f>Q184*H184</f>
        <v>0</v>
      </c>
      <c r="S184" s="192">
        <v>0</v>
      </c>
      <c r="T184" s="193">
        <f>S184*H184</f>
        <v>0</v>
      </c>
      <c r="AR184" s="194" t="s">
        <v>955</v>
      </c>
      <c r="AT184" s="194" t="s">
        <v>512</v>
      </c>
      <c r="AU184" s="194" t="s">
        <v>240</v>
      </c>
      <c r="AY184" s="112" t="s">
        <v>858</v>
      </c>
      <c r="BE184" s="195">
        <f>IF(N184="základní",J184,0)</f>
        <v>0</v>
      </c>
      <c r="BF184" s="195">
        <f>IF(N184="snížená",J184,0)</f>
        <v>0</v>
      </c>
      <c r="BG184" s="195">
        <f>IF(N184="zákl. přenesená",J184,0)</f>
        <v>0</v>
      </c>
      <c r="BH184" s="195">
        <f>IF(N184="sníž. přenesená",J184,0)</f>
        <v>0</v>
      </c>
      <c r="BI184" s="195">
        <f>IF(N184="nulová",J184,0)</f>
        <v>0</v>
      </c>
      <c r="BJ184" s="112" t="s">
        <v>544</v>
      </c>
      <c r="BK184" s="195">
        <f>ROUND(I184*H184,2)</f>
        <v>0</v>
      </c>
      <c r="BL184" s="112" t="s">
        <v>955</v>
      </c>
      <c r="BM184" s="194" t="s">
        <v>5973</v>
      </c>
    </row>
    <row r="185" spans="2:65" s="119" customFormat="1" ht="19.5" x14ac:dyDescent="0.25">
      <c r="B185" s="120"/>
      <c r="D185" s="196" t="s">
        <v>865</v>
      </c>
      <c r="F185" s="197" t="s">
        <v>5972</v>
      </c>
      <c r="L185" s="120"/>
      <c r="M185" s="198"/>
      <c r="T185" s="199"/>
      <c r="AT185" s="112" t="s">
        <v>865</v>
      </c>
      <c r="AU185" s="112" t="s">
        <v>240</v>
      </c>
    </row>
    <row r="186" spans="2:65" s="119" customFormat="1" ht="21.75" customHeight="1" x14ac:dyDescent="0.25">
      <c r="B186" s="120"/>
      <c r="C186" s="418" t="s">
        <v>905</v>
      </c>
      <c r="D186" s="418" t="s">
        <v>512</v>
      </c>
      <c r="E186" s="419" t="s">
        <v>5974</v>
      </c>
      <c r="F186" s="420" t="s">
        <v>5975</v>
      </c>
      <c r="G186" s="421" t="s">
        <v>67</v>
      </c>
      <c r="H186" s="422">
        <v>2</v>
      </c>
      <c r="I186" s="423"/>
      <c r="J186" s="423">
        <f>ROUND(I186*H186,2)</f>
        <v>0</v>
      </c>
      <c r="K186" s="420" t="s">
        <v>792</v>
      </c>
      <c r="L186" s="120"/>
      <c r="M186" s="190" t="s">
        <v>792</v>
      </c>
      <c r="N186" s="191" t="s">
        <v>809</v>
      </c>
      <c r="O186" s="192">
        <v>0</v>
      </c>
      <c r="P186" s="192">
        <f>O186*H186</f>
        <v>0</v>
      </c>
      <c r="Q186" s="192">
        <v>0</v>
      </c>
      <c r="R186" s="192">
        <f>Q186*H186</f>
        <v>0</v>
      </c>
      <c r="S186" s="192">
        <v>0</v>
      </c>
      <c r="T186" s="193">
        <f>S186*H186</f>
        <v>0</v>
      </c>
      <c r="AR186" s="194" t="s">
        <v>955</v>
      </c>
      <c r="AT186" s="194" t="s">
        <v>512</v>
      </c>
      <c r="AU186" s="194" t="s">
        <v>240</v>
      </c>
      <c r="AY186" s="112" t="s">
        <v>858</v>
      </c>
      <c r="BE186" s="195">
        <f>IF(N186="základní",J186,0)</f>
        <v>0</v>
      </c>
      <c r="BF186" s="195">
        <f>IF(N186="snížená",J186,0)</f>
        <v>0</v>
      </c>
      <c r="BG186" s="195">
        <f>IF(N186="zákl. přenesená",J186,0)</f>
        <v>0</v>
      </c>
      <c r="BH186" s="195">
        <f>IF(N186="sníž. přenesená",J186,0)</f>
        <v>0</v>
      </c>
      <c r="BI186" s="195">
        <f>IF(N186="nulová",J186,0)</f>
        <v>0</v>
      </c>
      <c r="BJ186" s="112" t="s">
        <v>544</v>
      </c>
      <c r="BK186" s="195">
        <f>ROUND(I186*H186,2)</f>
        <v>0</v>
      </c>
      <c r="BL186" s="112" t="s">
        <v>955</v>
      </c>
      <c r="BM186" s="194" t="s">
        <v>5976</v>
      </c>
    </row>
    <row r="187" spans="2:65" s="119" customFormat="1" x14ac:dyDescent="0.25">
      <c r="B187" s="120"/>
      <c r="D187" s="196" t="s">
        <v>865</v>
      </c>
      <c r="F187" s="197" t="s">
        <v>5977</v>
      </c>
      <c r="L187" s="120"/>
      <c r="M187" s="198"/>
      <c r="T187" s="199"/>
      <c r="AT187" s="112" t="s">
        <v>865</v>
      </c>
      <c r="AU187" s="112" t="s">
        <v>240</v>
      </c>
    </row>
    <row r="188" spans="2:65" s="119" customFormat="1" ht="24.2" customHeight="1" x14ac:dyDescent="0.25">
      <c r="B188" s="120"/>
      <c r="C188" s="418" t="s">
        <v>911</v>
      </c>
      <c r="D188" s="418" t="s">
        <v>512</v>
      </c>
      <c r="E188" s="419" t="s">
        <v>5978</v>
      </c>
      <c r="F188" s="420" t="s">
        <v>5979</v>
      </c>
      <c r="G188" s="421" t="s">
        <v>67</v>
      </c>
      <c r="H188" s="422">
        <v>1</v>
      </c>
      <c r="I188" s="423"/>
      <c r="J188" s="423">
        <f>ROUND(I188*H188,2)</f>
        <v>0</v>
      </c>
      <c r="K188" s="420" t="s">
        <v>792</v>
      </c>
      <c r="L188" s="120"/>
      <c r="M188" s="190" t="s">
        <v>792</v>
      </c>
      <c r="N188" s="191" t="s">
        <v>809</v>
      </c>
      <c r="O188" s="192">
        <v>0</v>
      </c>
      <c r="P188" s="192">
        <f>O188*H188</f>
        <v>0</v>
      </c>
      <c r="Q188" s="192">
        <v>0</v>
      </c>
      <c r="R188" s="192">
        <f>Q188*H188</f>
        <v>0</v>
      </c>
      <c r="S188" s="192">
        <v>0</v>
      </c>
      <c r="T188" s="193">
        <f>S188*H188</f>
        <v>0</v>
      </c>
      <c r="AR188" s="194" t="s">
        <v>955</v>
      </c>
      <c r="AT188" s="194" t="s">
        <v>512</v>
      </c>
      <c r="AU188" s="194" t="s">
        <v>240</v>
      </c>
      <c r="AY188" s="112" t="s">
        <v>858</v>
      </c>
      <c r="BE188" s="195">
        <f>IF(N188="základní",J188,0)</f>
        <v>0</v>
      </c>
      <c r="BF188" s="195">
        <f>IF(N188="snížená",J188,0)</f>
        <v>0</v>
      </c>
      <c r="BG188" s="195">
        <f>IF(N188="zákl. přenesená",J188,0)</f>
        <v>0</v>
      </c>
      <c r="BH188" s="195">
        <f>IF(N188="sníž. přenesená",J188,0)</f>
        <v>0</v>
      </c>
      <c r="BI188" s="195">
        <f>IF(N188="nulová",J188,0)</f>
        <v>0</v>
      </c>
      <c r="BJ188" s="112" t="s">
        <v>544</v>
      </c>
      <c r="BK188" s="195">
        <f>ROUND(I188*H188,2)</f>
        <v>0</v>
      </c>
      <c r="BL188" s="112" t="s">
        <v>955</v>
      </c>
      <c r="BM188" s="194" t="s">
        <v>5980</v>
      </c>
    </row>
    <row r="189" spans="2:65" s="119" customFormat="1" x14ac:dyDescent="0.25">
      <c r="B189" s="120"/>
      <c r="D189" s="196" t="s">
        <v>865</v>
      </c>
      <c r="F189" s="197" t="s">
        <v>5979</v>
      </c>
      <c r="L189" s="120"/>
      <c r="M189" s="198"/>
      <c r="T189" s="199"/>
      <c r="AT189" s="112" t="s">
        <v>865</v>
      </c>
      <c r="AU189" s="112" t="s">
        <v>240</v>
      </c>
    </row>
    <row r="190" spans="2:65" s="119" customFormat="1" ht="16.5" customHeight="1" x14ac:dyDescent="0.25">
      <c r="B190" s="120"/>
      <c r="C190" s="418" t="s">
        <v>917</v>
      </c>
      <c r="D190" s="418" t="s">
        <v>512</v>
      </c>
      <c r="E190" s="419" t="s">
        <v>5981</v>
      </c>
      <c r="F190" s="420" t="s">
        <v>5982</v>
      </c>
      <c r="G190" s="421" t="s">
        <v>67</v>
      </c>
      <c r="H190" s="422">
        <v>1</v>
      </c>
      <c r="I190" s="423"/>
      <c r="J190" s="423">
        <f>ROUND(I190*H190,2)</f>
        <v>0</v>
      </c>
      <c r="K190" s="420" t="s">
        <v>792</v>
      </c>
      <c r="L190" s="120"/>
      <c r="M190" s="190" t="s">
        <v>792</v>
      </c>
      <c r="N190" s="191" t="s">
        <v>809</v>
      </c>
      <c r="O190" s="192">
        <v>0</v>
      </c>
      <c r="P190" s="192">
        <f>O190*H190</f>
        <v>0</v>
      </c>
      <c r="Q190" s="192">
        <v>0</v>
      </c>
      <c r="R190" s="192">
        <f>Q190*H190</f>
        <v>0</v>
      </c>
      <c r="S190" s="192">
        <v>0</v>
      </c>
      <c r="T190" s="193">
        <f>S190*H190</f>
        <v>0</v>
      </c>
      <c r="AR190" s="194" t="s">
        <v>955</v>
      </c>
      <c r="AT190" s="194" t="s">
        <v>512</v>
      </c>
      <c r="AU190" s="194" t="s">
        <v>240</v>
      </c>
      <c r="AY190" s="112" t="s">
        <v>858</v>
      </c>
      <c r="BE190" s="195">
        <f>IF(N190="základní",J190,0)</f>
        <v>0</v>
      </c>
      <c r="BF190" s="195">
        <f>IF(N190="snížená",J190,0)</f>
        <v>0</v>
      </c>
      <c r="BG190" s="195">
        <f>IF(N190="zákl. přenesená",J190,0)</f>
        <v>0</v>
      </c>
      <c r="BH190" s="195">
        <f>IF(N190="sníž. přenesená",J190,0)</f>
        <v>0</v>
      </c>
      <c r="BI190" s="195">
        <f>IF(N190="nulová",J190,0)</f>
        <v>0</v>
      </c>
      <c r="BJ190" s="112" t="s">
        <v>544</v>
      </c>
      <c r="BK190" s="195">
        <f>ROUND(I190*H190,2)</f>
        <v>0</v>
      </c>
      <c r="BL190" s="112" t="s">
        <v>955</v>
      </c>
      <c r="BM190" s="194" t="s">
        <v>5983</v>
      </c>
    </row>
    <row r="191" spans="2:65" s="119" customFormat="1" x14ac:dyDescent="0.25">
      <c r="B191" s="120"/>
      <c r="D191" s="196" t="s">
        <v>865</v>
      </c>
      <c r="F191" s="197" t="s">
        <v>5982</v>
      </c>
      <c r="L191" s="120"/>
      <c r="M191" s="198"/>
      <c r="T191" s="199"/>
      <c r="AT191" s="112" t="s">
        <v>865</v>
      </c>
      <c r="AU191" s="112" t="s">
        <v>240</v>
      </c>
    </row>
    <row r="192" spans="2:65" s="119" customFormat="1" ht="24.2" customHeight="1" x14ac:dyDescent="0.25">
      <c r="B192" s="120"/>
      <c r="C192" s="418" t="s">
        <v>924</v>
      </c>
      <c r="D192" s="418" t="s">
        <v>512</v>
      </c>
      <c r="E192" s="419" t="s">
        <v>5984</v>
      </c>
      <c r="F192" s="420" t="s">
        <v>5985</v>
      </c>
      <c r="G192" s="421" t="s">
        <v>67</v>
      </c>
      <c r="H192" s="422">
        <v>1</v>
      </c>
      <c r="I192" s="423"/>
      <c r="J192" s="423">
        <f>ROUND(I192*H192,2)</f>
        <v>0</v>
      </c>
      <c r="K192" s="420" t="s">
        <v>792</v>
      </c>
      <c r="L192" s="120"/>
      <c r="M192" s="190" t="s">
        <v>792</v>
      </c>
      <c r="N192" s="191" t="s">
        <v>809</v>
      </c>
      <c r="O192" s="192">
        <v>0</v>
      </c>
      <c r="P192" s="192">
        <f>O192*H192</f>
        <v>0</v>
      </c>
      <c r="Q192" s="192">
        <v>0</v>
      </c>
      <c r="R192" s="192">
        <f>Q192*H192</f>
        <v>0</v>
      </c>
      <c r="S192" s="192">
        <v>0</v>
      </c>
      <c r="T192" s="193">
        <f>S192*H192</f>
        <v>0</v>
      </c>
      <c r="AR192" s="194" t="s">
        <v>955</v>
      </c>
      <c r="AT192" s="194" t="s">
        <v>512</v>
      </c>
      <c r="AU192" s="194" t="s">
        <v>240</v>
      </c>
      <c r="AY192" s="112" t="s">
        <v>858</v>
      </c>
      <c r="BE192" s="195">
        <f>IF(N192="základní",J192,0)</f>
        <v>0</v>
      </c>
      <c r="BF192" s="195">
        <f>IF(N192="snížená",J192,0)</f>
        <v>0</v>
      </c>
      <c r="BG192" s="195">
        <f>IF(N192="zákl. přenesená",J192,0)</f>
        <v>0</v>
      </c>
      <c r="BH192" s="195">
        <f>IF(N192="sníž. přenesená",J192,0)</f>
        <v>0</v>
      </c>
      <c r="BI192" s="195">
        <f>IF(N192="nulová",J192,0)</f>
        <v>0</v>
      </c>
      <c r="BJ192" s="112" t="s">
        <v>544</v>
      </c>
      <c r="BK192" s="195">
        <f>ROUND(I192*H192,2)</f>
        <v>0</v>
      </c>
      <c r="BL192" s="112" t="s">
        <v>955</v>
      </c>
      <c r="BM192" s="194" t="s">
        <v>5986</v>
      </c>
    </row>
    <row r="193" spans="2:65" s="119" customFormat="1" ht="19.5" x14ac:dyDescent="0.25">
      <c r="B193" s="120"/>
      <c r="D193" s="196" t="s">
        <v>865</v>
      </c>
      <c r="F193" s="197" t="s">
        <v>5987</v>
      </c>
      <c r="L193" s="120"/>
      <c r="M193" s="198"/>
      <c r="T193" s="199"/>
      <c r="AT193" s="112" t="s">
        <v>865</v>
      </c>
      <c r="AU193" s="112" t="s">
        <v>240</v>
      </c>
    </row>
    <row r="194" spans="2:65" s="119" customFormat="1" ht="24.2" customHeight="1" x14ac:dyDescent="0.25">
      <c r="B194" s="120"/>
      <c r="C194" s="418" t="s">
        <v>931</v>
      </c>
      <c r="D194" s="418" t="s">
        <v>512</v>
      </c>
      <c r="E194" s="419" t="s">
        <v>5988</v>
      </c>
      <c r="F194" s="420" t="s">
        <v>5989</v>
      </c>
      <c r="G194" s="421" t="s">
        <v>67</v>
      </c>
      <c r="H194" s="422">
        <v>1</v>
      </c>
      <c r="I194" s="423"/>
      <c r="J194" s="423">
        <f>ROUND(I194*H194,2)</f>
        <v>0</v>
      </c>
      <c r="K194" s="420" t="s">
        <v>792</v>
      </c>
      <c r="L194" s="120"/>
      <c r="M194" s="190" t="s">
        <v>792</v>
      </c>
      <c r="N194" s="191" t="s">
        <v>809</v>
      </c>
      <c r="O194" s="192">
        <v>0</v>
      </c>
      <c r="P194" s="192">
        <f>O194*H194</f>
        <v>0</v>
      </c>
      <c r="Q194" s="192">
        <v>0</v>
      </c>
      <c r="R194" s="192">
        <f>Q194*H194</f>
        <v>0</v>
      </c>
      <c r="S194" s="192">
        <v>0</v>
      </c>
      <c r="T194" s="193">
        <f>S194*H194</f>
        <v>0</v>
      </c>
      <c r="AR194" s="194" t="s">
        <v>955</v>
      </c>
      <c r="AT194" s="194" t="s">
        <v>512</v>
      </c>
      <c r="AU194" s="194" t="s">
        <v>240</v>
      </c>
      <c r="AY194" s="112" t="s">
        <v>858</v>
      </c>
      <c r="BE194" s="195">
        <f>IF(N194="základní",J194,0)</f>
        <v>0</v>
      </c>
      <c r="BF194" s="195">
        <f>IF(N194="snížená",J194,0)</f>
        <v>0</v>
      </c>
      <c r="BG194" s="195">
        <f>IF(N194="zákl. přenesená",J194,0)</f>
        <v>0</v>
      </c>
      <c r="BH194" s="195">
        <f>IF(N194="sníž. přenesená",J194,0)</f>
        <v>0</v>
      </c>
      <c r="BI194" s="195">
        <f>IF(N194="nulová",J194,0)</f>
        <v>0</v>
      </c>
      <c r="BJ194" s="112" t="s">
        <v>544</v>
      </c>
      <c r="BK194" s="195">
        <f>ROUND(I194*H194,2)</f>
        <v>0</v>
      </c>
      <c r="BL194" s="112" t="s">
        <v>955</v>
      </c>
      <c r="BM194" s="194" t="s">
        <v>5990</v>
      </c>
    </row>
    <row r="195" spans="2:65" s="119" customFormat="1" ht="19.5" x14ac:dyDescent="0.25">
      <c r="B195" s="120"/>
      <c r="D195" s="196" t="s">
        <v>865</v>
      </c>
      <c r="F195" s="197" t="s">
        <v>5991</v>
      </c>
      <c r="L195" s="120"/>
      <c r="M195" s="198"/>
      <c r="T195" s="199"/>
      <c r="AT195" s="112" t="s">
        <v>865</v>
      </c>
      <c r="AU195" s="112" t="s">
        <v>240</v>
      </c>
    </row>
    <row r="196" spans="2:65" s="119" customFormat="1" ht="24.2" customHeight="1" x14ac:dyDescent="0.25">
      <c r="B196" s="120"/>
      <c r="C196" s="418" t="s">
        <v>937</v>
      </c>
      <c r="D196" s="418" t="s">
        <v>512</v>
      </c>
      <c r="E196" s="419" t="s">
        <v>5992</v>
      </c>
      <c r="F196" s="420" t="s">
        <v>5993</v>
      </c>
      <c r="G196" s="421" t="s">
        <v>67</v>
      </c>
      <c r="H196" s="422">
        <v>1</v>
      </c>
      <c r="I196" s="423"/>
      <c r="J196" s="423">
        <f>ROUND(I196*H196,2)</f>
        <v>0</v>
      </c>
      <c r="K196" s="420" t="s">
        <v>792</v>
      </c>
      <c r="L196" s="120"/>
      <c r="M196" s="190" t="s">
        <v>792</v>
      </c>
      <c r="N196" s="191" t="s">
        <v>809</v>
      </c>
      <c r="O196" s="192">
        <v>0</v>
      </c>
      <c r="P196" s="192">
        <f>O196*H196</f>
        <v>0</v>
      </c>
      <c r="Q196" s="192">
        <v>0</v>
      </c>
      <c r="R196" s="192">
        <f>Q196*H196</f>
        <v>0</v>
      </c>
      <c r="S196" s="192">
        <v>0</v>
      </c>
      <c r="T196" s="193">
        <f>S196*H196</f>
        <v>0</v>
      </c>
      <c r="AR196" s="194" t="s">
        <v>955</v>
      </c>
      <c r="AT196" s="194" t="s">
        <v>512</v>
      </c>
      <c r="AU196" s="194" t="s">
        <v>240</v>
      </c>
      <c r="AY196" s="112" t="s">
        <v>858</v>
      </c>
      <c r="BE196" s="195">
        <f>IF(N196="základní",J196,0)</f>
        <v>0</v>
      </c>
      <c r="BF196" s="195">
        <f>IF(N196="snížená",J196,0)</f>
        <v>0</v>
      </c>
      <c r="BG196" s="195">
        <f>IF(N196="zákl. přenesená",J196,0)</f>
        <v>0</v>
      </c>
      <c r="BH196" s="195">
        <f>IF(N196="sníž. přenesená",J196,0)</f>
        <v>0</v>
      </c>
      <c r="BI196" s="195">
        <f>IF(N196="nulová",J196,0)</f>
        <v>0</v>
      </c>
      <c r="BJ196" s="112" t="s">
        <v>544</v>
      </c>
      <c r="BK196" s="195">
        <f>ROUND(I196*H196,2)</f>
        <v>0</v>
      </c>
      <c r="BL196" s="112" t="s">
        <v>955</v>
      </c>
      <c r="BM196" s="194" t="s">
        <v>5994</v>
      </c>
    </row>
    <row r="197" spans="2:65" s="119" customFormat="1" ht="19.5" x14ac:dyDescent="0.25">
      <c r="B197" s="120"/>
      <c r="D197" s="196" t="s">
        <v>865</v>
      </c>
      <c r="F197" s="197" t="s">
        <v>5993</v>
      </c>
      <c r="L197" s="120"/>
      <c r="M197" s="198"/>
      <c r="T197" s="199"/>
      <c r="AT197" s="112" t="s">
        <v>865</v>
      </c>
      <c r="AU197" s="112" t="s">
        <v>240</v>
      </c>
    </row>
    <row r="198" spans="2:65" s="119" customFormat="1" ht="24.2" customHeight="1" x14ac:dyDescent="0.25">
      <c r="B198" s="120"/>
      <c r="C198" s="418" t="s">
        <v>944</v>
      </c>
      <c r="D198" s="418" t="s">
        <v>512</v>
      </c>
      <c r="E198" s="419" t="s">
        <v>5995</v>
      </c>
      <c r="F198" s="420" t="s">
        <v>5996</v>
      </c>
      <c r="G198" s="421" t="s">
        <v>67</v>
      </c>
      <c r="H198" s="422">
        <v>1</v>
      </c>
      <c r="I198" s="423"/>
      <c r="J198" s="423">
        <f>ROUND(I198*H198,2)</f>
        <v>0</v>
      </c>
      <c r="K198" s="420" t="s">
        <v>792</v>
      </c>
      <c r="L198" s="120"/>
      <c r="M198" s="190" t="s">
        <v>792</v>
      </c>
      <c r="N198" s="191" t="s">
        <v>809</v>
      </c>
      <c r="O198" s="192">
        <v>0</v>
      </c>
      <c r="P198" s="192">
        <f>O198*H198</f>
        <v>0</v>
      </c>
      <c r="Q198" s="192">
        <v>0</v>
      </c>
      <c r="R198" s="192">
        <f>Q198*H198</f>
        <v>0</v>
      </c>
      <c r="S198" s="192">
        <v>0</v>
      </c>
      <c r="T198" s="193">
        <f>S198*H198</f>
        <v>0</v>
      </c>
      <c r="AR198" s="194" t="s">
        <v>955</v>
      </c>
      <c r="AT198" s="194" t="s">
        <v>512</v>
      </c>
      <c r="AU198" s="194" t="s">
        <v>240</v>
      </c>
      <c r="AY198" s="112" t="s">
        <v>858</v>
      </c>
      <c r="BE198" s="195">
        <f>IF(N198="základní",J198,0)</f>
        <v>0</v>
      </c>
      <c r="BF198" s="195">
        <f>IF(N198="snížená",J198,0)</f>
        <v>0</v>
      </c>
      <c r="BG198" s="195">
        <f>IF(N198="zákl. přenesená",J198,0)</f>
        <v>0</v>
      </c>
      <c r="BH198" s="195">
        <f>IF(N198="sníž. přenesená",J198,0)</f>
        <v>0</v>
      </c>
      <c r="BI198" s="195">
        <f>IF(N198="nulová",J198,0)</f>
        <v>0</v>
      </c>
      <c r="BJ198" s="112" t="s">
        <v>544</v>
      </c>
      <c r="BK198" s="195">
        <f>ROUND(I198*H198,2)</f>
        <v>0</v>
      </c>
      <c r="BL198" s="112" t="s">
        <v>955</v>
      </c>
      <c r="BM198" s="194" t="s">
        <v>5997</v>
      </c>
    </row>
    <row r="199" spans="2:65" s="119" customFormat="1" ht="19.5" x14ac:dyDescent="0.25">
      <c r="B199" s="120"/>
      <c r="D199" s="196" t="s">
        <v>865</v>
      </c>
      <c r="F199" s="197" t="s">
        <v>5998</v>
      </c>
      <c r="L199" s="120"/>
      <c r="M199" s="198"/>
      <c r="T199" s="199"/>
      <c r="AT199" s="112" t="s">
        <v>865</v>
      </c>
      <c r="AU199" s="112" t="s">
        <v>240</v>
      </c>
    </row>
    <row r="200" spans="2:65" s="119" customFormat="1" ht="24.2" customHeight="1" x14ac:dyDescent="0.25">
      <c r="B200" s="120"/>
      <c r="C200" s="418" t="s">
        <v>950</v>
      </c>
      <c r="D200" s="418" t="s">
        <v>512</v>
      </c>
      <c r="E200" s="419" t="s">
        <v>5999</v>
      </c>
      <c r="F200" s="420" t="s">
        <v>6000</v>
      </c>
      <c r="G200" s="421" t="s">
        <v>67</v>
      </c>
      <c r="H200" s="422">
        <v>1</v>
      </c>
      <c r="I200" s="423"/>
      <c r="J200" s="423">
        <f>ROUND(I200*H200,2)</f>
        <v>0</v>
      </c>
      <c r="K200" s="420" t="s">
        <v>792</v>
      </c>
      <c r="L200" s="120"/>
      <c r="M200" s="190" t="s">
        <v>792</v>
      </c>
      <c r="N200" s="191" t="s">
        <v>809</v>
      </c>
      <c r="O200" s="192">
        <v>0</v>
      </c>
      <c r="P200" s="192">
        <f>O200*H200</f>
        <v>0</v>
      </c>
      <c r="Q200" s="192">
        <v>0</v>
      </c>
      <c r="R200" s="192">
        <f>Q200*H200</f>
        <v>0</v>
      </c>
      <c r="S200" s="192">
        <v>0</v>
      </c>
      <c r="T200" s="193">
        <f>S200*H200</f>
        <v>0</v>
      </c>
      <c r="AR200" s="194" t="s">
        <v>955</v>
      </c>
      <c r="AT200" s="194" t="s">
        <v>512</v>
      </c>
      <c r="AU200" s="194" t="s">
        <v>240</v>
      </c>
      <c r="AY200" s="112" t="s">
        <v>858</v>
      </c>
      <c r="BE200" s="195">
        <f>IF(N200="základní",J200,0)</f>
        <v>0</v>
      </c>
      <c r="BF200" s="195">
        <f>IF(N200="snížená",J200,0)</f>
        <v>0</v>
      </c>
      <c r="BG200" s="195">
        <f>IF(N200="zákl. přenesená",J200,0)</f>
        <v>0</v>
      </c>
      <c r="BH200" s="195">
        <f>IF(N200="sníž. přenesená",J200,0)</f>
        <v>0</v>
      </c>
      <c r="BI200" s="195">
        <f>IF(N200="nulová",J200,0)</f>
        <v>0</v>
      </c>
      <c r="BJ200" s="112" t="s">
        <v>544</v>
      </c>
      <c r="BK200" s="195">
        <f>ROUND(I200*H200,2)</f>
        <v>0</v>
      </c>
      <c r="BL200" s="112" t="s">
        <v>955</v>
      </c>
      <c r="BM200" s="194" t="s">
        <v>6001</v>
      </c>
    </row>
    <row r="201" spans="2:65" s="119" customFormat="1" ht="19.5" x14ac:dyDescent="0.25">
      <c r="B201" s="120"/>
      <c r="D201" s="196" t="s">
        <v>865</v>
      </c>
      <c r="F201" s="197" t="s">
        <v>6002</v>
      </c>
      <c r="L201" s="120"/>
      <c r="M201" s="198"/>
      <c r="T201" s="199"/>
      <c r="AT201" s="112" t="s">
        <v>865</v>
      </c>
      <c r="AU201" s="112" t="s">
        <v>240</v>
      </c>
    </row>
    <row r="202" spans="2:65" s="119" customFormat="1" ht="16.5" customHeight="1" x14ac:dyDescent="0.25">
      <c r="B202" s="120"/>
      <c r="C202" s="418" t="s">
        <v>955</v>
      </c>
      <c r="D202" s="418" t="s">
        <v>512</v>
      </c>
      <c r="E202" s="419" t="s">
        <v>6003</v>
      </c>
      <c r="F202" s="420" t="s">
        <v>6004</v>
      </c>
      <c r="G202" s="421" t="s">
        <v>67</v>
      </c>
      <c r="H202" s="422">
        <v>1</v>
      </c>
      <c r="I202" s="423"/>
      <c r="J202" s="423">
        <f>ROUND(I202*H202,2)</f>
        <v>0</v>
      </c>
      <c r="K202" s="420" t="s">
        <v>792</v>
      </c>
      <c r="L202" s="120"/>
      <c r="M202" s="190" t="s">
        <v>792</v>
      </c>
      <c r="N202" s="191" t="s">
        <v>809</v>
      </c>
      <c r="O202" s="192">
        <v>0</v>
      </c>
      <c r="P202" s="192">
        <f>O202*H202</f>
        <v>0</v>
      </c>
      <c r="Q202" s="192">
        <v>0</v>
      </c>
      <c r="R202" s="192">
        <f>Q202*H202</f>
        <v>0</v>
      </c>
      <c r="S202" s="192">
        <v>0</v>
      </c>
      <c r="T202" s="193">
        <f>S202*H202</f>
        <v>0</v>
      </c>
      <c r="AR202" s="194" t="s">
        <v>955</v>
      </c>
      <c r="AT202" s="194" t="s">
        <v>512</v>
      </c>
      <c r="AU202" s="194" t="s">
        <v>240</v>
      </c>
      <c r="AY202" s="112" t="s">
        <v>858</v>
      </c>
      <c r="BE202" s="195">
        <f>IF(N202="základní",J202,0)</f>
        <v>0</v>
      </c>
      <c r="BF202" s="195">
        <f>IF(N202="snížená",J202,0)</f>
        <v>0</v>
      </c>
      <c r="BG202" s="195">
        <f>IF(N202="zákl. přenesená",J202,0)</f>
        <v>0</v>
      </c>
      <c r="BH202" s="195">
        <f>IF(N202="sníž. přenesená",J202,0)</f>
        <v>0</v>
      </c>
      <c r="BI202" s="195">
        <f>IF(N202="nulová",J202,0)</f>
        <v>0</v>
      </c>
      <c r="BJ202" s="112" t="s">
        <v>544</v>
      </c>
      <c r="BK202" s="195">
        <f>ROUND(I202*H202,2)</f>
        <v>0</v>
      </c>
      <c r="BL202" s="112" t="s">
        <v>955</v>
      </c>
      <c r="BM202" s="194" t="s">
        <v>6005</v>
      </c>
    </row>
    <row r="203" spans="2:65" s="119" customFormat="1" x14ac:dyDescent="0.25">
      <c r="B203" s="120"/>
      <c r="D203" s="196" t="s">
        <v>865</v>
      </c>
      <c r="F203" s="197" t="s">
        <v>6004</v>
      </c>
      <c r="L203" s="120"/>
      <c r="M203" s="198"/>
      <c r="T203" s="199"/>
      <c r="AT203" s="112" t="s">
        <v>865</v>
      </c>
      <c r="AU203" s="112" t="s">
        <v>240</v>
      </c>
    </row>
    <row r="204" spans="2:65" s="119" customFormat="1" ht="37.9" customHeight="1" x14ac:dyDescent="0.25">
      <c r="B204" s="120"/>
      <c r="C204" s="418" t="s">
        <v>969</v>
      </c>
      <c r="D204" s="418" t="s">
        <v>512</v>
      </c>
      <c r="E204" s="419" t="s">
        <v>6006</v>
      </c>
      <c r="F204" s="420" t="s">
        <v>6007</v>
      </c>
      <c r="G204" s="421" t="s">
        <v>67</v>
      </c>
      <c r="H204" s="422">
        <v>1</v>
      </c>
      <c r="I204" s="423"/>
      <c r="J204" s="423">
        <f>ROUND(I204*H204,2)</f>
        <v>0</v>
      </c>
      <c r="K204" s="420" t="s">
        <v>792</v>
      </c>
      <c r="L204" s="120"/>
      <c r="M204" s="190" t="s">
        <v>792</v>
      </c>
      <c r="N204" s="191" t="s">
        <v>809</v>
      </c>
      <c r="O204" s="192">
        <v>0</v>
      </c>
      <c r="P204" s="192">
        <f>O204*H204</f>
        <v>0</v>
      </c>
      <c r="Q204" s="192">
        <v>0</v>
      </c>
      <c r="R204" s="192">
        <f>Q204*H204</f>
        <v>0</v>
      </c>
      <c r="S204" s="192">
        <v>0</v>
      </c>
      <c r="T204" s="193">
        <f>S204*H204</f>
        <v>0</v>
      </c>
      <c r="AR204" s="194" t="s">
        <v>955</v>
      </c>
      <c r="AT204" s="194" t="s">
        <v>512</v>
      </c>
      <c r="AU204" s="194" t="s">
        <v>240</v>
      </c>
      <c r="AY204" s="112" t="s">
        <v>858</v>
      </c>
      <c r="BE204" s="195">
        <f>IF(N204="základní",J204,0)</f>
        <v>0</v>
      </c>
      <c r="BF204" s="195">
        <f>IF(N204="snížená",J204,0)</f>
        <v>0</v>
      </c>
      <c r="BG204" s="195">
        <f>IF(N204="zákl. přenesená",J204,0)</f>
        <v>0</v>
      </c>
      <c r="BH204" s="195">
        <f>IF(N204="sníž. přenesená",J204,0)</f>
        <v>0</v>
      </c>
      <c r="BI204" s="195">
        <f>IF(N204="nulová",J204,0)</f>
        <v>0</v>
      </c>
      <c r="BJ204" s="112" t="s">
        <v>544</v>
      </c>
      <c r="BK204" s="195">
        <f>ROUND(I204*H204,2)</f>
        <v>0</v>
      </c>
      <c r="BL204" s="112" t="s">
        <v>955</v>
      </c>
      <c r="BM204" s="194" t="s">
        <v>6008</v>
      </c>
    </row>
    <row r="205" spans="2:65" s="119" customFormat="1" ht="19.5" x14ac:dyDescent="0.25">
      <c r="B205" s="120"/>
      <c r="D205" s="196" t="s">
        <v>865</v>
      </c>
      <c r="F205" s="197" t="s">
        <v>6009</v>
      </c>
      <c r="L205" s="120"/>
      <c r="M205" s="198"/>
      <c r="T205" s="199"/>
      <c r="AT205" s="112" t="s">
        <v>865</v>
      </c>
      <c r="AU205" s="112" t="s">
        <v>240</v>
      </c>
    </row>
    <row r="206" spans="2:65" s="171" customFormat="1" ht="22.9" customHeight="1" x14ac:dyDescent="0.2">
      <c r="B206" s="172"/>
      <c r="D206" s="173" t="s">
        <v>854</v>
      </c>
      <c r="E206" s="181" t="s">
        <v>5652</v>
      </c>
      <c r="F206" s="181" t="s">
        <v>5653</v>
      </c>
      <c r="J206" s="182">
        <f>BK206</f>
        <v>0</v>
      </c>
      <c r="L206" s="172"/>
      <c r="M206" s="176"/>
      <c r="P206" s="177">
        <f>SUM(P207:P249)</f>
        <v>9.8999839999999981</v>
      </c>
      <c r="R206" s="177">
        <f>SUM(R207:R249)</f>
        <v>0.18382999999999999</v>
      </c>
      <c r="T206" s="178">
        <f>SUM(T207:T249)</f>
        <v>0</v>
      </c>
      <c r="AR206" s="173" t="s">
        <v>240</v>
      </c>
      <c r="AT206" s="179" t="s">
        <v>854</v>
      </c>
      <c r="AU206" s="179" t="s">
        <v>544</v>
      </c>
      <c r="AY206" s="173" t="s">
        <v>858</v>
      </c>
      <c r="BK206" s="180">
        <f>SUM(BK207:BK249)</f>
        <v>0</v>
      </c>
    </row>
    <row r="207" spans="2:65" s="119" customFormat="1" ht="21.75" customHeight="1" x14ac:dyDescent="0.25">
      <c r="B207" s="120"/>
      <c r="C207" s="418" t="s">
        <v>962</v>
      </c>
      <c r="D207" s="418" t="s">
        <v>512</v>
      </c>
      <c r="E207" s="419" t="s">
        <v>6010</v>
      </c>
      <c r="F207" s="420" t="s">
        <v>6011</v>
      </c>
      <c r="G207" s="421" t="s">
        <v>84</v>
      </c>
      <c r="H207" s="422">
        <v>1</v>
      </c>
      <c r="I207" s="423"/>
      <c r="J207" s="423">
        <f>ROUND(I207*H207,2)</f>
        <v>0</v>
      </c>
      <c r="K207" s="420" t="s">
        <v>862</v>
      </c>
      <c r="L207" s="120"/>
      <c r="M207" s="190" t="s">
        <v>792</v>
      </c>
      <c r="N207" s="191" t="s">
        <v>809</v>
      </c>
      <c r="O207" s="192">
        <v>7.6909999999999998</v>
      </c>
      <c r="P207" s="192">
        <f>O207*H207</f>
        <v>7.6909999999999998</v>
      </c>
      <c r="Q207" s="192">
        <v>0.17022999999999999</v>
      </c>
      <c r="R207" s="192">
        <f>Q207*H207</f>
        <v>0.17022999999999999</v>
      </c>
      <c r="S207" s="192">
        <v>0</v>
      </c>
      <c r="T207" s="193">
        <f>S207*H207</f>
        <v>0</v>
      </c>
      <c r="AR207" s="194" t="s">
        <v>955</v>
      </c>
      <c r="AT207" s="194" t="s">
        <v>512</v>
      </c>
      <c r="AU207" s="194" t="s">
        <v>240</v>
      </c>
      <c r="AY207" s="112" t="s">
        <v>858</v>
      </c>
      <c r="BE207" s="195">
        <f>IF(N207="základní",J207,0)</f>
        <v>0</v>
      </c>
      <c r="BF207" s="195">
        <f>IF(N207="snížená",J207,0)</f>
        <v>0</v>
      </c>
      <c r="BG207" s="195">
        <f>IF(N207="zákl. přenesená",J207,0)</f>
        <v>0</v>
      </c>
      <c r="BH207" s="195">
        <f>IF(N207="sníž. přenesená",J207,0)</f>
        <v>0</v>
      </c>
      <c r="BI207" s="195">
        <f>IF(N207="nulová",J207,0)</f>
        <v>0</v>
      </c>
      <c r="BJ207" s="112" t="s">
        <v>544</v>
      </c>
      <c r="BK207" s="195">
        <f>ROUND(I207*H207,2)</f>
        <v>0</v>
      </c>
      <c r="BL207" s="112" t="s">
        <v>955</v>
      </c>
      <c r="BM207" s="194" t="s">
        <v>6012</v>
      </c>
    </row>
    <row r="208" spans="2:65" s="119" customFormat="1" ht="19.5" x14ac:dyDescent="0.25">
      <c r="B208" s="120"/>
      <c r="D208" s="196" t="s">
        <v>865</v>
      </c>
      <c r="F208" s="197" t="s">
        <v>6013</v>
      </c>
      <c r="L208" s="120"/>
      <c r="M208" s="198"/>
      <c r="T208" s="199"/>
      <c r="AT208" s="112" t="s">
        <v>865</v>
      </c>
      <c r="AU208" s="112" t="s">
        <v>240</v>
      </c>
    </row>
    <row r="209" spans="2:65" s="119" customFormat="1" x14ac:dyDescent="0.25">
      <c r="B209" s="120"/>
      <c r="D209" s="200" t="s">
        <v>867</v>
      </c>
      <c r="F209" s="424" t="s">
        <v>6014</v>
      </c>
      <c r="L209" s="120"/>
      <c r="M209" s="198"/>
      <c r="T209" s="199"/>
      <c r="AT209" s="112" t="s">
        <v>867</v>
      </c>
      <c r="AU209" s="112" t="s">
        <v>240</v>
      </c>
    </row>
    <row r="210" spans="2:65" s="119" customFormat="1" ht="24.2" customHeight="1" x14ac:dyDescent="0.25">
      <c r="B210" s="120"/>
      <c r="C210" s="418" t="s">
        <v>978</v>
      </c>
      <c r="D210" s="418" t="s">
        <v>512</v>
      </c>
      <c r="E210" s="419" t="s">
        <v>5654</v>
      </c>
      <c r="F210" s="420" t="s">
        <v>5655</v>
      </c>
      <c r="G210" s="421" t="s">
        <v>84</v>
      </c>
      <c r="H210" s="422">
        <v>1</v>
      </c>
      <c r="I210" s="423"/>
      <c r="J210" s="423">
        <f>ROUND(I210*H210,2)</f>
        <v>0</v>
      </c>
      <c r="K210" s="420" t="s">
        <v>862</v>
      </c>
      <c r="L210" s="120"/>
      <c r="M210" s="190" t="s">
        <v>792</v>
      </c>
      <c r="N210" s="191" t="s">
        <v>809</v>
      </c>
      <c r="O210" s="192">
        <v>0.5</v>
      </c>
      <c r="P210" s="192">
        <f>O210*H210</f>
        <v>0.5</v>
      </c>
      <c r="Q210" s="192">
        <v>1.0789999999999999E-2</v>
      </c>
      <c r="R210" s="192">
        <f>Q210*H210</f>
        <v>1.0789999999999999E-2</v>
      </c>
      <c r="S210" s="192">
        <v>0</v>
      </c>
      <c r="T210" s="193">
        <f>S210*H210</f>
        <v>0</v>
      </c>
      <c r="AR210" s="194" t="s">
        <v>955</v>
      </c>
      <c r="AT210" s="194" t="s">
        <v>512</v>
      </c>
      <c r="AU210" s="194" t="s">
        <v>240</v>
      </c>
      <c r="AY210" s="112" t="s">
        <v>858</v>
      </c>
      <c r="BE210" s="195">
        <f>IF(N210="základní",J210,0)</f>
        <v>0</v>
      </c>
      <c r="BF210" s="195">
        <f>IF(N210="snížená",J210,0)</f>
        <v>0</v>
      </c>
      <c r="BG210" s="195">
        <f>IF(N210="zákl. přenesená",J210,0)</f>
        <v>0</v>
      </c>
      <c r="BH210" s="195">
        <f>IF(N210="sníž. přenesená",J210,0)</f>
        <v>0</v>
      </c>
      <c r="BI210" s="195">
        <f>IF(N210="nulová",J210,0)</f>
        <v>0</v>
      </c>
      <c r="BJ210" s="112" t="s">
        <v>544</v>
      </c>
      <c r="BK210" s="195">
        <f>ROUND(I210*H210,2)</f>
        <v>0</v>
      </c>
      <c r="BL210" s="112" t="s">
        <v>955</v>
      </c>
      <c r="BM210" s="194" t="s">
        <v>6015</v>
      </c>
    </row>
    <row r="211" spans="2:65" s="119" customFormat="1" ht="19.5" x14ac:dyDescent="0.25">
      <c r="B211" s="120"/>
      <c r="D211" s="196" t="s">
        <v>865</v>
      </c>
      <c r="F211" s="197" t="s">
        <v>5657</v>
      </c>
      <c r="L211" s="120"/>
      <c r="M211" s="198"/>
      <c r="T211" s="199"/>
      <c r="AT211" s="112" t="s">
        <v>865</v>
      </c>
      <c r="AU211" s="112" t="s">
        <v>240</v>
      </c>
    </row>
    <row r="212" spans="2:65" s="119" customFormat="1" x14ac:dyDescent="0.25">
      <c r="B212" s="120"/>
      <c r="D212" s="200" t="s">
        <v>867</v>
      </c>
      <c r="F212" s="424" t="s">
        <v>5658</v>
      </c>
      <c r="L212" s="120"/>
      <c r="M212" s="198"/>
      <c r="T212" s="199"/>
      <c r="AT212" s="112" t="s">
        <v>867</v>
      </c>
      <c r="AU212" s="112" t="s">
        <v>240</v>
      </c>
    </row>
    <row r="213" spans="2:65" s="119" customFormat="1" ht="16.5" customHeight="1" x14ac:dyDescent="0.25">
      <c r="B213" s="120"/>
      <c r="C213" s="418" t="s">
        <v>999</v>
      </c>
      <c r="D213" s="418" t="s">
        <v>512</v>
      </c>
      <c r="E213" s="419" t="s">
        <v>674</v>
      </c>
      <c r="F213" s="420" t="s">
        <v>675</v>
      </c>
      <c r="G213" s="421" t="s">
        <v>84</v>
      </c>
      <c r="H213" s="422">
        <v>1</v>
      </c>
      <c r="I213" s="423"/>
      <c r="J213" s="423">
        <f>ROUND(I213*H213,2)</f>
        <v>0</v>
      </c>
      <c r="K213" s="420" t="s">
        <v>862</v>
      </c>
      <c r="L213" s="120"/>
      <c r="M213" s="190" t="s">
        <v>792</v>
      </c>
      <c r="N213" s="191" t="s">
        <v>809</v>
      </c>
      <c r="O213" s="192">
        <v>0.5</v>
      </c>
      <c r="P213" s="192">
        <f>O213*H213</f>
        <v>0.5</v>
      </c>
      <c r="Q213" s="192">
        <v>6.7000000000000002E-4</v>
      </c>
      <c r="R213" s="192">
        <f>Q213*H213</f>
        <v>6.7000000000000002E-4</v>
      </c>
      <c r="S213" s="192">
        <v>0</v>
      </c>
      <c r="T213" s="193">
        <f>S213*H213</f>
        <v>0</v>
      </c>
      <c r="AR213" s="194" t="s">
        <v>955</v>
      </c>
      <c r="AT213" s="194" t="s">
        <v>512</v>
      </c>
      <c r="AU213" s="194" t="s">
        <v>240</v>
      </c>
      <c r="AY213" s="112" t="s">
        <v>858</v>
      </c>
      <c r="BE213" s="195">
        <f>IF(N213="základní",J213,0)</f>
        <v>0</v>
      </c>
      <c r="BF213" s="195">
        <f>IF(N213="snížená",J213,0)</f>
        <v>0</v>
      </c>
      <c r="BG213" s="195">
        <f>IF(N213="zákl. přenesená",J213,0)</f>
        <v>0</v>
      </c>
      <c r="BH213" s="195">
        <f>IF(N213="sníž. přenesená",J213,0)</f>
        <v>0</v>
      </c>
      <c r="BI213" s="195">
        <f>IF(N213="nulová",J213,0)</f>
        <v>0</v>
      </c>
      <c r="BJ213" s="112" t="s">
        <v>544</v>
      </c>
      <c r="BK213" s="195">
        <f>ROUND(I213*H213,2)</f>
        <v>0</v>
      </c>
      <c r="BL213" s="112" t="s">
        <v>955</v>
      </c>
      <c r="BM213" s="194" t="s">
        <v>6016</v>
      </c>
    </row>
    <row r="214" spans="2:65" s="119" customFormat="1" x14ac:dyDescent="0.25">
      <c r="B214" s="120"/>
      <c r="D214" s="196" t="s">
        <v>865</v>
      </c>
      <c r="F214" s="197" t="s">
        <v>5660</v>
      </c>
      <c r="L214" s="120"/>
      <c r="M214" s="198"/>
      <c r="T214" s="199"/>
      <c r="AT214" s="112" t="s">
        <v>865</v>
      </c>
      <c r="AU214" s="112" t="s">
        <v>240</v>
      </c>
    </row>
    <row r="215" spans="2:65" s="119" customFormat="1" x14ac:dyDescent="0.25">
      <c r="B215" s="120"/>
      <c r="D215" s="200" t="s">
        <v>867</v>
      </c>
      <c r="F215" s="424" t="s">
        <v>5661</v>
      </c>
      <c r="L215" s="120"/>
      <c r="M215" s="198"/>
      <c r="T215" s="199"/>
      <c r="AT215" s="112" t="s">
        <v>867</v>
      </c>
      <c r="AU215" s="112" t="s">
        <v>240</v>
      </c>
    </row>
    <row r="216" spans="2:65" s="119" customFormat="1" ht="16.5" customHeight="1" x14ac:dyDescent="0.25">
      <c r="B216" s="120"/>
      <c r="C216" s="418" t="s">
        <v>992</v>
      </c>
      <c r="D216" s="418" t="s">
        <v>512</v>
      </c>
      <c r="E216" s="419" t="s">
        <v>676</v>
      </c>
      <c r="F216" s="420" t="s">
        <v>677</v>
      </c>
      <c r="G216" s="421" t="s">
        <v>84</v>
      </c>
      <c r="H216" s="422">
        <v>1</v>
      </c>
      <c r="I216" s="423"/>
      <c r="J216" s="423">
        <f>ROUND(I216*H216,2)</f>
        <v>0</v>
      </c>
      <c r="K216" s="420" t="s">
        <v>862</v>
      </c>
      <c r="L216" s="120"/>
      <c r="M216" s="190" t="s">
        <v>792</v>
      </c>
      <c r="N216" s="191" t="s">
        <v>809</v>
      </c>
      <c r="O216" s="192">
        <v>0.5</v>
      </c>
      <c r="P216" s="192">
        <f>O216*H216</f>
        <v>0.5</v>
      </c>
      <c r="Q216" s="192">
        <v>1.47E-3</v>
      </c>
      <c r="R216" s="192">
        <f>Q216*H216</f>
        <v>1.47E-3</v>
      </c>
      <c r="S216" s="192">
        <v>0</v>
      </c>
      <c r="T216" s="193">
        <f>S216*H216</f>
        <v>0</v>
      </c>
      <c r="AR216" s="194" t="s">
        <v>955</v>
      </c>
      <c r="AT216" s="194" t="s">
        <v>512</v>
      </c>
      <c r="AU216" s="194" t="s">
        <v>240</v>
      </c>
      <c r="AY216" s="112" t="s">
        <v>858</v>
      </c>
      <c r="BE216" s="195">
        <f>IF(N216="základní",J216,0)</f>
        <v>0</v>
      </c>
      <c r="BF216" s="195">
        <f>IF(N216="snížená",J216,0)</f>
        <v>0</v>
      </c>
      <c r="BG216" s="195">
        <f>IF(N216="zákl. přenesená",J216,0)</f>
        <v>0</v>
      </c>
      <c r="BH216" s="195">
        <f>IF(N216="sníž. přenesená",J216,0)</f>
        <v>0</v>
      </c>
      <c r="BI216" s="195">
        <f>IF(N216="nulová",J216,0)</f>
        <v>0</v>
      </c>
      <c r="BJ216" s="112" t="s">
        <v>544</v>
      </c>
      <c r="BK216" s="195">
        <f>ROUND(I216*H216,2)</f>
        <v>0</v>
      </c>
      <c r="BL216" s="112" t="s">
        <v>955</v>
      </c>
      <c r="BM216" s="194" t="s">
        <v>6017</v>
      </c>
    </row>
    <row r="217" spans="2:65" s="119" customFormat="1" x14ac:dyDescent="0.25">
      <c r="B217" s="120"/>
      <c r="D217" s="196" t="s">
        <v>865</v>
      </c>
      <c r="F217" s="197" t="s">
        <v>6018</v>
      </c>
      <c r="L217" s="120"/>
      <c r="M217" s="198"/>
      <c r="T217" s="199"/>
      <c r="AT217" s="112" t="s">
        <v>865</v>
      </c>
      <c r="AU217" s="112" t="s">
        <v>240</v>
      </c>
    </row>
    <row r="218" spans="2:65" s="119" customFormat="1" x14ac:dyDescent="0.25">
      <c r="B218" s="120"/>
      <c r="D218" s="200" t="s">
        <v>867</v>
      </c>
      <c r="F218" s="424" t="s">
        <v>6019</v>
      </c>
      <c r="L218" s="120"/>
      <c r="M218" s="198"/>
      <c r="T218" s="199"/>
      <c r="AT218" s="112" t="s">
        <v>867</v>
      </c>
      <c r="AU218" s="112" t="s">
        <v>240</v>
      </c>
    </row>
    <row r="219" spans="2:65" s="119" customFormat="1" ht="16.5" customHeight="1" x14ac:dyDescent="0.25">
      <c r="B219" s="120"/>
      <c r="C219" s="418" t="s">
        <v>986</v>
      </c>
      <c r="D219" s="418" t="s">
        <v>512</v>
      </c>
      <c r="E219" s="419" t="s">
        <v>700</v>
      </c>
      <c r="F219" s="420" t="s">
        <v>701</v>
      </c>
      <c r="G219" s="421" t="s">
        <v>67</v>
      </c>
      <c r="H219" s="422">
        <v>1</v>
      </c>
      <c r="I219" s="423"/>
      <c r="J219" s="423">
        <f>ROUND(I219*H219,2)</f>
        <v>0</v>
      </c>
      <c r="K219" s="420" t="s">
        <v>862</v>
      </c>
      <c r="L219" s="120"/>
      <c r="M219" s="190" t="s">
        <v>792</v>
      </c>
      <c r="N219" s="191" t="s">
        <v>809</v>
      </c>
      <c r="O219" s="192">
        <v>0.25800000000000001</v>
      </c>
      <c r="P219" s="192">
        <f>O219*H219</f>
        <v>0.25800000000000001</v>
      </c>
      <c r="Q219" s="192">
        <v>6.7000000000000002E-4</v>
      </c>
      <c r="R219" s="192">
        <f>Q219*H219</f>
        <v>6.7000000000000002E-4</v>
      </c>
      <c r="S219" s="192">
        <v>0</v>
      </c>
      <c r="T219" s="193">
        <f>S219*H219</f>
        <v>0</v>
      </c>
      <c r="AR219" s="194" t="s">
        <v>955</v>
      </c>
      <c r="AT219" s="194" t="s">
        <v>512</v>
      </c>
      <c r="AU219" s="194" t="s">
        <v>240</v>
      </c>
      <c r="AY219" s="112" t="s">
        <v>858</v>
      </c>
      <c r="BE219" s="195">
        <f>IF(N219="základní",J219,0)</f>
        <v>0</v>
      </c>
      <c r="BF219" s="195">
        <f>IF(N219="snížená",J219,0)</f>
        <v>0</v>
      </c>
      <c r="BG219" s="195">
        <f>IF(N219="zákl. přenesená",J219,0)</f>
        <v>0</v>
      </c>
      <c r="BH219" s="195">
        <f>IF(N219="sníž. přenesená",J219,0)</f>
        <v>0</v>
      </c>
      <c r="BI219" s="195">
        <f>IF(N219="nulová",J219,0)</f>
        <v>0</v>
      </c>
      <c r="BJ219" s="112" t="s">
        <v>544</v>
      </c>
      <c r="BK219" s="195">
        <f>ROUND(I219*H219,2)</f>
        <v>0</v>
      </c>
      <c r="BL219" s="112" t="s">
        <v>955</v>
      </c>
      <c r="BM219" s="194" t="s">
        <v>6020</v>
      </c>
    </row>
    <row r="220" spans="2:65" s="119" customFormat="1" x14ac:dyDescent="0.25">
      <c r="B220" s="120"/>
      <c r="D220" s="196" t="s">
        <v>865</v>
      </c>
      <c r="F220" s="197" t="s">
        <v>5663</v>
      </c>
      <c r="L220" s="120"/>
      <c r="M220" s="198"/>
      <c r="T220" s="199"/>
      <c r="AT220" s="112" t="s">
        <v>865</v>
      </c>
      <c r="AU220" s="112" t="s">
        <v>240</v>
      </c>
    </row>
    <row r="221" spans="2:65" s="119" customFormat="1" x14ac:dyDescent="0.25">
      <c r="B221" s="120"/>
      <c r="D221" s="200" t="s">
        <v>867</v>
      </c>
      <c r="F221" s="424" t="s">
        <v>5664</v>
      </c>
      <c r="L221" s="120"/>
      <c r="M221" s="198"/>
      <c r="T221" s="199"/>
      <c r="AT221" s="112" t="s">
        <v>867</v>
      </c>
      <c r="AU221" s="112" t="s">
        <v>240</v>
      </c>
    </row>
    <row r="222" spans="2:65" s="119" customFormat="1" ht="16.5" customHeight="1" x14ac:dyDescent="0.25">
      <c r="B222" s="120"/>
      <c r="C222" s="418" t="s">
        <v>1590</v>
      </c>
      <c r="D222" s="418" t="s">
        <v>512</v>
      </c>
      <c r="E222" s="419" t="s">
        <v>6021</v>
      </c>
      <c r="F222" s="420" t="s">
        <v>6022</v>
      </c>
      <c r="G222" s="421" t="s">
        <v>63</v>
      </c>
      <c r="H222" s="422">
        <v>0.184</v>
      </c>
      <c r="I222" s="423"/>
      <c r="J222" s="423">
        <f>ROUND(I222*H222,2)</f>
        <v>0</v>
      </c>
      <c r="K222" s="420" t="s">
        <v>862</v>
      </c>
      <c r="L222" s="120"/>
      <c r="M222" s="190" t="s">
        <v>792</v>
      </c>
      <c r="N222" s="191" t="s">
        <v>809</v>
      </c>
      <c r="O222" s="192">
        <v>2.4510000000000001</v>
      </c>
      <c r="P222" s="192">
        <f>O222*H222</f>
        <v>0.450984</v>
      </c>
      <c r="Q222" s="192">
        <v>0</v>
      </c>
      <c r="R222" s="192">
        <f>Q222*H222</f>
        <v>0</v>
      </c>
      <c r="S222" s="192">
        <v>0</v>
      </c>
      <c r="T222" s="193">
        <f>S222*H222</f>
        <v>0</v>
      </c>
      <c r="AR222" s="194" t="s">
        <v>955</v>
      </c>
      <c r="AT222" s="194" t="s">
        <v>512</v>
      </c>
      <c r="AU222" s="194" t="s">
        <v>240</v>
      </c>
      <c r="AY222" s="112" t="s">
        <v>858</v>
      </c>
      <c r="BE222" s="195">
        <f>IF(N222="základní",J222,0)</f>
        <v>0</v>
      </c>
      <c r="BF222" s="195">
        <f>IF(N222="snížená",J222,0)</f>
        <v>0</v>
      </c>
      <c r="BG222" s="195">
        <f>IF(N222="zákl. přenesená",J222,0)</f>
        <v>0</v>
      </c>
      <c r="BH222" s="195">
        <f>IF(N222="sníž. přenesená",J222,0)</f>
        <v>0</v>
      </c>
      <c r="BI222" s="195">
        <f>IF(N222="nulová",J222,0)</f>
        <v>0</v>
      </c>
      <c r="BJ222" s="112" t="s">
        <v>544</v>
      </c>
      <c r="BK222" s="195">
        <f>ROUND(I222*H222,2)</f>
        <v>0</v>
      </c>
      <c r="BL222" s="112" t="s">
        <v>955</v>
      </c>
      <c r="BM222" s="194" t="s">
        <v>6023</v>
      </c>
    </row>
    <row r="223" spans="2:65" s="119" customFormat="1" ht="19.5" x14ac:dyDescent="0.25">
      <c r="B223" s="120"/>
      <c r="D223" s="196" t="s">
        <v>865</v>
      </c>
      <c r="F223" s="197" t="s">
        <v>6024</v>
      </c>
      <c r="L223" s="120"/>
      <c r="M223" s="198"/>
      <c r="T223" s="199"/>
      <c r="AT223" s="112" t="s">
        <v>865</v>
      </c>
      <c r="AU223" s="112" t="s">
        <v>240</v>
      </c>
    </row>
    <row r="224" spans="2:65" s="119" customFormat="1" x14ac:dyDescent="0.25">
      <c r="B224" s="120"/>
      <c r="D224" s="200" t="s">
        <v>867</v>
      </c>
      <c r="F224" s="424" t="s">
        <v>6025</v>
      </c>
      <c r="L224" s="120"/>
      <c r="M224" s="198"/>
      <c r="T224" s="199"/>
      <c r="AT224" s="112" t="s">
        <v>867</v>
      </c>
      <c r="AU224" s="112" t="s">
        <v>240</v>
      </c>
    </row>
    <row r="225" spans="2:65" s="119" customFormat="1" ht="37.9" customHeight="1" x14ac:dyDescent="0.25">
      <c r="B225" s="120"/>
      <c r="C225" s="418" t="s">
        <v>1005</v>
      </c>
      <c r="D225" s="418" t="s">
        <v>512</v>
      </c>
      <c r="E225" s="419" t="s">
        <v>6026</v>
      </c>
      <c r="F225" s="420" t="s">
        <v>6027</v>
      </c>
      <c r="G225" s="421" t="s">
        <v>67</v>
      </c>
      <c r="H225" s="422">
        <v>1</v>
      </c>
      <c r="I225" s="423"/>
      <c r="J225" s="423">
        <f>ROUND(I225*H225,2)</f>
        <v>0</v>
      </c>
      <c r="K225" s="420" t="s">
        <v>792</v>
      </c>
      <c r="L225" s="120"/>
      <c r="M225" s="190" t="s">
        <v>792</v>
      </c>
      <c r="N225" s="191" t="s">
        <v>809</v>
      </c>
      <c r="O225" s="192">
        <v>0</v>
      </c>
      <c r="P225" s="192">
        <f>O225*H225</f>
        <v>0</v>
      </c>
      <c r="Q225" s="192">
        <v>0</v>
      </c>
      <c r="R225" s="192">
        <f>Q225*H225</f>
        <v>0</v>
      </c>
      <c r="S225" s="192">
        <v>0</v>
      </c>
      <c r="T225" s="193">
        <f>S225*H225</f>
        <v>0</v>
      </c>
      <c r="AR225" s="194" t="s">
        <v>955</v>
      </c>
      <c r="AT225" s="194" t="s">
        <v>512</v>
      </c>
      <c r="AU225" s="194" t="s">
        <v>240</v>
      </c>
      <c r="AY225" s="112" t="s">
        <v>858</v>
      </c>
      <c r="BE225" s="195">
        <f>IF(N225="základní",J225,0)</f>
        <v>0</v>
      </c>
      <c r="BF225" s="195">
        <f>IF(N225="snížená",J225,0)</f>
        <v>0</v>
      </c>
      <c r="BG225" s="195">
        <f>IF(N225="zákl. přenesená",J225,0)</f>
        <v>0</v>
      </c>
      <c r="BH225" s="195">
        <f>IF(N225="sníž. přenesená",J225,0)</f>
        <v>0</v>
      </c>
      <c r="BI225" s="195">
        <f>IF(N225="nulová",J225,0)</f>
        <v>0</v>
      </c>
      <c r="BJ225" s="112" t="s">
        <v>544</v>
      </c>
      <c r="BK225" s="195">
        <f>ROUND(I225*H225,2)</f>
        <v>0</v>
      </c>
      <c r="BL225" s="112" t="s">
        <v>955</v>
      </c>
      <c r="BM225" s="194" t="s">
        <v>6028</v>
      </c>
    </row>
    <row r="226" spans="2:65" s="119" customFormat="1" ht="19.5" x14ac:dyDescent="0.25">
      <c r="B226" s="120"/>
      <c r="D226" s="196" t="s">
        <v>865</v>
      </c>
      <c r="F226" s="197" t="s">
        <v>6027</v>
      </c>
      <c r="L226" s="120"/>
      <c r="M226" s="198"/>
      <c r="T226" s="199"/>
      <c r="AT226" s="112" t="s">
        <v>865</v>
      </c>
      <c r="AU226" s="112" t="s">
        <v>240</v>
      </c>
    </row>
    <row r="227" spans="2:65" s="119" customFormat="1" ht="16.5" customHeight="1" x14ac:dyDescent="0.25">
      <c r="B227" s="120"/>
      <c r="C227" s="418" t="s">
        <v>1012</v>
      </c>
      <c r="D227" s="418" t="s">
        <v>512</v>
      </c>
      <c r="E227" s="419" t="s">
        <v>6029</v>
      </c>
      <c r="F227" s="420" t="s">
        <v>6030</v>
      </c>
      <c r="G227" s="421" t="s">
        <v>67</v>
      </c>
      <c r="H227" s="422">
        <v>2</v>
      </c>
      <c r="I227" s="423"/>
      <c r="J227" s="423">
        <f>ROUND(I227*H227,2)</f>
        <v>0</v>
      </c>
      <c r="K227" s="420" t="s">
        <v>792</v>
      </c>
      <c r="L227" s="120"/>
      <c r="M227" s="190" t="s">
        <v>792</v>
      </c>
      <c r="N227" s="191" t="s">
        <v>809</v>
      </c>
      <c r="O227" s="192">
        <v>0</v>
      </c>
      <c r="P227" s="192">
        <f>O227*H227</f>
        <v>0</v>
      </c>
      <c r="Q227" s="192">
        <v>0</v>
      </c>
      <c r="R227" s="192">
        <f>Q227*H227</f>
        <v>0</v>
      </c>
      <c r="S227" s="192">
        <v>0</v>
      </c>
      <c r="T227" s="193">
        <f>S227*H227</f>
        <v>0</v>
      </c>
      <c r="AR227" s="194" t="s">
        <v>955</v>
      </c>
      <c r="AT227" s="194" t="s">
        <v>512</v>
      </c>
      <c r="AU227" s="194" t="s">
        <v>240</v>
      </c>
      <c r="AY227" s="112" t="s">
        <v>858</v>
      </c>
      <c r="BE227" s="195">
        <f>IF(N227="základní",J227,0)</f>
        <v>0</v>
      </c>
      <c r="BF227" s="195">
        <f>IF(N227="snížená",J227,0)</f>
        <v>0</v>
      </c>
      <c r="BG227" s="195">
        <f>IF(N227="zákl. přenesená",J227,0)</f>
        <v>0</v>
      </c>
      <c r="BH227" s="195">
        <f>IF(N227="sníž. přenesená",J227,0)</f>
        <v>0</v>
      </c>
      <c r="BI227" s="195">
        <f>IF(N227="nulová",J227,0)</f>
        <v>0</v>
      </c>
      <c r="BJ227" s="112" t="s">
        <v>544</v>
      </c>
      <c r="BK227" s="195">
        <f>ROUND(I227*H227,2)</f>
        <v>0</v>
      </c>
      <c r="BL227" s="112" t="s">
        <v>955</v>
      </c>
      <c r="BM227" s="194" t="s">
        <v>6031</v>
      </c>
    </row>
    <row r="228" spans="2:65" s="119" customFormat="1" x14ac:dyDescent="0.25">
      <c r="B228" s="120"/>
      <c r="D228" s="196" t="s">
        <v>865</v>
      </c>
      <c r="F228" s="197" t="s">
        <v>6030</v>
      </c>
      <c r="L228" s="120"/>
      <c r="M228" s="198"/>
      <c r="T228" s="199"/>
      <c r="AT228" s="112" t="s">
        <v>865</v>
      </c>
      <c r="AU228" s="112" t="s">
        <v>240</v>
      </c>
    </row>
    <row r="229" spans="2:65" s="119" customFormat="1" ht="16.5" customHeight="1" x14ac:dyDescent="0.25">
      <c r="B229" s="120"/>
      <c r="C229" s="418" t="s">
        <v>1017</v>
      </c>
      <c r="D229" s="418" t="s">
        <v>512</v>
      </c>
      <c r="E229" s="419" t="s">
        <v>6032</v>
      </c>
      <c r="F229" s="420" t="s">
        <v>6033</v>
      </c>
      <c r="G229" s="421" t="s">
        <v>67</v>
      </c>
      <c r="H229" s="422">
        <v>1</v>
      </c>
      <c r="I229" s="423"/>
      <c r="J229" s="423">
        <f>ROUND(I229*H229,2)</f>
        <v>0</v>
      </c>
      <c r="K229" s="420" t="s">
        <v>792</v>
      </c>
      <c r="L229" s="120"/>
      <c r="M229" s="190" t="s">
        <v>792</v>
      </c>
      <c r="N229" s="191" t="s">
        <v>809</v>
      </c>
      <c r="O229" s="192">
        <v>0</v>
      </c>
      <c r="P229" s="192">
        <f>O229*H229</f>
        <v>0</v>
      </c>
      <c r="Q229" s="192">
        <v>0</v>
      </c>
      <c r="R229" s="192">
        <f>Q229*H229</f>
        <v>0</v>
      </c>
      <c r="S229" s="192">
        <v>0</v>
      </c>
      <c r="T229" s="193">
        <f>S229*H229</f>
        <v>0</v>
      </c>
      <c r="AR229" s="194" t="s">
        <v>955</v>
      </c>
      <c r="AT229" s="194" t="s">
        <v>512</v>
      </c>
      <c r="AU229" s="194" t="s">
        <v>240</v>
      </c>
      <c r="AY229" s="112" t="s">
        <v>858</v>
      </c>
      <c r="BE229" s="195">
        <f>IF(N229="základní",J229,0)</f>
        <v>0</v>
      </c>
      <c r="BF229" s="195">
        <f>IF(N229="snížená",J229,0)</f>
        <v>0</v>
      </c>
      <c r="BG229" s="195">
        <f>IF(N229="zákl. přenesená",J229,0)</f>
        <v>0</v>
      </c>
      <c r="BH229" s="195">
        <f>IF(N229="sníž. přenesená",J229,0)</f>
        <v>0</v>
      </c>
      <c r="BI229" s="195">
        <f>IF(N229="nulová",J229,0)</f>
        <v>0</v>
      </c>
      <c r="BJ229" s="112" t="s">
        <v>544</v>
      </c>
      <c r="BK229" s="195">
        <f>ROUND(I229*H229,2)</f>
        <v>0</v>
      </c>
      <c r="BL229" s="112" t="s">
        <v>955</v>
      </c>
      <c r="BM229" s="194" t="s">
        <v>6034</v>
      </c>
    </row>
    <row r="230" spans="2:65" s="119" customFormat="1" x14ac:dyDescent="0.25">
      <c r="B230" s="120"/>
      <c r="D230" s="196" t="s">
        <v>865</v>
      </c>
      <c r="F230" s="197" t="s">
        <v>6033</v>
      </c>
      <c r="L230" s="120"/>
      <c r="M230" s="198"/>
      <c r="T230" s="199"/>
      <c r="AT230" s="112" t="s">
        <v>865</v>
      </c>
      <c r="AU230" s="112" t="s">
        <v>240</v>
      </c>
    </row>
    <row r="231" spans="2:65" s="119" customFormat="1" ht="16.5" customHeight="1" x14ac:dyDescent="0.25">
      <c r="B231" s="120"/>
      <c r="C231" s="418" t="s">
        <v>1021</v>
      </c>
      <c r="D231" s="418" t="s">
        <v>512</v>
      </c>
      <c r="E231" s="419" t="s">
        <v>6035</v>
      </c>
      <c r="F231" s="420" t="s">
        <v>6036</v>
      </c>
      <c r="G231" s="421" t="s">
        <v>67</v>
      </c>
      <c r="H231" s="422">
        <v>2</v>
      </c>
      <c r="I231" s="423"/>
      <c r="J231" s="423">
        <f>ROUND(I231*H231,2)</f>
        <v>0</v>
      </c>
      <c r="K231" s="420" t="s">
        <v>792</v>
      </c>
      <c r="L231" s="120"/>
      <c r="M231" s="190" t="s">
        <v>792</v>
      </c>
      <c r="N231" s="191" t="s">
        <v>809</v>
      </c>
      <c r="O231" s="192">
        <v>0</v>
      </c>
      <c r="P231" s="192">
        <f>O231*H231</f>
        <v>0</v>
      </c>
      <c r="Q231" s="192">
        <v>0</v>
      </c>
      <c r="R231" s="192">
        <f>Q231*H231</f>
        <v>0</v>
      </c>
      <c r="S231" s="192">
        <v>0</v>
      </c>
      <c r="T231" s="193">
        <f>S231*H231</f>
        <v>0</v>
      </c>
      <c r="AR231" s="194" t="s">
        <v>955</v>
      </c>
      <c r="AT231" s="194" t="s">
        <v>512</v>
      </c>
      <c r="AU231" s="194" t="s">
        <v>240</v>
      </c>
      <c r="AY231" s="112" t="s">
        <v>858</v>
      </c>
      <c r="BE231" s="195">
        <f>IF(N231="základní",J231,0)</f>
        <v>0</v>
      </c>
      <c r="BF231" s="195">
        <f>IF(N231="snížená",J231,0)</f>
        <v>0</v>
      </c>
      <c r="BG231" s="195">
        <f>IF(N231="zákl. přenesená",J231,0)</f>
        <v>0</v>
      </c>
      <c r="BH231" s="195">
        <f>IF(N231="sníž. přenesená",J231,0)</f>
        <v>0</v>
      </c>
      <c r="BI231" s="195">
        <f>IF(N231="nulová",J231,0)</f>
        <v>0</v>
      </c>
      <c r="BJ231" s="112" t="s">
        <v>544</v>
      </c>
      <c r="BK231" s="195">
        <f>ROUND(I231*H231,2)</f>
        <v>0</v>
      </c>
      <c r="BL231" s="112" t="s">
        <v>955</v>
      </c>
      <c r="BM231" s="194" t="s">
        <v>6037</v>
      </c>
    </row>
    <row r="232" spans="2:65" s="119" customFormat="1" x14ac:dyDescent="0.25">
      <c r="B232" s="120"/>
      <c r="D232" s="196" t="s">
        <v>865</v>
      </c>
      <c r="F232" s="197" t="s">
        <v>6036</v>
      </c>
      <c r="L232" s="120"/>
      <c r="M232" s="198"/>
      <c r="T232" s="199"/>
      <c r="AT232" s="112" t="s">
        <v>865</v>
      </c>
      <c r="AU232" s="112" t="s">
        <v>240</v>
      </c>
    </row>
    <row r="233" spans="2:65" s="119" customFormat="1" ht="16.5" customHeight="1" x14ac:dyDescent="0.25">
      <c r="B233" s="120"/>
      <c r="C233" s="418" t="s">
        <v>1027</v>
      </c>
      <c r="D233" s="418" t="s">
        <v>512</v>
      </c>
      <c r="E233" s="419" t="s">
        <v>6038</v>
      </c>
      <c r="F233" s="420" t="s">
        <v>6039</v>
      </c>
      <c r="G233" s="421" t="s">
        <v>67</v>
      </c>
      <c r="H233" s="422">
        <v>1</v>
      </c>
      <c r="I233" s="423"/>
      <c r="J233" s="423">
        <f>ROUND(I233*H233,2)</f>
        <v>0</v>
      </c>
      <c r="K233" s="420" t="s">
        <v>792</v>
      </c>
      <c r="L233" s="120"/>
      <c r="M233" s="190" t="s">
        <v>792</v>
      </c>
      <c r="N233" s="191" t="s">
        <v>809</v>
      </c>
      <c r="O233" s="192">
        <v>0</v>
      </c>
      <c r="P233" s="192">
        <f>O233*H233</f>
        <v>0</v>
      </c>
      <c r="Q233" s="192">
        <v>0</v>
      </c>
      <c r="R233" s="192">
        <f>Q233*H233</f>
        <v>0</v>
      </c>
      <c r="S233" s="192">
        <v>0</v>
      </c>
      <c r="T233" s="193">
        <f>S233*H233</f>
        <v>0</v>
      </c>
      <c r="AR233" s="194" t="s">
        <v>955</v>
      </c>
      <c r="AT233" s="194" t="s">
        <v>512</v>
      </c>
      <c r="AU233" s="194" t="s">
        <v>240</v>
      </c>
      <c r="AY233" s="112" t="s">
        <v>858</v>
      </c>
      <c r="BE233" s="195">
        <f>IF(N233="základní",J233,0)</f>
        <v>0</v>
      </c>
      <c r="BF233" s="195">
        <f>IF(N233="snížená",J233,0)</f>
        <v>0</v>
      </c>
      <c r="BG233" s="195">
        <f>IF(N233="zákl. přenesená",J233,0)</f>
        <v>0</v>
      </c>
      <c r="BH233" s="195">
        <f>IF(N233="sníž. přenesená",J233,0)</f>
        <v>0</v>
      </c>
      <c r="BI233" s="195">
        <f>IF(N233="nulová",J233,0)</f>
        <v>0</v>
      </c>
      <c r="BJ233" s="112" t="s">
        <v>544</v>
      </c>
      <c r="BK233" s="195">
        <f>ROUND(I233*H233,2)</f>
        <v>0</v>
      </c>
      <c r="BL233" s="112" t="s">
        <v>955</v>
      </c>
      <c r="BM233" s="194" t="s">
        <v>6040</v>
      </c>
    </row>
    <row r="234" spans="2:65" s="119" customFormat="1" x14ac:dyDescent="0.25">
      <c r="B234" s="120"/>
      <c r="D234" s="196" t="s">
        <v>865</v>
      </c>
      <c r="F234" s="197" t="s">
        <v>6039</v>
      </c>
      <c r="L234" s="120"/>
      <c r="M234" s="198"/>
      <c r="T234" s="199"/>
      <c r="AT234" s="112" t="s">
        <v>865</v>
      </c>
      <c r="AU234" s="112" t="s">
        <v>240</v>
      </c>
    </row>
    <row r="235" spans="2:65" s="119" customFormat="1" ht="37.9" customHeight="1" x14ac:dyDescent="0.25">
      <c r="B235" s="120"/>
      <c r="C235" s="418" t="s">
        <v>1032</v>
      </c>
      <c r="D235" s="418" t="s">
        <v>512</v>
      </c>
      <c r="E235" s="419" t="s">
        <v>6041</v>
      </c>
      <c r="F235" s="420" t="s">
        <v>6042</v>
      </c>
      <c r="G235" s="421" t="s">
        <v>67</v>
      </c>
      <c r="H235" s="422">
        <v>1</v>
      </c>
      <c r="I235" s="423"/>
      <c r="J235" s="423">
        <f>ROUND(I235*H235,2)</f>
        <v>0</v>
      </c>
      <c r="K235" s="420" t="s">
        <v>792</v>
      </c>
      <c r="L235" s="120"/>
      <c r="M235" s="190" t="s">
        <v>792</v>
      </c>
      <c r="N235" s="191" t="s">
        <v>809</v>
      </c>
      <c r="O235" s="192">
        <v>0</v>
      </c>
      <c r="P235" s="192">
        <f>O235*H235</f>
        <v>0</v>
      </c>
      <c r="Q235" s="192">
        <v>0</v>
      </c>
      <c r="R235" s="192">
        <f>Q235*H235</f>
        <v>0</v>
      </c>
      <c r="S235" s="192">
        <v>0</v>
      </c>
      <c r="T235" s="193">
        <f>S235*H235</f>
        <v>0</v>
      </c>
      <c r="AR235" s="194" t="s">
        <v>955</v>
      </c>
      <c r="AT235" s="194" t="s">
        <v>512</v>
      </c>
      <c r="AU235" s="194" t="s">
        <v>240</v>
      </c>
      <c r="AY235" s="112" t="s">
        <v>858</v>
      </c>
      <c r="BE235" s="195">
        <f>IF(N235="základní",J235,0)</f>
        <v>0</v>
      </c>
      <c r="BF235" s="195">
        <f>IF(N235="snížená",J235,0)</f>
        <v>0</v>
      </c>
      <c r="BG235" s="195">
        <f>IF(N235="zákl. přenesená",J235,0)</f>
        <v>0</v>
      </c>
      <c r="BH235" s="195">
        <f>IF(N235="sníž. přenesená",J235,0)</f>
        <v>0</v>
      </c>
      <c r="BI235" s="195">
        <f>IF(N235="nulová",J235,0)</f>
        <v>0</v>
      </c>
      <c r="BJ235" s="112" t="s">
        <v>544</v>
      </c>
      <c r="BK235" s="195">
        <f>ROUND(I235*H235,2)</f>
        <v>0</v>
      </c>
      <c r="BL235" s="112" t="s">
        <v>955</v>
      </c>
      <c r="BM235" s="194" t="s">
        <v>6043</v>
      </c>
    </row>
    <row r="236" spans="2:65" s="119" customFormat="1" ht="29.25" x14ac:dyDescent="0.25">
      <c r="B236" s="120"/>
      <c r="D236" s="196" t="s">
        <v>865</v>
      </c>
      <c r="F236" s="197" t="s">
        <v>6044</v>
      </c>
      <c r="L236" s="120"/>
      <c r="M236" s="198"/>
      <c r="T236" s="199"/>
      <c r="AT236" s="112" t="s">
        <v>865</v>
      </c>
      <c r="AU236" s="112" t="s">
        <v>240</v>
      </c>
    </row>
    <row r="237" spans="2:65" s="119" customFormat="1" ht="16.5" customHeight="1" x14ac:dyDescent="0.25">
      <c r="B237" s="120"/>
      <c r="C237" s="418" t="s">
        <v>1041</v>
      </c>
      <c r="D237" s="418" t="s">
        <v>512</v>
      </c>
      <c r="E237" s="419" t="s">
        <v>6045</v>
      </c>
      <c r="F237" s="420" t="s">
        <v>6046</v>
      </c>
      <c r="G237" s="421" t="s">
        <v>6047</v>
      </c>
      <c r="H237" s="422">
        <v>7</v>
      </c>
      <c r="I237" s="423"/>
      <c r="J237" s="423">
        <f>ROUND(I237*H237,2)</f>
        <v>0</v>
      </c>
      <c r="K237" s="420" t="s">
        <v>792</v>
      </c>
      <c r="L237" s="120"/>
      <c r="M237" s="190" t="s">
        <v>792</v>
      </c>
      <c r="N237" s="191" t="s">
        <v>809</v>
      </c>
      <c r="O237" s="192">
        <v>0</v>
      </c>
      <c r="P237" s="192">
        <f>O237*H237</f>
        <v>0</v>
      </c>
      <c r="Q237" s="192">
        <v>0</v>
      </c>
      <c r="R237" s="192">
        <f>Q237*H237</f>
        <v>0</v>
      </c>
      <c r="S237" s="192">
        <v>0</v>
      </c>
      <c r="T237" s="193">
        <f>S237*H237</f>
        <v>0</v>
      </c>
      <c r="AR237" s="194" t="s">
        <v>955</v>
      </c>
      <c r="AT237" s="194" t="s">
        <v>512</v>
      </c>
      <c r="AU237" s="194" t="s">
        <v>240</v>
      </c>
      <c r="AY237" s="112" t="s">
        <v>858</v>
      </c>
      <c r="BE237" s="195">
        <f>IF(N237="základní",J237,0)</f>
        <v>0</v>
      </c>
      <c r="BF237" s="195">
        <f>IF(N237="snížená",J237,0)</f>
        <v>0</v>
      </c>
      <c r="BG237" s="195">
        <f>IF(N237="zákl. přenesená",J237,0)</f>
        <v>0</v>
      </c>
      <c r="BH237" s="195">
        <f>IF(N237="sníž. přenesená",J237,0)</f>
        <v>0</v>
      </c>
      <c r="BI237" s="195">
        <f>IF(N237="nulová",J237,0)</f>
        <v>0</v>
      </c>
      <c r="BJ237" s="112" t="s">
        <v>544</v>
      </c>
      <c r="BK237" s="195">
        <f>ROUND(I237*H237,2)</f>
        <v>0</v>
      </c>
      <c r="BL237" s="112" t="s">
        <v>955</v>
      </c>
      <c r="BM237" s="194" t="s">
        <v>6048</v>
      </c>
    </row>
    <row r="238" spans="2:65" s="119" customFormat="1" x14ac:dyDescent="0.25">
      <c r="B238" s="120"/>
      <c r="D238" s="196" t="s">
        <v>865</v>
      </c>
      <c r="F238" s="197" t="s">
        <v>6046</v>
      </c>
      <c r="L238" s="120"/>
      <c r="M238" s="198"/>
      <c r="T238" s="199"/>
      <c r="AT238" s="112" t="s">
        <v>865</v>
      </c>
      <c r="AU238" s="112" t="s">
        <v>240</v>
      </c>
    </row>
    <row r="239" spans="2:65" s="119" customFormat="1" ht="16.5" customHeight="1" x14ac:dyDescent="0.25">
      <c r="B239" s="120"/>
      <c r="C239" s="418" t="s">
        <v>1048</v>
      </c>
      <c r="D239" s="418" t="s">
        <v>512</v>
      </c>
      <c r="E239" s="419" t="s">
        <v>6049</v>
      </c>
      <c r="F239" s="420" t="s">
        <v>6050</v>
      </c>
      <c r="G239" s="421" t="s">
        <v>214</v>
      </c>
      <c r="H239" s="422">
        <v>12</v>
      </c>
      <c r="I239" s="423"/>
      <c r="J239" s="423">
        <f>ROUND(I239*H239,2)</f>
        <v>0</v>
      </c>
      <c r="K239" s="420" t="s">
        <v>792</v>
      </c>
      <c r="L239" s="120"/>
      <c r="M239" s="190" t="s">
        <v>792</v>
      </c>
      <c r="N239" s="191" t="s">
        <v>809</v>
      </c>
      <c r="O239" s="192">
        <v>0</v>
      </c>
      <c r="P239" s="192">
        <f>O239*H239</f>
        <v>0</v>
      </c>
      <c r="Q239" s="192">
        <v>0</v>
      </c>
      <c r="R239" s="192">
        <f>Q239*H239</f>
        <v>0</v>
      </c>
      <c r="S239" s="192">
        <v>0</v>
      </c>
      <c r="T239" s="193">
        <f>S239*H239</f>
        <v>0</v>
      </c>
      <c r="AR239" s="194" t="s">
        <v>955</v>
      </c>
      <c r="AT239" s="194" t="s">
        <v>512</v>
      </c>
      <c r="AU239" s="194" t="s">
        <v>240</v>
      </c>
      <c r="AY239" s="112" t="s">
        <v>858</v>
      </c>
      <c r="BE239" s="195">
        <f>IF(N239="základní",J239,0)</f>
        <v>0</v>
      </c>
      <c r="BF239" s="195">
        <f>IF(N239="snížená",J239,0)</f>
        <v>0</v>
      </c>
      <c r="BG239" s="195">
        <f>IF(N239="zákl. přenesená",J239,0)</f>
        <v>0</v>
      </c>
      <c r="BH239" s="195">
        <f>IF(N239="sníž. přenesená",J239,0)</f>
        <v>0</v>
      </c>
      <c r="BI239" s="195">
        <f>IF(N239="nulová",J239,0)</f>
        <v>0</v>
      </c>
      <c r="BJ239" s="112" t="s">
        <v>544</v>
      </c>
      <c r="BK239" s="195">
        <f>ROUND(I239*H239,2)</f>
        <v>0</v>
      </c>
      <c r="BL239" s="112" t="s">
        <v>955</v>
      </c>
      <c r="BM239" s="194" t="s">
        <v>6051</v>
      </c>
    </row>
    <row r="240" spans="2:65" s="119" customFormat="1" x14ac:dyDescent="0.25">
      <c r="B240" s="120"/>
      <c r="D240" s="196" t="s">
        <v>865</v>
      </c>
      <c r="F240" s="197" t="s">
        <v>6050</v>
      </c>
      <c r="L240" s="120"/>
      <c r="M240" s="198"/>
      <c r="T240" s="199"/>
      <c r="AT240" s="112" t="s">
        <v>865</v>
      </c>
      <c r="AU240" s="112" t="s">
        <v>240</v>
      </c>
    </row>
    <row r="241" spans="2:65" s="119" customFormat="1" ht="16.5" customHeight="1" x14ac:dyDescent="0.25">
      <c r="B241" s="120"/>
      <c r="C241" s="418" t="s">
        <v>1056</v>
      </c>
      <c r="D241" s="418" t="s">
        <v>512</v>
      </c>
      <c r="E241" s="419" t="s">
        <v>6052</v>
      </c>
      <c r="F241" s="420" t="s">
        <v>792</v>
      </c>
      <c r="G241" s="421" t="s">
        <v>67</v>
      </c>
      <c r="H241" s="422">
        <v>1</v>
      </c>
      <c r="I241" s="423"/>
      <c r="J241" s="423">
        <f>ROUND(I241*H241,2)</f>
        <v>0</v>
      </c>
      <c r="K241" s="420" t="s">
        <v>792</v>
      </c>
      <c r="L241" s="120"/>
      <c r="M241" s="190" t="s">
        <v>792</v>
      </c>
      <c r="N241" s="191" t="s">
        <v>809</v>
      </c>
      <c r="O241" s="192">
        <v>0</v>
      </c>
      <c r="P241" s="192">
        <f>O241*H241</f>
        <v>0</v>
      </c>
      <c r="Q241" s="192">
        <v>0</v>
      </c>
      <c r="R241" s="192">
        <f>Q241*H241</f>
        <v>0</v>
      </c>
      <c r="S241" s="192">
        <v>0</v>
      </c>
      <c r="T241" s="193">
        <f>S241*H241</f>
        <v>0</v>
      </c>
      <c r="AR241" s="194" t="s">
        <v>955</v>
      </c>
      <c r="AT241" s="194" t="s">
        <v>512</v>
      </c>
      <c r="AU241" s="194" t="s">
        <v>240</v>
      </c>
      <c r="AY241" s="112" t="s">
        <v>858</v>
      </c>
      <c r="BE241" s="195">
        <f>IF(N241="základní",J241,0)</f>
        <v>0</v>
      </c>
      <c r="BF241" s="195">
        <f>IF(N241="snížená",J241,0)</f>
        <v>0</v>
      </c>
      <c r="BG241" s="195">
        <f>IF(N241="zákl. přenesená",J241,0)</f>
        <v>0</v>
      </c>
      <c r="BH241" s="195">
        <f>IF(N241="sníž. přenesená",J241,0)</f>
        <v>0</v>
      </c>
      <c r="BI241" s="195">
        <f>IF(N241="nulová",J241,0)</f>
        <v>0</v>
      </c>
      <c r="BJ241" s="112" t="s">
        <v>544</v>
      </c>
      <c r="BK241" s="195">
        <f>ROUND(I241*H241,2)</f>
        <v>0</v>
      </c>
      <c r="BL241" s="112" t="s">
        <v>955</v>
      </c>
      <c r="BM241" s="194" t="s">
        <v>6053</v>
      </c>
    </row>
    <row r="242" spans="2:65" s="119" customFormat="1" x14ac:dyDescent="0.25">
      <c r="B242" s="120"/>
      <c r="D242" s="196" t="s">
        <v>865</v>
      </c>
      <c r="F242" s="197" t="s">
        <v>6054</v>
      </c>
      <c r="L242" s="120"/>
      <c r="M242" s="198"/>
      <c r="T242" s="199"/>
      <c r="AT242" s="112" t="s">
        <v>865</v>
      </c>
      <c r="AU242" s="112" t="s">
        <v>240</v>
      </c>
    </row>
    <row r="243" spans="2:65" s="119" customFormat="1" ht="37.9" customHeight="1" x14ac:dyDescent="0.25">
      <c r="B243" s="120"/>
      <c r="C243" s="418" t="s">
        <v>1063</v>
      </c>
      <c r="D243" s="418" t="s">
        <v>512</v>
      </c>
      <c r="E243" s="419" t="s">
        <v>6055</v>
      </c>
      <c r="F243" s="420" t="s">
        <v>6056</v>
      </c>
      <c r="G243" s="421" t="s">
        <v>84</v>
      </c>
      <c r="H243" s="422">
        <v>1</v>
      </c>
      <c r="I243" s="423"/>
      <c r="J243" s="423">
        <f>ROUND(I243*H243,2)</f>
        <v>0</v>
      </c>
      <c r="K243" s="420" t="s">
        <v>792</v>
      </c>
      <c r="L243" s="120"/>
      <c r="M243" s="190" t="s">
        <v>792</v>
      </c>
      <c r="N243" s="191" t="s">
        <v>809</v>
      </c>
      <c r="O243" s="192">
        <v>0</v>
      </c>
      <c r="P243" s="192">
        <f>O243*H243</f>
        <v>0</v>
      </c>
      <c r="Q243" s="192">
        <v>0</v>
      </c>
      <c r="R243" s="192">
        <f>Q243*H243</f>
        <v>0</v>
      </c>
      <c r="S243" s="192">
        <v>0</v>
      </c>
      <c r="T243" s="193">
        <f>S243*H243</f>
        <v>0</v>
      </c>
      <c r="AR243" s="194" t="s">
        <v>955</v>
      </c>
      <c r="AT243" s="194" t="s">
        <v>512</v>
      </c>
      <c r="AU243" s="194" t="s">
        <v>240</v>
      </c>
      <c r="AY243" s="112" t="s">
        <v>858</v>
      </c>
      <c r="BE243" s="195">
        <f>IF(N243="základní",J243,0)</f>
        <v>0</v>
      </c>
      <c r="BF243" s="195">
        <f>IF(N243="snížená",J243,0)</f>
        <v>0</v>
      </c>
      <c r="BG243" s="195">
        <f>IF(N243="zákl. přenesená",J243,0)</f>
        <v>0</v>
      </c>
      <c r="BH243" s="195">
        <f>IF(N243="sníž. přenesená",J243,0)</f>
        <v>0</v>
      </c>
      <c r="BI243" s="195">
        <f>IF(N243="nulová",J243,0)</f>
        <v>0</v>
      </c>
      <c r="BJ243" s="112" t="s">
        <v>544</v>
      </c>
      <c r="BK243" s="195">
        <f>ROUND(I243*H243,2)</f>
        <v>0</v>
      </c>
      <c r="BL243" s="112" t="s">
        <v>955</v>
      </c>
      <c r="BM243" s="194" t="s">
        <v>6057</v>
      </c>
    </row>
    <row r="244" spans="2:65" s="119" customFormat="1" ht="29.25" x14ac:dyDescent="0.25">
      <c r="B244" s="120"/>
      <c r="D244" s="196" t="s">
        <v>865</v>
      </c>
      <c r="F244" s="197" t="s">
        <v>6058</v>
      </c>
      <c r="L244" s="120"/>
      <c r="M244" s="198"/>
      <c r="T244" s="199"/>
      <c r="AT244" s="112" t="s">
        <v>865</v>
      </c>
      <c r="AU244" s="112" t="s">
        <v>240</v>
      </c>
    </row>
    <row r="245" spans="2:65" s="209" customFormat="1" ht="22.5" x14ac:dyDescent="0.25">
      <c r="B245" s="210"/>
      <c r="D245" s="196" t="s">
        <v>869</v>
      </c>
      <c r="E245" s="211" t="s">
        <v>792</v>
      </c>
      <c r="F245" s="212" t="s">
        <v>6059</v>
      </c>
      <c r="H245" s="211" t="s">
        <v>792</v>
      </c>
      <c r="L245" s="210"/>
      <c r="M245" s="213"/>
      <c r="T245" s="214"/>
      <c r="AT245" s="211" t="s">
        <v>869</v>
      </c>
      <c r="AU245" s="211" t="s">
        <v>240</v>
      </c>
      <c r="AV245" s="209" t="s">
        <v>544</v>
      </c>
      <c r="AW245" s="209" t="s">
        <v>871</v>
      </c>
      <c r="AX245" s="209" t="s">
        <v>857</v>
      </c>
      <c r="AY245" s="211" t="s">
        <v>858</v>
      </c>
    </row>
    <row r="246" spans="2:65" s="209" customFormat="1" ht="11.25" x14ac:dyDescent="0.25">
      <c r="B246" s="210"/>
      <c r="D246" s="196" t="s">
        <v>869</v>
      </c>
      <c r="E246" s="211" t="s">
        <v>792</v>
      </c>
      <c r="F246" s="212" t="s">
        <v>6060</v>
      </c>
      <c r="H246" s="211" t="s">
        <v>792</v>
      </c>
      <c r="L246" s="210"/>
      <c r="M246" s="213"/>
      <c r="T246" s="214"/>
      <c r="AT246" s="211" t="s">
        <v>869</v>
      </c>
      <c r="AU246" s="211" t="s">
        <v>240</v>
      </c>
      <c r="AV246" s="209" t="s">
        <v>544</v>
      </c>
      <c r="AW246" s="209" t="s">
        <v>871</v>
      </c>
      <c r="AX246" s="209" t="s">
        <v>857</v>
      </c>
      <c r="AY246" s="211" t="s">
        <v>858</v>
      </c>
    </row>
    <row r="247" spans="2:65" s="202" customFormat="1" ht="11.25" x14ac:dyDescent="0.25">
      <c r="B247" s="203"/>
      <c r="D247" s="196" t="s">
        <v>869</v>
      </c>
      <c r="E247" s="204" t="s">
        <v>792</v>
      </c>
      <c r="F247" s="205" t="s">
        <v>544</v>
      </c>
      <c r="H247" s="206">
        <v>1</v>
      </c>
      <c r="L247" s="203"/>
      <c r="M247" s="207"/>
      <c r="T247" s="208"/>
      <c r="AT247" s="204" t="s">
        <v>869</v>
      </c>
      <c r="AU247" s="204" t="s">
        <v>240</v>
      </c>
      <c r="AV247" s="202" t="s">
        <v>240</v>
      </c>
      <c r="AW247" s="202" t="s">
        <v>871</v>
      </c>
      <c r="AX247" s="202" t="s">
        <v>544</v>
      </c>
      <c r="AY247" s="204" t="s">
        <v>858</v>
      </c>
    </row>
    <row r="248" spans="2:65" s="119" customFormat="1" ht="16.5" customHeight="1" x14ac:dyDescent="0.25">
      <c r="B248" s="120"/>
      <c r="C248" s="418" t="s">
        <v>1070</v>
      </c>
      <c r="D248" s="418" t="s">
        <v>512</v>
      </c>
      <c r="E248" s="419" t="s">
        <v>6061</v>
      </c>
      <c r="F248" s="420" t="s">
        <v>6062</v>
      </c>
      <c r="G248" s="421" t="s">
        <v>67</v>
      </c>
      <c r="H248" s="422">
        <v>1</v>
      </c>
      <c r="I248" s="423"/>
      <c r="J248" s="423">
        <f>ROUND(I248*H248,2)</f>
        <v>0</v>
      </c>
      <c r="K248" s="420" t="s">
        <v>792</v>
      </c>
      <c r="L248" s="120"/>
      <c r="M248" s="190" t="s">
        <v>792</v>
      </c>
      <c r="N248" s="191" t="s">
        <v>809</v>
      </c>
      <c r="O248" s="192">
        <v>0</v>
      </c>
      <c r="P248" s="192">
        <f>O248*H248</f>
        <v>0</v>
      </c>
      <c r="Q248" s="192">
        <v>0</v>
      </c>
      <c r="R248" s="192">
        <f>Q248*H248</f>
        <v>0</v>
      </c>
      <c r="S248" s="192">
        <v>0</v>
      </c>
      <c r="T248" s="193">
        <f>S248*H248</f>
        <v>0</v>
      </c>
      <c r="AR248" s="194" t="s">
        <v>955</v>
      </c>
      <c r="AT248" s="194" t="s">
        <v>512</v>
      </c>
      <c r="AU248" s="194" t="s">
        <v>240</v>
      </c>
      <c r="AY248" s="112" t="s">
        <v>858</v>
      </c>
      <c r="BE248" s="195">
        <f>IF(N248="základní",J248,0)</f>
        <v>0</v>
      </c>
      <c r="BF248" s="195">
        <f>IF(N248="snížená",J248,0)</f>
        <v>0</v>
      </c>
      <c r="BG248" s="195">
        <f>IF(N248="zákl. přenesená",J248,0)</f>
        <v>0</v>
      </c>
      <c r="BH248" s="195">
        <f>IF(N248="sníž. přenesená",J248,0)</f>
        <v>0</v>
      </c>
      <c r="BI248" s="195">
        <f>IF(N248="nulová",J248,0)</f>
        <v>0</v>
      </c>
      <c r="BJ248" s="112" t="s">
        <v>544</v>
      </c>
      <c r="BK248" s="195">
        <f>ROUND(I248*H248,2)</f>
        <v>0</v>
      </c>
      <c r="BL248" s="112" t="s">
        <v>955</v>
      </c>
      <c r="BM248" s="194" t="s">
        <v>6063</v>
      </c>
    </row>
    <row r="249" spans="2:65" s="119" customFormat="1" x14ac:dyDescent="0.25">
      <c r="B249" s="120"/>
      <c r="D249" s="196" t="s">
        <v>865</v>
      </c>
      <c r="F249" s="197" t="s">
        <v>6062</v>
      </c>
      <c r="L249" s="120"/>
      <c r="M249" s="198"/>
      <c r="T249" s="199"/>
      <c r="AT249" s="112" t="s">
        <v>865</v>
      </c>
      <c r="AU249" s="112" t="s">
        <v>240</v>
      </c>
    </row>
    <row r="250" spans="2:65" s="171" customFormat="1" ht="22.9" customHeight="1" x14ac:dyDescent="0.2">
      <c r="B250" s="172"/>
      <c r="D250" s="173" t="s">
        <v>854</v>
      </c>
      <c r="E250" s="181" t="s">
        <v>6064</v>
      </c>
      <c r="F250" s="181" t="s">
        <v>6065</v>
      </c>
      <c r="J250" s="182">
        <f>BK250</f>
        <v>0</v>
      </c>
      <c r="L250" s="172"/>
      <c r="M250" s="176"/>
      <c r="P250" s="177">
        <f>SUM(P251:P303)</f>
        <v>580.603388</v>
      </c>
      <c r="R250" s="177">
        <f>SUM(R251:R303)</f>
        <v>1.3105</v>
      </c>
      <c r="T250" s="178">
        <f>SUM(T251:T303)</f>
        <v>0</v>
      </c>
      <c r="AR250" s="173" t="s">
        <v>240</v>
      </c>
      <c r="AT250" s="179" t="s">
        <v>854</v>
      </c>
      <c r="AU250" s="179" t="s">
        <v>544</v>
      </c>
      <c r="AY250" s="173" t="s">
        <v>858</v>
      </c>
      <c r="BK250" s="180">
        <f>SUM(BK251:BK303)</f>
        <v>0</v>
      </c>
    </row>
    <row r="251" spans="2:65" s="119" customFormat="1" ht="16.5" customHeight="1" x14ac:dyDescent="0.25">
      <c r="B251" s="120"/>
      <c r="C251" s="418" t="s">
        <v>1131</v>
      </c>
      <c r="D251" s="418" t="s">
        <v>512</v>
      </c>
      <c r="E251" s="419" t="s">
        <v>6066</v>
      </c>
      <c r="F251" s="420" t="s">
        <v>6067</v>
      </c>
      <c r="G251" s="421" t="s">
        <v>85</v>
      </c>
      <c r="H251" s="422">
        <v>422</v>
      </c>
      <c r="I251" s="423"/>
      <c r="J251" s="423">
        <f>ROUND(I251*H251,2)</f>
        <v>0</v>
      </c>
      <c r="K251" s="420" t="s">
        <v>862</v>
      </c>
      <c r="L251" s="120"/>
      <c r="M251" s="190" t="s">
        <v>792</v>
      </c>
      <c r="N251" s="191" t="s">
        <v>809</v>
      </c>
      <c r="O251" s="192">
        <v>0.20699999999999999</v>
      </c>
      <c r="P251" s="192">
        <f>O251*H251</f>
        <v>87.353999999999999</v>
      </c>
      <c r="Q251" s="192">
        <v>4.6000000000000001E-4</v>
      </c>
      <c r="R251" s="192">
        <f>Q251*H251</f>
        <v>0.19412000000000001</v>
      </c>
      <c r="S251" s="192">
        <v>0</v>
      </c>
      <c r="T251" s="193">
        <f>S251*H251</f>
        <v>0</v>
      </c>
      <c r="AR251" s="194" t="s">
        <v>955</v>
      </c>
      <c r="AT251" s="194" t="s">
        <v>512</v>
      </c>
      <c r="AU251" s="194" t="s">
        <v>240</v>
      </c>
      <c r="AY251" s="112" t="s">
        <v>858</v>
      </c>
      <c r="BE251" s="195">
        <f>IF(N251="základní",J251,0)</f>
        <v>0</v>
      </c>
      <c r="BF251" s="195">
        <f>IF(N251="snížená",J251,0)</f>
        <v>0</v>
      </c>
      <c r="BG251" s="195">
        <f>IF(N251="zákl. přenesená",J251,0)</f>
        <v>0</v>
      </c>
      <c r="BH251" s="195">
        <f>IF(N251="sníž. přenesená",J251,0)</f>
        <v>0</v>
      </c>
      <c r="BI251" s="195">
        <f>IF(N251="nulová",J251,0)</f>
        <v>0</v>
      </c>
      <c r="BJ251" s="112" t="s">
        <v>544</v>
      </c>
      <c r="BK251" s="195">
        <f>ROUND(I251*H251,2)</f>
        <v>0</v>
      </c>
      <c r="BL251" s="112" t="s">
        <v>955</v>
      </c>
      <c r="BM251" s="194" t="s">
        <v>6068</v>
      </c>
    </row>
    <row r="252" spans="2:65" s="119" customFormat="1" x14ac:dyDescent="0.25">
      <c r="B252" s="120"/>
      <c r="D252" s="196" t="s">
        <v>865</v>
      </c>
      <c r="F252" s="197" t="s">
        <v>6069</v>
      </c>
      <c r="L252" s="120"/>
      <c r="M252" s="198"/>
      <c r="T252" s="199"/>
      <c r="AT252" s="112" t="s">
        <v>865</v>
      </c>
      <c r="AU252" s="112" t="s">
        <v>240</v>
      </c>
    </row>
    <row r="253" spans="2:65" s="119" customFormat="1" x14ac:dyDescent="0.25">
      <c r="B253" s="120"/>
      <c r="D253" s="200" t="s">
        <v>867</v>
      </c>
      <c r="F253" s="424" t="s">
        <v>6070</v>
      </c>
      <c r="L253" s="120"/>
      <c r="M253" s="198"/>
      <c r="T253" s="199"/>
      <c r="AT253" s="112" t="s">
        <v>867</v>
      </c>
      <c r="AU253" s="112" t="s">
        <v>240</v>
      </c>
    </row>
    <row r="254" spans="2:65" s="202" customFormat="1" ht="11.25" x14ac:dyDescent="0.25">
      <c r="B254" s="203"/>
      <c r="D254" s="196" t="s">
        <v>869</v>
      </c>
      <c r="E254" s="204" t="s">
        <v>792</v>
      </c>
      <c r="F254" s="205" t="s">
        <v>6071</v>
      </c>
      <c r="H254" s="206">
        <v>422</v>
      </c>
      <c r="L254" s="203"/>
      <c r="M254" s="207"/>
      <c r="T254" s="208"/>
      <c r="AT254" s="204" t="s">
        <v>869</v>
      </c>
      <c r="AU254" s="204" t="s">
        <v>240</v>
      </c>
      <c r="AV254" s="202" t="s">
        <v>240</v>
      </c>
      <c r="AW254" s="202" t="s">
        <v>871</v>
      </c>
      <c r="AX254" s="202" t="s">
        <v>544</v>
      </c>
      <c r="AY254" s="204" t="s">
        <v>858</v>
      </c>
    </row>
    <row r="255" spans="2:65" s="119" customFormat="1" ht="16.5" customHeight="1" x14ac:dyDescent="0.25">
      <c r="B255" s="120"/>
      <c r="C255" s="418" t="s">
        <v>1127</v>
      </c>
      <c r="D255" s="418" t="s">
        <v>512</v>
      </c>
      <c r="E255" s="419" t="s">
        <v>6072</v>
      </c>
      <c r="F255" s="420" t="s">
        <v>6073</v>
      </c>
      <c r="G255" s="421" t="s">
        <v>85</v>
      </c>
      <c r="H255" s="422">
        <v>834</v>
      </c>
      <c r="I255" s="423"/>
      <c r="J255" s="423">
        <f>ROUND(I255*H255,2)</f>
        <v>0</v>
      </c>
      <c r="K255" s="420" t="s">
        <v>862</v>
      </c>
      <c r="L255" s="120"/>
      <c r="M255" s="190" t="s">
        <v>792</v>
      </c>
      <c r="N255" s="191" t="s">
        <v>809</v>
      </c>
      <c r="O255" s="192">
        <v>0.21199999999999999</v>
      </c>
      <c r="P255" s="192">
        <f>O255*H255</f>
        <v>176.80799999999999</v>
      </c>
      <c r="Q255" s="192">
        <v>5.5000000000000003E-4</v>
      </c>
      <c r="R255" s="192">
        <f>Q255*H255</f>
        <v>0.45870000000000005</v>
      </c>
      <c r="S255" s="192">
        <v>0</v>
      </c>
      <c r="T255" s="193">
        <f>S255*H255</f>
        <v>0</v>
      </c>
      <c r="AR255" s="194" t="s">
        <v>955</v>
      </c>
      <c r="AT255" s="194" t="s">
        <v>512</v>
      </c>
      <c r="AU255" s="194" t="s">
        <v>240</v>
      </c>
      <c r="AY255" s="112" t="s">
        <v>858</v>
      </c>
      <c r="BE255" s="195">
        <f>IF(N255="základní",J255,0)</f>
        <v>0</v>
      </c>
      <c r="BF255" s="195">
        <f>IF(N255="snížená",J255,0)</f>
        <v>0</v>
      </c>
      <c r="BG255" s="195">
        <f>IF(N255="zákl. přenesená",J255,0)</f>
        <v>0</v>
      </c>
      <c r="BH255" s="195">
        <f>IF(N255="sníž. přenesená",J255,0)</f>
        <v>0</v>
      </c>
      <c r="BI255" s="195">
        <f>IF(N255="nulová",J255,0)</f>
        <v>0</v>
      </c>
      <c r="BJ255" s="112" t="s">
        <v>544</v>
      </c>
      <c r="BK255" s="195">
        <f>ROUND(I255*H255,2)</f>
        <v>0</v>
      </c>
      <c r="BL255" s="112" t="s">
        <v>955</v>
      </c>
      <c r="BM255" s="194" t="s">
        <v>6074</v>
      </c>
    </row>
    <row r="256" spans="2:65" s="119" customFormat="1" x14ac:dyDescent="0.25">
      <c r="B256" s="120"/>
      <c r="D256" s="196" t="s">
        <v>865</v>
      </c>
      <c r="F256" s="197" t="s">
        <v>6075</v>
      </c>
      <c r="L256" s="120"/>
      <c r="M256" s="198"/>
      <c r="T256" s="199"/>
      <c r="AT256" s="112" t="s">
        <v>865</v>
      </c>
      <c r="AU256" s="112" t="s">
        <v>240</v>
      </c>
    </row>
    <row r="257" spans="2:65" s="119" customFormat="1" x14ac:dyDescent="0.25">
      <c r="B257" s="120"/>
      <c r="D257" s="200" t="s">
        <v>867</v>
      </c>
      <c r="F257" s="424" t="s">
        <v>6076</v>
      </c>
      <c r="L257" s="120"/>
      <c r="M257" s="198"/>
      <c r="T257" s="199"/>
      <c r="AT257" s="112" t="s">
        <v>867</v>
      </c>
      <c r="AU257" s="112" t="s">
        <v>240</v>
      </c>
    </row>
    <row r="258" spans="2:65" s="202" customFormat="1" ht="11.25" x14ac:dyDescent="0.25">
      <c r="B258" s="203"/>
      <c r="D258" s="196" t="s">
        <v>869</v>
      </c>
      <c r="E258" s="204" t="s">
        <v>792</v>
      </c>
      <c r="F258" s="205" t="s">
        <v>6077</v>
      </c>
      <c r="H258" s="206">
        <v>834</v>
      </c>
      <c r="L258" s="203"/>
      <c r="M258" s="207"/>
      <c r="T258" s="208"/>
      <c r="AT258" s="204" t="s">
        <v>869</v>
      </c>
      <c r="AU258" s="204" t="s">
        <v>240</v>
      </c>
      <c r="AV258" s="202" t="s">
        <v>240</v>
      </c>
      <c r="AW258" s="202" t="s">
        <v>871</v>
      </c>
      <c r="AX258" s="202" t="s">
        <v>544</v>
      </c>
      <c r="AY258" s="204" t="s">
        <v>858</v>
      </c>
    </row>
    <row r="259" spans="2:65" s="119" customFormat="1" ht="16.5" customHeight="1" x14ac:dyDescent="0.25">
      <c r="B259" s="120"/>
      <c r="C259" s="418" t="s">
        <v>1111</v>
      </c>
      <c r="D259" s="418" t="s">
        <v>512</v>
      </c>
      <c r="E259" s="419" t="s">
        <v>6078</v>
      </c>
      <c r="F259" s="420" t="s">
        <v>6079</v>
      </c>
      <c r="G259" s="421" t="s">
        <v>85</v>
      </c>
      <c r="H259" s="422">
        <v>134</v>
      </c>
      <c r="I259" s="423"/>
      <c r="J259" s="423">
        <f>ROUND(I259*H259,2)</f>
        <v>0</v>
      </c>
      <c r="K259" s="420" t="s">
        <v>862</v>
      </c>
      <c r="L259" s="120"/>
      <c r="M259" s="190" t="s">
        <v>792</v>
      </c>
      <c r="N259" s="191" t="s">
        <v>809</v>
      </c>
      <c r="O259" s="192">
        <v>0.215</v>
      </c>
      <c r="P259" s="192">
        <f>O259*H259</f>
        <v>28.81</v>
      </c>
      <c r="Q259" s="192">
        <v>6.9999999999999999E-4</v>
      </c>
      <c r="R259" s="192">
        <f>Q259*H259</f>
        <v>9.3799999999999994E-2</v>
      </c>
      <c r="S259" s="192">
        <v>0</v>
      </c>
      <c r="T259" s="193">
        <f>S259*H259</f>
        <v>0</v>
      </c>
      <c r="AR259" s="194" t="s">
        <v>955</v>
      </c>
      <c r="AT259" s="194" t="s">
        <v>512</v>
      </c>
      <c r="AU259" s="194" t="s">
        <v>240</v>
      </c>
      <c r="AY259" s="112" t="s">
        <v>858</v>
      </c>
      <c r="BE259" s="195">
        <f>IF(N259="základní",J259,0)</f>
        <v>0</v>
      </c>
      <c r="BF259" s="195">
        <f>IF(N259="snížená",J259,0)</f>
        <v>0</v>
      </c>
      <c r="BG259" s="195">
        <f>IF(N259="zákl. přenesená",J259,0)</f>
        <v>0</v>
      </c>
      <c r="BH259" s="195">
        <f>IF(N259="sníž. přenesená",J259,0)</f>
        <v>0</v>
      </c>
      <c r="BI259" s="195">
        <f>IF(N259="nulová",J259,0)</f>
        <v>0</v>
      </c>
      <c r="BJ259" s="112" t="s">
        <v>544</v>
      </c>
      <c r="BK259" s="195">
        <f>ROUND(I259*H259,2)</f>
        <v>0</v>
      </c>
      <c r="BL259" s="112" t="s">
        <v>955</v>
      </c>
      <c r="BM259" s="194" t="s">
        <v>6080</v>
      </c>
    </row>
    <row r="260" spans="2:65" s="119" customFormat="1" x14ac:dyDescent="0.25">
      <c r="B260" s="120"/>
      <c r="D260" s="196" t="s">
        <v>865</v>
      </c>
      <c r="F260" s="197" t="s">
        <v>6081</v>
      </c>
      <c r="L260" s="120"/>
      <c r="M260" s="198"/>
      <c r="T260" s="199"/>
      <c r="AT260" s="112" t="s">
        <v>865</v>
      </c>
      <c r="AU260" s="112" t="s">
        <v>240</v>
      </c>
    </row>
    <row r="261" spans="2:65" s="119" customFormat="1" x14ac:dyDescent="0.25">
      <c r="B261" s="120"/>
      <c r="D261" s="200" t="s">
        <v>867</v>
      </c>
      <c r="F261" s="424" t="s">
        <v>6082</v>
      </c>
      <c r="L261" s="120"/>
      <c r="M261" s="198"/>
      <c r="T261" s="199"/>
      <c r="AT261" s="112" t="s">
        <v>867</v>
      </c>
      <c r="AU261" s="112" t="s">
        <v>240</v>
      </c>
    </row>
    <row r="262" spans="2:65" s="202" customFormat="1" ht="11.25" x14ac:dyDescent="0.25">
      <c r="B262" s="203"/>
      <c r="D262" s="196" t="s">
        <v>869</v>
      </c>
      <c r="E262" s="204" t="s">
        <v>792</v>
      </c>
      <c r="F262" s="205" t="s">
        <v>6083</v>
      </c>
      <c r="H262" s="206">
        <v>134</v>
      </c>
      <c r="L262" s="203"/>
      <c r="M262" s="207"/>
      <c r="T262" s="208"/>
      <c r="AT262" s="204" t="s">
        <v>869</v>
      </c>
      <c r="AU262" s="204" t="s">
        <v>240</v>
      </c>
      <c r="AV262" s="202" t="s">
        <v>240</v>
      </c>
      <c r="AW262" s="202" t="s">
        <v>871</v>
      </c>
      <c r="AX262" s="202" t="s">
        <v>544</v>
      </c>
      <c r="AY262" s="204" t="s">
        <v>858</v>
      </c>
    </row>
    <row r="263" spans="2:65" s="119" customFormat="1" ht="16.5" customHeight="1" x14ac:dyDescent="0.25">
      <c r="B263" s="120"/>
      <c r="C263" s="418" t="s">
        <v>1096</v>
      </c>
      <c r="D263" s="418" t="s">
        <v>512</v>
      </c>
      <c r="E263" s="419" t="s">
        <v>702</v>
      </c>
      <c r="F263" s="420" t="s">
        <v>703</v>
      </c>
      <c r="G263" s="421" t="s">
        <v>85</v>
      </c>
      <c r="H263" s="422">
        <v>76</v>
      </c>
      <c r="I263" s="423"/>
      <c r="J263" s="423">
        <f>ROUND(I263*H263,2)</f>
        <v>0</v>
      </c>
      <c r="K263" s="420" t="s">
        <v>862</v>
      </c>
      <c r="L263" s="120"/>
      <c r="M263" s="190" t="s">
        <v>792</v>
      </c>
      <c r="N263" s="191" t="s">
        <v>809</v>
      </c>
      <c r="O263" s="192">
        <v>0.219</v>
      </c>
      <c r="P263" s="192">
        <f>O263*H263</f>
        <v>16.643999999999998</v>
      </c>
      <c r="Q263" s="192">
        <v>1.24E-3</v>
      </c>
      <c r="R263" s="192">
        <f>Q263*H263</f>
        <v>9.4240000000000004E-2</v>
      </c>
      <c r="S263" s="192">
        <v>0</v>
      </c>
      <c r="T263" s="193">
        <f>S263*H263</f>
        <v>0</v>
      </c>
      <c r="AR263" s="194" t="s">
        <v>955</v>
      </c>
      <c r="AT263" s="194" t="s">
        <v>512</v>
      </c>
      <c r="AU263" s="194" t="s">
        <v>240</v>
      </c>
      <c r="AY263" s="112" t="s">
        <v>858</v>
      </c>
      <c r="BE263" s="195">
        <f>IF(N263="základní",J263,0)</f>
        <v>0</v>
      </c>
      <c r="BF263" s="195">
        <f>IF(N263="snížená",J263,0)</f>
        <v>0</v>
      </c>
      <c r="BG263" s="195">
        <f>IF(N263="zákl. přenesená",J263,0)</f>
        <v>0</v>
      </c>
      <c r="BH263" s="195">
        <f>IF(N263="sníž. přenesená",J263,0)</f>
        <v>0</v>
      </c>
      <c r="BI263" s="195">
        <f>IF(N263="nulová",J263,0)</f>
        <v>0</v>
      </c>
      <c r="BJ263" s="112" t="s">
        <v>544</v>
      </c>
      <c r="BK263" s="195">
        <f>ROUND(I263*H263,2)</f>
        <v>0</v>
      </c>
      <c r="BL263" s="112" t="s">
        <v>955</v>
      </c>
      <c r="BM263" s="194" t="s">
        <v>6084</v>
      </c>
    </row>
    <row r="264" spans="2:65" s="119" customFormat="1" x14ac:dyDescent="0.25">
      <c r="B264" s="120"/>
      <c r="D264" s="196" t="s">
        <v>865</v>
      </c>
      <c r="F264" s="197" t="s">
        <v>6085</v>
      </c>
      <c r="L264" s="120"/>
      <c r="M264" s="198"/>
      <c r="T264" s="199"/>
      <c r="AT264" s="112" t="s">
        <v>865</v>
      </c>
      <c r="AU264" s="112" t="s">
        <v>240</v>
      </c>
    </row>
    <row r="265" spans="2:65" s="119" customFormat="1" x14ac:dyDescent="0.25">
      <c r="B265" s="120"/>
      <c r="D265" s="200" t="s">
        <v>867</v>
      </c>
      <c r="F265" s="424" t="s">
        <v>6086</v>
      </c>
      <c r="L265" s="120"/>
      <c r="M265" s="198"/>
      <c r="T265" s="199"/>
      <c r="AT265" s="112" t="s">
        <v>867</v>
      </c>
      <c r="AU265" s="112" t="s">
        <v>240</v>
      </c>
    </row>
    <row r="266" spans="2:65" s="202" customFormat="1" ht="11.25" x14ac:dyDescent="0.25">
      <c r="B266" s="203"/>
      <c r="D266" s="196" t="s">
        <v>869</v>
      </c>
      <c r="E266" s="204" t="s">
        <v>792</v>
      </c>
      <c r="F266" s="205" t="s">
        <v>6087</v>
      </c>
      <c r="H266" s="206">
        <v>76</v>
      </c>
      <c r="L266" s="203"/>
      <c r="M266" s="207"/>
      <c r="T266" s="208"/>
      <c r="AT266" s="204" t="s">
        <v>869</v>
      </c>
      <c r="AU266" s="204" t="s">
        <v>240</v>
      </c>
      <c r="AV266" s="202" t="s">
        <v>240</v>
      </c>
      <c r="AW266" s="202" t="s">
        <v>871</v>
      </c>
      <c r="AX266" s="202" t="s">
        <v>544</v>
      </c>
      <c r="AY266" s="204" t="s">
        <v>858</v>
      </c>
    </row>
    <row r="267" spans="2:65" s="119" customFormat="1" ht="16.5" customHeight="1" x14ac:dyDescent="0.25">
      <c r="B267" s="120"/>
      <c r="C267" s="418" t="s">
        <v>1088</v>
      </c>
      <c r="D267" s="418" t="s">
        <v>512</v>
      </c>
      <c r="E267" s="419" t="s">
        <v>704</v>
      </c>
      <c r="F267" s="420" t="s">
        <v>705</v>
      </c>
      <c r="G267" s="421" t="s">
        <v>85</v>
      </c>
      <c r="H267" s="422">
        <v>44</v>
      </c>
      <c r="I267" s="423"/>
      <c r="J267" s="423">
        <f>ROUND(I267*H267,2)</f>
        <v>0</v>
      </c>
      <c r="K267" s="420" t="s">
        <v>862</v>
      </c>
      <c r="L267" s="120"/>
      <c r="M267" s="190" t="s">
        <v>792</v>
      </c>
      <c r="N267" s="191" t="s">
        <v>809</v>
      </c>
      <c r="O267" s="192">
        <v>0.222</v>
      </c>
      <c r="P267" s="192">
        <f>O267*H267</f>
        <v>9.7680000000000007</v>
      </c>
      <c r="Q267" s="192">
        <v>1.6100000000000001E-3</v>
      </c>
      <c r="R267" s="192">
        <f>Q267*H267</f>
        <v>7.084E-2</v>
      </c>
      <c r="S267" s="192">
        <v>0</v>
      </c>
      <c r="T267" s="193">
        <f>S267*H267</f>
        <v>0</v>
      </c>
      <c r="AR267" s="194" t="s">
        <v>955</v>
      </c>
      <c r="AT267" s="194" t="s">
        <v>512</v>
      </c>
      <c r="AU267" s="194" t="s">
        <v>240</v>
      </c>
      <c r="AY267" s="112" t="s">
        <v>858</v>
      </c>
      <c r="BE267" s="195">
        <f>IF(N267="základní",J267,0)</f>
        <v>0</v>
      </c>
      <c r="BF267" s="195">
        <f>IF(N267="snížená",J267,0)</f>
        <v>0</v>
      </c>
      <c r="BG267" s="195">
        <f>IF(N267="zákl. přenesená",J267,0)</f>
        <v>0</v>
      </c>
      <c r="BH267" s="195">
        <f>IF(N267="sníž. přenesená",J267,0)</f>
        <v>0</v>
      </c>
      <c r="BI267" s="195">
        <f>IF(N267="nulová",J267,0)</f>
        <v>0</v>
      </c>
      <c r="BJ267" s="112" t="s">
        <v>544</v>
      </c>
      <c r="BK267" s="195">
        <f>ROUND(I267*H267,2)</f>
        <v>0</v>
      </c>
      <c r="BL267" s="112" t="s">
        <v>955</v>
      </c>
      <c r="BM267" s="194" t="s">
        <v>6088</v>
      </c>
    </row>
    <row r="268" spans="2:65" s="119" customFormat="1" x14ac:dyDescent="0.25">
      <c r="B268" s="120"/>
      <c r="D268" s="196" t="s">
        <v>865</v>
      </c>
      <c r="F268" s="197" t="s">
        <v>6089</v>
      </c>
      <c r="L268" s="120"/>
      <c r="M268" s="198"/>
      <c r="T268" s="199"/>
      <c r="AT268" s="112" t="s">
        <v>865</v>
      </c>
      <c r="AU268" s="112" t="s">
        <v>240</v>
      </c>
    </row>
    <row r="269" spans="2:65" s="119" customFormat="1" x14ac:dyDescent="0.25">
      <c r="B269" s="120"/>
      <c r="D269" s="200" t="s">
        <v>867</v>
      </c>
      <c r="F269" s="424" t="s">
        <v>6090</v>
      </c>
      <c r="L269" s="120"/>
      <c r="M269" s="198"/>
      <c r="T269" s="199"/>
      <c r="AT269" s="112" t="s">
        <v>867</v>
      </c>
      <c r="AU269" s="112" t="s">
        <v>240</v>
      </c>
    </row>
    <row r="270" spans="2:65" s="202" customFormat="1" ht="11.25" x14ac:dyDescent="0.25">
      <c r="B270" s="203"/>
      <c r="D270" s="196" t="s">
        <v>869</v>
      </c>
      <c r="E270" s="204" t="s">
        <v>792</v>
      </c>
      <c r="F270" s="205" t="s">
        <v>6091</v>
      </c>
      <c r="H270" s="206">
        <v>44</v>
      </c>
      <c r="L270" s="203"/>
      <c r="M270" s="207"/>
      <c r="T270" s="208"/>
      <c r="AT270" s="204" t="s">
        <v>869</v>
      </c>
      <c r="AU270" s="204" t="s">
        <v>240</v>
      </c>
      <c r="AV270" s="202" t="s">
        <v>240</v>
      </c>
      <c r="AW270" s="202" t="s">
        <v>871</v>
      </c>
      <c r="AX270" s="202" t="s">
        <v>544</v>
      </c>
      <c r="AY270" s="204" t="s">
        <v>858</v>
      </c>
    </row>
    <row r="271" spans="2:65" s="119" customFormat="1" ht="16.5" customHeight="1" x14ac:dyDescent="0.25">
      <c r="B271" s="120"/>
      <c r="C271" s="418" t="s">
        <v>1079</v>
      </c>
      <c r="D271" s="418" t="s">
        <v>512</v>
      </c>
      <c r="E271" s="419" t="s">
        <v>706</v>
      </c>
      <c r="F271" s="420" t="s">
        <v>707</v>
      </c>
      <c r="G271" s="421" t="s">
        <v>85</v>
      </c>
      <c r="H271" s="422">
        <v>20</v>
      </c>
      <c r="I271" s="423"/>
      <c r="J271" s="423">
        <f>ROUND(I271*H271,2)</f>
        <v>0</v>
      </c>
      <c r="K271" s="420" t="s">
        <v>862</v>
      </c>
      <c r="L271" s="120"/>
      <c r="M271" s="190" t="s">
        <v>792</v>
      </c>
      <c r="N271" s="191" t="s">
        <v>809</v>
      </c>
      <c r="O271" s="192">
        <v>0.23100000000000001</v>
      </c>
      <c r="P271" s="192">
        <f>O271*H271</f>
        <v>4.62</v>
      </c>
      <c r="Q271" s="192">
        <v>1.9599999999999999E-3</v>
      </c>
      <c r="R271" s="192">
        <f>Q271*H271</f>
        <v>3.9199999999999999E-2</v>
      </c>
      <c r="S271" s="192">
        <v>0</v>
      </c>
      <c r="T271" s="193">
        <f>S271*H271</f>
        <v>0</v>
      </c>
      <c r="AR271" s="194" t="s">
        <v>955</v>
      </c>
      <c r="AT271" s="194" t="s">
        <v>512</v>
      </c>
      <c r="AU271" s="194" t="s">
        <v>240</v>
      </c>
      <c r="AY271" s="112" t="s">
        <v>858</v>
      </c>
      <c r="BE271" s="195">
        <f>IF(N271="základní",J271,0)</f>
        <v>0</v>
      </c>
      <c r="BF271" s="195">
        <f>IF(N271="snížená",J271,0)</f>
        <v>0</v>
      </c>
      <c r="BG271" s="195">
        <f>IF(N271="zákl. přenesená",J271,0)</f>
        <v>0</v>
      </c>
      <c r="BH271" s="195">
        <f>IF(N271="sníž. přenesená",J271,0)</f>
        <v>0</v>
      </c>
      <c r="BI271" s="195">
        <f>IF(N271="nulová",J271,0)</f>
        <v>0</v>
      </c>
      <c r="BJ271" s="112" t="s">
        <v>544</v>
      </c>
      <c r="BK271" s="195">
        <f>ROUND(I271*H271,2)</f>
        <v>0</v>
      </c>
      <c r="BL271" s="112" t="s">
        <v>955</v>
      </c>
      <c r="BM271" s="194" t="s">
        <v>6092</v>
      </c>
    </row>
    <row r="272" spans="2:65" s="119" customFormat="1" x14ac:dyDescent="0.25">
      <c r="B272" s="120"/>
      <c r="D272" s="196" t="s">
        <v>865</v>
      </c>
      <c r="F272" s="197" t="s">
        <v>6093</v>
      </c>
      <c r="L272" s="120"/>
      <c r="M272" s="198"/>
      <c r="T272" s="199"/>
      <c r="AT272" s="112" t="s">
        <v>865</v>
      </c>
      <c r="AU272" s="112" t="s">
        <v>240</v>
      </c>
    </row>
    <row r="273" spans="2:65" s="119" customFormat="1" x14ac:dyDescent="0.25">
      <c r="B273" s="120"/>
      <c r="D273" s="200" t="s">
        <v>867</v>
      </c>
      <c r="F273" s="424" t="s">
        <v>6094</v>
      </c>
      <c r="L273" s="120"/>
      <c r="M273" s="198"/>
      <c r="T273" s="199"/>
      <c r="AT273" s="112" t="s">
        <v>867</v>
      </c>
      <c r="AU273" s="112" t="s">
        <v>240</v>
      </c>
    </row>
    <row r="274" spans="2:65" s="202" customFormat="1" ht="11.25" x14ac:dyDescent="0.25">
      <c r="B274" s="203"/>
      <c r="D274" s="196" t="s">
        <v>869</v>
      </c>
      <c r="E274" s="204" t="s">
        <v>792</v>
      </c>
      <c r="F274" s="205" t="s">
        <v>6095</v>
      </c>
      <c r="H274" s="206">
        <v>20</v>
      </c>
      <c r="L274" s="203"/>
      <c r="M274" s="207"/>
      <c r="T274" s="208"/>
      <c r="AT274" s="204" t="s">
        <v>869</v>
      </c>
      <c r="AU274" s="204" t="s">
        <v>240</v>
      </c>
      <c r="AV274" s="202" t="s">
        <v>240</v>
      </c>
      <c r="AW274" s="202" t="s">
        <v>871</v>
      </c>
      <c r="AX274" s="202" t="s">
        <v>544</v>
      </c>
      <c r="AY274" s="204" t="s">
        <v>858</v>
      </c>
    </row>
    <row r="275" spans="2:65" s="119" customFormat="1" ht="16.5" customHeight="1" x14ac:dyDescent="0.25">
      <c r="B275" s="120"/>
      <c r="C275" s="418" t="s">
        <v>1148</v>
      </c>
      <c r="D275" s="418" t="s">
        <v>512</v>
      </c>
      <c r="E275" s="419" t="s">
        <v>708</v>
      </c>
      <c r="F275" s="420" t="s">
        <v>709</v>
      </c>
      <c r="G275" s="421" t="s">
        <v>85</v>
      </c>
      <c r="H275" s="422">
        <v>6</v>
      </c>
      <c r="I275" s="423"/>
      <c r="J275" s="423">
        <f>ROUND(I275*H275,2)</f>
        <v>0</v>
      </c>
      <c r="K275" s="420" t="s">
        <v>862</v>
      </c>
      <c r="L275" s="120"/>
      <c r="M275" s="190" t="s">
        <v>792</v>
      </c>
      <c r="N275" s="191" t="s">
        <v>809</v>
      </c>
      <c r="O275" s="192">
        <v>0.255</v>
      </c>
      <c r="P275" s="192">
        <f>O275*H275</f>
        <v>1.53</v>
      </c>
      <c r="Q275" s="192">
        <v>3.4399999999999999E-3</v>
      </c>
      <c r="R275" s="192">
        <f>Q275*H275</f>
        <v>2.0639999999999999E-2</v>
      </c>
      <c r="S275" s="192">
        <v>0</v>
      </c>
      <c r="T275" s="193">
        <f>S275*H275</f>
        <v>0</v>
      </c>
      <c r="AR275" s="194" t="s">
        <v>955</v>
      </c>
      <c r="AT275" s="194" t="s">
        <v>512</v>
      </c>
      <c r="AU275" s="194" t="s">
        <v>240</v>
      </c>
      <c r="AY275" s="112" t="s">
        <v>858</v>
      </c>
      <c r="BE275" s="195">
        <f>IF(N275="základní",J275,0)</f>
        <v>0</v>
      </c>
      <c r="BF275" s="195">
        <f>IF(N275="snížená",J275,0)</f>
        <v>0</v>
      </c>
      <c r="BG275" s="195">
        <f>IF(N275="zákl. přenesená",J275,0)</f>
        <v>0</v>
      </c>
      <c r="BH275" s="195">
        <f>IF(N275="sníž. přenesená",J275,0)</f>
        <v>0</v>
      </c>
      <c r="BI275" s="195">
        <f>IF(N275="nulová",J275,0)</f>
        <v>0</v>
      </c>
      <c r="BJ275" s="112" t="s">
        <v>544</v>
      </c>
      <c r="BK275" s="195">
        <f>ROUND(I275*H275,2)</f>
        <v>0</v>
      </c>
      <c r="BL275" s="112" t="s">
        <v>955</v>
      </c>
      <c r="BM275" s="194" t="s">
        <v>6096</v>
      </c>
    </row>
    <row r="276" spans="2:65" s="119" customFormat="1" x14ac:dyDescent="0.25">
      <c r="B276" s="120"/>
      <c r="D276" s="196" t="s">
        <v>865</v>
      </c>
      <c r="F276" s="197" t="s">
        <v>6097</v>
      </c>
      <c r="L276" s="120"/>
      <c r="M276" s="198"/>
      <c r="T276" s="199"/>
      <c r="AT276" s="112" t="s">
        <v>865</v>
      </c>
      <c r="AU276" s="112" t="s">
        <v>240</v>
      </c>
    </row>
    <row r="277" spans="2:65" s="119" customFormat="1" x14ac:dyDescent="0.25">
      <c r="B277" s="120"/>
      <c r="D277" s="200" t="s">
        <v>867</v>
      </c>
      <c r="F277" s="424" t="s">
        <v>6098</v>
      </c>
      <c r="L277" s="120"/>
      <c r="M277" s="198"/>
      <c r="T277" s="199"/>
      <c r="AT277" s="112" t="s">
        <v>867</v>
      </c>
      <c r="AU277" s="112" t="s">
        <v>240</v>
      </c>
    </row>
    <row r="278" spans="2:65" s="119" customFormat="1" ht="16.5" customHeight="1" x14ac:dyDescent="0.25">
      <c r="B278" s="120"/>
      <c r="C278" s="418" t="s">
        <v>284</v>
      </c>
      <c r="D278" s="418" t="s">
        <v>512</v>
      </c>
      <c r="E278" s="419" t="s">
        <v>713</v>
      </c>
      <c r="F278" s="420" t="s">
        <v>714</v>
      </c>
      <c r="G278" s="421" t="s">
        <v>85</v>
      </c>
      <c r="H278" s="422">
        <v>1510</v>
      </c>
      <c r="I278" s="423"/>
      <c r="J278" s="423">
        <f>ROUND(I278*H278,2)</f>
        <v>0</v>
      </c>
      <c r="K278" s="420" t="s">
        <v>862</v>
      </c>
      <c r="L278" s="120"/>
      <c r="M278" s="190" t="s">
        <v>792</v>
      </c>
      <c r="N278" s="191" t="s">
        <v>809</v>
      </c>
      <c r="O278" s="192">
        <v>3.7999999999999999E-2</v>
      </c>
      <c r="P278" s="192">
        <f>O278*H278</f>
        <v>57.379999999999995</v>
      </c>
      <c r="Q278" s="192">
        <v>0</v>
      </c>
      <c r="R278" s="192">
        <f>Q278*H278</f>
        <v>0</v>
      </c>
      <c r="S278" s="192">
        <v>0</v>
      </c>
      <c r="T278" s="193">
        <f>S278*H278</f>
        <v>0</v>
      </c>
      <c r="AR278" s="194" t="s">
        <v>955</v>
      </c>
      <c r="AT278" s="194" t="s">
        <v>512</v>
      </c>
      <c r="AU278" s="194" t="s">
        <v>240</v>
      </c>
      <c r="AY278" s="112" t="s">
        <v>858</v>
      </c>
      <c r="BE278" s="195">
        <f>IF(N278="základní",J278,0)</f>
        <v>0</v>
      </c>
      <c r="BF278" s="195">
        <f>IF(N278="snížená",J278,0)</f>
        <v>0</v>
      </c>
      <c r="BG278" s="195">
        <f>IF(N278="zákl. přenesená",J278,0)</f>
        <v>0</v>
      </c>
      <c r="BH278" s="195">
        <f>IF(N278="sníž. přenesená",J278,0)</f>
        <v>0</v>
      </c>
      <c r="BI278" s="195">
        <f>IF(N278="nulová",J278,0)</f>
        <v>0</v>
      </c>
      <c r="BJ278" s="112" t="s">
        <v>544</v>
      </c>
      <c r="BK278" s="195">
        <f>ROUND(I278*H278,2)</f>
        <v>0</v>
      </c>
      <c r="BL278" s="112" t="s">
        <v>955</v>
      </c>
      <c r="BM278" s="194" t="s">
        <v>6099</v>
      </c>
    </row>
    <row r="279" spans="2:65" s="119" customFormat="1" x14ac:dyDescent="0.25">
      <c r="B279" s="120"/>
      <c r="D279" s="196" t="s">
        <v>865</v>
      </c>
      <c r="F279" s="197" t="s">
        <v>6100</v>
      </c>
      <c r="L279" s="120"/>
      <c r="M279" s="198"/>
      <c r="T279" s="199"/>
      <c r="AT279" s="112" t="s">
        <v>865</v>
      </c>
      <c r="AU279" s="112" t="s">
        <v>240</v>
      </c>
    </row>
    <row r="280" spans="2:65" s="119" customFormat="1" x14ac:dyDescent="0.25">
      <c r="B280" s="120"/>
      <c r="D280" s="200" t="s">
        <v>867</v>
      </c>
      <c r="F280" s="424" t="s">
        <v>6101</v>
      </c>
      <c r="L280" s="120"/>
      <c r="M280" s="198"/>
      <c r="T280" s="199"/>
      <c r="AT280" s="112" t="s">
        <v>867</v>
      </c>
      <c r="AU280" s="112" t="s">
        <v>240</v>
      </c>
    </row>
    <row r="281" spans="2:65" s="202" customFormat="1" ht="11.25" x14ac:dyDescent="0.25">
      <c r="B281" s="203"/>
      <c r="D281" s="196" t="s">
        <v>869</v>
      </c>
      <c r="E281" s="204" t="s">
        <v>792</v>
      </c>
      <c r="F281" s="205" t="s">
        <v>6102</v>
      </c>
      <c r="H281" s="206">
        <v>1510</v>
      </c>
      <c r="L281" s="203"/>
      <c r="M281" s="207"/>
      <c r="T281" s="208"/>
      <c r="AT281" s="204" t="s">
        <v>869</v>
      </c>
      <c r="AU281" s="204" t="s">
        <v>240</v>
      </c>
      <c r="AV281" s="202" t="s">
        <v>240</v>
      </c>
      <c r="AW281" s="202" t="s">
        <v>871</v>
      </c>
      <c r="AX281" s="202" t="s">
        <v>544</v>
      </c>
      <c r="AY281" s="204" t="s">
        <v>858</v>
      </c>
    </row>
    <row r="282" spans="2:65" s="119" customFormat="1" ht="16.5" customHeight="1" x14ac:dyDescent="0.25">
      <c r="B282" s="120"/>
      <c r="C282" s="418" t="s">
        <v>1142</v>
      </c>
      <c r="D282" s="418" t="s">
        <v>512</v>
      </c>
      <c r="E282" s="419" t="s">
        <v>715</v>
      </c>
      <c r="F282" s="420" t="s">
        <v>716</v>
      </c>
      <c r="G282" s="421" t="s">
        <v>85</v>
      </c>
      <c r="H282" s="422">
        <v>26</v>
      </c>
      <c r="I282" s="423"/>
      <c r="J282" s="423">
        <f>ROUND(I282*H282,2)</f>
        <v>0</v>
      </c>
      <c r="K282" s="420" t="s">
        <v>862</v>
      </c>
      <c r="L282" s="120"/>
      <c r="M282" s="190" t="s">
        <v>792</v>
      </c>
      <c r="N282" s="191" t="s">
        <v>809</v>
      </c>
      <c r="O282" s="192">
        <v>4.5999999999999999E-2</v>
      </c>
      <c r="P282" s="192">
        <f>O282*H282</f>
        <v>1.196</v>
      </c>
      <c r="Q282" s="192">
        <v>0</v>
      </c>
      <c r="R282" s="192">
        <f>Q282*H282</f>
        <v>0</v>
      </c>
      <c r="S282" s="192">
        <v>0</v>
      </c>
      <c r="T282" s="193">
        <f>S282*H282</f>
        <v>0</v>
      </c>
      <c r="AR282" s="194" t="s">
        <v>955</v>
      </c>
      <c r="AT282" s="194" t="s">
        <v>512</v>
      </c>
      <c r="AU282" s="194" t="s">
        <v>240</v>
      </c>
      <c r="AY282" s="112" t="s">
        <v>858</v>
      </c>
      <c r="BE282" s="195">
        <f>IF(N282="základní",J282,0)</f>
        <v>0</v>
      </c>
      <c r="BF282" s="195">
        <f>IF(N282="snížená",J282,0)</f>
        <v>0</v>
      </c>
      <c r="BG282" s="195">
        <f>IF(N282="zákl. přenesená",J282,0)</f>
        <v>0</v>
      </c>
      <c r="BH282" s="195">
        <f>IF(N282="sníž. přenesená",J282,0)</f>
        <v>0</v>
      </c>
      <c r="BI282" s="195">
        <f>IF(N282="nulová",J282,0)</f>
        <v>0</v>
      </c>
      <c r="BJ282" s="112" t="s">
        <v>544</v>
      </c>
      <c r="BK282" s="195">
        <f>ROUND(I282*H282,2)</f>
        <v>0</v>
      </c>
      <c r="BL282" s="112" t="s">
        <v>955</v>
      </c>
      <c r="BM282" s="194" t="s">
        <v>6103</v>
      </c>
    </row>
    <row r="283" spans="2:65" s="119" customFormat="1" x14ac:dyDescent="0.25">
      <c r="B283" s="120"/>
      <c r="D283" s="196" t="s">
        <v>865</v>
      </c>
      <c r="F283" s="197" t="s">
        <v>6104</v>
      </c>
      <c r="L283" s="120"/>
      <c r="M283" s="198"/>
      <c r="T283" s="199"/>
      <c r="AT283" s="112" t="s">
        <v>865</v>
      </c>
      <c r="AU283" s="112" t="s">
        <v>240</v>
      </c>
    </row>
    <row r="284" spans="2:65" s="119" customFormat="1" x14ac:dyDescent="0.25">
      <c r="B284" s="120"/>
      <c r="D284" s="200" t="s">
        <v>867</v>
      </c>
      <c r="F284" s="424" t="s">
        <v>6105</v>
      </c>
      <c r="L284" s="120"/>
      <c r="M284" s="198"/>
      <c r="T284" s="199"/>
      <c r="AT284" s="112" t="s">
        <v>867</v>
      </c>
      <c r="AU284" s="112" t="s">
        <v>240</v>
      </c>
    </row>
    <row r="285" spans="2:65" s="119" customFormat="1" ht="21.75" customHeight="1" x14ac:dyDescent="0.25">
      <c r="B285" s="120"/>
      <c r="C285" s="418" t="s">
        <v>1187</v>
      </c>
      <c r="D285" s="418" t="s">
        <v>512</v>
      </c>
      <c r="E285" s="419" t="s">
        <v>710</v>
      </c>
      <c r="F285" s="420" t="s">
        <v>711</v>
      </c>
      <c r="G285" s="421" t="s">
        <v>85</v>
      </c>
      <c r="H285" s="422">
        <v>1390</v>
      </c>
      <c r="I285" s="423"/>
      <c r="J285" s="423">
        <f>ROUND(I285*H285,2)</f>
        <v>0</v>
      </c>
      <c r="K285" s="420" t="s">
        <v>862</v>
      </c>
      <c r="L285" s="120"/>
      <c r="M285" s="190" t="s">
        <v>792</v>
      </c>
      <c r="N285" s="191" t="s">
        <v>809</v>
      </c>
      <c r="O285" s="192">
        <v>0.11799999999999999</v>
      </c>
      <c r="P285" s="192">
        <f>O285*H285</f>
        <v>164.01999999999998</v>
      </c>
      <c r="Q285" s="192">
        <v>2.0000000000000001E-4</v>
      </c>
      <c r="R285" s="192">
        <f>Q285*H285</f>
        <v>0.27800000000000002</v>
      </c>
      <c r="S285" s="192">
        <v>0</v>
      </c>
      <c r="T285" s="193">
        <f>S285*H285</f>
        <v>0</v>
      </c>
      <c r="AR285" s="194" t="s">
        <v>955</v>
      </c>
      <c r="AT285" s="194" t="s">
        <v>512</v>
      </c>
      <c r="AU285" s="194" t="s">
        <v>240</v>
      </c>
      <c r="AY285" s="112" t="s">
        <v>858</v>
      </c>
      <c r="BE285" s="195">
        <f>IF(N285="základní",J285,0)</f>
        <v>0</v>
      </c>
      <c r="BF285" s="195">
        <f>IF(N285="snížená",J285,0)</f>
        <v>0</v>
      </c>
      <c r="BG285" s="195">
        <f>IF(N285="zákl. přenesená",J285,0)</f>
        <v>0</v>
      </c>
      <c r="BH285" s="195">
        <f>IF(N285="sníž. přenesená",J285,0)</f>
        <v>0</v>
      </c>
      <c r="BI285" s="195">
        <f>IF(N285="nulová",J285,0)</f>
        <v>0</v>
      </c>
      <c r="BJ285" s="112" t="s">
        <v>544</v>
      </c>
      <c r="BK285" s="195">
        <f>ROUND(I285*H285,2)</f>
        <v>0</v>
      </c>
      <c r="BL285" s="112" t="s">
        <v>955</v>
      </c>
      <c r="BM285" s="194" t="s">
        <v>6106</v>
      </c>
    </row>
    <row r="286" spans="2:65" s="119" customFormat="1" ht="19.5" x14ac:dyDescent="0.25">
      <c r="B286" s="120"/>
      <c r="D286" s="196" t="s">
        <v>865</v>
      </c>
      <c r="F286" s="197" t="s">
        <v>5385</v>
      </c>
      <c r="L286" s="120"/>
      <c r="M286" s="198"/>
      <c r="T286" s="199"/>
      <c r="AT286" s="112" t="s">
        <v>865</v>
      </c>
      <c r="AU286" s="112" t="s">
        <v>240</v>
      </c>
    </row>
    <row r="287" spans="2:65" s="119" customFormat="1" x14ac:dyDescent="0.25">
      <c r="B287" s="120"/>
      <c r="D287" s="200" t="s">
        <v>867</v>
      </c>
      <c r="F287" s="424" t="s">
        <v>6107</v>
      </c>
      <c r="L287" s="120"/>
      <c r="M287" s="198"/>
      <c r="T287" s="199"/>
      <c r="AT287" s="112" t="s">
        <v>867</v>
      </c>
      <c r="AU287" s="112" t="s">
        <v>240</v>
      </c>
    </row>
    <row r="288" spans="2:65" s="202" customFormat="1" ht="11.25" x14ac:dyDescent="0.25">
      <c r="B288" s="203"/>
      <c r="D288" s="196" t="s">
        <v>869</v>
      </c>
      <c r="E288" s="204" t="s">
        <v>792</v>
      </c>
      <c r="F288" s="205" t="s">
        <v>6108</v>
      </c>
      <c r="H288" s="206">
        <v>1390</v>
      </c>
      <c r="L288" s="203"/>
      <c r="M288" s="207"/>
      <c r="T288" s="208"/>
      <c r="AT288" s="204" t="s">
        <v>869</v>
      </c>
      <c r="AU288" s="204" t="s">
        <v>240</v>
      </c>
      <c r="AV288" s="202" t="s">
        <v>240</v>
      </c>
      <c r="AW288" s="202" t="s">
        <v>871</v>
      </c>
      <c r="AX288" s="202" t="s">
        <v>544</v>
      </c>
      <c r="AY288" s="204" t="s">
        <v>858</v>
      </c>
    </row>
    <row r="289" spans="2:65" s="119" customFormat="1" ht="24.2" customHeight="1" x14ac:dyDescent="0.25">
      <c r="B289" s="120"/>
      <c r="C289" s="418" t="s">
        <v>1193</v>
      </c>
      <c r="D289" s="418" t="s">
        <v>512</v>
      </c>
      <c r="E289" s="419" t="s">
        <v>712</v>
      </c>
      <c r="F289" s="420" t="s">
        <v>6109</v>
      </c>
      <c r="G289" s="421" t="s">
        <v>85</v>
      </c>
      <c r="H289" s="422">
        <v>254</v>
      </c>
      <c r="I289" s="423"/>
      <c r="J289" s="423">
        <f>ROUND(I289*H289,2)</f>
        <v>0</v>
      </c>
      <c r="K289" s="420" t="s">
        <v>862</v>
      </c>
      <c r="L289" s="120"/>
      <c r="M289" s="190" t="s">
        <v>792</v>
      </c>
      <c r="N289" s="191" t="s">
        <v>809</v>
      </c>
      <c r="O289" s="192">
        <v>0.11799999999999999</v>
      </c>
      <c r="P289" s="192">
        <f>O289*H289</f>
        <v>29.971999999999998</v>
      </c>
      <c r="Q289" s="192">
        <v>2.4000000000000001E-4</v>
      </c>
      <c r="R289" s="192">
        <f>Q289*H289</f>
        <v>6.096E-2</v>
      </c>
      <c r="S289" s="192">
        <v>0</v>
      </c>
      <c r="T289" s="193">
        <f>S289*H289</f>
        <v>0</v>
      </c>
      <c r="AR289" s="194" t="s">
        <v>955</v>
      </c>
      <c r="AT289" s="194" t="s">
        <v>512</v>
      </c>
      <c r="AU289" s="194" t="s">
        <v>240</v>
      </c>
      <c r="AY289" s="112" t="s">
        <v>858</v>
      </c>
      <c r="BE289" s="195">
        <f>IF(N289="základní",J289,0)</f>
        <v>0</v>
      </c>
      <c r="BF289" s="195">
        <f>IF(N289="snížená",J289,0)</f>
        <v>0</v>
      </c>
      <c r="BG289" s="195">
        <f>IF(N289="zákl. přenesená",J289,0)</f>
        <v>0</v>
      </c>
      <c r="BH289" s="195">
        <f>IF(N289="sníž. přenesená",J289,0)</f>
        <v>0</v>
      </c>
      <c r="BI289" s="195">
        <f>IF(N289="nulová",J289,0)</f>
        <v>0</v>
      </c>
      <c r="BJ289" s="112" t="s">
        <v>544</v>
      </c>
      <c r="BK289" s="195">
        <f>ROUND(I289*H289,2)</f>
        <v>0</v>
      </c>
      <c r="BL289" s="112" t="s">
        <v>955</v>
      </c>
      <c r="BM289" s="194" t="s">
        <v>6110</v>
      </c>
    </row>
    <row r="290" spans="2:65" s="119" customFormat="1" ht="19.5" x14ac:dyDescent="0.25">
      <c r="B290" s="120"/>
      <c r="D290" s="196" t="s">
        <v>865</v>
      </c>
      <c r="F290" s="197" t="s">
        <v>5388</v>
      </c>
      <c r="L290" s="120"/>
      <c r="M290" s="198"/>
      <c r="T290" s="199"/>
      <c r="AT290" s="112" t="s">
        <v>865</v>
      </c>
      <c r="AU290" s="112" t="s">
        <v>240</v>
      </c>
    </row>
    <row r="291" spans="2:65" s="119" customFormat="1" x14ac:dyDescent="0.25">
      <c r="B291" s="120"/>
      <c r="D291" s="200" t="s">
        <v>867</v>
      </c>
      <c r="F291" s="424" t="s">
        <v>6111</v>
      </c>
      <c r="L291" s="120"/>
      <c r="M291" s="198"/>
      <c r="T291" s="199"/>
      <c r="AT291" s="112" t="s">
        <v>867</v>
      </c>
      <c r="AU291" s="112" t="s">
        <v>240</v>
      </c>
    </row>
    <row r="292" spans="2:65" s="202" customFormat="1" ht="11.25" x14ac:dyDescent="0.25">
      <c r="B292" s="203"/>
      <c r="D292" s="196" t="s">
        <v>869</v>
      </c>
      <c r="E292" s="204" t="s">
        <v>792</v>
      </c>
      <c r="F292" s="205" t="s">
        <v>6112</v>
      </c>
      <c r="H292" s="206">
        <v>254</v>
      </c>
      <c r="L292" s="203"/>
      <c r="M292" s="207"/>
      <c r="T292" s="208"/>
      <c r="AT292" s="204" t="s">
        <v>869</v>
      </c>
      <c r="AU292" s="204" t="s">
        <v>240</v>
      </c>
      <c r="AV292" s="202" t="s">
        <v>240</v>
      </c>
      <c r="AW292" s="202" t="s">
        <v>871</v>
      </c>
      <c r="AX292" s="202" t="s">
        <v>544</v>
      </c>
      <c r="AY292" s="204" t="s">
        <v>858</v>
      </c>
    </row>
    <row r="293" spans="2:65" s="119" customFormat="1" ht="16.5" customHeight="1" x14ac:dyDescent="0.25">
      <c r="B293" s="120"/>
      <c r="C293" s="418" t="s">
        <v>1586</v>
      </c>
      <c r="D293" s="418" t="s">
        <v>512</v>
      </c>
      <c r="E293" s="419" t="s">
        <v>6113</v>
      </c>
      <c r="F293" s="420" t="s">
        <v>6114</v>
      </c>
      <c r="G293" s="421" t="s">
        <v>63</v>
      </c>
      <c r="H293" s="422">
        <v>1.3109999999999999</v>
      </c>
      <c r="I293" s="423"/>
      <c r="J293" s="423">
        <f>ROUND(I293*H293,2)</f>
        <v>0</v>
      </c>
      <c r="K293" s="420" t="s">
        <v>862</v>
      </c>
      <c r="L293" s="120"/>
      <c r="M293" s="190" t="s">
        <v>792</v>
      </c>
      <c r="N293" s="191" t="s">
        <v>809</v>
      </c>
      <c r="O293" s="192">
        <v>1.9079999999999999</v>
      </c>
      <c r="P293" s="192">
        <f>O293*H293</f>
        <v>2.5013879999999999</v>
      </c>
      <c r="Q293" s="192">
        <v>0</v>
      </c>
      <c r="R293" s="192">
        <f>Q293*H293</f>
        <v>0</v>
      </c>
      <c r="S293" s="192">
        <v>0</v>
      </c>
      <c r="T293" s="193">
        <f>S293*H293</f>
        <v>0</v>
      </c>
      <c r="AR293" s="194" t="s">
        <v>955</v>
      </c>
      <c r="AT293" s="194" t="s">
        <v>512</v>
      </c>
      <c r="AU293" s="194" t="s">
        <v>240</v>
      </c>
      <c r="AY293" s="112" t="s">
        <v>858</v>
      </c>
      <c r="BE293" s="195">
        <f>IF(N293="základní",J293,0)</f>
        <v>0</v>
      </c>
      <c r="BF293" s="195">
        <f>IF(N293="snížená",J293,0)</f>
        <v>0</v>
      </c>
      <c r="BG293" s="195">
        <f>IF(N293="zákl. přenesená",J293,0)</f>
        <v>0</v>
      </c>
      <c r="BH293" s="195">
        <f>IF(N293="sníž. přenesená",J293,0)</f>
        <v>0</v>
      </c>
      <c r="BI293" s="195">
        <f>IF(N293="nulová",J293,0)</f>
        <v>0</v>
      </c>
      <c r="BJ293" s="112" t="s">
        <v>544</v>
      </c>
      <c r="BK293" s="195">
        <f>ROUND(I293*H293,2)</f>
        <v>0</v>
      </c>
      <c r="BL293" s="112" t="s">
        <v>955</v>
      </c>
      <c r="BM293" s="194" t="s">
        <v>6115</v>
      </c>
    </row>
    <row r="294" spans="2:65" s="119" customFormat="1" ht="19.5" x14ac:dyDescent="0.25">
      <c r="B294" s="120"/>
      <c r="D294" s="196" t="s">
        <v>865</v>
      </c>
      <c r="F294" s="197" t="s">
        <v>6116</v>
      </c>
      <c r="L294" s="120"/>
      <c r="M294" s="198"/>
      <c r="T294" s="199"/>
      <c r="AT294" s="112" t="s">
        <v>865</v>
      </c>
      <c r="AU294" s="112" t="s">
        <v>240</v>
      </c>
    </row>
    <row r="295" spans="2:65" s="119" customFormat="1" x14ac:dyDescent="0.25">
      <c r="B295" s="120"/>
      <c r="D295" s="200" t="s">
        <v>867</v>
      </c>
      <c r="F295" s="424" t="s">
        <v>6117</v>
      </c>
      <c r="L295" s="120"/>
      <c r="M295" s="198"/>
      <c r="T295" s="199"/>
      <c r="AT295" s="112" t="s">
        <v>867</v>
      </c>
      <c r="AU295" s="112" t="s">
        <v>240</v>
      </c>
    </row>
    <row r="296" spans="2:65" s="119" customFormat="1" ht="16.5" customHeight="1" x14ac:dyDescent="0.25">
      <c r="B296" s="120"/>
      <c r="C296" s="418" t="s">
        <v>1508</v>
      </c>
      <c r="D296" s="418" t="s">
        <v>512</v>
      </c>
      <c r="E296" s="419" t="s">
        <v>6118</v>
      </c>
      <c r="F296" s="420" t="s">
        <v>699</v>
      </c>
      <c r="G296" s="421" t="s">
        <v>214</v>
      </c>
      <c r="H296" s="422">
        <v>72</v>
      </c>
      <c r="I296" s="423"/>
      <c r="J296" s="423">
        <f>ROUND(I296*H296,2)</f>
        <v>0</v>
      </c>
      <c r="K296" s="420" t="s">
        <v>792</v>
      </c>
      <c r="L296" s="120"/>
      <c r="M296" s="190" t="s">
        <v>792</v>
      </c>
      <c r="N296" s="191" t="s">
        <v>809</v>
      </c>
      <c r="O296" s="192">
        <v>0</v>
      </c>
      <c r="P296" s="192">
        <f>O296*H296</f>
        <v>0</v>
      </c>
      <c r="Q296" s="192">
        <v>0</v>
      </c>
      <c r="R296" s="192">
        <f>Q296*H296</f>
        <v>0</v>
      </c>
      <c r="S296" s="192">
        <v>0</v>
      </c>
      <c r="T296" s="193">
        <f>S296*H296</f>
        <v>0</v>
      </c>
      <c r="AR296" s="194" t="s">
        <v>955</v>
      </c>
      <c r="AT296" s="194" t="s">
        <v>512</v>
      </c>
      <c r="AU296" s="194" t="s">
        <v>240</v>
      </c>
      <c r="AY296" s="112" t="s">
        <v>858</v>
      </c>
      <c r="BE296" s="195">
        <f>IF(N296="základní",J296,0)</f>
        <v>0</v>
      </c>
      <c r="BF296" s="195">
        <f>IF(N296="snížená",J296,0)</f>
        <v>0</v>
      </c>
      <c r="BG296" s="195">
        <f>IF(N296="zákl. přenesená",J296,0)</f>
        <v>0</v>
      </c>
      <c r="BH296" s="195">
        <f>IF(N296="sníž. přenesená",J296,0)</f>
        <v>0</v>
      </c>
      <c r="BI296" s="195">
        <f>IF(N296="nulová",J296,0)</f>
        <v>0</v>
      </c>
      <c r="BJ296" s="112" t="s">
        <v>544</v>
      </c>
      <c r="BK296" s="195">
        <f>ROUND(I296*H296,2)</f>
        <v>0</v>
      </c>
      <c r="BL296" s="112" t="s">
        <v>955</v>
      </c>
      <c r="BM296" s="194" t="s">
        <v>6119</v>
      </c>
    </row>
    <row r="297" spans="2:65" s="119" customFormat="1" x14ac:dyDescent="0.25">
      <c r="B297" s="120"/>
      <c r="D297" s="196" t="s">
        <v>865</v>
      </c>
      <c r="F297" s="197" t="s">
        <v>699</v>
      </c>
      <c r="L297" s="120"/>
      <c r="M297" s="198"/>
      <c r="T297" s="199"/>
      <c r="AT297" s="112" t="s">
        <v>865</v>
      </c>
      <c r="AU297" s="112" t="s">
        <v>240</v>
      </c>
    </row>
    <row r="298" spans="2:65" s="119" customFormat="1" ht="16.5" customHeight="1" x14ac:dyDescent="0.25">
      <c r="B298" s="120"/>
      <c r="C298" s="418" t="s">
        <v>1535</v>
      </c>
      <c r="D298" s="418" t="s">
        <v>512</v>
      </c>
      <c r="E298" s="419" t="s">
        <v>6120</v>
      </c>
      <c r="F298" s="420" t="s">
        <v>6121</v>
      </c>
      <c r="G298" s="421" t="s">
        <v>214</v>
      </c>
      <c r="H298" s="422">
        <v>42</v>
      </c>
      <c r="I298" s="423"/>
      <c r="J298" s="423">
        <f>ROUND(I298*H298,2)</f>
        <v>0</v>
      </c>
      <c r="K298" s="420" t="s">
        <v>792</v>
      </c>
      <c r="L298" s="120"/>
      <c r="M298" s="190" t="s">
        <v>792</v>
      </c>
      <c r="N298" s="191" t="s">
        <v>809</v>
      </c>
      <c r="O298" s="192">
        <v>0</v>
      </c>
      <c r="P298" s="192">
        <f>O298*H298</f>
        <v>0</v>
      </c>
      <c r="Q298" s="192">
        <v>0</v>
      </c>
      <c r="R298" s="192">
        <f>Q298*H298</f>
        <v>0</v>
      </c>
      <c r="S298" s="192">
        <v>0</v>
      </c>
      <c r="T298" s="193">
        <f>S298*H298</f>
        <v>0</v>
      </c>
      <c r="AR298" s="194" t="s">
        <v>955</v>
      </c>
      <c r="AT298" s="194" t="s">
        <v>512</v>
      </c>
      <c r="AU298" s="194" t="s">
        <v>240</v>
      </c>
      <c r="AY298" s="112" t="s">
        <v>858</v>
      </c>
      <c r="BE298" s="195">
        <f>IF(N298="základní",J298,0)</f>
        <v>0</v>
      </c>
      <c r="BF298" s="195">
        <f>IF(N298="snížená",J298,0)</f>
        <v>0</v>
      </c>
      <c r="BG298" s="195">
        <f>IF(N298="zákl. přenesená",J298,0)</f>
        <v>0</v>
      </c>
      <c r="BH298" s="195">
        <f>IF(N298="sníž. přenesená",J298,0)</f>
        <v>0</v>
      </c>
      <c r="BI298" s="195">
        <f>IF(N298="nulová",J298,0)</f>
        <v>0</v>
      </c>
      <c r="BJ298" s="112" t="s">
        <v>544</v>
      </c>
      <c r="BK298" s="195">
        <f>ROUND(I298*H298,2)</f>
        <v>0</v>
      </c>
      <c r="BL298" s="112" t="s">
        <v>955</v>
      </c>
      <c r="BM298" s="194" t="s">
        <v>6122</v>
      </c>
    </row>
    <row r="299" spans="2:65" s="119" customFormat="1" x14ac:dyDescent="0.25">
      <c r="B299" s="120"/>
      <c r="D299" s="196" t="s">
        <v>865</v>
      </c>
      <c r="F299" s="197" t="s">
        <v>6121</v>
      </c>
      <c r="L299" s="120"/>
      <c r="M299" s="198"/>
      <c r="T299" s="199"/>
      <c r="AT299" s="112" t="s">
        <v>865</v>
      </c>
      <c r="AU299" s="112" t="s">
        <v>240</v>
      </c>
    </row>
    <row r="300" spans="2:65" s="119" customFormat="1" ht="24.2" customHeight="1" x14ac:dyDescent="0.25">
      <c r="B300" s="120"/>
      <c r="C300" s="418" t="s">
        <v>1541</v>
      </c>
      <c r="D300" s="418" t="s">
        <v>512</v>
      </c>
      <c r="E300" s="419" t="s">
        <v>6123</v>
      </c>
      <c r="F300" s="420" t="s">
        <v>6124</v>
      </c>
      <c r="G300" s="421" t="s">
        <v>67</v>
      </c>
      <c r="H300" s="422">
        <v>1</v>
      </c>
      <c r="I300" s="423"/>
      <c r="J300" s="423">
        <f>ROUND(I300*H300,2)</f>
        <v>0</v>
      </c>
      <c r="K300" s="420" t="s">
        <v>792</v>
      </c>
      <c r="L300" s="120"/>
      <c r="M300" s="190" t="s">
        <v>792</v>
      </c>
      <c r="N300" s="191" t="s">
        <v>809</v>
      </c>
      <c r="O300" s="192">
        <v>0</v>
      </c>
      <c r="P300" s="192">
        <f>O300*H300</f>
        <v>0</v>
      </c>
      <c r="Q300" s="192">
        <v>0</v>
      </c>
      <c r="R300" s="192">
        <f>Q300*H300</f>
        <v>0</v>
      </c>
      <c r="S300" s="192">
        <v>0</v>
      </c>
      <c r="T300" s="193">
        <f>S300*H300</f>
        <v>0</v>
      </c>
      <c r="AR300" s="194" t="s">
        <v>955</v>
      </c>
      <c r="AT300" s="194" t="s">
        <v>512</v>
      </c>
      <c r="AU300" s="194" t="s">
        <v>240</v>
      </c>
      <c r="AY300" s="112" t="s">
        <v>858</v>
      </c>
      <c r="BE300" s="195">
        <f>IF(N300="základní",J300,0)</f>
        <v>0</v>
      </c>
      <c r="BF300" s="195">
        <f>IF(N300="snížená",J300,0)</f>
        <v>0</v>
      </c>
      <c r="BG300" s="195">
        <f>IF(N300="zákl. přenesená",J300,0)</f>
        <v>0</v>
      </c>
      <c r="BH300" s="195">
        <f>IF(N300="sníž. přenesená",J300,0)</f>
        <v>0</v>
      </c>
      <c r="BI300" s="195">
        <f>IF(N300="nulová",J300,0)</f>
        <v>0</v>
      </c>
      <c r="BJ300" s="112" t="s">
        <v>544</v>
      </c>
      <c r="BK300" s="195">
        <f>ROUND(I300*H300,2)</f>
        <v>0</v>
      </c>
      <c r="BL300" s="112" t="s">
        <v>955</v>
      </c>
      <c r="BM300" s="194" t="s">
        <v>6125</v>
      </c>
    </row>
    <row r="301" spans="2:65" s="119" customFormat="1" x14ac:dyDescent="0.25">
      <c r="B301" s="120"/>
      <c r="D301" s="196" t="s">
        <v>865</v>
      </c>
      <c r="F301" s="197" t="s">
        <v>6124</v>
      </c>
      <c r="L301" s="120"/>
      <c r="M301" s="198"/>
      <c r="T301" s="199"/>
      <c r="AT301" s="112" t="s">
        <v>865</v>
      </c>
      <c r="AU301" s="112" t="s">
        <v>240</v>
      </c>
    </row>
    <row r="302" spans="2:65" s="119" customFormat="1" ht="16.5" customHeight="1" x14ac:dyDescent="0.25">
      <c r="B302" s="120"/>
      <c r="C302" s="418" t="s">
        <v>1547</v>
      </c>
      <c r="D302" s="418" t="s">
        <v>512</v>
      </c>
      <c r="E302" s="419" t="s">
        <v>6126</v>
      </c>
      <c r="F302" s="420" t="s">
        <v>6127</v>
      </c>
      <c r="G302" s="421" t="s">
        <v>67</v>
      </c>
      <c r="H302" s="422">
        <v>1</v>
      </c>
      <c r="I302" s="423"/>
      <c r="J302" s="423">
        <f>ROUND(I302*H302,2)</f>
        <v>0</v>
      </c>
      <c r="K302" s="420" t="s">
        <v>792</v>
      </c>
      <c r="L302" s="120"/>
      <c r="M302" s="190" t="s">
        <v>792</v>
      </c>
      <c r="N302" s="191" t="s">
        <v>809</v>
      </c>
      <c r="O302" s="192">
        <v>0</v>
      </c>
      <c r="P302" s="192">
        <f>O302*H302</f>
        <v>0</v>
      </c>
      <c r="Q302" s="192">
        <v>0</v>
      </c>
      <c r="R302" s="192">
        <f>Q302*H302</f>
        <v>0</v>
      </c>
      <c r="S302" s="192">
        <v>0</v>
      </c>
      <c r="T302" s="193">
        <f>S302*H302</f>
        <v>0</v>
      </c>
      <c r="AR302" s="194" t="s">
        <v>955</v>
      </c>
      <c r="AT302" s="194" t="s">
        <v>512</v>
      </c>
      <c r="AU302" s="194" t="s">
        <v>240</v>
      </c>
      <c r="AY302" s="112" t="s">
        <v>858</v>
      </c>
      <c r="BE302" s="195">
        <f>IF(N302="základní",J302,0)</f>
        <v>0</v>
      </c>
      <c r="BF302" s="195">
        <f>IF(N302="snížená",J302,0)</f>
        <v>0</v>
      </c>
      <c r="BG302" s="195">
        <f>IF(N302="zákl. přenesená",J302,0)</f>
        <v>0</v>
      </c>
      <c r="BH302" s="195">
        <f>IF(N302="sníž. přenesená",J302,0)</f>
        <v>0</v>
      </c>
      <c r="BI302" s="195">
        <f>IF(N302="nulová",J302,0)</f>
        <v>0</v>
      </c>
      <c r="BJ302" s="112" t="s">
        <v>544</v>
      </c>
      <c r="BK302" s="195">
        <f>ROUND(I302*H302,2)</f>
        <v>0</v>
      </c>
      <c r="BL302" s="112" t="s">
        <v>955</v>
      </c>
      <c r="BM302" s="194" t="s">
        <v>6128</v>
      </c>
    </row>
    <row r="303" spans="2:65" s="119" customFormat="1" x14ac:dyDescent="0.25">
      <c r="B303" s="120"/>
      <c r="D303" s="196" t="s">
        <v>865</v>
      </c>
      <c r="F303" s="197" t="s">
        <v>6127</v>
      </c>
      <c r="L303" s="120"/>
      <c r="M303" s="198"/>
      <c r="T303" s="199"/>
      <c r="AT303" s="112" t="s">
        <v>865</v>
      </c>
      <c r="AU303" s="112" t="s">
        <v>240</v>
      </c>
    </row>
    <row r="304" spans="2:65" s="171" customFormat="1" ht="22.9" customHeight="1" x14ac:dyDescent="0.2">
      <c r="B304" s="172"/>
      <c r="D304" s="173" t="s">
        <v>854</v>
      </c>
      <c r="E304" s="181" t="s">
        <v>5870</v>
      </c>
      <c r="F304" s="181" t="s">
        <v>5871</v>
      </c>
      <c r="J304" s="182">
        <f>BK304</f>
        <v>0</v>
      </c>
      <c r="L304" s="172"/>
      <c r="M304" s="176"/>
      <c r="P304" s="177">
        <f>SUM(P305:P351)</f>
        <v>18.806800000000003</v>
      </c>
      <c r="R304" s="177">
        <f>SUM(R305:R351)</f>
        <v>5.0340000000000003E-2</v>
      </c>
      <c r="T304" s="178">
        <f>SUM(T305:T351)</f>
        <v>0</v>
      </c>
      <c r="AR304" s="173" t="s">
        <v>240</v>
      </c>
      <c r="AT304" s="179" t="s">
        <v>854</v>
      </c>
      <c r="AU304" s="179" t="s">
        <v>544</v>
      </c>
      <c r="AY304" s="173" t="s">
        <v>858</v>
      </c>
      <c r="BK304" s="180">
        <f>SUM(BK305:BK351)</f>
        <v>0</v>
      </c>
    </row>
    <row r="305" spans="2:65" s="119" customFormat="1" ht="16.5" customHeight="1" x14ac:dyDescent="0.25">
      <c r="B305" s="120"/>
      <c r="C305" s="418" t="s">
        <v>1199</v>
      </c>
      <c r="D305" s="418" t="s">
        <v>512</v>
      </c>
      <c r="E305" s="419" t="s">
        <v>6129</v>
      </c>
      <c r="F305" s="420" t="s">
        <v>6130</v>
      </c>
      <c r="G305" s="421" t="s">
        <v>67</v>
      </c>
      <c r="H305" s="422">
        <v>2</v>
      </c>
      <c r="I305" s="423"/>
      <c r="J305" s="423">
        <f>ROUND(I305*H305,2)</f>
        <v>0</v>
      </c>
      <c r="K305" s="420" t="s">
        <v>862</v>
      </c>
      <c r="L305" s="120"/>
      <c r="M305" s="190" t="s">
        <v>792</v>
      </c>
      <c r="N305" s="191" t="s">
        <v>809</v>
      </c>
      <c r="O305" s="192">
        <v>6.2E-2</v>
      </c>
      <c r="P305" s="192">
        <f>O305*H305</f>
        <v>0.124</v>
      </c>
      <c r="Q305" s="192">
        <v>1E-4</v>
      </c>
      <c r="R305" s="192">
        <f>Q305*H305</f>
        <v>2.0000000000000001E-4</v>
      </c>
      <c r="S305" s="192">
        <v>0</v>
      </c>
      <c r="T305" s="193">
        <f>S305*H305</f>
        <v>0</v>
      </c>
      <c r="AR305" s="194" t="s">
        <v>955</v>
      </c>
      <c r="AT305" s="194" t="s">
        <v>512</v>
      </c>
      <c r="AU305" s="194" t="s">
        <v>240</v>
      </c>
      <c r="AY305" s="112" t="s">
        <v>858</v>
      </c>
      <c r="BE305" s="195">
        <f>IF(N305="základní",J305,0)</f>
        <v>0</v>
      </c>
      <c r="BF305" s="195">
        <f>IF(N305="snížená",J305,0)</f>
        <v>0</v>
      </c>
      <c r="BG305" s="195">
        <f>IF(N305="zákl. přenesená",J305,0)</f>
        <v>0</v>
      </c>
      <c r="BH305" s="195">
        <f>IF(N305="sníž. přenesená",J305,0)</f>
        <v>0</v>
      </c>
      <c r="BI305" s="195">
        <f>IF(N305="nulová",J305,0)</f>
        <v>0</v>
      </c>
      <c r="BJ305" s="112" t="s">
        <v>544</v>
      </c>
      <c r="BK305" s="195">
        <f>ROUND(I305*H305,2)</f>
        <v>0</v>
      </c>
      <c r="BL305" s="112" t="s">
        <v>955</v>
      </c>
      <c r="BM305" s="194" t="s">
        <v>6131</v>
      </c>
    </row>
    <row r="306" spans="2:65" s="119" customFormat="1" x14ac:dyDescent="0.25">
      <c r="B306" s="120"/>
      <c r="D306" s="196" t="s">
        <v>865</v>
      </c>
      <c r="F306" s="197" t="s">
        <v>6132</v>
      </c>
      <c r="L306" s="120"/>
      <c r="M306" s="198"/>
      <c r="T306" s="199"/>
      <c r="AT306" s="112" t="s">
        <v>865</v>
      </c>
      <c r="AU306" s="112" t="s">
        <v>240</v>
      </c>
    </row>
    <row r="307" spans="2:65" s="119" customFormat="1" x14ac:dyDescent="0.25">
      <c r="B307" s="120"/>
      <c r="D307" s="200" t="s">
        <v>867</v>
      </c>
      <c r="F307" s="424" t="s">
        <v>6133</v>
      </c>
      <c r="L307" s="120"/>
      <c r="M307" s="198"/>
      <c r="T307" s="199"/>
      <c r="AT307" s="112" t="s">
        <v>867</v>
      </c>
      <c r="AU307" s="112" t="s">
        <v>240</v>
      </c>
    </row>
    <row r="308" spans="2:65" s="202" customFormat="1" ht="11.25" x14ac:dyDescent="0.25">
      <c r="B308" s="203"/>
      <c r="D308" s="196" t="s">
        <v>869</v>
      </c>
      <c r="E308" s="204" t="s">
        <v>792</v>
      </c>
      <c r="F308" s="205" t="s">
        <v>6134</v>
      </c>
      <c r="H308" s="206">
        <v>2</v>
      </c>
      <c r="L308" s="203"/>
      <c r="M308" s="207"/>
      <c r="T308" s="208"/>
      <c r="AT308" s="204" t="s">
        <v>869</v>
      </c>
      <c r="AU308" s="204" t="s">
        <v>240</v>
      </c>
      <c r="AV308" s="202" t="s">
        <v>240</v>
      </c>
      <c r="AW308" s="202" t="s">
        <v>871</v>
      </c>
      <c r="AX308" s="202" t="s">
        <v>544</v>
      </c>
      <c r="AY308" s="204" t="s">
        <v>858</v>
      </c>
    </row>
    <row r="309" spans="2:65" s="119" customFormat="1" ht="24.2" customHeight="1" x14ac:dyDescent="0.25">
      <c r="B309" s="120"/>
      <c r="C309" s="432" t="s">
        <v>1209</v>
      </c>
      <c r="D309" s="432" t="s">
        <v>932</v>
      </c>
      <c r="E309" s="433" t="s">
        <v>6135</v>
      </c>
      <c r="F309" s="434" t="s">
        <v>6136</v>
      </c>
      <c r="G309" s="435" t="s">
        <v>67</v>
      </c>
      <c r="H309" s="436">
        <v>2</v>
      </c>
      <c r="I309" s="437"/>
      <c r="J309" s="437">
        <f>ROUND(I309*H309,2)</f>
        <v>0</v>
      </c>
      <c r="K309" s="434" t="s">
        <v>792</v>
      </c>
      <c r="L309" s="215"/>
      <c r="M309" s="216" t="s">
        <v>792</v>
      </c>
      <c r="N309" s="217" t="s">
        <v>809</v>
      </c>
      <c r="O309" s="192">
        <v>0</v>
      </c>
      <c r="P309" s="192">
        <f>O309*H309</f>
        <v>0</v>
      </c>
      <c r="Q309" s="192">
        <v>0</v>
      </c>
      <c r="R309" s="192">
        <f>Q309*H309</f>
        <v>0</v>
      </c>
      <c r="S309" s="192">
        <v>0</v>
      </c>
      <c r="T309" s="193">
        <f>S309*H309</f>
        <v>0</v>
      </c>
      <c r="AR309" s="194" t="s">
        <v>1063</v>
      </c>
      <c r="AT309" s="194" t="s">
        <v>932</v>
      </c>
      <c r="AU309" s="194" t="s">
        <v>240</v>
      </c>
      <c r="AY309" s="112" t="s">
        <v>858</v>
      </c>
      <c r="BE309" s="195">
        <f>IF(N309="základní",J309,0)</f>
        <v>0</v>
      </c>
      <c r="BF309" s="195">
        <f>IF(N309="snížená",J309,0)</f>
        <v>0</v>
      </c>
      <c r="BG309" s="195">
        <f>IF(N309="zákl. přenesená",J309,0)</f>
        <v>0</v>
      </c>
      <c r="BH309" s="195">
        <f>IF(N309="sníž. přenesená",J309,0)</f>
        <v>0</v>
      </c>
      <c r="BI309" s="195">
        <f>IF(N309="nulová",J309,0)</f>
        <v>0</v>
      </c>
      <c r="BJ309" s="112" t="s">
        <v>544</v>
      </c>
      <c r="BK309" s="195">
        <f>ROUND(I309*H309,2)</f>
        <v>0</v>
      </c>
      <c r="BL309" s="112" t="s">
        <v>955</v>
      </c>
      <c r="BM309" s="194" t="s">
        <v>6137</v>
      </c>
    </row>
    <row r="310" spans="2:65" s="119" customFormat="1" ht="19.5" x14ac:dyDescent="0.25">
      <c r="B310" s="120"/>
      <c r="D310" s="196" t="s">
        <v>865</v>
      </c>
      <c r="F310" s="197" t="s">
        <v>6136</v>
      </c>
      <c r="L310" s="120"/>
      <c r="M310" s="198"/>
      <c r="T310" s="199"/>
      <c r="AT310" s="112" t="s">
        <v>865</v>
      </c>
      <c r="AU310" s="112" t="s">
        <v>240</v>
      </c>
    </row>
    <row r="311" spans="2:65" s="119" customFormat="1" ht="16.5" customHeight="1" x14ac:dyDescent="0.25">
      <c r="B311" s="120"/>
      <c r="C311" s="418" t="s">
        <v>1385</v>
      </c>
      <c r="D311" s="418" t="s">
        <v>512</v>
      </c>
      <c r="E311" s="419" t="s">
        <v>738</v>
      </c>
      <c r="F311" s="420" t="s">
        <v>739</v>
      </c>
      <c r="G311" s="421" t="s">
        <v>67</v>
      </c>
      <c r="H311" s="422">
        <v>24</v>
      </c>
      <c r="I311" s="423"/>
      <c r="J311" s="423">
        <f>ROUND(I311*H311,2)</f>
        <v>0</v>
      </c>
      <c r="K311" s="420" t="s">
        <v>862</v>
      </c>
      <c r="L311" s="120"/>
      <c r="M311" s="190" t="s">
        <v>792</v>
      </c>
      <c r="N311" s="191" t="s">
        <v>809</v>
      </c>
      <c r="O311" s="192">
        <v>0.22</v>
      </c>
      <c r="P311" s="192">
        <f>O311*H311</f>
        <v>5.28</v>
      </c>
      <c r="Q311" s="192">
        <v>1.3999999999999999E-4</v>
      </c>
      <c r="R311" s="192">
        <f>Q311*H311</f>
        <v>3.3599999999999997E-3</v>
      </c>
      <c r="S311" s="192">
        <v>0</v>
      </c>
      <c r="T311" s="193">
        <f>S311*H311</f>
        <v>0</v>
      </c>
      <c r="AR311" s="194" t="s">
        <v>955</v>
      </c>
      <c r="AT311" s="194" t="s">
        <v>512</v>
      </c>
      <c r="AU311" s="194" t="s">
        <v>240</v>
      </c>
      <c r="AY311" s="112" t="s">
        <v>858</v>
      </c>
      <c r="BE311" s="195">
        <f>IF(N311="základní",J311,0)</f>
        <v>0</v>
      </c>
      <c r="BF311" s="195">
        <f>IF(N311="snížená",J311,0)</f>
        <v>0</v>
      </c>
      <c r="BG311" s="195">
        <f>IF(N311="zákl. přenesená",J311,0)</f>
        <v>0</v>
      </c>
      <c r="BH311" s="195">
        <f>IF(N311="sníž. přenesená",J311,0)</f>
        <v>0</v>
      </c>
      <c r="BI311" s="195">
        <f>IF(N311="nulová",J311,0)</f>
        <v>0</v>
      </c>
      <c r="BJ311" s="112" t="s">
        <v>544</v>
      </c>
      <c r="BK311" s="195">
        <f>ROUND(I311*H311,2)</f>
        <v>0</v>
      </c>
      <c r="BL311" s="112" t="s">
        <v>955</v>
      </c>
      <c r="BM311" s="194" t="s">
        <v>6138</v>
      </c>
    </row>
    <row r="312" spans="2:65" s="119" customFormat="1" x14ac:dyDescent="0.25">
      <c r="B312" s="120"/>
      <c r="D312" s="196" t="s">
        <v>865</v>
      </c>
      <c r="F312" s="197" t="s">
        <v>6139</v>
      </c>
      <c r="L312" s="120"/>
      <c r="M312" s="198"/>
      <c r="T312" s="199"/>
      <c r="AT312" s="112" t="s">
        <v>865</v>
      </c>
      <c r="AU312" s="112" t="s">
        <v>240</v>
      </c>
    </row>
    <row r="313" spans="2:65" s="119" customFormat="1" x14ac:dyDescent="0.25">
      <c r="B313" s="120"/>
      <c r="D313" s="200" t="s">
        <v>867</v>
      </c>
      <c r="F313" s="424" t="s">
        <v>6140</v>
      </c>
      <c r="L313" s="120"/>
      <c r="M313" s="198"/>
      <c r="T313" s="199"/>
      <c r="AT313" s="112" t="s">
        <v>867</v>
      </c>
      <c r="AU313" s="112" t="s">
        <v>240</v>
      </c>
    </row>
    <row r="314" spans="2:65" s="119" customFormat="1" ht="16.5" customHeight="1" x14ac:dyDescent="0.25">
      <c r="B314" s="120"/>
      <c r="C314" s="418" t="s">
        <v>1250</v>
      </c>
      <c r="D314" s="418" t="s">
        <v>512</v>
      </c>
      <c r="E314" s="419" t="s">
        <v>717</v>
      </c>
      <c r="F314" s="420" t="s">
        <v>718</v>
      </c>
      <c r="G314" s="421" t="s">
        <v>67</v>
      </c>
      <c r="H314" s="422">
        <v>2</v>
      </c>
      <c r="I314" s="423"/>
      <c r="J314" s="423">
        <f>ROUND(I314*H314,2)</f>
        <v>0</v>
      </c>
      <c r="K314" s="420" t="s">
        <v>862</v>
      </c>
      <c r="L314" s="120"/>
      <c r="M314" s="190" t="s">
        <v>792</v>
      </c>
      <c r="N314" s="191" t="s">
        <v>809</v>
      </c>
      <c r="O314" s="192">
        <v>0.22700000000000001</v>
      </c>
      <c r="P314" s="192">
        <f>O314*H314</f>
        <v>0.45400000000000001</v>
      </c>
      <c r="Q314" s="192">
        <v>5.2999999999999998E-4</v>
      </c>
      <c r="R314" s="192">
        <f>Q314*H314</f>
        <v>1.06E-3</v>
      </c>
      <c r="S314" s="192">
        <v>0</v>
      </c>
      <c r="T314" s="193">
        <f>S314*H314</f>
        <v>0</v>
      </c>
      <c r="AR314" s="194" t="s">
        <v>955</v>
      </c>
      <c r="AT314" s="194" t="s">
        <v>512</v>
      </c>
      <c r="AU314" s="194" t="s">
        <v>240</v>
      </c>
      <c r="AY314" s="112" t="s">
        <v>858</v>
      </c>
      <c r="BE314" s="195">
        <f>IF(N314="základní",J314,0)</f>
        <v>0</v>
      </c>
      <c r="BF314" s="195">
        <f>IF(N314="snížená",J314,0)</f>
        <v>0</v>
      </c>
      <c r="BG314" s="195">
        <f>IF(N314="zákl. přenesená",J314,0)</f>
        <v>0</v>
      </c>
      <c r="BH314" s="195">
        <f>IF(N314="sníž. přenesená",J314,0)</f>
        <v>0</v>
      </c>
      <c r="BI314" s="195">
        <f>IF(N314="nulová",J314,0)</f>
        <v>0</v>
      </c>
      <c r="BJ314" s="112" t="s">
        <v>544</v>
      </c>
      <c r="BK314" s="195">
        <f>ROUND(I314*H314,2)</f>
        <v>0</v>
      </c>
      <c r="BL314" s="112" t="s">
        <v>955</v>
      </c>
      <c r="BM314" s="194" t="s">
        <v>6141</v>
      </c>
    </row>
    <row r="315" spans="2:65" s="119" customFormat="1" x14ac:dyDescent="0.25">
      <c r="B315" s="120"/>
      <c r="D315" s="196" t="s">
        <v>865</v>
      </c>
      <c r="F315" s="197" t="s">
        <v>6142</v>
      </c>
      <c r="L315" s="120"/>
      <c r="M315" s="198"/>
      <c r="T315" s="199"/>
      <c r="AT315" s="112" t="s">
        <v>865</v>
      </c>
      <c r="AU315" s="112" t="s">
        <v>240</v>
      </c>
    </row>
    <row r="316" spans="2:65" s="119" customFormat="1" x14ac:dyDescent="0.25">
      <c r="B316" s="120"/>
      <c r="D316" s="200" t="s">
        <v>867</v>
      </c>
      <c r="F316" s="424" t="s">
        <v>6143</v>
      </c>
      <c r="L316" s="120"/>
      <c r="M316" s="198"/>
      <c r="T316" s="199"/>
      <c r="AT316" s="112" t="s">
        <v>867</v>
      </c>
      <c r="AU316" s="112" t="s">
        <v>240</v>
      </c>
    </row>
    <row r="317" spans="2:65" s="119" customFormat="1" ht="16.5" customHeight="1" x14ac:dyDescent="0.25">
      <c r="B317" s="120"/>
      <c r="C317" s="418" t="s">
        <v>1254</v>
      </c>
      <c r="D317" s="418" t="s">
        <v>512</v>
      </c>
      <c r="E317" s="419" t="s">
        <v>717</v>
      </c>
      <c r="F317" s="420" t="s">
        <v>718</v>
      </c>
      <c r="G317" s="421" t="s">
        <v>67</v>
      </c>
      <c r="H317" s="422">
        <v>2</v>
      </c>
      <c r="I317" s="423"/>
      <c r="J317" s="423">
        <f>ROUND(I317*H317,2)</f>
        <v>0</v>
      </c>
      <c r="K317" s="420" t="s">
        <v>862</v>
      </c>
      <c r="L317" s="120"/>
      <c r="M317" s="190" t="s">
        <v>792</v>
      </c>
      <c r="N317" s="191" t="s">
        <v>809</v>
      </c>
      <c r="O317" s="192">
        <v>0.22700000000000001</v>
      </c>
      <c r="P317" s="192">
        <f>O317*H317</f>
        <v>0.45400000000000001</v>
      </c>
      <c r="Q317" s="192">
        <v>5.2999999999999998E-4</v>
      </c>
      <c r="R317" s="192">
        <f>Q317*H317</f>
        <v>1.06E-3</v>
      </c>
      <c r="S317" s="192">
        <v>0</v>
      </c>
      <c r="T317" s="193">
        <f>S317*H317</f>
        <v>0</v>
      </c>
      <c r="AR317" s="194" t="s">
        <v>955</v>
      </c>
      <c r="AT317" s="194" t="s">
        <v>512</v>
      </c>
      <c r="AU317" s="194" t="s">
        <v>240</v>
      </c>
      <c r="AY317" s="112" t="s">
        <v>858</v>
      </c>
      <c r="BE317" s="195">
        <f>IF(N317="základní",J317,0)</f>
        <v>0</v>
      </c>
      <c r="BF317" s="195">
        <f>IF(N317="snížená",J317,0)</f>
        <v>0</v>
      </c>
      <c r="BG317" s="195">
        <f>IF(N317="zákl. přenesená",J317,0)</f>
        <v>0</v>
      </c>
      <c r="BH317" s="195">
        <f>IF(N317="sníž. přenesená",J317,0)</f>
        <v>0</v>
      </c>
      <c r="BI317" s="195">
        <f>IF(N317="nulová",J317,0)</f>
        <v>0</v>
      </c>
      <c r="BJ317" s="112" t="s">
        <v>544</v>
      </c>
      <c r="BK317" s="195">
        <f>ROUND(I317*H317,2)</f>
        <v>0</v>
      </c>
      <c r="BL317" s="112" t="s">
        <v>955</v>
      </c>
      <c r="BM317" s="194" t="s">
        <v>6144</v>
      </c>
    </row>
    <row r="318" spans="2:65" s="119" customFormat="1" x14ac:dyDescent="0.25">
      <c r="B318" s="120"/>
      <c r="D318" s="196" t="s">
        <v>865</v>
      </c>
      <c r="F318" s="197" t="s">
        <v>6142</v>
      </c>
      <c r="L318" s="120"/>
      <c r="M318" s="198"/>
      <c r="T318" s="199"/>
      <c r="AT318" s="112" t="s">
        <v>865</v>
      </c>
      <c r="AU318" s="112" t="s">
        <v>240</v>
      </c>
    </row>
    <row r="319" spans="2:65" s="119" customFormat="1" x14ac:dyDescent="0.25">
      <c r="B319" s="120"/>
      <c r="D319" s="200" t="s">
        <v>867</v>
      </c>
      <c r="F319" s="424" t="s">
        <v>6143</v>
      </c>
      <c r="L319" s="120"/>
      <c r="M319" s="198"/>
      <c r="T319" s="199"/>
      <c r="AT319" s="112" t="s">
        <v>867</v>
      </c>
      <c r="AU319" s="112" t="s">
        <v>240</v>
      </c>
    </row>
    <row r="320" spans="2:65" s="119" customFormat="1" ht="16.5" customHeight="1" x14ac:dyDescent="0.25">
      <c r="B320" s="120"/>
      <c r="C320" s="418" t="s">
        <v>1266</v>
      </c>
      <c r="D320" s="418" t="s">
        <v>512</v>
      </c>
      <c r="E320" s="419" t="s">
        <v>6145</v>
      </c>
      <c r="F320" s="420" t="s">
        <v>6146</v>
      </c>
      <c r="G320" s="421" t="s">
        <v>67</v>
      </c>
      <c r="H320" s="422">
        <v>2</v>
      </c>
      <c r="I320" s="423"/>
      <c r="J320" s="423">
        <f>ROUND(I320*H320,2)</f>
        <v>0</v>
      </c>
      <c r="K320" s="420" t="s">
        <v>862</v>
      </c>
      <c r="L320" s="120"/>
      <c r="M320" s="190" t="s">
        <v>792</v>
      </c>
      <c r="N320" s="191" t="s">
        <v>809</v>
      </c>
      <c r="O320" s="192">
        <v>0.22700000000000001</v>
      </c>
      <c r="P320" s="192">
        <f>O320*H320</f>
        <v>0.45400000000000001</v>
      </c>
      <c r="Q320" s="192">
        <v>2.8700000000000002E-3</v>
      </c>
      <c r="R320" s="192">
        <f>Q320*H320</f>
        <v>5.7400000000000003E-3</v>
      </c>
      <c r="S320" s="192">
        <v>0</v>
      </c>
      <c r="T320" s="193">
        <f>S320*H320</f>
        <v>0</v>
      </c>
      <c r="AR320" s="194" t="s">
        <v>955</v>
      </c>
      <c r="AT320" s="194" t="s">
        <v>512</v>
      </c>
      <c r="AU320" s="194" t="s">
        <v>240</v>
      </c>
      <c r="AY320" s="112" t="s">
        <v>858</v>
      </c>
      <c r="BE320" s="195">
        <f>IF(N320="základní",J320,0)</f>
        <v>0</v>
      </c>
      <c r="BF320" s="195">
        <f>IF(N320="snížená",J320,0)</f>
        <v>0</v>
      </c>
      <c r="BG320" s="195">
        <f>IF(N320="zákl. přenesená",J320,0)</f>
        <v>0</v>
      </c>
      <c r="BH320" s="195">
        <f>IF(N320="sníž. přenesená",J320,0)</f>
        <v>0</v>
      </c>
      <c r="BI320" s="195">
        <f>IF(N320="nulová",J320,0)</f>
        <v>0</v>
      </c>
      <c r="BJ320" s="112" t="s">
        <v>544</v>
      </c>
      <c r="BK320" s="195">
        <f>ROUND(I320*H320,2)</f>
        <v>0</v>
      </c>
      <c r="BL320" s="112" t="s">
        <v>955</v>
      </c>
      <c r="BM320" s="194" t="s">
        <v>6147</v>
      </c>
    </row>
    <row r="321" spans="2:65" s="119" customFormat="1" x14ac:dyDescent="0.25">
      <c r="B321" s="120"/>
      <c r="D321" s="196" t="s">
        <v>865</v>
      </c>
      <c r="F321" s="197" t="s">
        <v>6148</v>
      </c>
      <c r="L321" s="120"/>
      <c r="M321" s="198"/>
      <c r="T321" s="199"/>
      <c r="AT321" s="112" t="s">
        <v>865</v>
      </c>
      <c r="AU321" s="112" t="s">
        <v>240</v>
      </c>
    </row>
    <row r="322" spans="2:65" s="119" customFormat="1" x14ac:dyDescent="0.25">
      <c r="B322" s="120"/>
      <c r="D322" s="200" t="s">
        <v>867</v>
      </c>
      <c r="F322" s="424" t="s">
        <v>6149</v>
      </c>
      <c r="L322" s="120"/>
      <c r="M322" s="198"/>
      <c r="T322" s="199"/>
      <c r="AT322" s="112" t="s">
        <v>867</v>
      </c>
      <c r="AU322" s="112" t="s">
        <v>240</v>
      </c>
    </row>
    <row r="323" spans="2:65" s="119" customFormat="1" ht="16.5" customHeight="1" x14ac:dyDescent="0.25">
      <c r="B323" s="120"/>
      <c r="C323" s="418" t="s">
        <v>692</v>
      </c>
      <c r="D323" s="418" t="s">
        <v>512</v>
      </c>
      <c r="E323" s="419" t="s">
        <v>6150</v>
      </c>
      <c r="F323" s="420" t="s">
        <v>6151</v>
      </c>
      <c r="G323" s="421" t="s">
        <v>67</v>
      </c>
      <c r="H323" s="422">
        <v>24</v>
      </c>
      <c r="I323" s="423"/>
      <c r="J323" s="423">
        <f>ROUND(I323*H323,2)</f>
        <v>0</v>
      </c>
      <c r="K323" s="420" t="s">
        <v>862</v>
      </c>
      <c r="L323" s="120"/>
      <c r="M323" s="190" t="s">
        <v>792</v>
      </c>
      <c r="N323" s="191" t="s">
        <v>809</v>
      </c>
      <c r="O323" s="192">
        <v>0.16500000000000001</v>
      </c>
      <c r="P323" s="192">
        <f>O323*H323</f>
        <v>3.96</v>
      </c>
      <c r="Q323" s="192">
        <v>8.5999999999999998E-4</v>
      </c>
      <c r="R323" s="192">
        <f>Q323*H323</f>
        <v>2.0639999999999999E-2</v>
      </c>
      <c r="S323" s="192">
        <v>0</v>
      </c>
      <c r="T323" s="193">
        <f>S323*H323</f>
        <v>0</v>
      </c>
      <c r="AR323" s="194" t="s">
        <v>955</v>
      </c>
      <c r="AT323" s="194" t="s">
        <v>512</v>
      </c>
      <c r="AU323" s="194" t="s">
        <v>240</v>
      </c>
      <c r="AY323" s="112" t="s">
        <v>858</v>
      </c>
      <c r="BE323" s="195">
        <f>IF(N323="základní",J323,0)</f>
        <v>0</v>
      </c>
      <c r="BF323" s="195">
        <f>IF(N323="snížená",J323,0)</f>
        <v>0</v>
      </c>
      <c r="BG323" s="195">
        <f>IF(N323="zákl. přenesená",J323,0)</f>
        <v>0</v>
      </c>
      <c r="BH323" s="195">
        <f>IF(N323="sníž. přenesená",J323,0)</f>
        <v>0</v>
      </c>
      <c r="BI323" s="195">
        <f>IF(N323="nulová",J323,0)</f>
        <v>0</v>
      </c>
      <c r="BJ323" s="112" t="s">
        <v>544</v>
      </c>
      <c r="BK323" s="195">
        <f>ROUND(I323*H323,2)</f>
        <v>0</v>
      </c>
      <c r="BL323" s="112" t="s">
        <v>955</v>
      </c>
      <c r="BM323" s="194" t="s">
        <v>6152</v>
      </c>
    </row>
    <row r="324" spans="2:65" s="119" customFormat="1" x14ac:dyDescent="0.25">
      <c r="B324" s="120"/>
      <c r="D324" s="196" t="s">
        <v>865</v>
      </c>
      <c r="F324" s="197" t="s">
        <v>6153</v>
      </c>
      <c r="L324" s="120"/>
      <c r="M324" s="198"/>
      <c r="T324" s="199"/>
      <c r="AT324" s="112" t="s">
        <v>865</v>
      </c>
      <c r="AU324" s="112" t="s">
        <v>240</v>
      </c>
    </row>
    <row r="325" spans="2:65" s="119" customFormat="1" x14ac:dyDescent="0.25">
      <c r="B325" s="120"/>
      <c r="D325" s="200" t="s">
        <v>867</v>
      </c>
      <c r="F325" s="424" t="s">
        <v>6154</v>
      </c>
      <c r="L325" s="120"/>
      <c r="M325" s="198"/>
      <c r="T325" s="199"/>
      <c r="AT325" s="112" t="s">
        <v>867</v>
      </c>
      <c r="AU325" s="112" t="s">
        <v>240</v>
      </c>
    </row>
    <row r="326" spans="2:65" s="119" customFormat="1" ht="16.5" customHeight="1" x14ac:dyDescent="0.25">
      <c r="B326" s="120"/>
      <c r="C326" s="418" t="s">
        <v>1216</v>
      </c>
      <c r="D326" s="418" t="s">
        <v>512</v>
      </c>
      <c r="E326" s="419" t="s">
        <v>6155</v>
      </c>
      <c r="F326" s="420" t="s">
        <v>6156</v>
      </c>
      <c r="G326" s="421" t="s">
        <v>67</v>
      </c>
      <c r="H326" s="422">
        <v>2</v>
      </c>
      <c r="I326" s="423"/>
      <c r="J326" s="423">
        <f>ROUND(I326*H326,2)</f>
        <v>0</v>
      </c>
      <c r="K326" s="420" t="s">
        <v>862</v>
      </c>
      <c r="L326" s="120"/>
      <c r="M326" s="190" t="s">
        <v>792</v>
      </c>
      <c r="N326" s="191" t="s">
        <v>809</v>
      </c>
      <c r="O326" s="192">
        <v>8.2000000000000003E-2</v>
      </c>
      <c r="P326" s="192">
        <f>O326*H326</f>
        <v>0.16400000000000001</v>
      </c>
      <c r="Q326" s="192">
        <v>2.2000000000000001E-4</v>
      </c>
      <c r="R326" s="192">
        <f>Q326*H326</f>
        <v>4.4000000000000002E-4</v>
      </c>
      <c r="S326" s="192">
        <v>0</v>
      </c>
      <c r="T326" s="193">
        <f>S326*H326</f>
        <v>0</v>
      </c>
      <c r="AR326" s="194" t="s">
        <v>955</v>
      </c>
      <c r="AT326" s="194" t="s">
        <v>512</v>
      </c>
      <c r="AU326" s="194" t="s">
        <v>240</v>
      </c>
      <c r="AY326" s="112" t="s">
        <v>858</v>
      </c>
      <c r="BE326" s="195">
        <f>IF(N326="základní",J326,0)</f>
        <v>0</v>
      </c>
      <c r="BF326" s="195">
        <f>IF(N326="snížená",J326,0)</f>
        <v>0</v>
      </c>
      <c r="BG326" s="195">
        <f>IF(N326="zákl. přenesená",J326,0)</f>
        <v>0</v>
      </c>
      <c r="BH326" s="195">
        <f>IF(N326="sníž. přenesená",J326,0)</f>
        <v>0</v>
      </c>
      <c r="BI326" s="195">
        <f>IF(N326="nulová",J326,0)</f>
        <v>0</v>
      </c>
      <c r="BJ326" s="112" t="s">
        <v>544</v>
      </c>
      <c r="BK326" s="195">
        <f>ROUND(I326*H326,2)</f>
        <v>0</v>
      </c>
      <c r="BL326" s="112" t="s">
        <v>955</v>
      </c>
      <c r="BM326" s="194" t="s">
        <v>6157</v>
      </c>
    </row>
    <row r="327" spans="2:65" s="119" customFormat="1" x14ac:dyDescent="0.25">
      <c r="B327" s="120"/>
      <c r="D327" s="196" t="s">
        <v>865</v>
      </c>
      <c r="F327" s="197" t="s">
        <v>6158</v>
      </c>
      <c r="L327" s="120"/>
      <c r="M327" s="198"/>
      <c r="T327" s="199"/>
      <c r="AT327" s="112" t="s">
        <v>865</v>
      </c>
      <c r="AU327" s="112" t="s">
        <v>240</v>
      </c>
    </row>
    <row r="328" spans="2:65" s="119" customFormat="1" x14ac:dyDescent="0.25">
      <c r="B328" s="120"/>
      <c r="D328" s="200" t="s">
        <v>867</v>
      </c>
      <c r="F328" s="424" t="s">
        <v>6159</v>
      </c>
      <c r="L328" s="120"/>
      <c r="M328" s="198"/>
      <c r="T328" s="199"/>
      <c r="AT328" s="112" t="s">
        <v>867</v>
      </c>
      <c r="AU328" s="112" t="s">
        <v>240</v>
      </c>
    </row>
    <row r="329" spans="2:65" s="119" customFormat="1" ht="16.5" customHeight="1" x14ac:dyDescent="0.25">
      <c r="B329" s="120"/>
      <c r="C329" s="418" t="s">
        <v>1261</v>
      </c>
      <c r="D329" s="418" t="s">
        <v>512</v>
      </c>
      <c r="E329" s="419" t="s">
        <v>6160</v>
      </c>
      <c r="F329" s="420" t="s">
        <v>6161</v>
      </c>
      <c r="G329" s="421" t="s">
        <v>67</v>
      </c>
      <c r="H329" s="422">
        <v>2</v>
      </c>
      <c r="I329" s="423"/>
      <c r="J329" s="423">
        <f>ROUND(I329*H329,2)</f>
        <v>0</v>
      </c>
      <c r="K329" s="420" t="s">
        <v>862</v>
      </c>
      <c r="L329" s="120"/>
      <c r="M329" s="190" t="s">
        <v>792</v>
      </c>
      <c r="N329" s="191" t="s">
        <v>809</v>
      </c>
      <c r="O329" s="192">
        <v>0.22700000000000001</v>
      </c>
      <c r="P329" s="192">
        <f>O329*H329</f>
        <v>0.45400000000000001</v>
      </c>
      <c r="Q329" s="192">
        <v>5.6999999999999998E-4</v>
      </c>
      <c r="R329" s="192">
        <f>Q329*H329</f>
        <v>1.14E-3</v>
      </c>
      <c r="S329" s="192">
        <v>0</v>
      </c>
      <c r="T329" s="193">
        <f>S329*H329</f>
        <v>0</v>
      </c>
      <c r="AR329" s="194" t="s">
        <v>955</v>
      </c>
      <c r="AT329" s="194" t="s">
        <v>512</v>
      </c>
      <c r="AU329" s="194" t="s">
        <v>240</v>
      </c>
      <c r="AY329" s="112" t="s">
        <v>858</v>
      </c>
      <c r="BE329" s="195">
        <f>IF(N329="základní",J329,0)</f>
        <v>0</v>
      </c>
      <c r="BF329" s="195">
        <f>IF(N329="snížená",J329,0)</f>
        <v>0</v>
      </c>
      <c r="BG329" s="195">
        <f>IF(N329="zákl. přenesená",J329,0)</f>
        <v>0</v>
      </c>
      <c r="BH329" s="195">
        <f>IF(N329="sníž. přenesená",J329,0)</f>
        <v>0</v>
      </c>
      <c r="BI329" s="195">
        <f>IF(N329="nulová",J329,0)</f>
        <v>0</v>
      </c>
      <c r="BJ329" s="112" t="s">
        <v>544</v>
      </c>
      <c r="BK329" s="195">
        <f>ROUND(I329*H329,2)</f>
        <v>0</v>
      </c>
      <c r="BL329" s="112" t="s">
        <v>955</v>
      </c>
      <c r="BM329" s="194" t="s">
        <v>6162</v>
      </c>
    </row>
    <row r="330" spans="2:65" s="119" customFormat="1" x14ac:dyDescent="0.25">
      <c r="B330" s="120"/>
      <c r="D330" s="196" t="s">
        <v>865</v>
      </c>
      <c r="F330" s="197" t="s">
        <v>6163</v>
      </c>
      <c r="L330" s="120"/>
      <c r="M330" s="198"/>
      <c r="T330" s="199"/>
      <c r="AT330" s="112" t="s">
        <v>865</v>
      </c>
      <c r="AU330" s="112" t="s">
        <v>240</v>
      </c>
    </row>
    <row r="331" spans="2:65" s="119" customFormat="1" x14ac:dyDescent="0.25">
      <c r="B331" s="120"/>
      <c r="D331" s="200" t="s">
        <v>867</v>
      </c>
      <c r="F331" s="424" t="s">
        <v>6164</v>
      </c>
      <c r="L331" s="120"/>
      <c r="M331" s="198"/>
      <c r="T331" s="199"/>
      <c r="AT331" s="112" t="s">
        <v>867</v>
      </c>
      <c r="AU331" s="112" t="s">
        <v>240</v>
      </c>
    </row>
    <row r="332" spans="2:65" s="119" customFormat="1" ht="24.2" customHeight="1" x14ac:dyDescent="0.25">
      <c r="B332" s="120"/>
      <c r="C332" s="418" t="s">
        <v>1276</v>
      </c>
      <c r="D332" s="418" t="s">
        <v>512</v>
      </c>
      <c r="E332" s="419" t="s">
        <v>6165</v>
      </c>
      <c r="F332" s="420" t="s">
        <v>6166</v>
      </c>
      <c r="G332" s="421" t="s">
        <v>67</v>
      </c>
      <c r="H332" s="422">
        <v>2</v>
      </c>
      <c r="I332" s="423"/>
      <c r="J332" s="423">
        <f>ROUND(I332*H332,2)</f>
        <v>0</v>
      </c>
      <c r="K332" s="420" t="s">
        <v>862</v>
      </c>
      <c r="L332" s="120"/>
      <c r="M332" s="190" t="s">
        <v>792</v>
      </c>
      <c r="N332" s="191" t="s">
        <v>809</v>
      </c>
      <c r="O332" s="192">
        <v>0.22700000000000001</v>
      </c>
      <c r="P332" s="192">
        <f>O332*H332</f>
        <v>0.45400000000000001</v>
      </c>
      <c r="Q332" s="192">
        <v>5.6999999999999998E-4</v>
      </c>
      <c r="R332" s="192">
        <f>Q332*H332</f>
        <v>1.14E-3</v>
      </c>
      <c r="S332" s="192">
        <v>0</v>
      </c>
      <c r="T332" s="193">
        <f>S332*H332</f>
        <v>0</v>
      </c>
      <c r="AR332" s="194" t="s">
        <v>955</v>
      </c>
      <c r="AT332" s="194" t="s">
        <v>512</v>
      </c>
      <c r="AU332" s="194" t="s">
        <v>240</v>
      </c>
      <c r="AY332" s="112" t="s">
        <v>858</v>
      </c>
      <c r="BE332" s="195">
        <f>IF(N332="základní",J332,0)</f>
        <v>0</v>
      </c>
      <c r="BF332" s="195">
        <f>IF(N332="snížená",J332,0)</f>
        <v>0</v>
      </c>
      <c r="BG332" s="195">
        <f>IF(N332="zákl. přenesená",J332,0)</f>
        <v>0</v>
      </c>
      <c r="BH332" s="195">
        <f>IF(N332="sníž. přenesená",J332,0)</f>
        <v>0</v>
      </c>
      <c r="BI332" s="195">
        <f>IF(N332="nulová",J332,0)</f>
        <v>0</v>
      </c>
      <c r="BJ332" s="112" t="s">
        <v>544</v>
      </c>
      <c r="BK332" s="195">
        <f>ROUND(I332*H332,2)</f>
        <v>0</v>
      </c>
      <c r="BL332" s="112" t="s">
        <v>955</v>
      </c>
      <c r="BM332" s="194" t="s">
        <v>6167</v>
      </c>
    </row>
    <row r="333" spans="2:65" s="119" customFormat="1" x14ac:dyDescent="0.25">
      <c r="B333" s="120"/>
      <c r="D333" s="196" t="s">
        <v>865</v>
      </c>
      <c r="F333" s="197" t="s">
        <v>6168</v>
      </c>
      <c r="L333" s="120"/>
      <c r="M333" s="198"/>
      <c r="T333" s="199"/>
      <c r="AT333" s="112" t="s">
        <v>865</v>
      </c>
      <c r="AU333" s="112" t="s">
        <v>240</v>
      </c>
    </row>
    <row r="334" spans="2:65" s="119" customFormat="1" x14ac:dyDescent="0.25">
      <c r="B334" s="120"/>
      <c r="D334" s="200" t="s">
        <v>867</v>
      </c>
      <c r="F334" s="424" t="s">
        <v>6169</v>
      </c>
      <c r="L334" s="120"/>
      <c r="M334" s="198"/>
      <c r="T334" s="199"/>
      <c r="AT334" s="112" t="s">
        <v>867</v>
      </c>
      <c r="AU334" s="112" t="s">
        <v>240</v>
      </c>
    </row>
    <row r="335" spans="2:65" s="119" customFormat="1" ht="16.5" customHeight="1" x14ac:dyDescent="0.25">
      <c r="B335" s="120"/>
      <c r="C335" s="418" t="s">
        <v>1226</v>
      </c>
      <c r="D335" s="418" t="s">
        <v>512</v>
      </c>
      <c r="E335" s="419" t="s">
        <v>719</v>
      </c>
      <c r="F335" s="420" t="s">
        <v>720</v>
      </c>
      <c r="G335" s="421" t="s">
        <v>67</v>
      </c>
      <c r="H335" s="422">
        <v>12</v>
      </c>
      <c r="I335" s="423"/>
      <c r="J335" s="423">
        <f>ROUND(I335*H335,2)</f>
        <v>0</v>
      </c>
      <c r="K335" s="420" t="s">
        <v>862</v>
      </c>
      <c r="L335" s="120"/>
      <c r="M335" s="190" t="s">
        <v>792</v>
      </c>
      <c r="N335" s="191" t="s">
        <v>809</v>
      </c>
      <c r="O335" s="192">
        <v>0.22</v>
      </c>
      <c r="P335" s="192">
        <f>O335*H335</f>
        <v>2.64</v>
      </c>
      <c r="Q335" s="192">
        <v>5.0000000000000001E-4</v>
      </c>
      <c r="R335" s="192">
        <f>Q335*H335</f>
        <v>6.0000000000000001E-3</v>
      </c>
      <c r="S335" s="192">
        <v>0</v>
      </c>
      <c r="T335" s="193">
        <f>S335*H335</f>
        <v>0</v>
      </c>
      <c r="AR335" s="194" t="s">
        <v>955</v>
      </c>
      <c r="AT335" s="194" t="s">
        <v>512</v>
      </c>
      <c r="AU335" s="194" t="s">
        <v>240</v>
      </c>
      <c r="AY335" s="112" t="s">
        <v>858</v>
      </c>
      <c r="BE335" s="195">
        <f>IF(N335="základní",J335,0)</f>
        <v>0</v>
      </c>
      <c r="BF335" s="195">
        <f>IF(N335="snížená",J335,0)</f>
        <v>0</v>
      </c>
      <c r="BG335" s="195">
        <f>IF(N335="zákl. přenesená",J335,0)</f>
        <v>0</v>
      </c>
      <c r="BH335" s="195">
        <f>IF(N335="sníž. přenesená",J335,0)</f>
        <v>0</v>
      </c>
      <c r="BI335" s="195">
        <f>IF(N335="nulová",J335,0)</f>
        <v>0</v>
      </c>
      <c r="BJ335" s="112" t="s">
        <v>544</v>
      </c>
      <c r="BK335" s="195">
        <f>ROUND(I335*H335,2)</f>
        <v>0</v>
      </c>
      <c r="BL335" s="112" t="s">
        <v>955</v>
      </c>
      <c r="BM335" s="194" t="s">
        <v>6170</v>
      </c>
    </row>
    <row r="336" spans="2:65" s="119" customFormat="1" x14ac:dyDescent="0.25">
      <c r="B336" s="120"/>
      <c r="D336" s="196" t="s">
        <v>865</v>
      </c>
      <c r="F336" s="197" t="s">
        <v>6171</v>
      </c>
      <c r="L336" s="120"/>
      <c r="M336" s="198"/>
      <c r="T336" s="199"/>
      <c r="AT336" s="112" t="s">
        <v>865</v>
      </c>
      <c r="AU336" s="112" t="s">
        <v>240</v>
      </c>
    </row>
    <row r="337" spans="2:65" s="119" customFormat="1" x14ac:dyDescent="0.25">
      <c r="B337" s="120"/>
      <c r="D337" s="200" t="s">
        <v>867</v>
      </c>
      <c r="F337" s="424" t="s">
        <v>6172</v>
      </c>
      <c r="L337" s="120"/>
      <c r="M337" s="198"/>
      <c r="T337" s="199"/>
      <c r="AT337" s="112" t="s">
        <v>867</v>
      </c>
      <c r="AU337" s="112" t="s">
        <v>240</v>
      </c>
    </row>
    <row r="338" spans="2:65" s="202" customFormat="1" ht="11.25" x14ac:dyDescent="0.25">
      <c r="B338" s="203"/>
      <c r="D338" s="196" t="s">
        <v>869</v>
      </c>
      <c r="E338" s="204" t="s">
        <v>792</v>
      </c>
      <c r="F338" s="205" t="s">
        <v>6173</v>
      </c>
      <c r="H338" s="206">
        <v>12</v>
      </c>
      <c r="L338" s="203"/>
      <c r="M338" s="207"/>
      <c r="T338" s="208"/>
      <c r="AT338" s="204" t="s">
        <v>869</v>
      </c>
      <c r="AU338" s="204" t="s">
        <v>240</v>
      </c>
      <c r="AV338" s="202" t="s">
        <v>240</v>
      </c>
      <c r="AW338" s="202" t="s">
        <v>871</v>
      </c>
      <c r="AX338" s="202" t="s">
        <v>544</v>
      </c>
      <c r="AY338" s="204" t="s">
        <v>858</v>
      </c>
    </row>
    <row r="339" spans="2:65" s="119" customFormat="1" ht="16.5" customHeight="1" x14ac:dyDescent="0.25">
      <c r="B339" s="120"/>
      <c r="C339" s="418" t="s">
        <v>1235</v>
      </c>
      <c r="D339" s="418" t="s">
        <v>512</v>
      </c>
      <c r="E339" s="419" t="s">
        <v>6174</v>
      </c>
      <c r="F339" s="420" t="s">
        <v>6175</v>
      </c>
      <c r="G339" s="421" t="s">
        <v>67</v>
      </c>
      <c r="H339" s="422">
        <v>4</v>
      </c>
      <c r="I339" s="423"/>
      <c r="J339" s="423">
        <f>ROUND(I339*H339,2)</f>
        <v>0</v>
      </c>
      <c r="K339" s="420" t="s">
        <v>862</v>
      </c>
      <c r="L339" s="120"/>
      <c r="M339" s="190" t="s">
        <v>792</v>
      </c>
      <c r="N339" s="191" t="s">
        <v>809</v>
      </c>
      <c r="O339" s="192">
        <v>0.22</v>
      </c>
      <c r="P339" s="192">
        <f>O339*H339</f>
        <v>0.88</v>
      </c>
      <c r="Q339" s="192">
        <v>5.6999999999999998E-4</v>
      </c>
      <c r="R339" s="192">
        <f>Q339*H339</f>
        <v>2.2799999999999999E-3</v>
      </c>
      <c r="S339" s="192">
        <v>0</v>
      </c>
      <c r="T339" s="193">
        <f>S339*H339</f>
        <v>0</v>
      </c>
      <c r="AR339" s="194" t="s">
        <v>955</v>
      </c>
      <c r="AT339" s="194" t="s">
        <v>512</v>
      </c>
      <c r="AU339" s="194" t="s">
        <v>240</v>
      </c>
      <c r="AY339" s="112" t="s">
        <v>858</v>
      </c>
      <c r="BE339" s="195">
        <f>IF(N339="základní",J339,0)</f>
        <v>0</v>
      </c>
      <c r="BF339" s="195">
        <f>IF(N339="snížená",J339,0)</f>
        <v>0</v>
      </c>
      <c r="BG339" s="195">
        <f>IF(N339="zákl. přenesená",J339,0)</f>
        <v>0</v>
      </c>
      <c r="BH339" s="195">
        <f>IF(N339="sníž. přenesená",J339,0)</f>
        <v>0</v>
      </c>
      <c r="BI339" s="195">
        <f>IF(N339="nulová",J339,0)</f>
        <v>0</v>
      </c>
      <c r="BJ339" s="112" t="s">
        <v>544</v>
      </c>
      <c r="BK339" s="195">
        <f>ROUND(I339*H339,2)</f>
        <v>0</v>
      </c>
      <c r="BL339" s="112" t="s">
        <v>955</v>
      </c>
      <c r="BM339" s="194" t="s">
        <v>6176</v>
      </c>
    </row>
    <row r="340" spans="2:65" s="119" customFormat="1" x14ac:dyDescent="0.25">
      <c r="B340" s="120"/>
      <c r="D340" s="196" t="s">
        <v>865</v>
      </c>
      <c r="F340" s="197" t="s">
        <v>6177</v>
      </c>
      <c r="L340" s="120"/>
      <c r="M340" s="198"/>
      <c r="T340" s="199"/>
      <c r="AT340" s="112" t="s">
        <v>865</v>
      </c>
      <c r="AU340" s="112" t="s">
        <v>240</v>
      </c>
    </row>
    <row r="341" spans="2:65" s="119" customFormat="1" x14ac:dyDescent="0.25">
      <c r="B341" s="120"/>
      <c r="D341" s="200" t="s">
        <v>867</v>
      </c>
      <c r="F341" s="424" t="s">
        <v>6178</v>
      </c>
      <c r="L341" s="120"/>
      <c r="M341" s="198"/>
      <c r="T341" s="199"/>
      <c r="AT341" s="112" t="s">
        <v>867</v>
      </c>
      <c r="AU341" s="112" t="s">
        <v>240</v>
      </c>
    </row>
    <row r="342" spans="2:65" s="202" customFormat="1" ht="11.25" x14ac:dyDescent="0.25">
      <c r="B342" s="203"/>
      <c r="D342" s="196" t="s">
        <v>869</v>
      </c>
      <c r="E342" s="204" t="s">
        <v>792</v>
      </c>
      <c r="F342" s="205" t="s">
        <v>5235</v>
      </c>
      <c r="H342" s="206">
        <v>4</v>
      </c>
      <c r="L342" s="203"/>
      <c r="M342" s="207"/>
      <c r="T342" s="208"/>
      <c r="AT342" s="204" t="s">
        <v>869</v>
      </c>
      <c r="AU342" s="204" t="s">
        <v>240</v>
      </c>
      <c r="AV342" s="202" t="s">
        <v>240</v>
      </c>
      <c r="AW342" s="202" t="s">
        <v>871</v>
      </c>
      <c r="AX342" s="202" t="s">
        <v>544</v>
      </c>
      <c r="AY342" s="204" t="s">
        <v>858</v>
      </c>
    </row>
    <row r="343" spans="2:65" s="119" customFormat="1" ht="16.5" customHeight="1" x14ac:dyDescent="0.25">
      <c r="B343" s="120"/>
      <c r="C343" s="418" t="s">
        <v>1241</v>
      </c>
      <c r="D343" s="418" t="s">
        <v>512</v>
      </c>
      <c r="E343" s="419" t="s">
        <v>6179</v>
      </c>
      <c r="F343" s="420" t="s">
        <v>6180</v>
      </c>
      <c r="G343" s="421" t="s">
        <v>67</v>
      </c>
      <c r="H343" s="422">
        <v>2</v>
      </c>
      <c r="I343" s="423"/>
      <c r="J343" s="423">
        <f>ROUND(I343*H343,2)</f>
        <v>0</v>
      </c>
      <c r="K343" s="420" t="s">
        <v>862</v>
      </c>
      <c r="L343" s="120"/>
      <c r="M343" s="190" t="s">
        <v>792</v>
      </c>
      <c r="N343" s="191" t="s">
        <v>809</v>
      </c>
      <c r="O343" s="192">
        <v>0.38100000000000001</v>
      </c>
      <c r="P343" s="192">
        <f>O343*H343</f>
        <v>0.76200000000000001</v>
      </c>
      <c r="Q343" s="192">
        <v>5.1999999999999995E-4</v>
      </c>
      <c r="R343" s="192">
        <f>Q343*H343</f>
        <v>1.0399999999999999E-3</v>
      </c>
      <c r="S343" s="192">
        <v>0</v>
      </c>
      <c r="T343" s="193">
        <f>S343*H343</f>
        <v>0</v>
      </c>
      <c r="AR343" s="194" t="s">
        <v>955</v>
      </c>
      <c r="AT343" s="194" t="s">
        <v>512</v>
      </c>
      <c r="AU343" s="194" t="s">
        <v>240</v>
      </c>
      <c r="AY343" s="112" t="s">
        <v>858</v>
      </c>
      <c r="BE343" s="195">
        <f>IF(N343="základní",J343,0)</f>
        <v>0</v>
      </c>
      <c r="BF343" s="195">
        <f>IF(N343="snížená",J343,0)</f>
        <v>0</v>
      </c>
      <c r="BG343" s="195">
        <f>IF(N343="zákl. přenesená",J343,0)</f>
        <v>0</v>
      </c>
      <c r="BH343" s="195">
        <f>IF(N343="sníž. přenesená",J343,0)</f>
        <v>0</v>
      </c>
      <c r="BI343" s="195">
        <f>IF(N343="nulová",J343,0)</f>
        <v>0</v>
      </c>
      <c r="BJ343" s="112" t="s">
        <v>544</v>
      </c>
      <c r="BK343" s="195">
        <f>ROUND(I343*H343,2)</f>
        <v>0</v>
      </c>
      <c r="BL343" s="112" t="s">
        <v>955</v>
      </c>
      <c r="BM343" s="194" t="s">
        <v>6181</v>
      </c>
    </row>
    <row r="344" spans="2:65" s="119" customFormat="1" x14ac:dyDescent="0.25">
      <c r="B344" s="120"/>
      <c r="D344" s="196" t="s">
        <v>865</v>
      </c>
      <c r="F344" s="197" t="s">
        <v>6182</v>
      </c>
      <c r="L344" s="120"/>
      <c r="M344" s="198"/>
      <c r="T344" s="199"/>
      <c r="AT344" s="112" t="s">
        <v>865</v>
      </c>
      <c r="AU344" s="112" t="s">
        <v>240</v>
      </c>
    </row>
    <row r="345" spans="2:65" s="119" customFormat="1" x14ac:dyDescent="0.25">
      <c r="B345" s="120"/>
      <c r="D345" s="200" t="s">
        <v>867</v>
      </c>
      <c r="F345" s="424" t="s">
        <v>6183</v>
      </c>
      <c r="L345" s="120"/>
      <c r="M345" s="198"/>
      <c r="T345" s="199"/>
      <c r="AT345" s="112" t="s">
        <v>867</v>
      </c>
      <c r="AU345" s="112" t="s">
        <v>240</v>
      </c>
    </row>
    <row r="346" spans="2:65" s="119" customFormat="1" ht="16.5" customHeight="1" x14ac:dyDescent="0.25">
      <c r="B346" s="120"/>
      <c r="C346" s="418" t="s">
        <v>1246</v>
      </c>
      <c r="D346" s="418" t="s">
        <v>512</v>
      </c>
      <c r="E346" s="419" t="s">
        <v>6184</v>
      </c>
      <c r="F346" s="420" t="s">
        <v>6185</v>
      </c>
      <c r="G346" s="421" t="s">
        <v>67</v>
      </c>
      <c r="H346" s="422">
        <v>2</v>
      </c>
      <c r="I346" s="423"/>
      <c r="J346" s="423">
        <f>ROUND(I346*H346,2)</f>
        <v>0</v>
      </c>
      <c r="K346" s="420" t="s">
        <v>862</v>
      </c>
      <c r="L346" s="120"/>
      <c r="M346" s="190" t="s">
        <v>792</v>
      </c>
      <c r="N346" s="191" t="s">
        <v>809</v>
      </c>
      <c r="O346" s="192">
        <v>1.329</v>
      </c>
      <c r="P346" s="192">
        <f>O346*H346</f>
        <v>2.6579999999999999</v>
      </c>
      <c r="Q346" s="192">
        <v>3.1199999999999999E-3</v>
      </c>
      <c r="R346" s="192">
        <f>Q346*H346</f>
        <v>6.2399999999999999E-3</v>
      </c>
      <c r="S346" s="192">
        <v>0</v>
      </c>
      <c r="T346" s="193">
        <f>S346*H346</f>
        <v>0</v>
      </c>
      <c r="AR346" s="194" t="s">
        <v>955</v>
      </c>
      <c r="AT346" s="194" t="s">
        <v>512</v>
      </c>
      <c r="AU346" s="194" t="s">
        <v>240</v>
      </c>
      <c r="AY346" s="112" t="s">
        <v>858</v>
      </c>
      <c r="BE346" s="195">
        <f>IF(N346="základní",J346,0)</f>
        <v>0</v>
      </c>
      <c r="BF346" s="195">
        <f>IF(N346="snížená",J346,0)</f>
        <v>0</v>
      </c>
      <c r="BG346" s="195">
        <f>IF(N346="zákl. přenesená",J346,0)</f>
        <v>0</v>
      </c>
      <c r="BH346" s="195">
        <f>IF(N346="sníž. přenesená",J346,0)</f>
        <v>0</v>
      </c>
      <c r="BI346" s="195">
        <f>IF(N346="nulová",J346,0)</f>
        <v>0</v>
      </c>
      <c r="BJ346" s="112" t="s">
        <v>544</v>
      </c>
      <c r="BK346" s="195">
        <f>ROUND(I346*H346,2)</f>
        <v>0</v>
      </c>
      <c r="BL346" s="112" t="s">
        <v>955</v>
      </c>
      <c r="BM346" s="194" t="s">
        <v>6186</v>
      </c>
    </row>
    <row r="347" spans="2:65" s="119" customFormat="1" x14ac:dyDescent="0.25">
      <c r="B347" s="120"/>
      <c r="D347" s="196" t="s">
        <v>865</v>
      </c>
      <c r="F347" s="197" t="s">
        <v>6187</v>
      </c>
      <c r="L347" s="120"/>
      <c r="M347" s="198"/>
      <c r="T347" s="199"/>
      <c r="AT347" s="112" t="s">
        <v>865</v>
      </c>
      <c r="AU347" s="112" t="s">
        <v>240</v>
      </c>
    </row>
    <row r="348" spans="2:65" s="119" customFormat="1" x14ac:dyDescent="0.25">
      <c r="B348" s="120"/>
      <c r="D348" s="200" t="s">
        <v>867</v>
      </c>
      <c r="F348" s="424" t="s">
        <v>6188</v>
      </c>
      <c r="L348" s="120"/>
      <c r="M348" s="198"/>
      <c r="T348" s="199"/>
      <c r="AT348" s="112" t="s">
        <v>867</v>
      </c>
      <c r="AU348" s="112" t="s">
        <v>240</v>
      </c>
    </row>
    <row r="349" spans="2:65" s="119" customFormat="1" ht="16.5" customHeight="1" x14ac:dyDescent="0.25">
      <c r="B349" s="120"/>
      <c r="C349" s="418" t="s">
        <v>1580</v>
      </c>
      <c r="D349" s="418" t="s">
        <v>512</v>
      </c>
      <c r="E349" s="419" t="s">
        <v>6189</v>
      </c>
      <c r="F349" s="420" t="s">
        <v>6190</v>
      </c>
      <c r="G349" s="421" t="s">
        <v>63</v>
      </c>
      <c r="H349" s="422">
        <v>0.05</v>
      </c>
      <c r="I349" s="423"/>
      <c r="J349" s="423">
        <f>ROUND(I349*H349,2)</f>
        <v>0</v>
      </c>
      <c r="K349" s="420" t="s">
        <v>862</v>
      </c>
      <c r="L349" s="120"/>
      <c r="M349" s="190" t="s">
        <v>792</v>
      </c>
      <c r="N349" s="191" t="s">
        <v>809</v>
      </c>
      <c r="O349" s="192">
        <v>1.3759999999999999</v>
      </c>
      <c r="P349" s="192">
        <f>O349*H349</f>
        <v>6.88E-2</v>
      </c>
      <c r="Q349" s="192">
        <v>0</v>
      </c>
      <c r="R349" s="192">
        <f>Q349*H349</f>
        <v>0</v>
      </c>
      <c r="S349" s="192">
        <v>0</v>
      </c>
      <c r="T349" s="193">
        <f>S349*H349</f>
        <v>0</v>
      </c>
      <c r="AR349" s="194" t="s">
        <v>955</v>
      </c>
      <c r="AT349" s="194" t="s">
        <v>512</v>
      </c>
      <c r="AU349" s="194" t="s">
        <v>240</v>
      </c>
      <c r="AY349" s="112" t="s">
        <v>858</v>
      </c>
      <c r="BE349" s="195">
        <f>IF(N349="základní",J349,0)</f>
        <v>0</v>
      </c>
      <c r="BF349" s="195">
        <f>IF(N349="snížená",J349,0)</f>
        <v>0</v>
      </c>
      <c r="BG349" s="195">
        <f>IF(N349="zákl. přenesená",J349,0)</f>
        <v>0</v>
      </c>
      <c r="BH349" s="195">
        <f>IF(N349="sníž. přenesená",J349,0)</f>
        <v>0</v>
      </c>
      <c r="BI349" s="195">
        <f>IF(N349="nulová",J349,0)</f>
        <v>0</v>
      </c>
      <c r="BJ349" s="112" t="s">
        <v>544</v>
      </c>
      <c r="BK349" s="195">
        <f>ROUND(I349*H349,2)</f>
        <v>0</v>
      </c>
      <c r="BL349" s="112" t="s">
        <v>955</v>
      </c>
      <c r="BM349" s="194" t="s">
        <v>6191</v>
      </c>
    </row>
    <row r="350" spans="2:65" s="119" customFormat="1" ht="19.5" x14ac:dyDescent="0.25">
      <c r="B350" s="120"/>
      <c r="D350" s="196" t="s">
        <v>865</v>
      </c>
      <c r="F350" s="197" t="s">
        <v>6192</v>
      </c>
      <c r="L350" s="120"/>
      <c r="M350" s="198"/>
      <c r="T350" s="199"/>
      <c r="AT350" s="112" t="s">
        <v>865</v>
      </c>
      <c r="AU350" s="112" t="s">
        <v>240</v>
      </c>
    </row>
    <row r="351" spans="2:65" s="119" customFormat="1" x14ac:dyDescent="0.25">
      <c r="B351" s="120"/>
      <c r="D351" s="200" t="s">
        <v>867</v>
      </c>
      <c r="F351" s="424" t="s">
        <v>6193</v>
      </c>
      <c r="L351" s="120"/>
      <c r="M351" s="198"/>
      <c r="T351" s="199"/>
      <c r="AT351" s="112" t="s">
        <v>867</v>
      </c>
      <c r="AU351" s="112" t="s">
        <v>240</v>
      </c>
    </row>
    <row r="352" spans="2:65" s="171" customFormat="1" ht="22.9" customHeight="1" x14ac:dyDescent="0.2">
      <c r="B352" s="172"/>
      <c r="D352" s="173" t="s">
        <v>854</v>
      </c>
      <c r="E352" s="181" t="s">
        <v>6194</v>
      </c>
      <c r="F352" s="181" t="s">
        <v>6195</v>
      </c>
      <c r="J352" s="182">
        <f>BK352</f>
        <v>0</v>
      </c>
      <c r="L352" s="172"/>
      <c r="M352" s="176"/>
      <c r="P352" s="177">
        <f>SUM(P353:P405)</f>
        <v>19.449310000000001</v>
      </c>
      <c r="R352" s="177">
        <f>SUM(R353:R405)</f>
        <v>0.83737000000000006</v>
      </c>
      <c r="T352" s="178">
        <f>SUM(T353:T405)</f>
        <v>0</v>
      </c>
      <c r="AR352" s="173" t="s">
        <v>240</v>
      </c>
      <c r="AT352" s="179" t="s">
        <v>854</v>
      </c>
      <c r="AU352" s="179" t="s">
        <v>544</v>
      </c>
      <c r="AY352" s="173" t="s">
        <v>858</v>
      </c>
      <c r="BK352" s="180">
        <f>SUM(BK353:BK405)</f>
        <v>0</v>
      </c>
    </row>
    <row r="353" spans="2:65" s="119" customFormat="1" ht="16.5" customHeight="1" x14ac:dyDescent="0.25">
      <c r="B353" s="120"/>
      <c r="C353" s="418" t="s">
        <v>1366</v>
      </c>
      <c r="D353" s="418" t="s">
        <v>512</v>
      </c>
      <c r="E353" s="419" t="s">
        <v>730</v>
      </c>
      <c r="F353" s="420" t="s">
        <v>731</v>
      </c>
      <c r="G353" s="421" t="s">
        <v>67</v>
      </c>
      <c r="H353" s="422">
        <v>24</v>
      </c>
      <c r="I353" s="423"/>
      <c r="J353" s="423">
        <f>ROUND(I353*H353,2)</f>
        <v>0</v>
      </c>
      <c r="K353" s="420" t="s">
        <v>862</v>
      </c>
      <c r="L353" s="120"/>
      <c r="M353" s="190" t="s">
        <v>792</v>
      </c>
      <c r="N353" s="191" t="s">
        <v>809</v>
      </c>
      <c r="O353" s="192">
        <v>0.26800000000000002</v>
      </c>
      <c r="P353" s="192">
        <f>O353*H353</f>
        <v>6.4320000000000004</v>
      </c>
      <c r="Q353" s="192">
        <v>0</v>
      </c>
      <c r="R353" s="192">
        <f>Q353*H353</f>
        <v>0</v>
      </c>
      <c r="S353" s="192">
        <v>0</v>
      </c>
      <c r="T353" s="193">
        <f>S353*H353</f>
        <v>0</v>
      </c>
      <c r="AR353" s="194" t="s">
        <v>955</v>
      </c>
      <c r="AT353" s="194" t="s">
        <v>512</v>
      </c>
      <c r="AU353" s="194" t="s">
        <v>240</v>
      </c>
      <c r="AY353" s="112" t="s">
        <v>858</v>
      </c>
      <c r="BE353" s="195">
        <f>IF(N353="základní",J353,0)</f>
        <v>0</v>
      </c>
      <c r="BF353" s="195">
        <f>IF(N353="snížená",J353,0)</f>
        <v>0</v>
      </c>
      <c r="BG353" s="195">
        <f>IF(N353="zákl. přenesená",J353,0)</f>
        <v>0</v>
      </c>
      <c r="BH353" s="195">
        <f>IF(N353="sníž. přenesená",J353,0)</f>
        <v>0</v>
      </c>
      <c r="BI353" s="195">
        <f>IF(N353="nulová",J353,0)</f>
        <v>0</v>
      </c>
      <c r="BJ353" s="112" t="s">
        <v>544</v>
      </c>
      <c r="BK353" s="195">
        <f>ROUND(I353*H353,2)</f>
        <v>0</v>
      </c>
      <c r="BL353" s="112" t="s">
        <v>955</v>
      </c>
      <c r="BM353" s="194" t="s">
        <v>6196</v>
      </c>
    </row>
    <row r="354" spans="2:65" s="119" customFormat="1" x14ac:dyDescent="0.25">
      <c r="B354" s="120"/>
      <c r="D354" s="196" t="s">
        <v>865</v>
      </c>
      <c r="F354" s="197" t="s">
        <v>6197</v>
      </c>
      <c r="L354" s="120"/>
      <c r="M354" s="198"/>
      <c r="T354" s="199"/>
      <c r="AT354" s="112" t="s">
        <v>865</v>
      </c>
      <c r="AU354" s="112" t="s">
        <v>240</v>
      </c>
    </row>
    <row r="355" spans="2:65" s="119" customFormat="1" x14ac:dyDescent="0.25">
      <c r="B355" s="120"/>
      <c r="D355" s="200" t="s">
        <v>867</v>
      </c>
      <c r="F355" s="424" t="s">
        <v>6198</v>
      </c>
      <c r="L355" s="120"/>
      <c r="M355" s="198"/>
      <c r="T355" s="199"/>
      <c r="AT355" s="112" t="s">
        <v>867</v>
      </c>
      <c r="AU355" s="112" t="s">
        <v>240</v>
      </c>
    </row>
    <row r="356" spans="2:65" s="119" customFormat="1" ht="21.75" customHeight="1" x14ac:dyDescent="0.25">
      <c r="B356" s="120"/>
      <c r="C356" s="418" t="s">
        <v>1361</v>
      </c>
      <c r="D356" s="418" t="s">
        <v>512</v>
      </c>
      <c r="E356" s="419" t="s">
        <v>6199</v>
      </c>
      <c r="F356" s="420" t="s">
        <v>6200</v>
      </c>
      <c r="G356" s="421" t="s">
        <v>67</v>
      </c>
      <c r="H356" s="422">
        <v>3</v>
      </c>
      <c r="I356" s="423"/>
      <c r="J356" s="423">
        <f>ROUND(I356*H356,2)</f>
        <v>0</v>
      </c>
      <c r="K356" s="420" t="s">
        <v>862</v>
      </c>
      <c r="L356" s="120"/>
      <c r="M356" s="190" t="s">
        <v>792</v>
      </c>
      <c r="N356" s="191" t="s">
        <v>809</v>
      </c>
      <c r="O356" s="192">
        <v>0.23899999999999999</v>
      </c>
      <c r="P356" s="192">
        <f>O356*H356</f>
        <v>0.71699999999999997</v>
      </c>
      <c r="Q356" s="192">
        <v>1.46E-2</v>
      </c>
      <c r="R356" s="192">
        <f>Q356*H356</f>
        <v>4.3799999999999999E-2</v>
      </c>
      <c r="S356" s="192">
        <v>0</v>
      </c>
      <c r="T356" s="193">
        <f>S356*H356</f>
        <v>0</v>
      </c>
      <c r="AR356" s="194" t="s">
        <v>955</v>
      </c>
      <c r="AT356" s="194" t="s">
        <v>512</v>
      </c>
      <c r="AU356" s="194" t="s">
        <v>240</v>
      </c>
      <c r="AY356" s="112" t="s">
        <v>858</v>
      </c>
      <c r="BE356" s="195">
        <f>IF(N356="základní",J356,0)</f>
        <v>0</v>
      </c>
      <c r="BF356" s="195">
        <f>IF(N356="snížená",J356,0)</f>
        <v>0</v>
      </c>
      <c r="BG356" s="195">
        <f>IF(N356="zákl. přenesená",J356,0)</f>
        <v>0</v>
      </c>
      <c r="BH356" s="195">
        <f>IF(N356="sníž. přenesená",J356,0)</f>
        <v>0</v>
      </c>
      <c r="BI356" s="195">
        <f>IF(N356="nulová",J356,0)</f>
        <v>0</v>
      </c>
      <c r="BJ356" s="112" t="s">
        <v>544</v>
      </c>
      <c r="BK356" s="195">
        <f>ROUND(I356*H356,2)</f>
        <v>0</v>
      </c>
      <c r="BL356" s="112" t="s">
        <v>955</v>
      </c>
      <c r="BM356" s="194" t="s">
        <v>6201</v>
      </c>
    </row>
    <row r="357" spans="2:65" s="119" customFormat="1" ht="19.5" x14ac:dyDescent="0.25">
      <c r="B357" s="120"/>
      <c r="D357" s="196" t="s">
        <v>865</v>
      </c>
      <c r="F357" s="197" t="s">
        <v>6202</v>
      </c>
      <c r="L357" s="120"/>
      <c r="M357" s="198"/>
      <c r="T357" s="199"/>
      <c r="AT357" s="112" t="s">
        <v>865</v>
      </c>
      <c r="AU357" s="112" t="s">
        <v>240</v>
      </c>
    </row>
    <row r="358" spans="2:65" s="119" customFormat="1" x14ac:dyDescent="0.25">
      <c r="B358" s="120"/>
      <c r="D358" s="200" t="s">
        <v>867</v>
      </c>
      <c r="F358" s="424" t="s">
        <v>6203</v>
      </c>
      <c r="L358" s="120"/>
      <c r="M358" s="198"/>
      <c r="T358" s="199"/>
      <c r="AT358" s="112" t="s">
        <v>867</v>
      </c>
      <c r="AU358" s="112" t="s">
        <v>240</v>
      </c>
    </row>
    <row r="359" spans="2:65" s="119" customFormat="1" ht="21.75" customHeight="1" x14ac:dyDescent="0.25">
      <c r="B359" s="120"/>
      <c r="C359" s="418" t="s">
        <v>1357</v>
      </c>
      <c r="D359" s="418" t="s">
        <v>512</v>
      </c>
      <c r="E359" s="419" t="s">
        <v>722</v>
      </c>
      <c r="F359" s="420" t="s">
        <v>723</v>
      </c>
      <c r="G359" s="421" t="s">
        <v>67</v>
      </c>
      <c r="H359" s="422">
        <v>1</v>
      </c>
      <c r="I359" s="423"/>
      <c r="J359" s="423">
        <f>ROUND(I359*H359,2)</f>
        <v>0</v>
      </c>
      <c r="K359" s="420" t="s">
        <v>862</v>
      </c>
      <c r="L359" s="120"/>
      <c r="M359" s="190" t="s">
        <v>792</v>
      </c>
      <c r="N359" s="191" t="s">
        <v>809</v>
      </c>
      <c r="O359" s="192">
        <v>0.247</v>
      </c>
      <c r="P359" s="192">
        <f>O359*H359</f>
        <v>0.247</v>
      </c>
      <c r="Q359" s="192">
        <v>1.7080000000000001E-2</v>
      </c>
      <c r="R359" s="192">
        <f>Q359*H359</f>
        <v>1.7080000000000001E-2</v>
      </c>
      <c r="S359" s="192">
        <v>0</v>
      </c>
      <c r="T359" s="193">
        <f>S359*H359</f>
        <v>0</v>
      </c>
      <c r="AR359" s="194" t="s">
        <v>955</v>
      </c>
      <c r="AT359" s="194" t="s">
        <v>512</v>
      </c>
      <c r="AU359" s="194" t="s">
        <v>240</v>
      </c>
      <c r="AY359" s="112" t="s">
        <v>858</v>
      </c>
      <c r="BE359" s="195">
        <f>IF(N359="základní",J359,0)</f>
        <v>0</v>
      </c>
      <c r="BF359" s="195">
        <f>IF(N359="snížená",J359,0)</f>
        <v>0</v>
      </c>
      <c r="BG359" s="195">
        <f>IF(N359="zákl. přenesená",J359,0)</f>
        <v>0</v>
      </c>
      <c r="BH359" s="195">
        <f>IF(N359="sníž. přenesená",J359,0)</f>
        <v>0</v>
      </c>
      <c r="BI359" s="195">
        <f>IF(N359="nulová",J359,0)</f>
        <v>0</v>
      </c>
      <c r="BJ359" s="112" t="s">
        <v>544</v>
      </c>
      <c r="BK359" s="195">
        <f>ROUND(I359*H359,2)</f>
        <v>0</v>
      </c>
      <c r="BL359" s="112" t="s">
        <v>955</v>
      </c>
      <c r="BM359" s="194" t="s">
        <v>6204</v>
      </c>
    </row>
    <row r="360" spans="2:65" s="119" customFormat="1" ht="19.5" x14ac:dyDescent="0.25">
      <c r="B360" s="120"/>
      <c r="D360" s="196" t="s">
        <v>865</v>
      </c>
      <c r="F360" s="197" t="s">
        <v>6205</v>
      </c>
      <c r="L360" s="120"/>
      <c r="M360" s="198"/>
      <c r="T360" s="199"/>
      <c r="AT360" s="112" t="s">
        <v>865</v>
      </c>
      <c r="AU360" s="112" t="s">
        <v>240</v>
      </c>
    </row>
    <row r="361" spans="2:65" s="119" customFormat="1" x14ac:dyDescent="0.25">
      <c r="B361" s="120"/>
      <c r="D361" s="200" t="s">
        <v>867</v>
      </c>
      <c r="F361" s="424" t="s">
        <v>6206</v>
      </c>
      <c r="L361" s="120"/>
      <c r="M361" s="198"/>
      <c r="T361" s="199"/>
      <c r="AT361" s="112" t="s">
        <v>867</v>
      </c>
      <c r="AU361" s="112" t="s">
        <v>240</v>
      </c>
    </row>
    <row r="362" spans="2:65" s="119" customFormat="1" ht="21.75" customHeight="1" x14ac:dyDescent="0.25">
      <c r="B362" s="120"/>
      <c r="C362" s="418" t="s">
        <v>1353</v>
      </c>
      <c r="D362" s="418" t="s">
        <v>512</v>
      </c>
      <c r="E362" s="419" t="s">
        <v>6207</v>
      </c>
      <c r="F362" s="420" t="s">
        <v>6208</v>
      </c>
      <c r="G362" s="421" t="s">
        <v>67</v>
      </c>
      <c r="H362" s="422">
        <v>2</v>
      </c>
      <c r="I362" s="423"/>
      <c r="J362" s="423">
        <f>ROUND(I362*H362,2)</f>
        <v>0</v>
      </c>
      <c r="K362" s="420" t="s">
        <v>862</v>
      </c>
      <c r="L362" s="120"/>
      <c r="M362" s="190" t="s">
        <v>792</v>
      </c>
      <c r="N362" s="191" t="s">
        <v>809</v>
      </c>
      <c r="O362" s="192">
        <v>0.27100000000000002</v>
      </c>
      <c r="P362" s="192">
        <f>O362*H362</f>
        <v>0.54200000000000004</v>
      </c>
      <c r="Q362" s="192">
        <v>2.5159999999999998E-2</v>
      </c>
      <c r="R362" s="192">
        <f>Q362*H362</f>
        <v>5.0319999999999997E-2</v>
      </c>
      <c r="S362" s="192">
        <v>0</v>
      </c>
      <c r="T362" s="193">
        <f>S362*H362</f>
        <v>0</v>
      </c>
      <c r="AR362" s="194" t="s">
        <v>955</v>
      </c>
      <c r="AT362" s="194" t="s">
        <v>512</v>
      </c>
      <c r="AU362" s="194" t="s">
        <v>240</v>
      </c>
      <c r="AY362" s="112" t="s">
        <v>858</v>
      </c>
      <c r="BE362" s="195">
        <f>IF(N362="základní",J362,0)</f>
        <v>0</v>
      </c>
      <c r="BF362" s="195">
        <f>IF(N362="snížená",J362,0)</f>
        <v>0</v>
      </c>
      <c r="BG362" s="195">
        <f>IF(N362="zákl. přenesená",J362,0)</f>
        <v>0</v>
      </c>
      <c r="BH362" s="195">
        <f>IF(N362="sníž. přenesená",J362,0)</f>
        <v>0</v>
      </c>
      <c r="BI362" s="195">
        <f>IF(N362="nulová",J362,0)</f>
        <v>0</v>
      </c>
      <c r="BJ362" s="112" t="s">
        <v>544</v>
      </c>
      <c r="BK362" s="195">
        <f>ROUND(I362*H362,2)</f>
        <v>0</v>
      </c>
      <c r="BL362" s="112" t="s">
        <v>955</v>
      </c>
      <c r="BM362" s="194" t="s">
        <v>6209</v>
      </c>
    </row>
    <row r="363" spans="2:65" s="119" customFormat="1" ht="19.5" x14ac:dyDescent="0.25">
      <c r="B363" s="120"/>
      <c r="D363" s="196" t="s">
        <v>865</v>
      </c>
      <c r="F363" s="197" t="s">
        <v>6210</v>
      </c>
      <c r="L363" s="120"/>
      <c r="M363" s="198"/>
      <c r="T363" s="199"/>
      <c r="AT363" s="112" t="s">
        <v>865</v>
      </c>
      <c r="AU363" s="112" t="s">
        <v>240</v>
      </c>
    </row>
    <row r="364" spans="2:65" s="119" customFormat="1" x14ac:dyDescent="0.25">
      <c r="B364" s="120"/>
      <c r="D364" s="200" t="s">
        <v>867</v>
      </c>
      <c r="F364" s="424" t="s">
        <v>6211</v>
      </c>
      <c r="L364" s="120"/>
      <c r="M364" s="198"/>
      <c r="T364" s="199"/>
      <c r="AT364" s="112" t="s">
        <v>867</v>
      </c>
      <c r="AU364" s="112" t="s">
        <v>240</v>
      </c>
    </row>
    <row r="365" spans="2:65" s="119" customFormat="1" ht="21.75" customHeight="1" x14ac:dyDescent="0.25">
      <c r="B365" s="120"/>
      <c r="C365" s="418" t="s">
        <v>1349</v>
      </c>
      <c r="D365" s="418" t="s">
        <v>512</v>
      </c>
      <c r="E365" s="419" t="s">
        <v>6212</v>
      </c>
      <c r="F365" s="420" t="s">
        <v>6213</v>
      </c>
      <c r="G365" s="421" t="s">
        <v>67</v>
      </c>
      <c r="H365" s="422">
        <v>3</v>
      </c>
      <c r="I365" s="423"/>
      <c r="J365" s="423">
        <f>ROUND(I365*H365,2)</f>
        <v>0</v>
      </c>
      <c r="K365" s="420" t="s">
        <v>862</v>
      </c>
      <c r="L365" s="120"/>
      <c r="M365" s="190" t="s">
        <v>792</v>
      </c>
      <c r="N365" s="191" t="s">
        <v>809</v>
      </c>
      <c r="O365" s="192">
        <v>0.28799999999999998</v>
      </c>
      <c r="P365" s="192">
        <f>O365*H365</f>
        <v>0.86399999999999988</v>
      </c>
      <c r="Q365" s="192">
        <v>3.09E-2</v>
      </c>
      <c r="R365" s="192">
        <f>Q365*H365</f>
        <v>9.2700000000000005E-2</v>
      </c>
      <c r="S365" s="192">
        <v>0</v>
      </c>
      <c r="T365" s="193">
        <f>S365*H365</f>
        <v>0</v>
      </c>
      <c r="AR365" s="194" t="s">
        <v>955</v>
      </c>
      <c r="AT365" s="194" t="s">
        <v>512</v>
      </c>
      <c r="AU365" s="194" t="s">
        <v>240</v>
      </c>
      <c r="AY365" s="112" t="s">
        <v>858</v>
      </c>
      <c r="BE365" s="195">
        <f>IF(N365="základní",J365,0)</f>
        <v>0</v>
      </c>
      <c r="BF365" s="195">
        <f>IF(N365="snížená",J365,0)</f>
        <v>0</v>
      </c>
      <c r="BG365" s="195">
        <f>IF(N365="zákl. přenesená",J365,0)</f>
        <v>0</v>
      </c>
      <c r="BH365" s="195">
        <f>IF(N365="sníž. přenesená",J365,0)</f>
        <v>0</v>
      </c>
      <c r="BI365" s="195">
        <f>IF(N365="nulová",J365,0)</f>
        <v>0</v>
      </c>
      <c r="BJ365" s="112" t="s">
        <v>544</v>
      </c>
      <c r="BK365" s="195">
        <f>ROUND(I365*H365,2)</f>
        <v>0</v>
      </c>
      <c r="BL365" s="112" t="s">
        <v>955</v>
      </c>
      <c r="BM365" s="194" t="s">
        <v>6214</v>
      </c>
    </row>
    <row r="366" spans="2:65" s="119" customFormat="1" ht="19.5" x14ac:dyDescent="0.25">
      <c r="B366" s="120"/>
      <c r="D366" s="196" t="s">
        <v>865</v>
      </c>
      <c r="F366" s="197" t="s">
        <v>6215</v>
      </c>
      <c r="L366" s="120"/>
      <c r="M366" s="198"/>
      <c r="T366" s="199"/>
      <c r="AT366" s="112" t="s">
        <v>865</v>
      </c>
      <c r="AU366" s="112" t="s">
        <v>240</v>
      </c>
    </row>
    <row r="367" spans="2:65" s="119" customFormat="1" x14ac:dyDescent="0.25">
      <c r="B367" s="120"/>
      <c r="D367" s="200" t="s">
        <v>867</v>
      </c>
      <c r="F367" s="424" t="s">
        <v>6216</v>
      </c>
      <c r="L367" s="120"/>
      <c r="M367" s="198"/>
      <c r="T367" s="199"/>
      <c r="AT367" s="112" t="s">
        <v>867</v>
      </c>
      <c r="AU367" s="112" t="s">
        <v>240</v>
      </c>
    </row>
    <row r="368" spans="2:65" s="119" customFormat="1" ht="21.75" customHeight="1" x14ac:dyDescent="0.25">
      <c r="B368" s="120"/>
      <c r="C368" s="418" t="s">
        <v>1341</v>
      </c>
      <c r="D368" s="418" t="s">
        <v>512</v>
      </c>
      <c r="E368" s="419" t="s">
        <v>6217</v>
      </c>
      <c r="F368" s="420" t="s">
        <v>6218</v>
      </c>
      <c r="G368" s="421" t="s">
        <v>67</v>
      </c>
      <c r="H368" s="422">
        <v>4</v>
      </c>
      <c r="I368" s="423"/>
      <c r="J368" s="423">
        <f>ROUND(I368*H368,2)</f>
        <v>0</v>
      </c>
      <c r="K368" s="420" t="s">
        <v>862</v>
      </c>
      <c r="L368" s="120"/>
      <c r="M368" s="190" t="s">
        <v>792</v>
      </c>
      <c r="N368" s="191" t="s">
        <v>809</v>
      </c>
      <c r="O368" s="192">
        <v>0.35699999999999998</v>
      </c>
      <c r="P368" s="192">
        <f>O368*H368</f>
        <v>1.4279999999999999</v>
      </c>
      <c r="Q368" s="192">
        <v>5.4960000000000002E-2</v>
      </c>
      <c r="R368" s="192">
        <f>Q368*H368</f>
        <v>0.21984000000000001</v>
      </c>
      <c r="S368" s="192">
        <v>0</v>
      </c>
      <c r="T368" s="193">
        <f>S368*H368</f>
        <v>0</v>
      </c>
      <c r="AR368" s="194" t="s">
        <v>955</v>
      </c>
      <c r="AT368" s="194" t="s">
        <v>512</v>
      </c>
      <c r="AU368" s="194" t="s">
        <v>240</v>
      </c>
      <c r="AY368" s="112" t="s">
        <v>858</v>
      </c>
      <c r="BE368" s="195">
        <f>IF(N368="základní",J368,0)</f>
        <v>0</v>
      </c>
      <c r="BF368" s="195">
        <f>IF(N368="snížená",J368,0)</f>
        <v>0</v>
      </c>
      <c r="BG368" s="195">
        <f>IF(N368="zákl. přenesená",J368,0)</f>
        <v>0</v>
      </c>
      <c r="BH368" s="195">
        <f>IF(N368="sníž. přenesená",J368,0)</f>
        <v>0</v>
      </c>
      <c r="BI368" s="195">
        <f>IF(N368="nulová",J368,0)</f>
        <v>0</v>
      </c>
      <c r="BJ368" s="112" t="s">
        <v>544</v>
      </c>
      <c r="BK368" s="195">
        <f>ROUND(I368*H368,2)</f>
        <v>0</v>
      </c>
      <c r="BL368" s="112" t="s">
        <v>955</v>
      </c>
      <c r="BM368" s="194" t="s">
        <v>6219</v>
      </c>
    </row>
    <row r="369" spans="2:65" s="119" customFormat="1" ht="19.5" x14ac:dyDescent="0.25">
      <c r="B369" s="120"/>
      <c r="D369" s="196" t="s">
        <v>865</v>
      </c>
      <c r="F369" s="197" t="s">
        <v>6220</v>
      </c>
      <c r="L369" s="120"/>
      <c r="M369" s="198"/>
      <c r="T369" s="199"/>
      <c r="AT369" s="112" t="s">
        <v>865</v>
      </c>
      <c r="AU369" s="112" t="s">
        <v>240</v>
      </c>
    </row>
    <row r="370" spans="2:65" s="119" customFormat="1" x14ac:dyDescent="0.25">
      <c r="B370" s="120"/>
      <c r="D370" s="200" t="s">
        <v>867</v>
      </c>
      <c r="F370" s="424" t="s">
        <v>6221</v>
      </c>
      <c r="L370" s="120"/>
      <c r="M370" s="198"/>
      <c r="T370" s="199"/>
      <c r="AT370" s="112" t="s">
        <v>867</v>
      </c>
      <c r="AU370" s="112" t="s">
        <v>240</v>
      </c>
    </row>
    <row r="371" spans="2:65" s="202" customFormat="1" ht="11.25" x14ac:dyDescent="0.25">
      <c r="B371" s="203"/>
      <c r="D371" s="196" t="s">
        <v>869</v>
      </c>
      <c r="E371" s="204" t="s">
        <v>792</v>
      </c>
      <c r="F371" s="205" t="s">
        <v>6222</v>
      </c>
      <c r="H371" s="206">
        <v>4</v>
      </c>
      <c r="L371" s="203"/>
      <c r="M371" s="207"/>
      <c r="T371" s="208"/>
      <c r="AT371" s="204" t="s">
        <v>869</v>
      </c>
      <c r="AU371" s="204" t="s">
        <v>240</v>
      </c>
      <c r="AV371" s="202" t="s">
        <v>240</v>
      </c>
      <c r="AW371" s="202" t="s">
        <v>871</v>
      </c>
      <c r="AX371" s="202" t="s">
        <v>544</v>
      </c>
      <c r="AY371" s="204" t="s">
        <v>858</v>
      </c>
    </row>
    <row r="372" spans="2:65" s="119" customFormat="1" ht="21.75" customHeight="1" x14ac:dyDescent="0.25">
      <c r="B372" s="120"/>
      <c r="C372" s="418" t="s">
        <v>1327</v>
      </c>
      <c r="D372" s="418" t="s">
        <v>512</v>
      </c>
      <c r="E372" s="419" t="s">
        <v>6223</v>
      </c>
      <c r="F372" s="420" t="s">
        <v>6224</v>
      </c>
      <c r="G372" s="421" t="s">
        <v>67</v>
      </c>
      <c r="H372" s="422">
        <v>2</v>
      </c>
      <c r="I372" s="423"/>
      <c r="J372" s="423">
        <f>ROUND(I372*H372,2)</f>
        <v>0</v>
      </c>
      <c r="K372" s="420" t="s">
        <v>862</v>
      </c>
      <c r="L372" s="120"/>
      <c r="M372" s="190" t="s">
        <v>792</v>
      </c>
      <c r="N372" s="191" t="s">
        <v>809</v>
      </c>
      <c r="O372" s="192">
        <v>0.26100000000000001</v>
      </c>
      <c r="P372" s="192">
        <f>O372*H372</f>
        <v>0.52200000000000002</v>
      </c>
      <c r="Q372" s="192">
        <v>2.1760000000000002E-2</v>
      </c>
      <c r="R372" s="192">
        <f>Q372*H372</f>
        <v>4.3520000000000003E-2</v>
      </c>
      <c r="S372" s="192">
        <v>0</v>
      </c>
      <c r="T372" s="193">
        <f>S372*H372</f>
        <v>0</v>
      </c>
      <c r="AR372" s="194" t="s">
        <v>955</v>
      </c>
      <c r="AT372" s="194" t="s">
        <v>512</v>
      </c>
      <c r="AU372" s="194" t="s">
        <v>240</v>
      </c>
      <c r="AY372" s="112" t="s">
        <v>858</v>
      </c>
      <c r="BE372" s="195">
        <f>IF(N372="základní",J372,0)</f>
        <v>0</v>
      </c>
      <c r="BF372" s="195">
        <f>IF(N372="snížená",J372,0)</f>
        <v>0</v>
      </c>
      <c r="BG372" s="195">
        <f>IF(N372="zákl. přenesená",J372,0)</f>
        <v>0</v>
      </c>
      <c r="BH372" s="195">
        <f>IF(N372="sníž. přenesená",J372,0)</f>
        <v>0</v>
      </c>
      <c r="BI372" s="195">
        <f>IF(N372="nulová",J372,0)</f>
        <v>0</v>
      </c>
      <c r="BJ372" s="112" t="s">
        <v>544</v>
      </c>
      <c r="BK372" s="195">
        <f>ROUND(I372*H372,2)</f>
        <v>0</v>
      </c>
      <c r="BL372" s="112" t="s">
        <v>955</v>
      </c>
      <c r="BM372" s="194" t="s">
        <v>6225</v>
      </c>
    </row>
    <row r="373" spans="2:65" s="119" customFormat="1" ht="19.5" x14ac:dyDescent="0.25">
      <c r="B373" s="120"/>
      <c r="D373" s="196" t="s">
        <v>865</v>
      </c>
      <c r="F373" s="197" t="s">
        <v>6226</v>
      </c>
      <c r="L373" s="120"/>
      <c r="M373" s="198"/>
      <c r="T373" s="199"/>
      <c r="AT373" s="112" t="s">
        <v>865</v>
      </c>
      <c r="AU373" s="112" t="s">
        <v>240</v>
      </c>
    </row>
    <row r="374" spans="2:65" s="119" customFormat="1" x14ac:dyDescent="0.25">
      <c r="B374" s="120"/>
      <c r="D374" s="200" t="s">
        <v>867</v>
      </c>
      <c r="F374" s="424" t="s">
        <v>6227</v>
      </c>
      <c r="L374" s="120"/>
      <c r="M374" s="198"/>
      <c r="T374" s="199"/>
      <c r="AT374" s="112" t="s">
        <v>867</v>
      </c>
      <c r="AU374" s="112" t="s">
        <v>240</v>
      </c>
    </row>
    <row r="375" spans="2:65" s="119" customFormat="1" ht="21.75" customHeight="1" x14ac:dyDescent="0.25">
      <c r="B375" s="120"/>
      <c r="C375" s="418" t="s">
        <v>1316</v>
      </c>
      <c r="D375" s="418" t="s">
        <v>512</v>
      </c>
      <c r="E375" s="419" t="s">
        <v>740</v>
      </c>
      <c r="F375" s="420" t="s">
        <v>741</v>
      </c>
      <c r="G375" s="421" t="s">
        <v>67</v>
      </c>
      <c r="H375" s="422">
        <v>2</v>
      </c>
      <c r="I375" s="423"/>
      <c r="J375" s="423">
        <f>ROUND(I375*H375,2)</f>
        <v>0</v>
      </c>
      <c r="K375" s="420" t="s">
        <v>862</v>
      </c>
      <c r="L375" s="120"/>
      <c r="M375" s="190" t="s">
        <v>792</v>
      </c>
      <c r="N375" s="191" t="s">
        <v>809</v>
      </c>
      <c r="O375" s="192">
        <v>0.28999999999999998</v>
      </c>
      <c r="P375" s="192">
        <f>O375*H375</f>
        <v>0.57999999999999996</v>
      </c>
      <c r="Q375" s="192">
        <v>3.1539999999999999E-2</v>
      </c>
      <c r="R375" s="192">
        <f>Q375*H375</f>
        <v>6.3079999999999997E-2</v>
      </c>
      <c r="S375" s="192">
        <v>0</v>
      </c>
      <c r="T375" s="193">
        <f>S375*H375</f>
        <v>0</v>
      </c>
      <c r="AR375" s="194" t="s">
        <v>955</v>
      </c>
      <c r="AT375" s="194" t="s">
        <v>512</v>
      </c>
      <c r="AU375" s="194" t="s">
        <v>240</v>
      </c>
      <c r="AY375" s="112" t="s">
        <v>858</v>
      </c>
      <c r="BE375" s="195">
        <f>IF(N375="základní",J375,0)</f>
        <v>0</v>
      </c>
      <c r="BF375" s="195">
        <f>IF(N375="snížená",J375,0)</f>
        <v>0</v>
      </c>
      <c r="BG375" s="195">
        <f>IF(N375="zákl. přenesená",J375,0)</f>
        <v>0</v>
      </c>
      <c r="BH375" s="195">
        <f>IF(N375="sníž. přenesená",J375,0)</f>
        <v>0</v>
      </c>
      <c r="BI375" s="195">
        <f>IF(N375="nulová",J375,0)</f>
        <v>0</v>
      </c>
      <c r="BJ375" s="112" t="s">
        <v>544</v>
      </c>
      <c r="BK375" s="195">
        <f>ROUND(I375*H375,2)</f>
        <v>0</v>
      </c>
      <c r="BL375" s="112" t="s">
        <v>955</v>
      </c>
      <c r="BM375" s="194" t="s">
        <v>6228</v>
      </c>
    </row>
    <row r="376" spans="2:65" s="119" customFormat="1" ht="19.5" x14ac:dyDescent="0.25">
      <c r="B376" s="120"/>
      <c r="D376" s="196" t="s">
        <v>865</v>
      </c>
      <c r="F376" s="197" t="s">
        <v>6229</v>
      </c>
      <c r="L376" s="120"/>
      <c r="M376" s="198"/>
      <c r="T376" s="199"/>
      <c r="AT376" s="112" t="s">
        <v>865</v>
      </c>
      <c r="AU376" s="112" t="s">
        <v>240</v>
      </c>
    </row>
    <row r="377" spans="2:65" s="119" customFormat="1" x14ac:dyDescent="0.25">
      <c r="B377" s="120"/>
      <c r="D377" s="200" t="s">
        <v>867</v>
      </c>
      <c r="F377" s="424" t="s">
        <v>6230</v>
      </c>
      <c r="L377" s="120"/>
      <c r="M377" s="198"/>
      <c r="T377" s="199"/>
      <c r="AT377" s="112" t="s">
        <v>867</v>
      </c>
      <c r="AU377" s="112" t="s">
        <v>240</v>
      </c>
    </row>
    <row r="378" spans="2:65" s="119" customFormat="1" ht="21.75" customHeight="1" x14ac:dyDescent="0.25">
      <c r="B378" s="120"/>
      <c r="C378" s="418" t="s">
        <v>1333</v>
      </c>
      <c r="D378" s="418" t="s">
        <v>512</v>
      </c>
      <c r="E378" s="419" t="s">
        <v>6231</v>
      </c>
      <c r="F378" s="420" t="s">
        <v>6232</v>
      </c>
      <c r="G378" s="421" t="s">
        <v>67</v>
      </c>
      <c r="H378" s="422">
        <v>1</v>
      </c>
      <c r="I378" s="423"/>
      <c r="J378" s="423">
        <f>ROUND(I378*H378,2)</f>
        <v>0</v>
      </c>
      <c r="K378" s="420" t="s">
        <v>862</v>
      </c>
      <c r="L378" s="120"/>
      <c r="M378" s="190" t="s">
        <v>792</v>
      </c>
      <c r="N378" s="191" t="s">
        <v>809</v>
      </c>
      <c r="O378" s="192">
        <v>0.3</v>
      </c>
      <c r="P378" s="192">
        <f>O378*H378</f>
        <v>0.3</v>
      </c>
      <c r="Q378" s="192">
        <v>3.4799999999999998E-2</v>
      </c>
      <c r="R378" s="192">
        <f>Q378*H378</f>
        <v>3.4799999999999998E-2</v>
      </c>
      <c r="S378" s="192">
        <v>0</v>
      </c>
      <c r="T378" s="193">
        <f>S378*H378</f>
        <v>0</v>
      </c>
      <c r="AR378" s="194" t="s">
        <v>955</v>
      </c>
      <c r="AT378" s="194" t="s">
        <v>512</v>
      </c>
      <c r="AU378" s="194" t="s">
        <v>240</v>
      </c>
      <c r="AY378" s="112" t="s">
        <v>858</v>
      </c>
      <c r="BE378" s="195">
        <f>IF(N378="základní",J378,0)</f>
        <v>0</v>
      </c>
      <c r="BF378" s="195">
        <f>IF(N378="snížená",J378,0)</f>
        <v>0</v>
      </c>
      <c r="BG378" s="195">
        <f>IF(N378="zákl. přenesená",J378,0)</f>
        <v>0</v>
      </c>
      <c r="BH378" s="195">
        <f>IF(N378="sníž. přenesená",J378,0)</f>
        <v>0</v>
      </c>
      <c r="BI378" s="195">
        <f>IF(N378="nulová",J378,0)</f>
        <v>0</v>
      </c>
      <c r="BJ378" s="112" t="s">
        <v>544</v>
      </c>
      <c r="BK378" s="195">
        <f>ROUND(I378*H378,2)</f>
        <v>0</v>
      </c>
      <c r="BL378" s="112" t="s">
        <v>955</v>
      </c>
      <c r="BM378" s="194" t="s">
        <v>6233</v>
      </c>
    </row>
    <row r="379" spans="2:65" s="119" customFormat="1" ht="19.5" x14ac:dyDescent="0.25">
      <c r="B379" s="120"/>
      <c r="D379" s="196" t="s">
        <v>865</v>
      </c>
      <c r="F379" s="197" t="s">
        <v>6234</v>
      </c>
      <c r="L379" s="120"/>
      <c r="M379" s="198"/>
      <c r="T379" s="199"/>
      <c r="AT379" s="112" t="s">
        <v>865</v>
      </c>
      <c r="AU379" s="112" t="s">
        <v>240</v>
      </c>
    </row>
    <row r="380" spans="2:65" s="119" customFormat="1" x14ac:dyDescent="0.25">
      <c r="B380" s="120"/>
      <c r="D380" s="200" t="s">
        <v>867</v>
      </c>
      <c r="F380" s="424" t="s">
        <v>6235</v>
      </c>
      <c r="L380" s="120"/>
      <c r="M380" s="198"/>
      <c r="T380" s="199"/>
      <c r="AT380" s="112" t="s">
        <v>867</v>
      </c>
      <c r="AU380" s="112" t="s">
        <v>240</v>
      </c>
    </row>
    <row r="381" spans="2:65" s="119" customFormat="1" ht="21.75" customHeight="1" x14ac:dyDescent="0.25">
      <c r="B381" s="120"/>
      <c r="C381" s="418" t="s">
        <v>1322</v>
      </c>
      <c r="D381" s="418" t="s">
        <v>512</v>
      </c>
      <c r="E381" s="419" t="s">
        <v>728</v>
      </c>
      <c r="F381" s="420" t="s">
        <v>729</v>
      </c>
      <c r="G381" s="421" t="s">
        <v>67</v>
      </c>
      <c r="H381" s="422">
        <v>2</v>
      </c>
      <c r="I381" s="423"/>
      <c r="J381" s="423">
        <f>ROUND(I381*H381,2)</f>
        <v>0</v>
      </c>
      <c r="K381" s="420" t="s">
        <v>862</v>
      </c>
      <c r="L381" s="120"/>
      <c r="M381" s="190" t="s">
        <v>792</v>
      </c>
      <c r="N381" s="191" t="s">
        <v>809</v>
      </c>
      <c r="O381" s="192">
        <v>0.33900000000000002</v>
      </c>
      <c r="P381" s="192">
        <f>O381*H381</f>
        <v>0.67800000000000005</v>
      </c>
      <c r="Q381" s="192">
        <v>4.7840000000000001E-2</v>
      </c>
      <c r="R381" s="192">
        <f>Q381*H381</f>
        <v>9.5680000000000001E-2</v>
      </c>
      <c r="S381" s="192">
        <v>0</v>
      </c>
      <c r="T381" s="193">
        <f>S381*H381</f>
        <v>0</v>
      </c>
      <c r="AR381" s="194" t="s">
        <v>955</v>
      </c>
      <c r="AT381" s="194" t="s">
        <v>512</v>
      </c>
      <c r="AU381" s="194" t="s">
        <v>240</v>
      </c>
      <c r="AY381" s="112" t="s">
        <v>858</v>
      </c>
      <c r="BE381" s="195">
        <f>IF(N381="základní",J381,0)</f>
        <v>0</v>
      </c>
      <c r="BF381" s="195">
        <f>IF(N381="snížená",J381,0)</f>
        <v>0</v>
      </c>
      <c r="BG381" s="195">
        <f>IF(N381="zákl. přenesená",J381,0)</f>
        <v>0</v>
      </c>
      <c r="BH381" s="195">
        <f>IF(N381="sníž. přenesená",J381,0)</f>
        <v>0</v>
      </c>
      <c r="BI381" s="195">
        <f>IF(N381="nulová",J381,0)</f>
        <v>0</v>
      </c>
      <c r="BJ381" s="112" t="s">
        <v>544</v>
      </c>
      <c r="BK381" s="195">
        <f>ROUND(I381*H381,2)</f>
        <v>0</v>
      </c>
      <c r="BL381" s="112" t="s">
        <v>955</v>
      </c>
      <c r="BM381" s="194" t="s">
        <v>6236</v>
      </c>
    </row>
    <row r="382" spans="2:65" s="119" customFormat="1" ht="19.5" x14ac:dyDescent="0.25">
      <c r="B382" s="120"/>
      <c r="D382" s="196" t="s">
        <v>865</v>
      </c>
      <c r="F382" s="197" t="s">
        <v>6237</v>
      </c>
      <c r="L382" s="120"/>
      <c r="M382" s="198"/>
      <c r="T382" s="199"/>
      <c r="AT382" s="112" t="s">
        <v>865</v>
      </c>
      <c r="AU382" s="112" t="s">
        <v>240</v>
      </c>
    </row>
    <row r="383" spans="2:65" s="119" customFormat="1" x14ac:dyDescent="0.25">
      <c r="B383" s="120"/>
      <c r="D383" s="200" t="s">
        <v>867</v>
      </c>
      <c r="F383" s="424" t="s">
        <v>6238</v>
      </c>
      <c r="L383" s="120"/>
      <c r="M383" s="198"/>
      <c r="T383" s="199"/>
      <c r="AT383" s="112" t="s">
        <v>867</v>
      </c>
      <c r="AU383" s="112" t="s">
        <v>240</v>
      </c>
    </row>
    <row r="384" spans="2:65" s="119" customFormat="1" ht="21.75" customHeight="1" x14ac:dyDescent="0.25">
      <c r="B384" s="120"/>
      <c r="C384" s="418" t="s">
        <v>1311</v>
      </c>
      <c r="D384" s="418" t="s">
        <v>512</v>
      </c>
      <c r="E384" s="419" t="s">
        <v>6239</v>
      </c>
      <c r="F384" s="420" t="s">
        <v>6240</v>
      </c>
      <c r="G384" s="421" t="s">
        <v>67</v>
      </c>
      <c r="H384" s="422">
        <v>1</v>
      </c>
      <c r="I384" s="423"/>
      <c r="J384" s="423">
        <f>ROUND(I384*H384,2)</f>
        <v>0</v>
      </c>
      <c r="K384" s="420" t="s">
        <v>862</v>
      </c>
      <c r="L384" s="120"/>
      <c r="M384" s="190" t="s">
        <v>792</v>
      </c>
      <c r="N384" s="191" t="s">
        <v>809</v>
      </c>
      <c r="O384" s="192">
        <v>0.26300000000000001</v>
      </c>
      <c r="P384" s="192">
        <f>O384*H384</f>
        <v>0.26300000000000001</v>
      </c>
      <c r="Q384" s="192">
        <v>2.24E-2</v>
      </c>
      <c r="R384" s="192">
        <f>Q384*H384</f>
        <v>2.24E-2</v>
      </c>
      <c r="S384" s="192">
        <v>0</v>
      </c>
      <c r="T384" s="193">
        <f>S384*H384</f>
        <v>0</v>
      </c>
      <c r="AR384" s="194" t="s">
        <v>955</v>
      </c>
      <c r="AT384" s="194" t="s">
        <v>512</v>
      </c>
      <c r="AU384" s="194" t="s">
        <v>240</v>
      </c>
      <c r="AY384" s="112" t="s">
        <v>858</v>
      </c>
      <c r="BE384" s="195">
        <f>IF(N384="základní",J384,0)</f>
        <v>0</v>
      </c>
      <c r="BF384" s="195">
        <f>IF(N384="snížená",J384,0)</f>
        <v>0</v>
      </c>
      <c r="BG384" s="195">
        <f>IF(N384="zákl. přenesená",J384,0)</f>
        <v>0</v>
      </c>
      <c r="BH384" s="195">
        <f>IF(N384="sníž. přenesená",J384,0)</f>
        <v>0</v>
      </c>
      <c r="BI384" s="195">
        <f>IF(N384="nulová",J384,0)</f>
        <v>0</v>
      </c>
      <c r="BJ384" s="112" t="s">
        <v>544</v>
      </c>
      <c r="BK384" s="195">
        <f>ROUND(I384*H384,2)</f>
        <v>0</v>
      </c>
      <c r="BL384" s="112" t="s">
        <v>955</v>
      </c>
      <c r="BM384" s="194" t="s">
        <v>6241</v>
      </c>
    </row>
    <row r="385" spans="2:65" s="119" customFormat="1" ht="19.5" x14ac:dyDescent="0.25">
      <c r="B385" s="120"/>
      <c r="D385" s="196" t="s">
        <v>865</v>
      </c>
      <c r="F385" s="197" t="s">
        <v>6242</v>
      </c>
      <c r="L385" s="120"/>
      <c r="M385" s="198"/>
      <c r="T385" s="199"/>
      <c r="AT385" s="112" t="s">
        <v>865</v>
      </c>
      <c r="AU385" s="112" t="s">
        <v>240</v>
      </c>
    </row>
    <row r="386" spans="2:65" s="119" customFormat="1" x14ac:dyDescent="0.25">
      <c r="B386" s="120"/>
      <c r="D386" s="200" t="s">
        <v>867</v>
      </c>
      <c r="F386" s="424" t="s">
        <v>6243</v>
      </c>
      <c r="L386" s="120"/>
      <c r="M386" s="198"/>
      <c r="T386" s="199"/>
      <c r="AT386" s="112" t="s">
        <v>867</v>
      </c>
      <c r="AU386" s="112" t="s">
        <v>240</v>
      </c>
    </row>
    <row r="387" spans="2:65" s="119" customFormat="1" ht="21.75" customHeight="1" x14ac:dyDescent="0.25">
      <c r="B387" s="120"/>
      <c r="C387" s="418" t="s">
        <v>1304</v>
      </c>
      <c r="D387" s="418" t="s">
        <v>512</v>
      </c>
      <c r="E387" s="419" t="s">
        <v>6244</v>
      </c>
      <c r="F387" s="420" t="s">
        <v>6245</v>
      </c>
      <c r="G387" s="421" t="s">
        <v>67</v>
      </c>
      <c r="H387" s="422">
        <v>1</v>
      </c>
      <c r="I387" s="423"/>
      <c r="J387" s="423">
        <f>ROUND(I387*H387,2)</f>
        <v>0</v>
      </c>
      <c r="K387" s="420" t="s">
        <v>862</v>
      </c>
      <c r="L387" s="120"/>
      <c r="M387" s="190" t="s">
        <v>792</v>
      </c>
      <c r="N387" s="191" t="s">
        <v>809</v>
      </c>
      <c r="O387" s="192">
        <v>0.29899999999999999</v>
      </c>
      <c r="P387" s="192">
        <f>O387*H387</f>
        <v>0.29899999999999999</v>
      </c>
      <c r="Q387" s="192">
        <v>3.4540000000000001E-2</v>
      </c>
      <c r="R387" s="192">
        <f>Q387*H387</f>
        <v>3.4540000000000001E-2</v>
      </c>
      <c r="S387" s="192">
        <v>0</v>
      </c>
      <c r="T387" s="193">
        <f>S387*H387</f>
        <v>0</v>
      </c>
      <c r="AR387" s="194" t="s">
        <v>955</v>
      </c>
      <c r="AT387" s="194" t="s">
        <v>512</v>
      </c>
      <c r="AU387" s="194" t="s">
        <v>240</v>
      </c>
      <c r="AY387" s="112" t="s">
        <v>858</v>
      </c>
      <c r="BE387" s="195">
        <f>IF(N387="základní",J387,0)</f>
        <v>0</v>
      </c>
      <c r="BF387" s="195">
        <f>IF(N387="snížená",J387,0)</f>
        <v>0</v>
      </c>
      <c r="BG387" s="195">
        <f>IF(N387="zákl. přenesená",J387,0)</f>
        <v>0</v>
      </c>
      <c r="BH387" s="195">
        <f>IF(N387="sníž. přenesená",J387,0)</f>
        <v>0</v>
      </c>
      <c r="BI387" s="195">
        <f>IF(N387="nulová",J387,0)</f>
        <v>0</v>
      </c>
      <c r="BJ387" s="112" t="s">
        <v>544</v>
      </c>
      <c r="BK387" s="195">
        <f>ROUND(I387*H387,2)</f>
        <v>0</v>
      </c>
      <c r="BL387" s="112" t="s">
        <v>955</v>
      </c>
      <c r="BM387" s="194" t="s">
        <v>6246</v>
      </c>
    </row>
    <row r="388" spans="2:65" s="119" customFormat="1" ht="19.5" x14ac:dyDescent="0.25">
      <c r="B388" s="120"/>
      <c r="D388" s="196" t="s">
        <v>865</v>
      </c>
      <c r="F388" s="197" t="s">
        <v>6247</v>
      </c>
      <c r="L388" s="120"/>
      <c r="M388" s="198"/>
      <c r="T388" s="199"/>
      <c r="AT388" s="112" t="s">
        <v>865</v>
      </c>
      <c r="AU388" s="112" t="s">
        <v>240</v>
      </c>
    </row>
    <row r="389" spans="2:65" s="119" customFormat="1" x14ac:dyDescent="0.25">
      <c r="B389" s="120"/>
      <c r="D389" s="200" t="s">
        <v>867</v>
      </c>
      <c r="F389" s="424" t="s">
        <v>6248</v>
      </c>
      <c r="L389" s="120"/>
      <c r="M389" s="198"/>
      <c r="T389" s="199"/>
      <c r="AT389" s="112" t="s">
        <v>867</v>
      </c>
      <c r="AU389" s="112" t="s">
        <v>240</v>
      </c>
    </row>
    <row r="390" spans="2:65" s="119" customFormat="1" ht="21.75" customHeight="1" x14ac:dyDescent="0.25">
      <c r="B390" s="120"/>
      <c r="C390" s="418" t="s">
        <v>1297</v>
      </c>
      <c r="D390" s="418" t="s">
        <v>512</v>
      </c>
      <c r="E390" s="419" t="s">
        <v>6249</v>
      </c>
      <c r="F390" s="420" t="s">
        <v>6250</v>
      </c>
      <c r="G390" s="421" t="s">
        <v>67</v>
      </c>
      <c r="H390" s="422">
        <v>1</v>
      </c>
      <c r="I390" s="423"/>
      <c r="J390" s="423">
        <f>ROUND(I390*H390,2)</f>
        <v>0</v>
      </c>
      <c r="K390" s="420" t="s">
        <v>862</v>
      </c>
      <c r="L390" s="120"/>
      <c r="M390" s="190" t="s">
        <v>792</v>
      </c>
      <c r="N390" s="191" t="s">
        <v>809</v>
      </c>
      <c r="O390" s="192">
        <v>0.42799999999999999</v>
      </c>
      <c r="P390" s="192">
        <f>O390*H390</f>
        <v>0.42799999999999999</v>
      </c>
      <c r="Q390" s="192">
        <v>7.7660000000000007E-2</v>
      </c>
      <c r="R390" s="192">
        <f>Q390*H390</f>
        <v>7.7660000000000007E-2</v>
      </c>
      <c r="S390" s="192">
        <v>0</v>
      </c>
      <c r="T390" s="193">
        <f>S390*H390</f>
        <v>0</v>
      </c>
      <c r="AR390" s="194" t="s">
        <v>955</v>
      </c>
      <c r="AT390" s="194" t="s">
        <v>512</v>
      </c>
      <c r="AU390" s="194" t="s">
        <v>240</v>
      </c>
      <c r="AY390" s="112" t="s">
        <v>858</v>
      </c>
      <c r="BE390" s="195">
        <f>IF(N390="základní",J390,0)</f>
        <v>0</v>
      </c>
      <c r="BF390" s="195">
        <f>IF(N390="snížená",J390,0)</f>
        <v>0</v>
      </c>
      <c r="BG390" s="195">
        <f>IF(N390="zákl. přenesená",J390,0)</f>
        <v>0</v>
      </c>
      <c r="BH390" s="195">
        <f>IF(N390="sníž. přenesená",J390,0)</f>
        <v>0</v>
      </c>
      <c r="BI390" s="195">
        <f>IF(N390="nulová",J390,0)</f>
        <v>0</v>
      </c>
      <c r="BJ390" s="112" t="s">
        <v>544</v>
      </c>
      <c r="BK390" s="195">
        <f>ROUND(I390*H390,2)</f>
        <v>0</v>
      </c>
      <c r="BL390" s="112" t="s">
        <v>955</v>
      </c>
      <c r="BM390" s="194" t="s">
        <v>6251</v>
      </c>
    </row>
    <row r="391" spans="2:65" s="119" customFormat="1" ht="19.5" x14ac:dyDescent="0.25">
      <c r="B391" s="120"/>
      <c r="D391" s="196" t="s">
        <v>865</v>
      </c>
      <c r="F391" s="197" t="s">
        <v>6252</v>
      </c>
      <c r="L391" s="120"/>
      <c r="M391" s="198"/>
      <c r="T391" s="199"/>
      <c r="AT391" s="112" t="s">
        <v>865</v>
      </c>
      <c r="AU391" s="112" t="s">
        <v>240</v>
      </c>
    </row>
    <row r="392" spans="2:65" s="119" customFormat="1" x14ac:dyDescent="0.25">
      <c r="B392" s="120"/>
      <c r="D392" s="200" t="s">
        <v>867</v>
      </c>
      <c r="F392" s="424" t="s">
        <v>6253</v>
      </c>
      <c r="L392" s="120"/>
      <c r="M392" s="198"/>
      <c r="T392" s="199"/>
      <c r="AT392" s="112" t="s">
        <v>867</v>
      </c>
      <c r="AU392" s="112" t="s">
        <v>240</v>
      </c>
    </row>
    <row r="393" spans="2:65" s="119" customFormat="1" ht="21.75" customHeight="1" x14ac:dyDescent="0.25">
      <c r="B393" s="120"/>
      <c r="C393" s="418" t="s">
        <v>1292</v>
      </c>
      <c r="D393" s="418" t="s">
        <v>512</v>
      </c>
      <c r="E393" s="419" t="s">
        <v>6254</v>
      </c>
      <c r="F393" s="420" t="s">
        <v>6255</v>
      </c>
      <c r="G393" s="421" t="s">
        <v>67</v>
      </c>
      <c r="H393" s="422">
        <v>1</v>
      </c>
      <c r="I393" s="423"/>
      <c r="J393" s="423">
        <f>ROUND(I393*H393,2)</f>
        <v>0</v>
      </c>
      <c r="K393" s="420" t="s">
        <v>862</v>
      </c>
      <c r="L393" s="120"/>
      <c r="M393" s="190" t="s">
        <v>792</v>
      </c>
      <c r="N393" s="191" t="s">
        <v>809</v>
      </c>
      <c r="O393" s="192">
        <v>0.32100000000000001</v>
      </c>
      <c r="P393" s="192">
        <f>O393*H393</f>
        <v>0.32100000000000001</v>
      </c>
      <c r="Q393" s="192">
        <v>4.1950000000000001E-2</v>
      </c>
      <c r="R393" s="192">
        <f>Q393*H393</f>
        <v>4.1950000000000001E-2</v>
      </c>
      <c r="S393" s="192">
        <v>0</v>
      </c>
      <c r="T393" s="193">
        <f>S393*H393</f>
        <v>0</v>
      </c>
      <c r="AR393" s="194" t="s">
        <v>955</v>
      </c>
      <c r="AT393" s="194" t="s">
        <v>512</v>
      </c>
      <c r="AU393" s="194" t="s">
        <v>240</v>
      </c>
      <c r="AY393" s="112" t="s">
        <v>858</v>
      </c>
      <c r="BE393" s="195">
        <f>IF(N393="základní",J393,0)</f>
        <v>0</v>
      </c>
      <c r="BF393" s="195">
        <f>IF(N393="snížená",J393,0)</f>
        <v>0</v>
      </c>
      <c r="BG393" s="195">
        <f>IF(N393="zákl. přenesená",J393,0)</f>
        <v>0</v>
      </c>
      <c r="BH393" s="195">
        <f>IF(N393="sníž. přenesená",J393,0)</f>
        <v>0</v>
      </c>
      <c r="BI393" s="195">
        <f>IF(N393="nulová",J393,0)</f>
        <v>0</v>
      </c>
      <c r="BJ393" s="112" t="s">
        <v>544</v>
      </c>
      <c r="BK393" s="195">
        <f>ROUND(I393*H393,2)</f>
        <v>0</v>
      </c>
      <c r="BL393" s="112" t="s">
        <v>955</v>
      </c>
      <c r="BM393" s="194" t="s">
        <v>6256</v>
      </c>
    </row>
    <row r="394" spans="2:65" s="119" customFormat="1" ht="19.5" x14ac:dyDescent="0.25">
      <c r="B394" s="120"/>
      <c r="D394" s="196" t="s">
        <v>865</v>
      </c>
      <c r="F394" s="197" t="s">
        <v>6257</v>
      </c>
      <c r="L394" s="120"/>
      <c r="M394" s="198"/>
      <c r="T394" s="199"/>
      <c r="AT394" s="112" t="s">
        <v>865</v>
      </c>
      <c r="AU394" s="112" t="s">
        <v>240</v>
      </c>
    </row>
    <row r="395" spans="2:65" s="119" customFormat="1" x14ac:dyDescent="0.25">
      <c r="B395" s="120"/>
      <c r="D395" s="200" t="s">
        <v>867</v>
      </c>
      <c r="F395" s="424" t="s">
        <v>6258</v>
      </c>
      <c r="L395" s="120"/>
      <c r="M395" s="198"/>
      <c r="T395" s="199"/>
      <c r="AT395" s="112" t="s">
        <v>867</v>
      </c>
      <c r="AU395" s="112" t="s">
        <v>240</v>
      </c>
    </row>
    <row r="396" spans="2:65" s="119" customFormat="1" ht="16.5" customHeight="1" x14ac:dyDescent="0.25">
      <c r="B396" s="120"/>
      <c r="C396" s="418" t="s">
        <v>1375</v>
      </c>
      <c r="D396" s="418" t="s">
        <v>512</v>
      </c>
      <c r="E396" s="419" t="s">
        <v>732</v>
      </c>
      <c r="F396" s="420" t="s">
        <v>733</v>
      </c>
      <c r="G396" s="421" t="s">
        <v>67</v>
      </c>
      <c r="H396" s="422">
        <v>24</v>
      </c>
      <c r="I396" s="423"/>
      <c r="J396" s="423">
        <f>ROUND(I396*H396,2)</f>
        <v>0</v>
      </c>
      <c r="K396" s="420" t="s">
        <v>862</v>
      </c>
      <c r="L396" s="120"/>
      <c r="M396" s="190" t="s">
        <v>792</v>
      </c>
      <c r="N396" s="191" t="s">
        <v>809</v>
      </c>
      <c r="O396" s="192">
        <v>6.2E-2</v>
      </c>
      <c r="P396" s="192">
        <f>O396*H396</f>
        <v>1.488</v>
      </c>
      <c r="Q396" s="192">
        <v>0</v>
      </c>
      <c r="R396" s="192">
        <f>Q396*H396</f>
        <v>0</v>
      </c>
      <c r="S396" s="192">
        <v>0</v>
      </c>
      <c r="T396" s="193">
        <f>S396*H396</f>
        <v>0</v>
      </c>
      <c r="AR396" s="194" t="s">
        <v>955</v>
      </c>
      <c r="AT396" s="194" t="s">
        <v>512</v>
      </c>
      <c r="AU396" s="194" t="s">
        <v>240</v>
      </c>
      <c r="AY396" s="112" t="s">
        <v>858</v>
      </c>
      <c r="BE396" s="195">
        <f>IF(N396="základní",J396,0)</f>
        <v>0</v>
      </c>
      <c r="BF396" s="195">
        <f>IF(N396="snížená",J396,0)</f>
        <v>0</v>
      </c>
      <c r="BG396" s="195">
        <f>IF(N396="zákl. přenesená",J396,0)</f>
        <v>0</v>
      </c>
      <c r="BH396" s="195">
        <f>IF(N396="sníž. přenesená",J396,0)</f>
        <v>0</v>
      </c>
      <c r="BI396" s="195">
        <f>IF(N396="nulová",J396,0)</f>
        <v>0</v>
      </c>
      <c r="BJ396" s="112" t="s">
        <v>544</v>
      </c>
      <c r="BK396" s="195">
        <f>ROUND(I396*H396,2)</f>
        <v>0</v>
      </c>
      <c r="BL396" s="112" t="s">
        <v>955</v>
      </c>
      <c r="BM396" s="194" t="s">
        <v>6259</v>
      </c>
    </row>
    <row r="397" spans="2:65" s="119" customFormat="1" x14ac:dyDescent="0.25">
      <c r="B397" s="120"/>
      <c r="D397" s="196" t="s">
        <v>865</v>
      </c>
      <c r="F397" s="197" t="s">
        <v>6260</v>
      </c>
      <c r="L397" s="120"/>
      <c r="M397" s="198"/>
      <c r="T397" s="199"/>
      <c r="AT397" s="112" t="s">
        <v>865</v>
      </c>
      <c r="AU397" s="112" t="s">
        <v>240</v>
      </c>
    </row>
    <row r="398" spans="2:65" s="119" customFormat="1" x14ac:dyDescent="0.25">
      <c r="B398" s="120"/>
      <c r="D398" s="200" t="s">
        <v>867</v>
      </c>
      <c r="F398" s="424" t="s">
        <v>6261</v>
      </c>
      <c r="L398" s="120"/>
      <c r="M398" s="198"/>
      <c r="T398" s="199"/>
      <c r="AT398" s="112" t="s">
        <v>867</v>
      </c>
      <c r="AU398" s="112" t="s">
        <v>240</v>
      </c>
    </row>
    <row r="399" spans="2:65" s="119" customFormat="1" ht="16.5" customHeight="1" x14ac:dyDescent="0.25">
      <c r="B399" s="120"/>
      <c r="C399" s="418" t="s">
        <v>1396</v>
      </c>
      <c r="D399" s="418" t="s">
        <v>512</v>
      </c>
      <c r="E399" s="419" t="s">
        <v>734</v>
      </c>
      <c r="F399" s="420" t="s">
        <v>735</v>
      </c>
      <c r="G399" s="421" t="s">
        <v>66</v>
      </c>
      <c r="H399" s="422">
        <v>96</v>
      </c>
      <c r="I399" s="423"/>
      <c r="J399" s="423">
        <f>ROUND(I399*H399,2)</f>
        <v>0</v>
      </c>
      <c r="K399" s="420" t="s">
        <v>862</v>
      </c>
      <c r="L399" s="120"/>
      <c r="M399" s="190" t="s">
        <v>792</v>
      </c>
      <c r="N399" s="191" t="s">
        <v>809</v>
      </c>
      <c r="O399" s="192">
        <v>3.1E-2</v>
      </c>
      <c r="P399" s="192">
        <f>O399*H399</f>
        <v>2.976</v>
      </c>
      <c r="Q399" s="192">
        <v>0</v>
      </c>
      <c r="R399" s="192">
        <f>Q399*H399</f>
        <v>0</v>
      </c>
      <c r="S399" s="192">
        <v>0</v>
      </c>
      <c r="T399" s="193">
        <f>S399*H399</f>
        <v>0</v>
      </c>
      <c r="AR399" s="194" t="s">
        <v>955</v>
      </c>
      <c r="AT399" s="194" t="s">
        <v>512</v>
      </c>
      <c r="AU399" s="194" t="s">
        <v>240</v>
      </c>
      <c r="AY399" s="112" t="s">
        <v>858</v>
      </c>
      <c r="BE399" s="195">
        <f>IF(N399="základní",J399,0)</f>
        <v>0</v>
      </c>
      <c r="BF399" s="195">
        <f>IF(N399="snížená",J399,0)</f>
        <v>0</v>
      </c>
      <c r="BG399" s="195">
        <f>IF(N399="zákl. přenesená",J399,0)</f>
        <v>0</v>
      </c>
      <c r="BH399" s="195">
        <f>IF(N399="sníž. přenesená",J399,0)</f>
        <v>0</v>
      </c>
      <c r="BI399" s="195">
        <f>IF(N399="nulová",J399,0)</f>
        <v>0</v>
      </c>
      <c r="BJ399" s="112" t="s">
        <v>544</v>
      </c>
      <c r="BK399" s="195">
        <f>ROUND(I399*H399,2)</f>
        <v>0</v>
      </c>
      <c r="BL399" s="112" t="s">
        <v>955</v>
      </c>
      <c r="BM399" s="194" t="s">
        <v>6262</v>
      </c>
    </row>
    <row r="400" spans="2:65" s="119" customFormat="1" x14ac:dyDescent="0.25">
      <c r="B400" s="120"/>
      <c r="D400" s="196" t="s">
        <v>865</v>
      </c>
      <c r="F400" s="197" t="s">
        <v>6263</v>
      </c>
      <c r="L400" s="120"/>
      <c r="M400" s="198"/>
      <c r="T400" s="199"/>
      <c r="AT400" s="112" t="s">
        <v>865</v>
      </c>
      <c r="AU400" s="112" t="s">
        <v>240</v>
      </c>
    </row>
    <row r="401" spans="2:65" s="119" customFormat="1" x14ac:dyDescent="0.25">
      <c r="B401" s="120"/>
      <c r="D401" s="200" t="s">
        <v>867</v>
      </c>
      <c r="F401" s="424" t="s">
        <v>6264</v>
      </c>
      <c r="L401" s="120"/>
      <c r="M401" s="198"/>
      <c r="T401" s="199"/>
      <c r="AT401" s="112" t="s">
        <v>867</v>
      </c>
      <c r="AU401" s="112" t="s">
        <v>240</v>
      </c>
    </row>
    <row r="402" spans="2:65" s="202" customFormat="1" ht="11.25" x14ac:dyDescent="0.25">
      <c r="B402" s="203"/>
      <c r="D402" s="196" t="s">
        <v>869</v>
      </c>
      <c r="E402" s="204" t="s">
        <v>792</v>
      </c>
      <c r="F402" s="205" t="s">
        <v>6265</v>
      </c>
      <c r="H402" s="206">
        <v>96</v>
      </c>
      <c r="L402" s="203"/>
      <c r="M402" s="207"/>
      <c r="T402" s="208"/>
      <c r="AT402" s="204" t="s">
        <v>869</v>
      </c>
      <c r="AU402" s="204" t="s">
        <v>240</v>
      </c>
      <c r="AV402" s="202" t="s">
        <v>240</v>
      </c>
      <c r="AW402" s="202" t="s">
        <v>871</v>
      </c>
      <c r="AX402" s="202" t="s">
        <v>544</v>
      </c>
      <c r="AY402" s="204" t="s">
        <v>858</v>
      </c>
    </row>
    <row r="403" spans="2:65" s="119" customFormat="1" ht="16.5" customHeight="1" x14ac:dyDescent="0.25">
      <c r="B403" s="120"/>
      <c r="C403" s="418" t="s">
        <v>1559</v>
      </c>
      <c r="D403" s="418" t="s">
        <v>512</v>
      </c>
      <c r="E403" s="419" t="s">
        <v>6266</v>
      </c>
      <c r="F403" s="420" t="s">
        <v>6267</v>
      </c>
      <c r="G403" s="421" t="s">
        <v>63</v>
      </c>
      <c r="H403" s="422">
        <v>0.83699999999999997</v>
      </c>
      <c r="I403" s="423"/>
      <c r="J403" s="423">
        <f>ROUND(I403*H403,2)</f>
        <v>0</v>
      </c>
      <c r="K403" s="420" t="s">
        <v>862</v>
      </c>
      <c r="L403" s="120"/>
      <c r="M403" s="190" t="s">
        <v>792</v>
      </c>
      <c r="N403" s="191" t="s">
        <v>809</v>
      </c>
      <c r="O403" s="192">
        <v>1.63</v>
      </c>
      <c r="P403" s="192">
        <f>O403*H403</f>
        <v>1.3643099999999999</v>
      </c>
      <c r="Q403" s="192">
        <v>0</v>
      </c>
      <c r="R403" s="192">
        <f>Q403*H403</f>
        <v>0</v>
      </c>
      <c r="S403" s="192">
        <v>0</v>
      </c>
      <c r="T403" s="193">
        <f>S403*H403</f>
        <v>0</v>
      </c>
      <c r="AR403" s="194" t="s">
        <v>863</v>
      </c>
      <c r="AT403" s="194" t="s">
        <v>512</v>
      </c>
      <c r="AU403" s="194" t="s">
        <v>240</v>
      </c>
      <c r="AY403" s="112" t="s">
        <v>858</v>
      </c>
      <c r="BE403" s="195">
        <f>IF(N403="základní",J403,0)</f>
        <v>0</v>
      </c>
      <c r="BF403" s="195">
        <f>IF(N403="snížená",J403,0)</f>
        <v>0</v>
      </c>
      <c r="BG403" s="195">
        <f>IF(N403="zákl. přenesená",J403,0)</f>
        <v>0</v>
      </c>
      <c r="BH403" s="195">
        <f>IF(N403="sníž. přenesená",J403,0)</f>
        <v>0</v>
      </c>
      <c r="BI403" s="195">
        <f>IF(N403="nulová",J403,0)</f>
        <v>0</v>
      </c>
      <c r="BJ403" s="112" t="s">
        <v>544</v>
      </c>
      <c r="BK403" s="195">
        <f>ROUND(I403*H403,2)</f>
        <v>0</v>
      </c>
      <c r="BL403" s="112" t="s">
        <v>863</v>
      </c>
      <c r="BM403" s="194" t="s">
        <v>6268</v>
      </c>
    </row>
    <row r="404" spans="2:65" s="119" customFormat="1" ht="19.5" x14ac:dyDescent="0.25">
      <c r="B404" s="120"/>
      <c r="D404" s="196" t="s">
        <v>865</v>
      </c>
      <c r="F404" s="197" t="s">
        <v>6269</v>
      </c>
      <c r="L404" s="120"/>
      <c r="M404" s="198"/>
      <c r="T404" s="199"/>
      <c r="AT404" s="112" t="s">
        <v>865</v>
      </c>
      <c r="AU404" s="112" t="s">
        <v>240</v>
      </c>
    </row>
    <row r="405" spans="2:65" s="119" customFormat="1" x14ac:dyDescent="0.25">
      <c r="B405" s="120"/>
      <c r="D405" s="200" t="s">
        <v>867</v>
      </c>
      <c r="F405" s="424" t="s">
        <v>6270</v>
      </c>
      <c r="L405" s="120"/>
      <c r="M405" s="219"/>
      <c r="N405" s="220"/>
      <c r="O405" s="220"/>
      <c r="P405" s="220"/>
      <c r="Q405" s="220"/>
      <c r="R405" s="220"/>
      <c r="S405" s="220"/>
      <c r="T405" s="221"/>
      <c r="AT405" s="112" t="s">
        <v>867</v>
      </c>
      <c r="AU405" s="112" t="s">
        <v>240</v>
      </c>
    </row>
    <row r="406" spans="2:65" s="119" customFormat="1" ht="6.95" customHeight="1" x14ac:dyDescent="0.25">
      <c r="B406" s="140"/>
      <c r="C406" s="141"/>
      <c r="D406" s="141"/>
      <c r="E406" s="141"/>
      <c r="F406" s="141"/>
      <c r="G406" s="141"/>
      <c r="H406" s="141"/>
      <c r="I406" s="141"/>
      <c r="J406" s="141"/>
      <c r="K406" s="141"/>
      <c r="L406" s="120"/>
    </row>
  </sheetData>
  <mergeCells count="9">
    <mergeCell ref="E50:H50"/>
    <mergeCell ref="E81:H81"/>
    <mergeCell ref="E83:H83"/>
    <mergeCell ref="L2:V2"/>
    <mergeCell ref="E7:H7"/>
    <mergeCell ref="E9:H9"/>
    <mergeCell ref="E18:H18"/>
    <mergeCell ref="E27:H27"/>
    <mergeCell ref="E48:H48"/>
  </mergeCells>
  <hyperlinks>
    <hyperlink ref="F96" r:id="rId1" xr:uid="{871F09FD-4FC9-49A9-B683-9ABEF22B17A7}"/>
    <hyperlink ref="F101" r:id="rId2" xr:uid="{3B54093F-F73B-4C49-B258-E2D9E1373E78}"/>
    <hyperlink ref="F104" r:id="rId3" xr:uid="{3B6099A3-9B4C-4E60-A7CE-B017CF0DF6FF}"/>
    <hyperlink ref="F108" r:id="rId4" xr:uid="{4F5D578D-0954-46F3-833C-11037DA40EC6}"/>
    <hyperlink ref="F111" r:id="rId5" xr:uid="{0E6F1E52-91D7-4D9B-B165-85BCF852B4F0}"/>
    <hyperlink ref="F114" r:id="rId6" xr:uid="{B2A2BE64-4E46-4B1F-B3E2-5FA869CD3B5E}"/>
    <hyperlink ref="F119" r:id="rId7" xr:uid="{FC9A137C-D706-41CD-88C5-87B5AD82B8C0}"/>
    <hyperlink ref="F125" r:id="rId8" xr:uid="{A4DF7077-9730-4630-86D6-A8AF4FD49BEF}"/>
    <hyperlink ref="F131" r:id="rId9" xr:uid="{954C0B1A-EB52-445D-83BC-CD33A52FA075}"/>
    <hyperlink ref="F138" r:id="rId10" xr:uid="{6E07EC93-0AD3-488D-9E32-61AB91CDAEAC}"/>
    <hyperlink ref="F141" r:id="rId11" xr:uid="{C6CEF478-2B41-4B07-88B7-15935E34BC0F}"/>
    <hyperlink ref="F144" r:id="rId12" xr:uid="{5F888E76-8068-4015-9B30-9AC58B213385}"/>
    <hyperlink ref="F147" r:id="rId13" xr:uid="{C6A6B5AC-B07D-4970-85E8-6E77DD1C07E7}"/>
    <hyperlink ref="F150" r:id="rId14" xr:uid="{05D84498-D8C5-4520-B6A9-3AEC6F4975CA}"/>
    <hyperlink ref="F153" r:id="rId15" xr:uid="{71224221-11A9-4F3F-B3F5-8E4284EABEFA}"/>
    <hyperlink ref="F156" r:id="rId16" xr:uid="{E6A18DAA-9C55-4119-A87A-9A273C74CD8F}"/>
    <hyperlink ref="F159" r:id="rId17" xr:uid="{DC42B322-9337-4D5B-ABC3-72B470A317EC}"/>
    <hyperlink ref="F162" r:id="rId18" xr:uid="{0F92843E-E3D2-42B4-B142-4D9422A74343}"/>
    <hyperlink ref="F166" r:id="rId19" xr:uid="{2F6A0ABE-E851-4921-A8E6-DD4CE1689EAD}"/>
    <hyperlink ref="F170" r:id="rId20" xr:uid="{20A76170-9688-4983-9C9A-EE1423FEDD58}"/>
    <hyperlink ref="F173" r:id="rId21" xr:uid="{E8178B57-4347-49C7-BA6A-F919C398F8B3}"/>
    <hyperlink ref="F209" r:id="rId22" xr:uid="{4604191D-7130-428A-808F-9FAEEE67EE7F}"/>
    <hyperlink ref="F212" r:id="rId23" xr:uid="{B9681C0F-0B91-4130-A915-D6CFD00AF8E0}"/>
    <hyperlink ref="F215" r:id="rId24" xr:uid="{2AE79963-33F0-47BB-A8C1-262FECD5F286}"/>
    <hyperlink ref="F218" r:id="rId25" xr:uid="{9C5E5365-0BF8-4431-8BAB-92F5CE5E1D63}"/>
    <hyperlink ref="F221" r:id="rId26" xr:uid="{D9B446C1-434F-40B8-84B3-D5EC08641313}"/>
    <hyperlink ref="F224" r:id="rId27" xr:uid="{8B3DC8E8-8733-4D87-9F7C-2E4FC57F4FCA}"/>
    <hyperlink ref="F253" r:id="rId28" xr:uid="{AA779E1A-0245-4DC8-B473-82679E2C3D9E}"/>
    <hyperlink ref="F257" r:id="rId29" xr:uid="{EE85B24D-705C-46D7-BB23-8DFD37C989E0}"/>
    <hyperlink ref="F261" r:id="rId30" xr:uid="{E7FD95BD-8968-43A5-B97E-93D8408B1A17}"/>
    <hyperlink ref="F265" r:id="rId31" xr:uid="{0F9DB6DF-5398-45A1-B457-2E776F48EC09}"/>
    <hyperlink ref="F269" r:id="rId32" xr:uid="{1E50887F-21B1-4825-838C-FFD24F3F6FF4}"/>
    <hyperlink ref="F273" r:id="rId33" xr:uid="{8EF2BFB0-BAB9-49BB-9F28-56E8A82E7926}"/>
    <hyperlink ref="F277" r:id="rId34" xr:uid="{5310A8C5-7520-467C-9ECD-FFD06F43A82A}"/>
    <hyperlink ref="F280" r:id="rId35" xr:uid="{52555712-FC51-4BDD-898C-6760ED2C887E}"/>
    <hyperlink ref="F284" r:id="rId36" xr:uid="{C2B4FE52-18A4-4E23-8ABA-CE3C16F917B1}"/>
    <hyperlink ref="F287" r:id="rId37" xr:uid="{C39032EB-477E-4A8C-9CEE-9441E328D683}"/>
    <hyperlink ref="F291" r:id="rId38" xr:uid="{37718DB4-395E-4783-BB53-144477A8A886}"/>
    <hyperlink ref="F295" r:id="rId39" xr:uid="{D1ADFF39-EEFE-4A29-85C7-476FE874CCDF}"/>
    <hyperlink ref="F307" r:id="rId40" xr:uid="{0B9A4361-5279-4AAD-8F0F-06E4A0909CBC}"/>
    <hyperlink ref="F313" r:id="rId41" xr:uid="{1FD1B582-7724-452C-9EA8-072C0FD64DD1}"/>
    <hyperlink ref="F316" r:id="rId42" xr:uid="{76038B3D-D45A-40D4-BFEB-6F9769F374F6}"/>
    <hyperlink ref="F319" r:id="rId43" xr:uid="{D8AB9CDF-864D-44CB-AEB4-34E05959159D}"/>
    <hyperlink ref="F322" r:id="rId44" xr:uid="{1DD463BB-F980-4572-8AB4-610F3793E7E5}"/>
    <hyperlink ref="F325" r:id="rId45" xr:uid="{EF376D6F-E82B-4CE3-BD41-57026023020A}"/>
    <hyperlink ref="F328" r:id="rId46" xr:uid="{88AF1C97-2C7B-4544-878D-69A84AF4CBDC}"/>
    <hyperlink ref="F331" r:id="rId47" xr:uid="{2086D7C7-3CBD-4C8A-9E4E-F06DD1C662A7}"/>
    <hyperlink ref="F334" r:id="rId48" xr:uid="{D9207653-5F90-4C9A-AB01-C7A69FB6254C}"/>
    <hyperlink ref="F337" r:id="rId49" xr:uid="{ABE83EC7-8ECB-4CAC-9FF0-2BC8925AFA93}"/>
    <hyperlink ref="F341" r:id="rId50" xr:uid="{6FA96885-3D05-4147-899D-5314930B385B}"/>
    <hyperlink ref="F345" r:id="rId51" xr:uid="{59930982-9797-47BA-B84B-8D45E0DD40F2}"/>
    <hyperlink ref="F348" r:id="rId52" xr:uid="{1E0A0ADC-321A-435A-B5C9-C6736A0D46FA}"/>
    <hyperlink ref="F351" r:id="rId53" xr:uid="{ECA98632-F3BE-4229-BCDC-32C221D41FC5}"/>
    <hyperlink ref="F355" r:id="rId54" xr:uid="{87DA976E-ACE6-485E-9C15-A63AB30440E8}"/>
    <hyperlink ref="F358" r:id="rId55" xr:uid="{2175E988-E18F-4D00-8A26-54A5660EEBDB}"/>
    <hyperlink ref="F361" r:id="rId56" xr:uid="{CF5F45C4-CD79-403B-936A-D2C7FB52F100}"/>
    <hyperlink ref="F364" r:id="rId57" xr:uid="{AFF0CF67-381D-463B-9DAE-B53FBFCBC4EF}"/>
    <hyperlink ref="F367" r:id="rId58" xr:uid="{53F5558F-E1A7-4E91-B275-7A4DE226ABB7}"/>
    <hyperlink ref="F370" r:id="rId59" xr:uid="{B31B8ED5-B5D6-4EC0-B7FA-CDB068B2C40B}"/>
    <hyperlink ref="F374" r:id="rId60" xr:uid="{F734AD5A-6965-47AB-8774-839F6BE23CA4}"/>
    <hyperlink ref="F377" r:id="rId61" xr:uid="{DBEB6E5D-333E-4377-A568-DB783DECF41E}"/>
    <hyperlink ref="F380" r:id="rId62" xr:uid="{A63A209F-188A-4E17-BB91-1F34792C4CE3}"/>
    <hyperlink ref="F383" r:id="rId63" xr:uid="{39A96397-A4D9-40BB-B33C-0A8DD081024D}"/>
    <hyperlink ref="F386" r:id="rId64" xr:uid="{5677E720-9469-4D08-A041-BD919FD3479B}"/>
    <hyperlink ref="F389" r:id="rId65" xr:uid="{F21A6E81-4003-44C6-B7C1-B8E11FCDB568}"/>
    <hyperlink ref="F392" r:id="rId66" xr:uid="{D3765127-7FF9-47F2-B6DA-20A0C81FC051}"/>
    <hyperlink ref="F395" r:id="rId67" xr:uid="{E6C8C86D-E24C-4339-A84A-716A0F49F750}"/>
    <hyperlink ref="F398" r:id="rId68" xr:uid="{291CBAD5-3575-4D9C-AA35-9C73AAAAC2B9}"/>
    <hyperlink ref="F401" r:id="rId69" xr:uid="{4A7CE900-D0FD-4D99-BCE6-1219F35EFEA1}"/>
    <hyperlink ref="F405" r:id="rId70" xr:uid="{287FAD78-C9FD-4BB2-92A7-E6FB87C053D1}"/>
  </hyperlinks>
  <pageMargins left="0.7" right="0.7" top="0.78749999999999998" bottom="0.78749999999999998" header="0.51180555555555496" footer="0.51180555555555496"/>
  <pageSetup paperSize="9" firstPageNumber="0"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BM183"/>
  <sheetViews>
    <sheetView topLeftCell="C69" zoomScaleNormal="100" workbookViewId="0">
      <selection activeCell="W85" sqref="W85"/>
    </sheetView>
  </sheetViews>
  <sheetFormatPr defaultRowHeight="15" x14ac:dyDescent="0.25"/>
  <cols>
    <col min="1" max="1" width="7.140625" customWidth="1"/>
    <col min="2" max="2" width="1" customWidth="1"/>
    <col min="3" max="3" width="3.5703125" customWidth="1"/>
    <col min="4" max="4" width="3.7109375" customWidth="1"/>
    <col min="5" max="5" width="14.7109375" customWidth="1"/>
    <col min="6" max="6" width="86.42578125" customWidth="1"/>
    <col min="7" max="7" width="6.42578125" customWidth="1"/>
    <col min="8" max="8" width="12" customWidth="1"/>
    <col min="9" max="9" width="13.5703125" customWidth="1"/>
    <col min="10" max="11" width="19.140625" customWidth="1"/>
    <col min="12" max="12" width="8" customWidth="1"/>
    <col min="13" max="13" width="9.28515625" hidden="1" customWidth="1"/>
    <col min="15" max="20" width="12.1406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s>
  <sheetData>
    <row r="2" spans="2:46" ht="36.950000000000003" customHeight="1" x14ac:dyDescent="0.25">
      <c r="L2" s="475"/>
      <c r="M2" s="475"/>
      <c r="N2" s="475"/>
      <c r="O2" s="475"/>
      <c r="P2" s="475"/>
      <c r="Q2" s="475"/>
      <c r="R2" s="475"/>
      <c r="S2" s="475"/>
      <c r="T2" s="475"/>
      <c r="U2" s="475"/>
      <c r="V2" s="475"/>
      <c r="AT2" s="112" t="s">
        <v>6271</v>
      </c>
    </row>
    <row r="3" spans="2:46" ht="6.95" customHeight="1" x14ac:dyDescent="0.25">
      <c r="B3" s="113"/>
      <c r="C3" s="114"/>
      <c r="D3" s="114"/>
      <c r="E3" s="114"/>
      <c r="F3" s="114"/>
      <c r="G3" s="114"/>
      <c r="H3" s="114"/>
      <c r="I3" s="114"/>
      <c r="J3" s="114"/>
      <c r="K3" s="114"/>
      <c r="L3" s="115"/>
      <c r="AT3" s="112" t="s">
        <v>240</v>
      </c>
    </row>
    <row r="4" spans="2:46" ht="24.95" customHeight="1" x14ac:dyDescent="0.25">
      <c r="B4" s="115"/>
      <c r="D4" s="116" t="s">
        <v>785</v>
      </c>
      <c r="L4" s="115"/>
      <c r="M4" s="117" t="s">
        <v>786</v>
      </c>
      <c r="AT4" s="112" t="s">
        <v>787</v>
      </c>
    </row>
    <row r="5" spans="2:46" ht="6.95" customHeight="1" x14ac:dyDescent="0.25">
      <c r="B5" s="115"/>
      <c r="L5" s="115"/>
    </row>
    <row r="6" spans="2:46" ht="12" customHeight="1" x14ac:dyDescent="0.25">
      <c r="B6" s="115"/>
      <c r="D6" s="118" t="s">
        <v>788</v>
      </c>
      <c r="L6" s="115"/>
    </row>
    <row r="7" spans="2:46" ht="26.25" customHeight="1" x14ac:dyDescent="0.25">
      <c r="B7" s="115"/>
      <c r="E7" s="478" t="str">
        <f>'[5]Rekapitulace stavby'!K6</f>
        <v>PŘÍSTAVBA K ZŠ KOSTELNÍ NÁM.,MORAVSKÁ TŘEBOVÁ_ZMĚNA STAVBY č.2 - 07/2025 - PD PRO VÝBĚR ZHOTOVITELE</v>
      </c>
      <c r="F7" s="479"/>
      <c r="G7" s="479"/>
      <c r="H7" s="479"/>
      <c r="L7" s="115"/>
    </row>
    <row r="8" spans="2:46" s="119" customFormat="1" ht="12" customHeight="1" x14ac:dyDescent="0.25">
      <c r="B8" s="120"/>
      <c r="D8" s="118" t="s">
        <v>789</v>
      </c>
      <c r="L8" s="120"/>
    </row>
    <row r="9" spans="2:46" s="119" customFormat="1" ht="16.5" customHeight="1" x14ac:dyDescent="0.25">
      <c r="B9" s="120"/>
      <c r="E9" s="476" t="s">
        <v>6272</v>
      </c>
      <c r="F9" s="477"/>
      <c r="G9" s="477"/>
      <c r="H9" s="477"/>
      <c r="L9" s="120"/>
    </row>
    <row r="10" spans="2:46" s="119" customFormat="1" x14ac:dyDescent="0.25">
      <c r="B10" s="120"/>
      <c r="L10" s="120"/>
    </row>
    <row r="11" spans="2:46" s="119" customFormat="1" ht="12" customHeight="1" x14ac:dyDescent="0.25">
      <c r="B11" s="120"/>
      <c r="D11" s="118" t="s">
        <v>791</v>
      </c>
      <c r="F11" s="121" t="s">
        <v>792</v>
      </c>
      <c r="I11" s="118" t="s">
        <v>793</v>
      </c>
      <c r="J11" s="121" t="s">
        <v>792</v>
      </c>
      <c r="L11" s="120"/>
    </row>
    <row r="12" spans="2:46" s="119" customFormat="1" ht="12" customHeight="1" x14ac:dyDescent="0.25">
      <c r="B12" s="120"/>
      <c r="D12" s="118" t="s">
        <v>794</v>
      </c>
      <c r="F12" s="121" t="s">
        <v>4760</v>
      </c>
      <c r="I12" s="118" t="s">
        <v>795</v>
      </c>
      <c r="J12" s="122" t="str">
        <f>'[5]Rekapitulace stavby'!AN8</f>
        <v>19. 11. 2025</v>
      </c>
      <c r="L12" s="120"/>
    </row>
    <row r="13" spans="2:46" s="119" customFormat="1" ht="10.9" customHeight="1" x14ac:dyDescent="0.25">
      <c r="B13" s="120"/>
      <c r="L13" s="120"/>
    </row>
    <row r="14" spans="2:46" s="119" customFormat="1" ht="12" customHeight="1" x14ac:dyDescent="0.25">
      <c r="B14" s="120"/>
      <c r="D14" s="118" t="s">
        <v>796</v>
      </c>
      <c r="I14" s="118" t="s">
        <v>797</v>
      </c>
      <c r="J14" s="121" t="str">
        <f>IF('[5]Rekapitulace stavby'!AN10="","",'[5]Rekapitulace stavby'!AN10)</f>
        <v/>
      </c>
      <c r="L14" s="120"/>
    </row>
    <row r="15" spans="2:46" s="119" customFormat="1" ht="18" customHeight="1" x14ac:dyDescent="0.25">
      <c r="B15" s="120"/>
      <c r="E15" s="121" t="str">
        <f>IF('[5]Rekapitulace stavby'!E11="","",'[5]Rekapitulace stavby'!E11)</f>
        <v xml:space="preserve"> </v>
      </c>
      <c r="I15" s="118" t="s">
        <v>799</v>
      </c>
      <c r="J15" s="121" t="str">
        <f>IF('[5]Rekapitulace stavby'!AN11="","",'[5]Rekapitulace stavby'!AN11)</f>
        <v/>
      </c>
      <c r="L15" s="120"/>
    </row>
    <row r="16" spans="2:46" s="119" customFormat="1" ht="6.95" customHeight="1" x14ac:dyDescent="0.25">
      <c r="B16" s="120"/>
      <c r="L16" s="120"/>
    </row>
    <row r="17" spans="2:12" s="119" customFormat="1" ht="12" customHeight="1" x14ac:dyDescent="0.25">
      <c r="B17" s="120"/>
      <c r="D17" s="118" t="s">
        <v>800</v>
      </c>
      <c r="I17" s="118" t="s">
        <v>797</v>
      </c>
      <c r="J17" s="121" t="str">
        <f>'[5]Rekapitulace stavby'!AN13</f>
        <v/>
      </c>
      <c r="L17" s="120"/>
    </row>
    <row r="18" spans="2:12" s="119" customFormat="1" ht="18" customHeight="1" x14ac:dyDescent="0.25">
      <c r="B18" s="120"/>
      <c r="E18" s="480" t="str">
        <f>'[5]Rekapitulace stavby'!E14</f>
        <v xml:space="preserve"> </v>
      </c>
      <c r="F18" s="480"/>
      <c r="G18" s="480"/>
      <c r="H18" s="480"/>
      <c r="I18" s="118" t="s">
        <v>799</v>
      </c>
      <c r="J18" s="121" t="str">
        <f>'[5]Rekapitulace stavby'!AN14</f>
        <v/>
      </c>
      <c r="L18" s="120"/>
    </row>
    <row r="19" spans="2:12" s="119" customFormat="1" ht="6.95" customHeight="1" x14ac:dyDescent="0.25">
      <c r="B19" s="120"/>
      <c r="L19" s="120"/>
    </row>
    <row r="20" spans="2:12" s="119" customFormat="1" ht="12" customHeight="1" x14ac:dyDescent="0.25">
      <c r="B20" s="120"/>
      <c r="D20" s="118" t="s">
        <v>801</v>
      </c>
      <c r="I20" s="118" t="s">
        <v>797</v>
      </c>
      <c r="J20" s="121" t="s">
        <v>792</v>
      </c>
      <c r="L20" s="120"/>
    </row>
    <row r="21" spans="2:12" s="119" customFormat="1" ht="18" customHeight="1" x14ac:dyDescent="0.25">
      <c r="B21" s="120"/>
      <c r="E21" s="121" t="s">
        <v>4761</v>
      </c>
      <c r="I21" s="118" t="s">
        <v>799</v>
      </c>
      <c r="J21" s="121" t="s">
        <v>792</v>
      </c>
      <c r="L21" s="120"/>
    </row>
    <row r="22" spans="2:12" s="119" customFormat="1" ht="6.95" customHeight="1" x14ac:dyDescent="0.25">
      <c r="B22" s="120"/>
      <c r="L22" s="120"/>
    </row>
    <row r="23" spans="2:12" s="119" customFormat="1" ht="12" customHeight="1" x14ac:dyDescent="0.25">
      <c r="B23" s="120"/>
      <c r="D23" s="118" t="s">
        <v>803</v>
      </c>
      <c r="I23" s="118" t="s">
        <v>797</v>
      </c>
      <c r="J23" s="121" t="s">
        <v>792</v>
      </c>
      <c r="L23" s="120"/>
    </row>
    <row r="24" spans="2:12" s="119" customFormat="1" ht="18" customHeight="1" x14ac:dyDescent="0.25">
      <c r="B24" s="120"/>
      <c r="E24" s="121" t="s">
        <v>4761</v>
      </c>
      <c r="I24" s="118" t="s">
        <v>799</v>
      </c>
      <c r="J24" s="121" t="s">
        <v>792</v>
      </c>
      <c r="L24" s="120"/>
    </row>
    <row r="25" spans="2:12" s="119" customFormat="1" ht="6.95" customHeight="1" x14ac:dyDescent="0.25">
      <c r="B25" s="120"/>
      <c r="L25" s="120"/>
    </row>
    <row r="26" spans="2:12" s="119" customFormat="1" ht="12" customHeight="1" x14ac:dyDescent="0.25">
      <c r="B26" s="120"/>
      <c r="D26" s="118" t="s">
        <v>804</v>
      </c>
      <c r="L26" s="120"/>
    </row>
    <row r="27" spans="2:12" s="123" customFormat="1" ht="16.5" customHeight="1" x14ac:dyDescent="0.25">
      <c r="B27" s="124"/>
      <c r="E27" s="481" t="s">
        <v>792</v>
      </c>
      <c r="F27" s="481"/>
      <c r="G27" s="481"/>
      <c r="H27" s="481"/>
      <c r="L27" s="124"/>
    </row>
    <row r="28" spans="2:12" s="119" customFormat="1" ht="6.95" customHeight="1" x14ac:dyDescent="0.25">
      <c r="B28" s="120"/>
      <c r="L28" s="120"/>
    </row>
    <row r="29" spans="2:12" s="119" customFormat="1" ht="6.95" customHeight="1" x14ac:dyDescent="0.25">
      <c r="B29" s="120"/>
      <c r="D29" s="126"/>
      <c r="E29" s="126"/>
      <c r="F29" s="126"/>
      <c r="G29" s="126"/>
      <c r="H29" s="126"/>
      <c r="I29" s="126"/>
      <c r="J29" s="126"/>
      <c r="K29" s="126"/>
      <c r="L29" s="120"/>
    </row>
    <row r="30" spans="2:12" s="119" customFormat="1" ht="25.35" customHeight="1" x14ac:dyDescent="0.25">
      <c r="B30" s="120"/>
      <c r="D30" s="127" t="s">
        <v>805</v>
      </c>
      <c r="J30" s="128">
        <f>ROUND(J83, 2)</f>
        <v>0</v>
      </c>
      <c r="L30" s="120"/>
    </row>
    <row r="31" spans="2:12" s="119" customFormat="1" ht="6.95" customHeight="1" x14ac:dyDescent="0.25">
      <c r="B31" s="120"/>
      <c r="D31" s="126"/>
      <c r="E31" s="126"/>
      <c r="F31" s="126"/>
      <c r="G31" s="126"/>
      <c r="H31" s="126"/>
      <c r="I31" s="126"/>
      <c r="J31" s="126"/>
      <c r="K31" s="126"/>
      <c r="L31" s="120"/>
    </row>
    <row r="32" spans="2:12" s="119" customFormat="1" ht="14.45" customHeight="1" x14ac:dyDescent="0.25">
      <c r="B32" s="120"/>
      <c r="F32" s="129" t="s">
        <v>806</v>
      </c>
      <c r="I32" s="129" t="s">
        <v>807</v>
      </c>
      <c r="J32" s="129" t="s">
        <v>808</v>
      </c>
      <c r="L32" s="120"/>
    </row>
    <row r="33" spans="2:12" s="119" customFormat="1" ht="14.45" customHeight="1" x14ac:dyDescent="0.25">
      <c r="B33" s="120"/>
      <c r="D33" s="130" t="s">
        <v>45</v>
      </c>
      <c r="E33" s="118" t="s">
        <v>809</v>
      </c>
      <c r="F33" s="131">
        <f>ROUND((SUM(BE83:BE182)),  2)</f>
        <v>0</v>
      </c>
      <c r="I33" s="132">
        <v>0.21</v>
      </c>
      <c r="J33" s="131">
        <f>ROUND(((SUM(BE83:BE182))*I33),  2)</f>
        <v>0</v>
      </c>
      <c r="L33" s="120"/>
    </row>
    <row r="34" spans="2:12" s="119" customFormat="1" ht="14.45" customHeight="1" x14ac:dyDescent="0.25">
      <c r="B34" s="120"/>
      <c r="E34" s="118" t="s">
        <v>810</v>
      </c>
      <c r="F34" s="131">
        <f>ROUND((SUM(BF83:BF182)),  2)</f>
        <v>0</v>
      </c>
      <c r="I34" s="132">
        <v>0.12</v>
      </c>
      <c r="J34" s="131">
        <f>ROUND(((SUM(BF83:BF182))*I34),  2)</f>
        <v>0</v>
      </c>
      <c r="L34" s="120"/>
    </row>
    <row r="35" spans="2:12" s="119" customFormat="1" ht="14.45" hidden="1" customHeight="1" x14ac:dyDescent="0.25">
      <c r="B35" s="120"/>
      <c r="E35" s="118" t="s">
        <v>811</v>
      </c>
      <c r="F35" s="131">
        <f>ROUND((SUM(BG83:BG182)),  2)</f>
        <v>0</v>
      </c>
      <c r="I35" s="132">
        <v>0.21</v>
      </c>
      <c r="J35" s="131">
        <f>0</f>
        <v>0</v>
      </c>
      <c r="L35" s="120"/>
    </row>
    <row r="36" spans="2:12" s="119" customFormat="1" ht="14.45" hidden="1" customHeight="1" x14ac:dyDescent="0.25">
      <c r="B36" s="120"/>
      <c r="E36" s="118" t="s">
        <v>812</v>
      </c>
      <c r="F36" s="131">
        <f>ROUND((SUM(BH83:BH182)),  2)</f>
        <v>0</v>
      </c>
      <c r="I36" s="132">
        <v>0.12</v>
      </c>
      <c r="J36" s="131">
        <f>0</f>
        <v>0</v>
      </c>
      <c r="L36" s="120"/>
    </row>
    <row r="37" spans="2:12" s="119" customFormat="1" ht="14.45" hidden="1" customHeight="1" x14ac:dyDescent="0.25">
      <c r="B37" s="120"/>
      <c r="E37" s="118" t="s">
        <v>813</v>
      </c>
      <c r="F37" s="131">
        <f>ROUND((SUM(BI83:BI182)),  2)</f>
        <v>0</v>
      </c>
      <c r="I37" s="132">
        <v>0</v>
      </c>
      <c r="J37" s="131">
        <f>0</f>
        <v>0</v>
      </c>
      <c r="L37" s="120"/>
    </row>
    <row r="38" spans="2:12" s="119" customFormat="1" ht="6.95" customHeight="1" x14ac:dyDescent="0.25">
      <c r="B38" s="120"/>
      <c r="L38" s="120"/>
    </row>
    <row r="39" spans="2:12" s="119" customFormat="1" ht="25.35" customHeight="1" x14ac:dyDescent="0.25">
      <c r="B39" s="120"/>
      <c r="C39" s="133"/>
      <c r="D39" s="134" t="s">
        <v>46</v>
      </c>
      <c r="E39" s="135"/>
      <c r="F39" s="135"/>
      <c r="G39" s="136" t="s">
        <v>814</v>
      </c>
      <c r="H39" s="137" t="s">
        <v>815</v>
      </c>
      <c r="I39" s="135"/>
      <c r="J39" s="138">
        <f>SUM(J30:J37)</f>
        <v>0</v>
      </c>
      <c r="K39" s="139"/>
      <c r="L39" s="120"/>
    </row>
    <row r="40" spans="2:12" s="119" customFormat="1" ht="14.45" customHeight="1" x14ac:dyDescent="0.25">
      <c r="B40" s="140"/>
      <c r="C40" s="141"/>
      <c r="D40" s="141"/>
      <c r="E40" s="141"/>
      <c r="F40" s="141"/>
      <c r="G40" s="141"/>
      <c r="H40" s="141"/>
      <c r="I40" s="141"/>
      <c r="J40" s="141"/>
      <c r="K40" s="141"/>
      <c r="L40" s="120"/>
    </row>
    <row r="44" spans="2:12" s="119" customFormat="1" ht="6.95" customHeight="1" x14ac:dyDescent="0.25">
      <c r="B44" s="142"/>
      <c r="C44" s="143"/>
      <c r="D44" s="143"/>
      <c r="E44" s="143"/>
      <c r="F44" s="143"/>
      <c r="G44" s="143"/>
      <c r="H44" s="143"/>
      <c r="I44" s="143"/>
      <c r="J44" s="143"/>
      <c r="K44" s="143"/>
      <c r="L44" s="120"/>
    </row>
    <row r="45" spans="2:12" s="119" customFormat="1" ht="24.95" customHeight="1" x14ac:dyDescent="0.25">
      <c r="B45" s="120"/>
      <c r="C45" s="116" t="s">
        <v>816</v>
      </c>
      <c r="L45" s="120"/>
    </row>
    <row r="46" spans="2:12" s="119" customFormat="1" ht="6.95" customHeight="1" x14ac:dyDescent="0.25">
      <c r="B46" s="120"/>
      <c r="L46" s="120"/>
    </row>
    <row r="47" spans="2:12" s="119" customFormat="1" ht="12" customHeight="1" x14ac:dyDescent="0.25">
      <c r="B47" s="120"/>
      <c r="C47" s="118" t="s">
        <v>788</v>
      </c>
      <c r="L47" s="120"/>
    </row>
    <row r="48" spans="2:12" s="119" customFormat="1" ht="26.25" customHeight="1" x14ac:dyDescent="0.25">
      <c r="B48" s="120"/>
      <c r="E48" s="478" t="str">
        <f>E7</f>
        <v>PŘÍSTAVBA K ZŠ KOSTELNÍ NÁM.,MORAVSKÁ TŘEBOVÁ_ZMĚNA STAVBY č.2 - 07/2025 - PD PRO VÝBĚR ZHOTOVITELE</v>
      </c>
      <c r="F48" s="479"/>
      <c r="G48" s="479"/>
      <c r="H48" s="479"/>
      <c r="L48" s="120"/>
    </row>
    <row r="49" spans="2:47" s="119" customFormat="1" ht="12" customHeight="1" x14ac:dyDescent="0.25">
      <c r="B49" s="120"/>
      <c r="C49" s="118" t="s">
        <v>789</v>
      </c>
      <c r="L49" s="120"/>
    </row>
    <row r="50" spans="2:47" s="119" customFormat="1" ht="16.5" customHeight="1" x14ac:dyDescent="0.25">
      <c r="B50" s="120"/>
      <c r="E50" s="476" t="str">
        <f>E9</f>
        <v>D.1.4.6_UT_1.NP - 1.NP_UT</v>
      </c>
      <c r="F50" s="477"/>
      <c r="G50" s="477"/>
      <c r="H50" s="477"/>
      <c r="L50" s="120"/>
    </row>
    <row r="51" spans="2:47" s="119" customFormat="1" ht="6.95" customHeight="1" x14ac:dyDescent="0.25">
      <c r="B51" s="120"/>
      <c r="L51" s="120"/>
    </row>
    <row r="52" spans="2:47" s="119" customFormat="1" ht="12" customHeight="1" x14ac:dyDescent="0.25">
      <c r="B52" s="120"/>
      <c r="C52" s="118" t="s">
        <v>794</v>
      </c>
      <c r="F52" s="121" t="str">
        <f>F12</f>
        <v>Moravská Třebová</v>
      </c>
      <c r="I52" s="118" t="s">
        <v>795</v>
      </c>
      <c r="J52" s="122" t="str">
        <f>IF(J12="","",J12)</f>
        <v>19. 11. 2025</v>
      </c>
      <c r="L52" s="120"/>
    </row>
    <row r="53" spans="2:47" s="119" customFormat="1" ht="6.95" customHeight="1" x14ac:dyDescent="0.25">
      <c r="B53" s="120"/>
      <c r="L53" s="120"/>
    </row>
    <row r="54" spans="2:47" s="119" customFormat="1" ht="15.2" customHeight="1" x14ac:dyDescent="0.25">
      <c r="B54" s="120"/>
      <c r="C54" s="118" t="s">
        <v>796</v>
      </c>
      <c r="F54" s="121" t="str">
        <f>E15</f>
        <v xml:space="preserve"> </v>
      </c>
      <c r="I54" s="118" t="s">
        <v>801</v>
      </c>
      <c r="J54" s="125" t="str">
        <f>E21</f>
        <v>Ing. Horyna</v>
      </c>
      <c r="L54" s="120"/>
    </row>
    <row r="55" spans="2:47" s="119" customFormat="1" ht="15.2" customHeight="1" x14ac:dyDescent="0.25">
      <c r="B55" s="120"/>
      <c r="C55" s="118" t="s">
        <v>800</v>
      </c>
      <c r="F55" s="121" t="str">
        <f>IF(E18="","",E18)</f>
        <v xml:space="preserve"> </v>
      </c>
      <c r="I55" s="118" t="s">
        <v>803</v>
      </c>
      <c r="J55" s="125" t="str">
        <f>E24</f>
        <v>Ing. Horyna</v>
      </c>
      <c r="L55" s="120"/>
    </row>
    <row r="56" spans="2:47" s="119" customFormat="1" ht="10.35" customHeight="1" x14ac:dyDescent="0.25">
      <c r="B56" s="120"/>
      <c r="L56" s="120"/>
    </row>
    <row r="57" spans="2:47" s="119" customFormat="1" ht="29.25" customHeight="1" x14ac:dyDescent="0.25">
      <c r="B57" s="120"/>
      <c r="C57" s="144" t="s">
        <v>817</v>
      </c>
      <c r="D57" s="133"/>
      <c r="E57" s="133"/>
      <c r="F57" s="133"/>
      <c r="G57" s="133"/>
      <c r="H57" s="133"/>
      <c r="I57" s="133"/>
      <c r="J57" s="145" t="s">
        <v>509</v>
      </c>
      <c r="K57" s="133"/>
      <c r="L57" s="120"/>
    </row>
    <row r="58" spans="2:47" s="119" customFormat="1" ht="10.35" customHeight="1" x14ac:dyDescent="0.25">
      <c r="B58" s="120"/>
      <c r="L58" s="120"/>
    </row>
    <row r="59" spans="2:47" s="119" customFormat="1" ht="22.9" customHeight="1" x14ac:dyDescent="0.25">
      <c r="B59" s="120"/>
      <c r="C59" s="146" t="s">
        <v>818</v>
      </c>
      <c r="J59" s="128">
        <f>J83</f>
        <v>0</v>
      </c>
      <c r="L59" s="120"/>
      <c r="AU59" s="112" t="s">
        <v>819</v>
      </c>
    </row>
    <row r="60" spans="2:47" s="147" customFormat="1" ht="24.95" customHeight="1" x14ac:dyDescent="0.25">
      <c r="B60" s="148"/>
      <c r="D60" s="149" t="s">
        <v>830</v>
      </c>
      <c r="E60" s="150"/>
      <c r="F60" s="150"/>
      <c r="G60" s="150"/>
      <c r="H60" s="150"/>
      <c r="I60" s="150"/>
      <c r="J60" s="151">
        <f>J84</f>
        <v>0</v>
      </c>
      <c r="L60" s="148"/>
    </row>
    <row r="61" spans="2:47" s="152" customFormat="1" ht="19.899999999999999" customHeight="1" x14ac:dyDescent="0.25">
      <c r="B61" s="153"/>
      <c r="D61" s="154" t="s">
        <v>5884</v>
      </c>
      <c r="E61" s="155"/>
      <c r="F61" s="155"/>
      <c r="G61" s="155"/>
      <c r="H61" s="155"/>
      <c r="I61" s="155"/>
      <c r="J61" s="156">
        <f>J85</f>
        <v>0</v>
      </c>
      <c r="L61" s="153"/>
    </row>
    <row r="62" spans="2:47" s="152" customFormat="1" ht="19.899999999999999" customHeight="1" x14ac:dyDescent="0.25">
      <c r="B62" s="153"/>
      <c r="D62" s="154" t="s">
        <v>5672</v>
      </c>
      <c r="E62" s="155"/>
      <c r="F62" s="155"/>
      <c r="G62" s="155"/>
      <c r="H62" s="155"/>
      <c r="I62" s="155"/>
      <c r="J62" s="156">
        <f>J129</f>
        <v>0</v>
      </c>
      <c r="L62" s="153"/>
    </row>
    <row r="63" spans="2:47" s="152" customFormat="1" ht="19.899999999999999" customHeight="1" x14ac:dyDescent="0.25">
      <c r="B63" s="153"/>
      <c r="D63" s="154" t="s">
        <v>5885</v>
      </c>
      <c r="E63" s="155"/>
      <c r="F63" s="155"/>
      <c r="G63" s="155"/>
      <c r="H63" s="155"/>
      <c r="I63" s="155"/>
      <c r="J63" s="156">
        <f>J139</f>
        <v>0</v>
      </c>
      <c r="L63" s="153"/>
    </row>
    <row r="64" spans="2:47" s="119" customFormat="1" ht="21.75" customHeight="1" x14ac:dyDescent="0.25">
      <c r="B64" s="120"/>
      <c r="L64" s="120"/>
    </row>
    <row r="65" spans="2:12" s="119" customFormat="1" ht="6.95" customHeight="1" x14ac:dyDescent="0.25">
      <c r="B65" s="140"/>
      <c r="C65" s="141"/>
      <c r="D65" s="141"/>
      <c r="E65" s="141"/>
      <c r="F65" s="141"/>
      <c r="G65" s="141"/>
      <c r="H65" s="141"/>
      <c r="I65" s="141"/>
      <c r="J65" s="141"/>
      <c r="K65" s="141"/>
      <c r="L65" s="120"/>
    </row>
    <row r="69" spans="2:12" s="119" customFormat="1" ht="6.95" customHeight="1" x14ac:dyDescent="0.25">
      <c r="B69" s="142"/>
      <c r="C69" s="143"/>
      <c r="D69" s="143"/>
      <c r="E69" s="143"/>
      <c r="F69" s="143"/>
      <c r="G69" s="143"/>
      <c r="H69" s="143"/>
      <c r="I69" s="143"/>
      <c r="J69" s="143"/>
      <c r="K69" s="143"/>
      <c r="L69" s="120"/>
    </row>
    <row r="70" spans="2:12" s="119" customFormat="1" ht="24.95" customHeight="1" x14ac:dyDescent="0.25">
      <c r="B70" s="120"/>
      <c r="C70" s="116" t="s">
        <v>845</v>
      </c>
      <c r="L70" s="120"/>
    </row>
    <row r="71" spans="2:12" s="119" customFormat="1" ht="6.95" customHeight="1" x14ac:dyDescent="0.25">
      <c r="B71" s="120"/>
      <c r="L71" s="120"/>
    </row>
    <row r="72" spans="2:12" s="119" customFormat="1" ht="12" customHeight="1" x14ac:dyDescent="0.25">
      <c r="B72" s="120"/>
      <c r="C72" s="118" t="s">
        <v>788</v>
      </c>
      <c r="L72" s="120"/>
    </row>
    <row r="73" spans="2:12" s="119" customFormat="1" ht="26.25" customHeight="1" x14ac:dyDescent="0.25">
      <c r="B73" s="120"/>
      <c r="E73" s="478" t="str">
        <f>E7</f>
        <v>PŘÍSTAVBA K ZŠ KOSTELNÍ NÁM.,MORAVSKÁ TŘEBOVÁ_ZMĚNA STAVBY č.2 - 07/2025 - PD PRO VÝBĚR ZHOTOVITELE</v>
      </c>
      <c r="F73" s="479"/>
      <c r="G73" s="479"/>
      <c r="H73" s="479"/>
      <c r="L73" s="120"/>
    </row>
    <row r="74" spans="2:12" s="119" customFormat="1" ht="12" customHeight="1" x14ac:dyDescent="0.25">
      <c r="B74" s="120"/>
      <c r="C74" s="118" t="s">
        <v>789</v>
      </c>
      <c r="L74" s="120"/>
    </row>
    <row r="75" spans="2:12" s="119" customFormat="1" ht="16.5" customHeight="1" x14ac:dyDescent="0.25">
      <c r="B75" s="120"/>
      <c r="E75" s="476" t="str">
        <f>E9</f>
        <v>D.1.4.6_UT_1.NP - 1.NP_UT</v>
      </c>
      <c r="F75" s="477"/>
      <c r="G75" s="477"/>
      <c r="H75" s="477"/>
      <c r="L75" s="120"/>
    </row>
    <row r="76" spans="2:12" s="119" customFormat="1" ht="6.95" customHeight="1" x14ac:dyDescent="0.25">
      <c r="B76" s="120"/>
      <c r="L76" s="120"/>
    </row>
    <row r="77" spans="2:12" s="119" customFormat="1" ht="12" customHeight="1" x14ac:dyDescent="0.25">
      <c r="B77" s="120"/>
      <c r="C77" s="118" t="s">
        <v>794</v>
      </c>
      <c r="F77" s="121" t="str">
        <f>F12</f>
        <v>Moravská Třebová</v>
      </c>
      <c r="I77" s="118" t="s">
        <v>795</v>
      </c>
      <c r="J77" s="122" t="str">
        <f>IF(J12="","",J12)</f>
        <v>19. 11. 2025</v>
      </c>
      <c r="L77" s="120"/>
    </row>
    <row r="78" spans="2:12" s="119" customFormat="1" ht="6.95" customHeight="1" x14ac:dyDescent="0.25">
      <c r="B78" s="120"/>
      <c r="L78" s="120"/>
    </row>
    <row r="79" spans="2:12" s="119" customFormat="1" ht="15.2" customHeight="1" x14ac:dyDescent="0.25">
      <c r="B79" s="120"/>
      <c r="C79" s="118" t="s">
        <v>796</v>
      </c>
      <c r="F79" s="121" t="str">
        <f>E15</f>
        <v xml:space="preserve"> </v>
      </c>
      <c r="I79" s="118" t="s">
        <v>801</v>
      </c>
      <c r="J79" s="125" t="str">
        <f>E21</f>
        <v>Ing. Horyna</v>
      </c>
      <c r="L79" s="120"/>
    </row>
    <row r="80" spans="2:12" s="119" customFormat="1" ht="15.2" customHeight="1" x14ac:dyDescent="0.25">
      <c r="B80" s="120"/>
      <c r="C80" s="118" t="s">
        <v>800</v>
      </c>
      <c r="F80" s="121" t="str">
        <f>IF(E18="","",E18)</f>
        <v xml:space="preserve"> </v>
      </c>
      <c r="I80" s="118" t="s">
        <v>803</v>
      </c>
      <c r="J80" s="125" t="str">
        <f>E24</f>
        <v>Ing. Horyna</v>
      </c>
      <c r="L80" s="120"/>
    </row>
    <row r="81" spans="2:65" s="119" customFormat="1" ht="10.35" customHeight="1" x14ac:dyDescent="0.25">
      <c r="B81" s="120"/>
      <c r="L81" s="120"/>
    </row>
    <row r="82" spans="2:65" s="157" customFormat="1" ht="29.25" customHeight="1" x14ac:dyDescent="0.25">
      <c r="B82" s="158"/>
      <c r="C82" s="159" t="s">
        <v>846</v>
      </c>
      <c r="D82" s="160" t="s">
        <v>33</v>
      </c>
      <c r="E82" s="160" t="s">
        <v>34</v>
      </c>
      <c r="F82" s="160" t="s">
        <v>35</v>
      </c>
      <c r="G82" s="160" t="s">
        <v>36</v>
      </c>
      <c r="H82" s="160" t="s">
        <v>507</v>
      </c>
      <c r="I82" s="160" t="s">
        <v>508</v>
      </c>
      <c r="J82" s="160" t="s">
        <v>509</v>
      </c>
      <c r="K82" s="161" t="s">
        <v>510</v>
      </c>
      <c r="L82" s="158"/>
      <c r="M82" s="162" t="s">
        <v>792</v>
      </c>
      <c r="N82" s="163" t="s">
        <v>45</v>
      </c>
      <c r="O82" s="163" t="s">
        <v>847</v>
      </c>
      <c r="P82" s="163" t="s">
        <v>848</v>
      </c>
      <c r="Q82" s="163" t="s">
        <v>849</v>
      </c>
      <c r="R82" s="163" t="s">
        <v>850</v>
      </c>
      <c r="S82" s="163" t="s">
        <v>851</v>
      </c>
      <c r="T82" s="164" t="s">
        <v>852</v>
      </c>
    </row>
    <row r="83" spans="2:65" s="119" customFormat="1" ht="22.9" customHeight="1" x14ac:dyDescent="0.25">
      <c r="B83" s="120"/>
      <c r="C83" s="165" t="s">
        <v>853</v>
      </c>
      <c r="J83" s="166">
        <f>BK83</f>
        <v>0</v>
      </c>
      <c r="L83" s="120"/>
      <c r="M83" s="167"/>
      <c r="N83" s="126"/>
      <c r="O83" s="126"/>
      <c r="P83" s="168">
        <f>P84</f>
        <v>377.08554600000002</v>
      </c>
      <c r="Q83" s="126"/>
      <c r="R83" s="168">
        <f>R84</f>
        <v>1.8263100000000003</v>
      </c>
      <c r="S83" s="126"/>
      <c r="T83" s="169">
        <f>T84</f>
        <v>0</v>
      </c>
      <c r="AT83" s="112" t="s">
        <v>854</v>
      </c>
      <c r="AU83" s="112" t="s">
        <v>819</v>
      </c>
      <c r="BK83" s="170">
        <f>BK84</f>
        <v>0</v>
      </c>
    </row>
    <row r="84" spans="2:65" s="171" customFormat="1" ht="25.9" customHeight="1" x14ac:dyDescent="0.2">
      <c r="B84" s="172"/>
      <c r="D84" s="173" t="s">
        <v>854</v>
      </c>
      <c r="E84" s="174" t="s">
        <v>2007</v>
      </c>
      <c r="F84" s="174" t="s">
        <v>2008</v>
      </c>
      <c r="J84" s="175">
        <f>BK84</f>
        <v>0</v>
      </c>
      <c r="L84" s="172"/>
      <c r="M84" s="176"/>
      <c r="P84" s="177">
        <f>P85+P129+P139</f>
        <v>377.08554600000002</v>
      </c>
      <c r="R84" s="177">
        <f>R85+R129+R139</f>
        <v>1.8263100000000003</v>
      </c>
      <c r="T84" s="178">
        <f>T85+T129+T139</f>
        <v>0</v>
      </c>
      <c r="AR84" s="173" t="s">
        <v>240</v>
      </c>
      <c r="AT84" s="179" t="s">
        <v>854</v>
      </c>
      <c r="AU84" s="179" t="s">
        <v>857</v>
      </c>
      <c r="AY84" s="173" t="s">
        <v>858</v>
      </c>
      <c r="BK84" s="180">
        <f>BK85+BK129+BK139</f>
        <v>0</v>
      </c>
    </row>
    <row r="85" spans="2:65" s="171" customFormat="1" ht="22.9" customHeight="1" x14ac:dyDescent="0.2">
      <c r="B85" s="172"/>
      <c r="D85" s="173" t="s">
        <v>854</v>
      </c>
      <c r="E85" s="181" t="s">
        <v>6064</v>
      </c>
      <c r="F85" s="181" t="s">
        <v>6065</v>
      </c>
      <c r="J85" s="182">
        <f>BK85</f>
        <v>0</v>
      </c>
      <c r="L85" s="172"/>
      <c r="M85" s="176"/>
      <c r="P85" s="177">
        <f>SUM(P86:P128)</f>
        <v>337.914196</v>
      </c>
      <c r="R85" s="177">
        <f>SUM(R86:R128)</f>
        <v>0.73672000000000004</v>
      </c>
      <c r="T85" s="178">
        <f>SUM(T86:T128)</f>
        <v>0</v>
      </c>
      <c r="AR85" s="173" t="s">
        <v>240</v>
      </c>
      <c r="AT85" s="179" t="s">
        <v>854</v>
      </c>
      <c r="AU85" s="179" t="s">
        <v>544</v>
      </c>
      <c r="AY85" s="173" t="s">
        <v>858</v>
      </c>
      <c r="BK85" s="180">
        <f>SUM(BK86:BK128)</f>
        <v>0</v>
      </c>
    </row>
    <row r="86" spans="2:65" s="119" customFormat="1" ht="16.5" customHeight="1" x14ac:dyDescent="0.25">
      <c r="B86" s="120"/>
      <c r="C86" s="418" t="s">
        <v>721</v>
      </c>
      <c r="D86" s="418" t="s">
        <v>512</v>
      </c>
      <c r="E86" s="419" t="s">
        <v>6066</v>
      </c>
      <c r="F86" s="420" t="s">
        <v>6067</v>
      </c>
      <c r="G86" s="421" t="s">
        <v>85</v>
      </c>
      <c r="H86" s="422">
        <v>214</v>
      </c>
      <c r="I86" s="423"/>
      <c r="J86" s="423">
        <f>ROUND(I86*H86,2)</f>
        <v>0</v>
      </c>
      <c r="K86" s="420" t="s">
        <v>862</v>
      </c>
      <c r="L86" s="120"/>
      <c r="M86" s="190" t="s">
        <v>792</v>
      </c>
      <c r="N86" s="191" t="s">
        <v>809</v>
      </c>
      <c r="O86" s="192">
        <v>0.20699999999999999</v>
      </c>
      <c r="P86" s="192">
        <f>O86*H86</f>
        <v>44.297999999999995</v>
      </c>
      <c r="Q86" s="192">
        <v>4.6000000000000001E-4</v>
      </c>
      <c r="R86" s="192">
        <f>Q86*H86</f>
        <v>9.844E-2</v>
      </c>
      <c r="S86" s="192">
        <v>0</v>
      </c>
      <c r="T86" s="193">
        <f>S86*H86</f>
        <v>0</v>
      </c>
      <c r="AR86" s="194" t="s">
        <v>955</v>
      </c>
      <c r="AT86" s="194" t="s">
        <v>512</v>
      </c>
      <c r="AU86" s="194" t="s">
        <v>240</v>
      </c>
      <c r="AY86" s="112" t="s">
        <v>858</v>
      </c>
      <c r="BE86" s="195">
        <f>IF(N86="základní",J86,0)</f>
        <v>0</v>
      </c>
      <c r="BF86" s="195">
        <f>IF(N86="snížená",J86,0)</f>
        <v>0</v>
      </c>
      <c r="BG86" s="195">
        <f>IF(N86="zákl. přenesená",J86,0)</f>
        <v>0</v>
      </c>
      <c r="BH86" s="195">
        <f>IF(N86="sníž. přenesená",J86,0)</f>
        <v>0</v>
      </c>
      <c r="BI86" s="195">
        <f>IF(N86="nulová",J86,0)</f>
        <v>0</v>
      </c>
      <c r="BJ86" s="112" t="s">
        <v>544</v>
      </c>
      <c r="BK86" s="195">
        <f>ROUND(I86*H86,2)</f>
        <v>0</v>
      </c>
      <c r="BL86" s="112" t="s">
        <v>955</v>
      </c>
      <c r="BM86" s="194" t="s">
        <v>6273</v>
      </c>
    </row>
    <row r="87" spans="2:65" s="119" customFormat="1" x14ac:dyDescent="0.25">
      <c r="B87" s="120"/>
      <c r="D87" s="196" t="s">
        <v>865</v>
      </c>
      <c r="F87" s="197" t="s">
        <v>6069</v>
      </c>
      <c r="L87" s="120"/>
      <c r="M87" s="198"/>
      <c r="T87" s="199"/>
      <c r="AT87" s="112" t="s">
        <v>865</v>
      </c>
      <c r="AU87" s="112" t="s">
        <v>240</v>
      </c>
    </row>
    <row r="88" spans="2:65" s="119" customFormat="1" x14ac:dyDescent="0.25">
      <c r="B88" s="120"/>
      <c r="D88" s="200" t="s">
        <v>867</v>
      </c>
      <c r="F88" s="424" t="s">
        <v>6070</v>
      </c>
      <c r="L88" s="120"/>
      <c r="M88" s="198"/>
      <c r="T88" s="199"/>
      <c r="AT88" s="112" t="s">
        <v>867</v>
      </c>
      <c r="AU88" s="112" t="s">
        <v>240</v>
      </c>
    </row>
    <row r="89" spans="2:65" s="202" customFormat="1" ht="11.25" x14ac:dyDescent="0.25">
      <c r="B89" s="203"/>
      <c r="D89" s="196" t="s">
        <v>869</v>
      </c>
      <c r="E89" s="204" t="s">
        <v>792</v>
      </c>
      <c r="F89" s="205" t="s">
        <v>6274</v>
      </c>
      <c r="H89" s="206">
        <v>214</v>
      </c>
      <c r="L89" s="203"/>
      <c r="M89" s="207"/>
      <c r="T89" s="208"/>
      <c r="AT89" s="204" t="s">
        <v>869</v>
      </c>
      <c r="AU89" s="204" t="s">
        <v>240</v>
      </c>
      <c r="AV89" s="202" t="s">
        <v>240</v>
      </c>
      <c r="AW89" s="202" t="s">
        <v>871</v>
      </c>
      <c r="AX89" s="202" t="s">
        <v>544</v>
      </c>
      <c r="AY89" s="204" t="s">
        <v>858</v>
      </c>
    </row>
    <row r="90" spans="2:65" s="119" customFormat="1" ht="16.5" customHeight="1" x14ac:dyDescent="0.25">
      <c r="B90" s="120"/>
      <c r="C90" s="418" t="s">
        <v>863</v>
      </c>
      <c r="D90" s="418" t="s">
        <v>512</v>
      </c>
      <c r="E90" s="419" t="s">
        <v>6072</v>
      </c>
      <c r="F90" s="420" t="s">
        <v>6073</v>
      </c>
      <c r="G90" s="421" t="s">
        <v>85</v>
      </c>
      <c r="H90" s="422">
        <v>464</v>
      </c>
      <c r="I90" s="423"/>
      <c r="J90" s="423">
        <f>ROUND(I90*H90,2)</f>
        <v>0</v>
      </c>
      <c r="K90" s="420" t="s">
        <v>862</v>
      </c>
      <c r="L90" s="120"/>
      <c r="M90" s="190" t="s">
        <v>792</v>
      </c>
      <c r="N90" s="191" t="s">
        <v>809</v>
      </c>
      <c r="O90" s="192">
        <v>0.21199999999999999</v>
      </c>
      <c r="P90" s="192">
        <f>O90*H90</f>
        <v>98.367999999999995</v>
      </c>
      <c r="Q90" s="192">
        <v>5.5000000000000003E-4</v>
      </c>
      <c r="R90" s="192">
        <f>Q90*H90</f>
        <v>0.25520000000000004</v>
      </c>
      <c r="S90" s="192">
        <v>0</v>
      </c>
      <c r="T90" s="193">
        <f>S90*H90</f>
        <v>0</v>
      </c>
      <c r="AR90" s="194" t="s">
        <v>955</v>
      </c>
      <c r="AT90" s="194" t="s">
        <v>512</v>
      </c>
      <c r="AU90" s="194" t="s">
        <v>240</v>
      </c>
      <c r="AY90" s="112" t="s">
        <v>858</v>
      </c>
      <c r="BE90" s="195">
        <f>IF(N90="základní",J90,0)</f>
        <v>0</v>
      </c>
      <c r="BF90" s="195">
        <f>IF(N90="snížená",J90,0)</f>
        <v>0</v>
      </c>
      <c r="BG90" s="195">
        <f>IF(N90="zákl. přenesená",J90,0)</f>
        <v>0</v>
      </c>
      <c r="BH90" s="195">
        <f>IF(N90="sníž. přenesená",J90,0)</f>
        <v>0</v>
      </c>
      <c r="BI90" s="195">
        <f>IF(N90="nulová",J90,0)</f>
        <v>0</v>
      </c>
      <c r="BJ90" s="112" t="s">
        <v>544</v>
      </c>
      <c r="BK90" s="195">
        <f>ROUND(I90*H90,2)</f>
        <v>0</v>
      </c>
      <c r="BL90" s="112" t="s">
        <v>955</v>
      </c>
      <c r="BM90" s="194" t="s">
        <v>6275</v>
      </c>
    </row>
    <row r="91" spans="2:65" s="119" customFormat="1" x14ac:dyDescent="0.25">
      <c r="B91" s="120"/>
      <c r="D91" s="196" t="s">
        <v>865</v>
      </c>
      <c r="F91" s="197" t="s">
        <v>6075</v>
      </c>
      <c r="L91" s="120"/>
      <c r="M91" s="198"/>
      <c r="T91" s="199"/>
      <c r="AT91" s="112" t="s">
        <v>865</v>
      </c>
      <c r="AU91" s="112" t="s">
        <v>240</v>
      </c>
    </row>
    <row r="92" spans="2:65" s="119" customFormat="1" x14ac:dyDescent="0.25">
      <c r="B92" s="120"/>
      <c r="D92" s="200" t="s">
        <v>867</v>
      </c>
      <c r="F92" s="424" t="s">
        <v>6076</v>
      </c>
      <c r="L92" s="120"/>
      <c r="M92" s="198"/>
      <c r="T92" s="199"/>
      <c r="AT92" s="112" t="s">
        <v>867</v>
      </c>
      <c r="AU92" s="112" t="s">
        <v>240</v>
      </c>
    </row>
    <row r="93" spans="2:65" s="202" customFormat="1" ht="11.25" x14ac:dyDescent="0.25">
      <c r="B93" s="203"/>
      <c r="D93" s="196" t="s">
        <v>869</v>
      </c>
      <c r="E93" s="204" t="s">
        <v>792</v>
      </c>
      <c r="F93" s="205" t="s">
        <v>6276</v>
      </c>
      <c r="H93" s="206">
        <v>464</v>
      </c>
      <c r="L93" s="203"/>
      <c r="M93" s="207"/>
      <c r="T93" s="208"/>
      <c r="AT93" s="204" t="s">
        <v>869</v>
      </c>
      <c r="AU93" s="204" t="s">
        <v>240</v>
      </c>
      <c r="AV93" s="202" t="s">
        <v>240</v>
      </c>
      <c r="AW93" s="202" t="s">
        <v>871</v>
      </c>
      <c r="AX93" s="202" t="s">
        <v>544</v>
      </c>
      <c r="AY93" s="204" t="s">
        <v>858</v>
      </c>
    </row>
    <row r="94" spans="2:65" s="119" customFormat="1" ht="16.5" customHeight="1" x14ac:dyDescent="0.25">
      <c r="B94" s="120"/>
      <c r="C94" s="418" t="s">
        <v>724</v>
      </c>
      <c r="D94" s="418" t="s">
        <v>512</v>
      </c>
      <c r="E94" s="419" t="s">
        <v>6078</v>
      </c>
      <c r="F94" s="420" t="s">
        <v>6079</v>
      </c>
      <c r="G94" s="421" t="s">
        <v>85</v>
      </c>
      <c r="H94" s="422">
        <v>134</v>
      </c>
      <c r="I94" s="423"/>
      <c r="J94" s="423">
        <f>ROUND(I94*H94,2)</f>
        <v>0</v>
      </c>
      <c r="K94" s="420" t="s">
        <v>862</v>
      </c>
      <c r="L94" s="120"/>
      <c r="M94" s="190" t="s">
        <v>792</v>
      </c>
      <c r="N94" s="191" t="s">
        <v>809</v>
      </c>
      <c r="O94" s="192">
        <v>0.215</v>
      </c>
      <c r="P94" s="192">
        <f>O94*H94</f>
        <v>28.81</v>
      </c>
      <c r="Q94" s="192">
        <v>6.9999999999999999E-4</v>
      </c>
      <c r="R94" s="192">
        <f>Q94*H94</f>
        <v>9.3799999999999994E-2</v>
      </c>
      <c r="S94" s="192">
        <v>0</v>
      </c>
      <c r="T94" s="193">
        <f>S94*H94</f>
        <v>0</v>
      </c>
      <c r="AR94" s="194" t="s">
        <v>955</v>
      </c>
      <c r="AT94" s="194" t="s">
        <v>512</v>
      </c>
      <c r="AU94" s="194" t="s">
        <v>240</v>
      </c>
      <c r="AY94" s="112" t="s">
        <v>858</v>
      </c>
      <c r="BE94" s="195">
        <f>IF(N94="základní",J94,0)</f>
        <v>0</v>
      </c>
      <c r="BF94" s="195">
        <f>IF(N94="snížená",J94,0)</f>
        <v>0</v>
      </c>
      <c r="BG94" s="195">
        <f>IF(N94="zákl. přenesená",J94,0)</f>
        <v>0</v>
      </c>
      <c r="BH94" s="195">
        <f>IF(N94="sníž. přenesená",J94,0)</f>
        <v>0</v>
      </c>
      <c r="BI94" s="195">
        <f>IF(N94="nulová",J94,0)</f>
        <v>0</v>
      </c>
      <c r="BJ94" s="112" t="s">
        <v>544</v>
      </c>
      <c r="BK94" s="195">
        <f>ROUND(I94*H94,2)</f>
        <v>0</v>
      </c>
      <c r="BL94" s="112" t="s">
        <v>955</v>
      </c>
      <c r="BM94" s="194" t="s">
        <v>6277</v>
      </c>
    </row>
    <row r="95" spans="2:65" s="119" customFormat="1" x14ac:dyDescent="0.25">
      <c r="B95" s="120"/>
      <c r="D95" s="196" t="s">
        <v>865</v>
      </c>
      <c r="F95" s="197" t="s">
        <v>6081</v>
      </c>
      <c r="L95" s="120"/>
      <c r="M95" s="198"/>
      <c r="T95" s="199"/>
      <c r="AT95" s="112" t="s">
        <v>865</v>
      </c>
      <c r="AU95" s="112" t="s">
        <v>240</v>
      </c>
    </row>
    <row r="96" spans="2:65" s="119" customFormat="1" x14ac:dyDescent="0.25">
      <c r="B96" s="120"/>
      <c r="D96" s="200" t="s">
        <v>867</v>
      </c>
      <c r="F96" s="424" t="s">
        <v>6082</v>
      </c>
      <c r="L96" s="120"/>
      <c r="M96" s="198"/>
      <c r="T96" s="199"/>
      <c r="AT96" s="112" t="s">
        <v>867</v>
      </c>
      <c r="AU96" s="112" t="s">
        <v>240</v>
      </c>
    </row>
    <row r="97" spans="2:65" s="202" customFormat="1" ht="11.25" x14ac:dyDescent="0.25">
      <c r="B97" s="203"/>
      <c r="D97" s="196" t="s">
        <v>869</v>
      </c>
      <c r="E97" s="204" t="s">
        <v>792</v>
      </c>
      <c r="F97" s="205" t="s">
        <v>6278</v>
      </c>
      <c r="H97" s="206">
        <v>134</v>
      </c>
      <c r="L97" s="203"/>
      <c r="M97" s="207"/>
      <c r="T97" s="208"/>
      <c r="AT97" s="204" t="s">
        <v>869</v>
      </c>
      <c r="AU97" s="204" t="s">
        <v>240</v>
      </c>
      <c r="AV97" s="202" t="s">
        <v>240</v>
      </c>
      <c r="AW97" s="202" t="s">
        <v>871</v>
      </c>
      <c r="AX97" s="202" t="s">
        <v>544</v>
      </c>
      <c r="AY97" s="204" t="s">
        <v>858</v>
      </c>
    </row>
    <row r="98" spans="2:65" s="119" customFormat="1" ht="16.5" customHeight="1" x14ac:dyDescent="0.25">
      <c r="B98" s="120"/>
      <c r="C98" s="418" t="s">
        <v>240</v>
      </c>
      <c r="D98" s="418" t="s">
        <v>512</v>
      </c>
      <c r="E98" s="419" t="s">
        <v>702</v>
      </c>
      <c r="F98" s="420" t="s">
        <v>703</v>
      </c>
      <c r="G98" s="421" t="s">
        <v>85</v>
      </c>
      <c r="H98" s="422">
        <v>44</v>
      </c>
      <c r="I98" s="423"/>
      <c r="J98" s="423">
        <f>ROUND(I98*H98,2)</f>
        <v>0</v>
      </c>
      <c r="K98" s="420" t="s">
        <v>862</v>
      </c>
      <c r="L98" s="120"/>
      <c r="M98" s="190" t="s">
        <v>792</v>
      </c>
      <c r="N98" s="191" t="s">
        <v>809</v>
      </c>
      <c r="O98" s="192">
        <v>0.219</v>
      </c>
      <c r="P98" s="192">
        <f>O98*H98</f>
        <v>9.6359999999999992</v>
      </c>
      <c r="Q98" s="192">
        <v>1.24E-3</v>
      </c>
      <c r="R98" s="192">
        <f>Q98*H98</f>
        <v>5.4559999999999997E-2</v>
      </c>
      <c r="S98" s="192">
        <v>0</v>
      </c>
      <c r="T98" s="193">
        <f>S98*H98</f>
        <v>0</v>
      </c>
      <c r="AR98" s="194" t="s">
        <v>955</v>
      </c>
      <c r="AT98" s="194" t="s">
        <v>512</v>
      </c>
      <c r="AU98" s="194" t="s">
        <v>240</v>
      </c>
      <c r="AY98" s="112" t="s">
        <v>858</v>
      </c>
      <c r="BE98" s="195">
        <f>IF(N98="základní",J98,0)</f>
        <v>0</v>
      </c>
      <c r="BF98" s="195">
        <f>IF(N98="snížená",J98,0)</f>
        <v>0</v>
      </c>
      <c r="BG98" s="195">
        <f>IF(N98="zákl. přenesená",J98,0)</f>
        <v>0</v>
      </c>
      <c r="BH98" s="195">
        <f>IF(N98="sníž. přenesená",J98,0)</f>
        <v>0</v>
      </c>
      <c r="BI98" s="195">
        <f>IF(N98="nulová",J98,0)</f>
        <v>0</v>
      </c>
      <c r="BJ98" s="112" t="s">
        <v>544</v>
      </c>
      <c r="BK98" s="195">
        <f>ROUND(I98*H98,2)</f>
        <v>0</v>
      </c>
      <c r="BL98" s="112" t="s">
        <v>955</v>
      </c>
      <c r="BM98" s="194" t="s">
        <v>6279</v>
      </c>
    </row>
    <row r="99" spans="2:65" s="119" customFormat="1" x14ac:dyDescent="0.25">
      <c r="B99" s="120"/>
      <c r="D99" s="196" t="s">
        <v>865</v>
      </c>
      <c r="F99" s="197" t="s">
        <v>6085</v>
      </c>
      <c r="L99" s="120"/>
      <c r="M99" s="198"/>
      <c r="T99" s="199"/>
      <c r="AT99" s="112" t="s">
        <v>865</v>
      </c>
      <c r="AU99" s="112" t="s">
        <v>240</v>
      </c>
    </row>
    <row r="100" spans="2:65" s="119" customFormat="1" x14ac:dyDescent="0.25">
      <c r="B100" s="120"/>
      <c r="D100" s="200" t="s">
        <v>867</v>
      </c>
      <c r="F100" s="424" t="s">
        <v>6086</v>
      </c>
      <c r="L100" s="120"/>
      <c r="M100" s="198"/>
      <c r="T100" s="199"/>
      <c r="AT100" s="112" t="s">
        <v>867</v>
      </c>
      <c r="AU100" s="112" t="s">
        <v>240</v>
      </c>
    </row>
    <row r="101" spans="2:65" s="202" customFormat="1" ht="11.25" x14ac:dyDescent="0.25">
      <c r="B101" s="203"/>
      <c r="D101" s="196" t="s">
        <v>869</v>
      </c>
      <c r="E101" s="204" t="s">
        <v>792</v>
      </c>
      <c r="F101" s="205" t="s">
        <v>6280</v>
      </c>
      <c r="H101" s="206">
        <v>44</v>
      </c>
      <c r="L101" s="203"/>
      <c r="M101" s="207"/>
      <c r="T101" s="208"/>
      <c r="AT101" s="204" t="s">
        <v>869</v>
      </c>
      <c r="AU101" s="204" t="s">
        <v>240</v>
      </c>
      <c r="AV101" s="202" t="s">
        <v>240</v>
      </c>
      <c r="AW101" s="202" t="s">
        <v>871</v>
      </c>
      <c r="AX101" s="202" t="s">
        <v>544</v>
      </c>
      <c r="AY101" s="204" t="s">
        <v>858</v>
      </c>
    </row>
    <row r="102" spans="2:65" s="119" customFormat="1" ht="16.5" customHeight="1" x14ac:dyDescent="0.25">
      <c r="B102" s="120"/>
      <c r="C102" s="418" t="s">
        <v>544</v>
      </c>
      <c r="D102" s="418" t="s">
        <v>512</v>
      </c>
      <c r="E102" s="419" t="s">
        <v>704</v>
      </c>
      <c r="F102" s="420" t="s">
        <v>705</v>
      </c>
      <c r="G102" s="421" t="s">
        <v>85</v>
      </c>
      <c r="H102" s="422">
        <v>16</v>
      </c>
      <c r="I102" s="423"/>
      <c r="J102" s="423">
        <f>ROUND(I102*H102,2)</f>
        <v>0</v>
      </c>
      <c r="K102" s="420" t="s">
        <v>862</v>
      </c>
      <c r="L102" s="120"/>
      <c r="M102" s="190" t="s">
        <v>792</v>
      </c>
      <c r="N102" s="191" t="s">
        <v>809</v>
      </c>
      <c r="O102" s="192">
        <v>0.222</v>
      </c>
      <c r="P102" s="192">
        <f>O102*H102</f>
        <v>3.552</v>
      </c>
      <c r="Q102" s="192">
        <v>1.6100000000000001E-3</v>
      </c>
      <c r="R102" s="192">
        <f>Q102*H102</f>
        <v>2.5760000000000002E-2</v>
      </c>
      <c r="S102" s="192">
        <v>0</v>
      </c>
      <c r="T102" s="193">
        <f>S102*H102</f>
        <v>0</v>
      </c>
      <c r="AR102" s="194" t="s">
        <v>955</v>
      </c>
      <c r="AT102" s="194" t="s">
        <v>512</v>
      </c>
      <c r="AU102" s="194" t="s">
        <v>240</v>
      </c>
      <c r="AY102" s="112" t="s">
        <v>858</v>
      </c>
      <c r="BE102" s="195">
        <f>IF(N102="základní",J102,0)</f>
        <v>0</v>
      </c>
      <c r="BF102" s="195">
        <f>IF(N102="snížená",J102,0)</f>
        <v>0</v>
      </c>
      <c r="BG102" s="195">
        <f>IF(N102="zákl. přenesená",J102,0)</f>
        <v>0</v>
      </c>
      <c r="BH102" s="195">
        <f>IF(N102="sníž. přenesená",J102,0)</f>
        <v>0</v>
      </c>
      <c r="BI102" s="195">
        <f>IF(N102="nulová",J102,0)</f>
        <v>0</v>
      </c>
      <c r="BJ102" s="112" t="s">
        <v>544</v>
      </c>
      <c r="BK102" s="195">
        <f>ROUND(I102*H102,2)</f>
        <v>0</v>
      </c>
      <c r="BL102" s="112" t="s">
        <v>955</v>
      </c>
      <c r="BM102" s="194" t="s">
        <v>6281</v>
      </c>
    </row>
    <row r="103" spans="2:65" s="119" customFormat="1" x14ac:dyDescent="0.25">
      <c r="B103" s="120"/>
      <c r="D103" s="196" t="s">
        <v>865</v>
      </c>
      <c r="F103" s="197" t="s">
        <v>6089</v>
      </c>
      <c r="L103" s="120"/>
      <c r="M103" s="198"/>
      <c r="T103" s="199"/>
      <c r="AT103" s="112" t="s">
        <v>865</v>
      </c>
      <c r="AU103" s="112" t="s">
        <v>240</v>
      </c>
    </row>
    <row r="104" spans="2:65" s="119" customFormat="1" x14ac:dyDescent="0.25">
      <c r="B104" s="120"/>
      <c r="D104" s="200" t="s">
        <v>867</v>
      </c>
      <c r="F104" s="424" t="s">
        <v>6090</v>
      </c>
      <c r="L104" s="120"/>
      <c r="M104" s="198"/>
      <c r="T104" s="199"/>
      <c r="AT104" s="112" t="s">
        <v>867</v>
      </c>
      <c r="AU104" s="112" t="s">
        <v>240</v>
      </c>
    </row>
    <row r="105" spans="2:65" s="202" customFormat="1" ht="11.25" x14ac:dyDescent="0.25">
      <c r="B105" s="203"/>
      <c r="D105" s="196" t="s">
        <v>869</v>
      </c>
      <c r="E105" s="204" t="s">
        <v>792</v>
      </c>
      <c r="F105" s="205" t="s">
        <v>5480</v>
      </c>
      <c r="H105" s="206">
        <v>16</v>
      </c>
      <c r="L105" s="203"/>
      <c r="M105" s="207"/>
      <c r="T105" s="208"/>
      <c r="AT105" s="204" t="s">
        <v>869</v>
      </c>
      <c r="AU105" s="204" t="s">
        <v>240</v>
      </c>
      <c r="AV105" s="202" t="s">
        <v>240</v>
      </c>
      <c r="AW105" s="202" t="s">
        <v>871</v>
      </c>
      <c r="AX105" s="202" t="s">
        <v>544</v>
      </c>
      <c r="AY105" s="204" t="s">
        <v>858</v>
      </c>
    </row>
    <row r="106" spans="2:65" s="119" customFormat="1" ht="16.5" customHeight="1" x14ac:dyDescent="0.25">
      <c r="B106" s="120"/>
      <c r="C106" s="418" t="s">
        <v>905</v>
      </c>
      <c r="D106" s="418" t="s">
        <v>512</v>
      </c>
      <c r="E106" s="419" t="s">
        <v>713</v>
      </c>
      <c r="F106" s="420" t="s">
        <v>714</v>
      </c>
      <c r="G106" s="421" t="s">
        <v>85</v>
      </c>
      <c r="H106" s="422">
        <v>872</v>
      </c>
      <c r="I106" s="423"/>
      <c r="J106" s="423">
        <f>ROUND(I106*H106,2)</f>
        <v>0</v>
      </c>
      <c r="K106" s="420" t="s">
        <v>862</v>
      </c>
      <c r="L106" s="120"/>
      <c r="M106" s="190" t="s">
        <v>792</v>
      </c>
      <c r="N106" s="191" t="s">
        <v>809</v>
      </c>
      <c r="O106" s="192">
        <v>3.7999999999999999E-2</v>
      </c>
      <c r="P106" s="192">
        <f>O106*H106</f>
        <v>33.135999999999996</v>
      </c>
      <c r="Q106" s="192">
        <v>0</v>
      </c>
      <c r="R106" s="192">
        <f>Q106*H106</f>
        <v>0</v>
      </c>
      <c r="S106" s="192">
        <v>0</v>
      </c>
      <c r="T106" s="193">
        <f>S106*H106</f>
        <v>0</v>
      </c>
      <c r="AR106" s="194" t="s">
        <v>955</v>
      </c>
      <c r="AT106" s="194" t="s">
        <v>512</v>
      </c>
      <c r="AU106" s="194" t="s">
        <v>240</v>
      </c>
      <c r="AY106" s="112" t="s">
        <v>858</v>
      </c>
      <c r="BE106" s="195">
        <f>IF(N106="základní",J106,0)</f>
        <v>0</v>
      </c>
      <c r="BF106" s="195">
        <f>IF(N106="snížená",J106,0)</f>
        <v>0</v>
      </c>
      <c r="BG106" s="195">
        <f>IF(N106="zákl. přenesená",J106,0)</f>
        <v>0</v>
      </c>
      <c r="BH106" s="195">
        <f>IF(N106="sníž. přenesená",J106,0)</f>
        <v>0</v>
      </c>
      <c r="BI106" s="195">
        <f>IF(N106="nulová",J106,0)</f>
        <v>0</v>
      </c>
      <c r="BJ106" s="112" t="s">
        <v>544</v>
      </c>
      <c r="BK106" s="195">
        <f>ROUND(I106*H106,2)</f>
        <v>0</v>
      </c>
      <c r="BL106" s="112" t="s">
        <v>955</v>
      </c>
      <c r="BM106" s="194" t="s">
        <v>6282</v>
      </c>
    </row>
    <row r="107" spans="2:65" s="119" customFormat="1" x14ac:dyDescent="0.25">
      <c r="B107" s="120"/>
      <c r="D107" s="196" t="s">
        <v>865</v>
      </c>
      <c r="F107" s="197" t="s">
        <v>6100</v>
      </c>
      <c r="L107" s="120"/>
      <c r="M107" s="198"/>
      <c r="T107" s="199"/>
      <c r="AT107" s="112" t="s">
        <v>865</v>
      </c>
      <c r="AU107" s="112" t="s">
        <v>240</v>
      </c>
    </row>
    <row r="108" spans="2:65" s="119" customFormat="1" x14ac:dyDescent="0.25">
      <c r="B108" s="120"/>
      <c r="D108" s="200" t="s">
        <v>867</v>
      </c>
      <c r="F108" s="424" t="s">
        <v>6101</v>
      </c>
      <c r="L108" s="120"/>
      <c r="M108" s="198"/>
      <c r="T108" s="199"/>
      <c r="AT108" s="112" t="s">
        <v>867</v>
      </c>
      <c r="AU108" s="112" t="s">
        <v>240</v>
      </c>
    </row>
    <row r="109" spans="2:65" s="202" customFormat="1" ht="11.25" x14ac:dyDescent="0.25">
      <c r="B109" s="203"/>
      <c r="D109" s="196" t="s">
        <v>869</v>
      </c>
      <c r="E109" s="204" t="s">
        <v>792</v>
      </c>
      <c r="F109" s="205" t="s">
        <v>6283</v>
      </c>
      <c r="H109" s="206">
        <v>872</v>
      </c>
      <c r="L109" s="203"/>
      <c r="M109" s="207"/>
      <c r="T109" s="208"/>
      <c r="AT109" s="204" t="s">
        <v>869</v>
      </c>
      <c r="AU109" s="204" t="s">
        <v>240</v>
      </c>
      <c r="AV109" s="202" t="s">
        <v>240</v>
      </c>
      <c r="AW109" s="202" t="s">
        <v>871</v>
      </c>
      <c r="AX109" s="202" t="s">
        <v>544</v>
      </c>
      <c r="AY109" s="204" t="s">
        <v>858</v>
      </c>
    </row>
    <row r="110" spans="2:65" s="119" customFormat="1" ht="21.75" customHeight="1" x14ac:dyDescent="0.25">
      <c r="B110" s="120"/>
      <c r="C110" s="418" t="s">
        <v>891</v>
      </c>
      <c r="D110" s="418" t="s">
        <v>512</v>
      </c>
      <c r="E110" s="419" t="s">
        <v>710</v>
      </c>
      <c r="F110" s="420" t="s">
        <v>711</v>
      </c>
      <c r="G110" s="421" t="s">
        <v>85</v>
      </c>
      <c r="H110" s="422">
        <v>812</v>
      </c>
      <c r="I110" s="423"/>
      <c r="J110" s="423">
        <f>ROUND(I110*H110,2)</f>
        <v>0</v>
      </c>
      <c r="K110" s="420" t="s">
        <v>862</v>
      </c>
      <c r="L110" s="120"/>
      <c r="M110" s="190" t="s">
        <v>792</v>
      </c>
      <c r="N110" s="191" t="s">
        <v>809</v>
      </c>
      <c r="O110" s="192">
        <v>0.11799999999999999</v>
      </c>
      <c r="P110" s="192">
        <f>O110*H110</f>
        <v>95.815999999999988</v>
      </c>
      <c r="Q110" s="192">
        <v>2.0000000000000001E-4</v>
      </c>
      <c r="R110" s="192">
        <f>Q110*H110</f>
        <v>0.16240000000000002</v>
      </c>
      <c r="S110" s="192">
        <v>0</v>
      </c>
      <c r="T110" s="193">
        <f>S110*H110</f>
        <v>0</v>
      </c>
      <c r="AR110" s="194" t="s">
        <v>955</v>
      </c>
      <c r="AT110" s="194" t="s">
        <v>512</v>
      </c>
      <c r="AU110" s="194" t="s">
        <v>240</v>
      </c>
      <c r="AY110" s="112" t="s">
        <v>858</v>
      </c>
      <c r="BE110" s="195">
        <f>IF(N110="základní",J110,0)</f>
        <v>0</v>
      </c>
      <c r="BF110" s="195">
        <f>IF(N110="snížená",J110,0)</f>
        <v>0</v>
      </c>
      <c r="BG110" s="195">
        <f>IF(N110="zákl. přenesená",J110,0)</f>
        <v>0</v>
      </c>
      <c r="BH110" s="195">
        <f>IF(N110="sníž. přenesená",J110,0)</f>
        <v>0</v>
      </c>
      <c r="BI110" s="195">
        <f>IF(N110="nulová",J110,0)</f>
        <v>0</v>
      </c>
      <c r="BJ110" s="112" t="s">
        <v>544</v>
      </c>
      <c r="BK110" s="195">
        <f>ROUND(I110*H110,2)</f>
        <v>0</v>
      </c>
      <c r="BL110" s="112" t="s">
        <v>955</v>
      </c>
      <c r="BM110" s="194" t="s">
        <v>6284</v>
      </c>
    </row>
    <row r="111" spans="2:65" s="119" customFormat="1" ht="19.5" x14ac:dyDescent="0.25">
      <c r="B111" s="120"/>
      <c r="D111" s="196" t="s">
        <v>865</v>
      </c>
      <c r="F111" s="197" t="s">
        <v>5385</v>
      </c>
      <c r="L111" s="120"/>
      <c r="M111" s="198"/>
      <c r="T111" s="199"/>
      <c r="AT111" s="112" t="s">
        <v>865</v>
      </c>
      <c r="AU111" s="112" t="s">
        <v>240</v>
      </c>
    </row>
    <row r="112" spans="2:65" s="119" customFormat="1" x14ac:dyDescent="0.25">
      <c r="B112" s="120"/>
      <c r="D112" s="200" t="s">
        <v>867</v>
      </c>
      <c r="F112" s="424" t="s">
        <v>6107</v>
      </c>
      <c r="L112" s="120"/>
      <c r="M112" s="198"/>
      <c r="T112" s="199"/>
      <c r="AT112" s="112" t="s">
        <v>867</v>
      </c>
      <c r="AU112" s="112" t="s">
        <v>240</v>
      </c>
    </row>
    <row r="113" spans="2:65" s="202" customFormat="1" ht="11.25" x14ac:dyDescent="0.25">
      <c r="B113" s="203"/>
      <c r="D113" s="196" t="s">
        <v>869</v>
      </c>
      <c r="E113" s="204" t="s">
        <v>792</v>
      </c>
      <c r="F113" s="205" t="s">
        <v>6285</v>
      </c>
      <c r="H113" s="206">
        <v>812</v>
      </c>
      <c r="L113" s="203"/>
      <c r="M113" s="207"/>
      <c r="T113" s="208"/>
      <c r="AT113" s="204" t="s">
        <v>869</v>
      </c>
      <c r="AU113" s="204" t="s">
        <v>240</v>
      </c>
      <c r="AV113" s="202" t="s">
        <v>240</v>
      </c>
      <c r="AW113" s="202" t="s">
        <v>871</v>
      </c>
      <c r="AX113" s="202" t="s">
        <v>544</v>
      </c>
      <c r="AY113" s="204" t="s">
        <v>858</v>
      </c>
    </row>
    <row r="114" spans="2:65" s="119" customFormat="1" ht="24.2" customHeight="1" x14ac:dyDescent="0.25">
      <c r="B114" s="120"/>
      <c r="C114" s="418" t="s">
        <v>901</v>
      </c>
      <c r="D114" s="418" t="s">
        <v>512</v>
      </c>
      <c r="E114" s="419" t="s">
        <v>712</v>
      </c>
      <c r="F114" s="420" t="s">
        <v>6109</v>
      </c>
      <c r="G114" s="421" t="s">
        <v>85</v>
      </c>
      <c r="H114" s="422">
        <v>194</v>
      </c>
      <c r="I114" s="423"/>
      <c r="J114" s="423">
        <f>ROUND(I114*H114,2)</f>
        <v>0</v>
      </c>
      <c r="K114" s="420" t="s">
        <v>862</v>
      </c>
      <c r="L114" s="120"/>
      <c r="M114" s="190" t="s">
        <v>792</v>
      </c>
      <c r="N114" s="191" t="s">
        <v>809</v>
      </c>
      <c r="O114" s="192">
        <v>0.11799999999999999</v>
      </c>
      <c r="P114" s="192">
        <f>O114*H114</f>
        <v>22.891999999999999</v>
      </c>
      <c r="Q114" s="192">
        <v>2.4000000000000001E-4</v>
      </c>
      <c r="R114" s="192">
        <f>Q114*H114</f>
        <v>4.6560000000000004E-2</v>
      </c>
      <c r="S114" s="192">
        <v>0</v>
      </c>
      <c r="T114" s="193">
        <f>S114*H114</f>
        <v>0</v>
      </c>
      <c r="AR114" s="194" t="s">
        <v>955</v>
      </c>
      <c r="AT114" s="194" t="s">
        <v>512</v>
      </c>
      <c r="AU114" s="194" t="s">
        <v>240</v>
      </c>
      <c r="AY114" s="112" t="s">
        <v>858</v>
      </c>
      <c r="BE114" s="195">
        <f>IF(N114="základní",J114,0)</f>
        <v>0</v>
      </c>
      <c r="BF114" s="195">
        <f>IF(N114="snížená",J114,0)</f>
        <v>0</v>
      </c>
      <c r="BG114" s="195">
        <f>IF(N114="zákl. přenesená",J114,0)</f>
        <v>0</v>
      </c>
      <c r="BH114" s="195">
        <f>IF(N114="sníž. přenesená",J114,0)</f>
        <v>0</v>
      </c>
      <c r="BI114" s="195">
        <f>IF(N114="nulová",J114,0)</f>
        <v>0</v>
      </c>
      <c r="BJ114" s="112" t="s">
        <v>544</v>
      </c>
      <c r="BK114" s="195">
        <f>ROUND(I114*H114,2)</f>
        <v>0</v>
      </c>
      <c r="BL114" s="112" t="s">
        <v>955</v>
      </c>
      <c r="BM114" s="194" t="s">
        <v>6286</v>
      </c>
    </row>
    <row r="115" spans="2:65" s="119" customFormat="1" ht="19.5" x14ac:dyDescent="0.25">
      <c r="B115" s="120"/>
      <c r="D115" s="196" t="s">
        <v>865</v>
      </c>
      <c r="F115" s="197" t="s">
        <v>5388</v>
      </c>
      <c r="L115" s="120"/>
      <c r="M115" s="198"/>
      <c r="T115" s="199"/>
      <c r="AT115" s="112" t="s">
        <v>865</v>
      </c>
      <c r="AU115" s="112" t="s">
        <v>240</v>
      </c>
    </row>
    <row r="116" spans="2:65" s="119" customFormat="1" x14ac:dyDescent="0.25">
      <c r="B116" s="120"/>
      <c r="D116" s="200" t="s">
        <v>867</v>
      </c>
      <c r="F116" s="424" t="s">
        <v>6111</v>
      </c>
      <c r="L116" s="120"/>
      <c r="M116" s="198"/>
      <c r="T116" s="199"/>
      <c r="AT116" s="112" t="s">
        <v>867</v>
      </c>
      <c r="AU116" s="112" t="s">
        <v>240</v>
      </c>
    </row>
    <row r="117" spans="2:65" s="202" customFormat="1" ht="11.25" x14ac:dyDescent="0.25">
      <c r="B117" s="203"/>
      <c r="D117" s="196" t="s">
        <v>869</v>
      </c>
      <c r="E117" s="204" t="s">
        <v>792</v>
      </c>
      <c r="F117" s="205" t="s">
        <v>6287</v>
      </c>
      <c r="H117" s="206">
        <v>194</v>
      </c>
      <c r="L117" s="203"/>
      <c r="M117" s="207"/>
      <c r="T117" s="208"/>
      <c r="AT117" s="204" t="s">
        <v>869</v>
      </c>
      <c r="AU117" s="204" t="s">
        <v>240</v>
      </c>
      <c r="AV117" s="202" t="s">
        <v>240</v>
      </c>
      <c r="AW117" s="202" t="s">
        <v>871</v>
      </c>
      <c r="AX117" s="202" t="s">
        <v>544</v>
      </c>
      <c r="AY117" s="204" t="s">
        <v>858</v>
      </c>
    </row>
    <row r="118" spans="2:65" s="119" customFormat="1" ht="16.5" customHeight="1" x14ac:dyDescent="0.25">
      <c r="B118" s="120"/>
      <c r="C118" s="418" t="s">
        <v>1027</v>
      </c>
      <c r="D118" s="418" t="s">
        <v>512</v>
      </c>
      <c r="E118" s="419" t="s">
        <v>6113</v>
      </c>
      <c r="F118" s="420" t="s">
        <v>6114</v>
      </c>
      <c r="G118" s="421" t="s">
        <v>63</v>
      </c>
      <c r="H118" s="422">
        <v>0.73699999999999999</v>
      </c>
      <c r="I118" s="423"/>
      <c r="J118" s="423">
        <f>ROUND(I118*H118,2)</f>
        <v>0</v>
      </c>
      <c r="K118" s="420" t="s">
        <v>862</v>
      </c>
      <c r="L118" s="120"/>
      <c r="M118" s="190" t="s">
        <v>792</v>
      </c>
      <c r="N118" s="191" t="s">
        <v>809</v>
      </c>
      <c r="O118" s="192">
        <v>1.9079999999999999</v>
      </c>
      <c r="P118" s="192">
        <f>O118*H118</f>
        <v>1.406196</v>
      </c>
      <c r="Q118" s="192">
        <v>0</v>
      </c>
      <c r="R118" s="192">
        <f>Q118*H118</f>
        <v>0</v>
      </c>
      <c r="S118" s="192">
        <v>0</v>
      </c>
      <c r="T118" s="193">
        <f>S118*H118</f>
        <v>0</v>
      </c>
      <c r="AR118" s="194" t="s">
        <v>955</v>
      </c>
      <c r="AT118" s="194" t="s">
        <v>512</v>
      </c>
      <c r="AU118" s="194" t="s">
        <v>240</v>
      </c>
      <c r="AY118" s="112" t="s">
        <v>858</v>
      </c>
      <c r="BE118" s="195">
        <f>IF(N118="základní",J118,0)</f>
        <v>0</v>
      </c>
      <c r="BF118" s="195">
        <f>IF(N118="snížená",J118,0)</f>
        <v>0</v>
      </c>
      <c r="BG118" s="195">
        <f>IF(N118="zákl. přenesená",J118,0)</f>
        <v>0</v>
      </c>
      <c r="BH118" s="195">
        <f>IF(N118="sníž. přenesená",J118,0)</f>
        <v>0</v>
      </c>
      <c r="BI118" s="195">
        <f>IF(N118="nulová",J118,0)</f>
        <v>0</v>
      </c>
      <c r="BJ118" s="112" t="s">
        <v>544</v>
      </c>
      <c r="BK118" s="195">
        <f>ROUND(I118*H118,2)</f>
        <v>0</v>
      </c>
      <c r="BL118" s="112" t="s">
        <v>955</v>
      </c>
      <c r="BM118" s="194" t="s">
        <v>6288</v>
      </c>
    </row>
    <row r="119" spans="2:65" s="119" customFormat="1" ht="19.5" x14ac:dyDescent="0.25">
      <c r="B119" s="120"/>
      <c r="D119" s="196" t="s">
        <v>865</v>
      </c>
      <c r="F119" s="197" t="s">
        <v>6116</v>
      </c>
      <c r="L119" s="120"/>
      <c r="M119" s="198"/>
      <c r="T119" s="199"/>
      <c r="AT119" s="112" t="s">
        <v>865</v>
      </c>
      <c r="AU119" s="112" t="s">
        <v>240</v>
      </c>
    </row>
    <row r="120" spans="2:65" s="119" customFormat="1" x14ac:dyDescent="0.25">
      <c r="B120" s="120"/>
      <c r="D120" s="200" t="s">
        <v>867</v>
      </c>
      <c r="F120" s="424" t="s">
        <v>6117</v>
      </c>
      <c r="L120" s="120"/>
      <c r="M120" s="198"/>
      <c r="T120" s="199"/>
      <c r="AT120" s="112" t="s">
        <v>867</v>
      </c>
      <c r="AU120" s="112" t="s">
        <v>240</v>
      </c>
    </row>
    <row r="121" spans="2:65" s="119" customFormat="1" ht="16.5" customHeight="1" x14ac:dyDescent="0.25">
      <c r="B121" s="120"/>
      <c r="C121" s="418" t="s">
        <v>1005</v>
      </c>
      <c r="D121" s="418" t="s">
        <v>512</v>
      </c>
      <c r="E121" s="419" t="s">
        <v>6118</v>
      </c>
      <c r="F121" s="420" t="s">
        <v>699</v>
      </c>
      <c r="G121" s="421" t="s">
        <v>214</v>
      </c>
      <c r="H121" s="422">
        <v>72</v>
      </c>
      <c r="I121" s="423"/>
      <c r="J121" s="423">
        <f>ROUND(I121*H121,2)</f>
        <v>0</v>
      </c>
      <c r="K121" s="420" t="s">
        <v>792</v>
      </c>
      <c r="L121" s="120"/>
      <c r="M121" s="190" t="s">
        <v>792</v>
      </c>
      <c r="N121" s="191" t="s">
        <v>809</v>
      </c>
      <c r="O121" s="192">
        <v>0</v>
      </c>
      <c r="P121" s="192">
        <f>O121*H121</f>
        <v>0</v>
      </c>
      <c r="Q121" s="192">
        <v>0</v>
      </c>
      <c r="R121" s="192">
        <f>Q121*H121</f>
        <v>0</v>
      </c>
      <c r="S121" s="192">
        <v>0</v>
      </c>
      <c r="T121" s="193">
        <f>S121*H121</f>
        <v>0</v>
      </c>
      <c r="AR121" s="194" t="s">
        <v>955</v>
      </c>
      <c r="AT121" s="194" t="s">
        <v>512</v>
      </c>
      <c r="AU121" s="194" t="s">
        <v>240</v>
      </c>
      <c r="AY121" s="112" t="s">
        <v>858</v>
      </c>
      <c r="BE121" s="195">
        <f>IF(N121="základní",J121,0)</f>
        <v>0</v>
      </c>
      <c r="BF121" s="195">
        <f>IF(N121="snížená",J121,0)</f>
        <v>0</v>
      </c>
      <c r="BG121" s="195">
        <f>IF(N121="zákl. přenesená",J121,0)</f>
        <v>0</v>
      </c>
      <c r="BH121" s="195">
        <f>IF(N121="sníž. přenesená",J121,0)</f>
        <v>0</v>
      </c>
      <c r="BI121" s="195">
        <f>IF(N121="nulová",J121,0)</f>
        <v>0</v>
      </c>
      <c r="BJ121" s="112" t="s">
        <v>544</v>
      </c>
      <c r="BK121" s="195">
        <f>ROUND(I121*H121,2)</f>
        <v>0</v>
      </c>
      <c r="BL121" s="112" t="s">
        <v>955</v>
      </c>
      <c r="BM121" s="194" t="s">
        <v>6289</v>
      </c>
    </row>
    <row r="122" spans="2:65" s="119" customFormat="1" x14ac:dyDescent="0.25">
      <c r="B122" s="120"/>
      <c r="D122" s="196" t="s">
        <v>865</v>
      </c>
      <c r="F122" s="197" t="s">
        <v>699</v>
      </c>
      <c r="L122" s="120"/>
      <c r="M122" s="198"/>
      <c r="T122" s="199"/>
      <c r="AT122" s="112" t="s">
        <v>865</v>
      </c>
      <c r="AU122" s="112" t="s">
        <v>240</v>
      </c>
    </row>
    <row r="123" spans="2:65" s="119" customFormat="1" ht="16.5" customHeight="1" x14ac:dyDescent="0.25">
      <c r="B123" s="120"/>
      <c r="C123" s="418" t="s">
        <v>1012</v>
      </c>
      <c r="D123" s="418" t="s">
        <v>512</v>
      </c>
      <c r="E123" s="419" t="s">
        <v>6120</v>
      </c>
      <c r="F123" s="420" t="s">
        <v>6121</v>
      </c>
      <c r="G123" s="421" t="s">
        <v>214</v>
      </c>
      <c r="H123" s="422">
        <v>42</v>
      </c>
      <c r="I123" s="423"/>
      <c r="J123" s="423">
        <f>ROUND(I123*H123,2)</f>
        <v>0</v>
      </c>
      <c r="K123" s="420" t="s">
        <v>792</v>
      </c>
      <c r="L123" s="120"/>
      <c r="M123" s="190" t="s">
        <v>792</v>
      </c>
      <c r="N123" s="191" t="s">
        <v>809</v>
      </c>
      <c r="O123" s="192">
        <v>0</v>
      </c>
      <c r="P123" s="192">
        <f>O123*H123</f>
        <v>0</v>
      </c>
      <c r="Q123" s="192">
        <v>0</v>
      </c>
      <c r="R123" s="192">
        <f>Q123*H123</f>
        <v>0</v>
      </c>
      <c r="S123" s="192">
        <v>0</v>
      </c>
      <c r="T123" s="193">
        <f>S123*H123</f>
        <v>0</v>
      </c>
      <c r="AR123" s="194" t="s">
        <v>955</v>
      </c>
      <c r="AT123" s="194" t="s">
        <v>512</v>
      </c>
      <c r="AU123" s="194" t="s">
        <v>240</v>
      </c>
      <c r="AY123" s="112" t="s">
        <v>858</v>
      </c>
      <c r="BE123" s="195">
        <f>IF(N123="základní",J123,0)</f>
        <v>0</v>
      </c>
      <c r="BF123" s="195">
        <f>IF(N123="snížená",J123,0)</f>
        <v>0</v>
      </c>
      <c r="BG123" s="195">
        <f>IF(N123="zákl. přenesená",J123,0)</f>
        <v>0</v>
      </c>
      <c r="BH123" s="195">
        <f>IF(N123="sníž. přenesená",J123,0)</f>
        <v>0</v>
      </c>
      <c r="BI123" s="195">
        <f>IF(N123="nulová",J123,0)</f>
        <v>0</v>
      </c>
      <c r="BJ123" s="112" t="s">
        <v>544</v>
      </c>
      <c r="BK123" s="195">
        <f>ROUND(I123*H123,2)</f>
        <v>0</v>
      </c>
      <c r="BL123" s="112" t="s">
        <v>955</v>
      </c>
      <c r="BM123" s="194" t="s">
        <v>6290</v>
      </c>
    </row>
    <row r="124" spans="2:65" s="119" customFormat="1" x14ac:dyDescent="0.25">
      <c r="B124" s="120"/>
      <c r="D124" s="196" t="s">
        <v>865</v>
      </c>
      <c r="F124" s="197" t="s">
        <v>6121</v>
      </c>
      <c r="L124" s="120"/>
      <c r="M124" s="198"/>
      <c r="T124" s="199"/>
      <c r="AT124" s="112" t="s">
        <v>865</v>
      </c>
      <c r="AU124" s="112" t="s">
        <v>240</v>
      </c>
    </row>
    <row r="125" spans="2:65" s="119" customFormat="1" ht="24.2" customHeight="1" x14ac:dyDescent="0.25">
      <c r="B125" s="120"/>
      <c r="C125" s="418" t="s">
        <v>1017</v>
      </c>
      <c r="D125" s="418" t="s">
        <v>512</v>
      </c>
      <c r="E125" s="419" t="s">
        <v>6123</v>
      </c>
      <c r="F125" s="420" t="s">
        <v>6124</v>
      </c>
      <c r="G125" s="421" t="s">
        <v>67</v>
      </c>
      <c r="H125" s="422">
        <v>1</v>
      </c>
      <c r="I125" s="423"/>
      <c r="J125" s="423">
        <f>ROUND(I125*H125,2)</f>
        <v>0</v>
      </c>
      <c r="K125" s="420" t="s">
        <v>792</v>
      </c>
      <c r="L125" s="120"/>
      <c r="M125" s="190" t="s">
        <v>792</v>
      </c>
      <c r="N125" s="191" t="s">
        <v>809</v>
      </c>
      <c r="O125" s="192">
        <v>0</v>
      </c>
      <c r="P125" s="192">
        <f>O125*H125</f>
        <v>0</v>
      </c>
      <c r="Q125" s="192">
        <v>0</v>
      </c>
      <c r="R125" s="192">
        <f>Q125*H125</f>
        <v>0</v>
      </c>
      <c r="S125" s="192">
        <v>0</v>
      </c>
      <c r="T125" s="193">
        <f>S125*H125</f>
        <v>0</v>
      </c>
      <c r="AR125" s="194" t="s">
        <v>955</v>
      </c>
      <c r="AT125" s="194" t="s">
        <v>512</v>
      </c>
      <c r="AU125" s="194" t="s">
        <v>240</v>
      </c>
      <c r="AY125" s="112" t="s">
        <v>858</v>
      </c>
      <c r="BE125" s="195">
        <f>IF(N125="základní",J125,0)</f>
        <v>0</v>
      </c>
      <c r="BF125" s="195">
        <f>IF(N125="snížená",J125,0)</f>
        <v>0</v>
      </c>
      <c r="BG125" s="195">
        <f>IF(N125="zákl. přenesená",J125,0)</f>
        <v>0</v>
      </c>
      <c r="BH125" s="195">
        <f>IF(N125="sníž. přenesená",J125,0)</f>
        <v>0</v>
      </c>
      <c r="BI125" s="195">
        <f>IF(N125="nulová",J125,0)</f>
        <v>0</v>
      </c>
      <c r="BJ125" s="112" t="s">
        <v>544</v>
      </c>
      <c r="BK125" s="195">
        <f>ROUND(I125*H125,2)</f>
        <v>0</v>
      </c>
      <c r="BL125" s="112" t="s">
        <v>955</v>
      </c>
      <c r="BM125" s="194" t="s">
        <v>6291</v>
      </c>
    </row>
    <row r="126" spans="2:65" s="119" customFormat="1" x14ac:dyDescent="0.25">
      <c r="B126" s="120"/>
      <c r="D126" s="196" t="s">
        <v>865</v>
      </c>
      <c r="F126" s="197" t="s">
        <v>6124</v>
      </c>
      <c r="L126" s="120"/>
      <c r="M126" s="198"/>
      <c r="T126" s="199"/>
      <c r="AT126" s="112" t="s">
        <v>865</v>
      </c>
      <c r="AU126" s="112" t="s">
        <v>240</v>
      </c>
    </row>
    <row r="127" spans="2:65" s="119" customFormat="1" ht="16.5" customHeight="1" x14ac:dyDescent="0.25">
      <c r="B127" s="120"/>
      <c r="C127" s="418" t="s">
        <v>1021</v>
      </c>
      <c r="D127" s="418" t="s">
        <v>512</v>
      </c>
      <c r="E127" s="419" t="s">
        <v>6126</v>
      </c>
      <c r="F127" s="420" t="s">
        <v>6127</v>
      </c>
      <c r="G127" s="421" t="s">
        <v>67</v>
      </c>
      <c r="H127" s="422">
        <v>1</v>
      </c>
      <c r="I127" s="423"/>
      <c r="J127" s="423">
        <f>ROUND(I127*H127,2)</f>
        <v>0</v>
      </c>
      <c r="K127" s="420" t="s">
        <v>792</v>
      </c>
      <c r="L127" s="120"/>
      <c r="M127" s="190" t="s">
        <v>792</v>
      </c>
      <c r="N127" s="191" t="s">
        <v>809</v>
      </c>
      <c r="O127" s="192">
        <v>0</v>
      </c>
      <c r="P127" s="192">
        <f>O127*H127</f>
        <v>0</v>
      </c>
      <c r="Q127" s="192">
        <v>0</v>
      </c>
      <c r="R127" s="192">
        <f>Q127*H127</f>
        <v>0</v>
      </c>
      <c r="S127" s="192">
        <v>0</v>
      </c>
      <c r="T127" s="193">
        <f>S127*H127</f>
        <v>0</v>
      </c>
      <c r="AR127" s="194" t="s">
        <v>955</v>
      </c>
      <c r="AT127" s="194" t="s">
        <v>512</v>
      </c>
      <c r="AU127" s="194" t="s">
        <v>240</v>
      </c>
      <c r="AY127" s="112" t="s">
        <v>858</v>
      </c>
      <c r="BE127" s="195">
        <f>IF(N127="základní",J127,0)</f>
        <v>0</v>
      </c>
      <c r="BF127" s="195">
        <f>IF(N127="snížená",J127,0)</f>
        <v>0</v>
      </c>
      <c r="BG127" s="195">
        <f>IF(N127="zákl. přenesená",J127,0)</f>
        <v>0</v>
      </c>
      <c r="BH127" s="195">
        <f>IF(N127="sníž. přenesená",J127,0)</f>
        <v>0</v>
      </c>
      <c r="BI127" s="195">
        <f>IF(N127="nulová",J127,0)</f>
        <v>0</v>
      </c>
      <c r="BJ127" s="112" t="s">
        <v>544</v>
      </c>
      <c r="BK127" s="195">
        <f>ROUND(I127*H127,2)</f>
        <v>0</v>
      </c>
      <c r="BL127" s="112" t="s">
        <v>955</v>
      </c>
      <c r="BM127" s="194" t="s">
        <v>6292</v>
      </c>
    </row>
    <row r="128" spans="2:65" s="119" customFormat="1" x14ac:dyDescent="0.25">
      <c r="B128" s="120"/>
      <c r="D128" s="196" t="s">
        <v>865</v>
      </c>
      <c r="F128" s="197" t="s">
        <v>6127</v>
      </c>
      <c r="L128" s="120"/>
      <c r="M128" s="198"/>
      <c r="T128" s="199"/>
      <c r="AT128" s="112" t="s">
        <v>865</v>
      </c>
      <c r="AU128" s="112" t="s">
        <v>240</v>
      </c>
    </row>
    <row r="129" spans="2:65" s="171" customFormat="1" ht="22.9" customHeight="1" x14ac:dyDescent="0.2">
      <c r="B129" s="172"/>
      <c r="D129" s="173" t="s">
        <v>854</v>
      </c>
      <c r="E129" s="181" t="s">
        <v>5870</v>
      </c>
      <c r="F129" s="181" t="s">
        <v>5871</v>
      </c>
      <c r="J129" s="182">
        <f>BK129</f>
        <v>0</v>
      </c>
      <c r="L129" s="172"/>
      <c r="M129" s="176"/>
      <c r="P129" s="177">
        <f>SUM(P130:P138)</f>
        <v>9.6593999999999998</v>
      </c>
      <c r="R129" s="177">
        <f>SUM(R130:R138)</f>
        <v>2.4999999999999998E-2</v>
      </c>
      <c r="T129" s="178">
        <f>SUM(T130:T138)</f>
        <v>0</v>
      </c>
      <c r="AR129" s="173" t="s">
        <v>240</v>
      </c>
      <c r="AT129" s="179" t="s">
        <v>854</v>
      </c>
      <c r="AU129" s="179" t="s">
        <v>544</v>
      </c>
      <c r="AY129" s="173" t="s">
        <v>858</v>
      </c>
      <c r="BK129" s="180">
        <f>SUM(BK130:BK138)</f>
        <v>0</v>
      </c>
    </row>
    <row r="130" spans="2:65" s="119" customFormat="1" ht="16.5" customHeight="1" x14ac:dyDescent="0.25">
      <c r="B130" s="120"/>
      <c r="C130" s="418" t="s">
        <v>969</v>
      </c>
      <c r="D130" s="418" t="s">
        <v>512</v>
      </c>
      <c r="E130" s="419" t="s">
        <v>738</v>
      </c>
      <c r="F130" s="420" t="s">
        <v>739</v>
      </c>
      <c r="G130" s="421" t="s">
        <v>67</v>
      </c>
      <c r="H130" s="422">
        <v>25</v>
      </c>
      <c r="I130" s="423"/>
      <c r="J130" s="423">
        <f>ROUND(I130*H130,2)</f>
        <v>0</v>
      </c>
      <c r="K130" s="420" t="s">
        <v>862</v>
      </c>
      <c r="L130" s="120"/>
      <c r="M130" s="190" t="s">
        <v>792</v>
      </c>
      <c r="N130" s="191" t="s">
        <v>809</v>
      </c>
      <c r="O130" s="192">
        <v>0.22</v>
      </c>
      <c r="P130" s="192">
        <f>O130*H130</f>
        <v>5.5</v>
      </c>
      <c r="Q130" s="192">
        <v>1.3999999999999999E-4</v>
      </c>
      <c r="R130" s="192">
        <f>Q130*H130</f>
        <v>3.4999999999999996E-3</v>
      </c>
      <c r="S130" s="192">
        <v>0</v>
      </c>
      <c r="T130" s="193">
        <f>S130*H130</f>
        <v>0</v>
      </c>
      <c r="AR130" s="194" t="s">
        <v>955</v>
      </c>
      <c r="AT130" s="194" t="s">
        <v>512</v>
      </c>
      <c r="AU130" s="194" t="s">
        <v>240</v>
      </c>
      <c r="AY130" s="112" t="s">
        <v>858</v>
      </c>
      <c r="BE130" s="195">
        <f>IF(N130="základní",J130,0)</f>
        <v>0</v>
      </c>
      <c r="BF130" s="195">
        <f>IF(N130="snížená",J130,0)</f>
        <v>0</v>
      </c>
      <c r="BG130" s="195">
        <f>IF(N130="zákl. přenesená",J130,0)</f>
        <v>0</v>
      </c>
      <c r="BH130" s="195">
        <f>IF(N130="sníž. přenesená",J130,0)</f>
        <v>0</v>
      </c>
      <c r="BI130" s="195">
        <f>IF(N130="nulová",J130,0)</f>
        <v>0</v>
      </c>
      <c r="BJ130" s="112" t="s">
        <v>544</v>
      </c>
      <c r="BK130" s="195">
        <f>ROUND(I130*H130,2)</f>
        <v>0</v>
      </c>
      <c r="BL130" s="112" t="s">
        <v>955</v>
      </c>
      <c r="BM130" s="194" t="s">
        <v>6293</v>
      </c>
    </row>
    <row r="131" spans="2:65" s="119" customFormat="1" x14ac:dyDescent="0.25">
      <c r="B131" s="120"/>
      <c r="D131" s="196" t="s">
        <v>865</v>
      </c>
      <c r="F131" s="197" t="s">
        <v>6139</v>
      </c>
      <c r="L131" s="120"/>
      <c r="M131" s="198"/>
      <c r="T131" s="199"/>
      <c r="AT131" s="112" t="s">
        <v>865</v>
      </c>
      <c r="AU131" s="112" t="s">
        <v>240</v>
      </c>
    </row>
    <row r="132" spans="2:65" s="119" customFormat="1" x14ac:dyDescent="0.25">
      <c r="B132" s="120"/>
      <c r="D132" s="200" t="s">
        <v>867</v>
      </c>
      <c r="F132" s="424" t="s">
        <v>6140</v>
      </c>
      <c r="L132" s="120"/>
      <c r="M132" s="198"/>
      <c r="T132" s="199"/>
      <c r="AT132" s="112" t="s">
        <v>867</v>
      </c>
      <c r="AU132" s="112" t="s">
        <v>240</v>
      </c>
    </row>
    <row r="133" spans="2:65" s="119" customFormat="1" ht="16.5" customHeight="1" x14ac:dyDescent="0.25">
      <c r="B133" s="120"/>
      <c r="C133" s="418" t="s">
        <v>978</v>
      </c>
      <c r="D133" s="418" t="s">
        <v>512</v>
      </c>
      <c r="E133" s="419" t="s">
        <v>6150</v>
      </c>
      <c r="F133" s="420" t="s">
        <v>6151</v>
      </c>
      <c r="G133" s="421" t="s">
        <v>67</v>
      </c>
      <c r="H133" s="422">
        <v>25</v>
      </c>
      <c r="I133" s="423"/>
      <c r="J133" s="423">
        <f>ROUND(I133*H133,2)</f>
        <v>0</v>
      </c>
      <c r="K133" s="420" t="s">
        <v>862</v>
      </c>
      <c r="L133" s="120"/>
      <c r="M133" s="190" t="s">
        <v>792</v>
      </c>
      <c r="N133" s="191" t="s">
        <v>809</v>
      </c>
      <c r="O133" s="192">
        <v>0.16500000000000001</v>
      </c>
      <c r="P133" s="192">
        <f>O133*H133</f>
        <v>4.125</v>
      </c>
      <c r="Q133" s="192">
        <v>8.5999999999999998E-4</v>
      </c>
      <c r="R133" s="192">
        <f>Q133*H133</f>
        <v>2.1499999999999998E-2</v>
      </c>
      <c r="S133" s="192">
        <v>0</v>
      </c>
      <c r="T133" s="193">
        <f>S133*H133</f>
        <v>0</v>
      </c>
      <c r="AR133" s="194" t="s">
        <v>955</v>
      </c>
      <c r="AT133" s="194" t="s">
        <v>512</v>
      </c>
      <c r="AU133" s="194" t="s">
        <v>240</v>
      </c>
      <c r="AY133" s="112" t="s">
        <v>858</v>
      </c>
      <c r="BE133" s="195">
        <f>IF(N133="základní",J133,0)</f>
        <v>0</v>
      </c>
      <c r="BF133" s="195">
        <f>IF(N133="snížená",J133,0)</f>
        <v>0</v>
      </c>
      <c r="BG133" s="195">
        <f>IF(N133="zákl. přenesená",J133,0)</f>
        <v>0</v>
      </c>
      <c r="BH133" s="195">
        <f>IF(N133="sníž. přenesená",J133,0)</f>
        <v>0</v>
      </c>
      <c r="BI133" s="195">
        <f>IF(N133="nulová",J133,0)</f>
        <v>0</v>
      </c>
      <c r="BJ133" s="112" t="s">
        <v>544</v>
      </c>
      <c r="BK133" s="195">
        <f>ROUND(I133*H133,2)</f>
        <v>0</v>
      </c>
      <c r="BL133" s="112" t="s">
        <v>955</v>
      </c>
      <c r="BM133" s="194" t="s">
        <v>6294</v>
      </c>
    </row>
    <row r="134" spans="2:65" s="119" customFormat="1" x14ac:dyDescent="0.25">
      <c r="B134" s="120"/>
      <c r="D134" s="196" t="s">
        <v>865</v>
      </c>
      <c r="F134" s="197" t="s">
        <v>6153</v>
      </c>
      <c r="L134" s="120"/>
      <c r="M134" s="198"/>
      <c r="T134" s="199"/>
      <c r="AT134" s="112" t="s">
        <v>865</v>
      </c>
      <c r="AU134" s="112" t="s">
        <v>240</v>
      </c>
    </row>
    <row r="135" spans="2:65" s="119" customFormat="1" x14ac:dyDescent="0.25">
      <c r="B135" s="120"/>
      <c r="D135" s="200" t="s">
        <v>867</v>
      </c>
      <c r="F135" s="424" t="s">
        <v>6154</v>
      </c>
      <c r="L135" s="120"/>
      <c r="M135" s="198"/>
      <c r="T135" s="199"/>
      <c r="AT135" s="112" t="s">
        <v>867</v>
      </c>
      <c r="AU135" s="112" t="s">
        <v>240</v>
      </c>
    </row>
    <row r="136" spans="2:65" s="119" customFormat="1" ht="16.5" customHeight="1" x14ac:dyDescent="0.25">
      <c r="B136" s="120"/>
      <c r="C136" s="418" t="s">
        <v>1032</v>
      </c>
      <c r="D136" s="418" t="s">
        <v>512</v>
      </c>
      <c r="E136" s="419" t="s">
        <v>6189</v>
      </c>
      <c r="F136" s="420" t="s">
        <v>6190</v>
      </c>
      <c r="G136" s="421" t="s">
        <v>63</v>
      </c>
      <c r="H136" s="422">
        <v>2.5000000000000001E-2</v>
      </c>
      <c r="I136" s="423"/>
      <c r="J136" s="423">
        <f>ROUND(I136*H136,2)</f>
        <v>0</v>
      </c>
      <c r="K136" s="420" t="s">
        <v>862</v>
      </c>
      <c r="L136" s="120"/>
      <c r="M136" s="190" t="s">
        <v>792</v>
      </c>
      <c r="N136" s="191" t="s">
        <v>809</v>
      </c>
      <c r="O136" s="192">
        <v>1.3759999999999999</v>
      </c>
      <c r="P136" s="192">
        <f>O136*H136</f>
        <v>3.44E-2</v>
      </c>
      <c r="Q136" s="192">
        <v>0</v>
      </c>
      <c r="R136" s="192">
        <f>Q136*H136</f>
        <v>0</v>
      </c>
      <c r="S136" s="192">
        <v>0</v>
      </c>
      <c r="T136" s="193">
        <f>S136*H136</f>
        <v>0</v>
      </c>
      <c r="AR136" s="194" t="s">
        <v>955</v>
      </c>
      <c r="AT136" s="194" t="s">
        <v>512</v>
      </c>
      <c r="AU136" s="194" t="s">
        <v>240</v>
      </c>
      <c r="AY136" s="112" t="s">
        <v>858</v>
      </c>
      <c r="BE136" s="195">
        <f>IF(N136="základní",J136,0)</f>
        <v>0</v>
      </c>
      <c r="BF136" s="195">
        <f>IF(N136="snížená",J136,0)</f>
        <v>0</v>
      </c>
      <c r="BG136" s="195">
        <f>IF(N136="zákl. přenesená",J136,0)</f>
        <v>0</v>
      </c>
      <c r="BH136" s="195">
        <f>IF(N136="sníž. přenesená",J136,0)</f>
        <v>0</v>
      </c>
      <c r="BI136" s="195">
        <f>IF(N136="nulová",J136,0)</f>
        <v>0</v>
      </c>
      <c r="BJ136" s="112" t="s">
        <v>544</v>
      </c>
      <c r="BK136" s="195">
        <f>ROUND(I136*H136,2)</f>
        <v>0</v>
      </c>
      <c r="BL136" s="112" t="s">
        <v>955</v>
      </c>
      <c r="BM136" s="194" t="s">
        <v>6295</v>
      </c>
    </row>
    <row r="137" spans="2:65" s="119" customFormat="1" ht="19.5" x14ac:dyDescent="0.25">
      <c r="B137" s="120"/>
      <c r="D137" s="196" t="s">
        <v>865</v>
      </c>
      <c r="F137" s="197" t="s">
        <v>6192</v>
      </c>
      <c r="L137" s="120"/>
      <c r="M137" s="198"/>
      <c r="T137" s="199"/>
      <c r="AT137" s="112" t="s">
        <v>865</v>
      </c>
      <c r="AU137" s="112" t="s">
        <v>240</v>
      </c>
    </row>
    <row r="138" spans="2:65" s="119" customFormat="1" x14ac:dyDescent="0.25">
      <c r="B138" s="120"/>
      <c r="D138" s="200" t="s">
        <v>867</v>
      </c>
      <c r="F138" s="424" t="s">
        <v>6193</v>
      </c>
      <c r="L138" s="120"/>
      <c r="M138" s="198"/>
      <c r="T138" s="199"/>
      <c r="AT138" s="112" t="s">
        <v>867</v>
      </c>
      <c r="AU138" s="112" t="s">
        <v>240</v>
      </c>
    </row>
    <row r="139" spans="2:65" s="171" customFormat="1" ht="22.9" customHeight="1" x14ac:dyDescent="0.2">
      <c r="B139" s="172"/>
      <c r="D139" s="173" t="s">
        <v>854</v>
      </c>
      <c r="E139" s="181" t="s">
        <v>6194</v>
      </c>
      <c r="F139" s="181" t="s">
        <v>6195</v>
      </c>
      <c r="J139" s="182">
        <f>BK139</f>
        <v>0</v>
      </c>
      <c r="L139" s="172"/>
      <c r="M139" s="176"/>
      <c r="P139" s="177">
        <f>SUM(P140:P182)</f>
        <v>29.511950000000002</v>
      </c>
      <c r="R139" s="177">
        <f>SUM(R140:R182)</f>
        <v>1.0645900000000001</v>
      </c>
      <c r="T139" s="178">
        <f>SUM(T140:T182)</f>
        <v>0</v>
      </c>
      <c r="AR139" s="173" t="s">
        <v>240</v>
      </c>
      <c r="AT139" s="179" t="s">
        <v>854</v>
      </c>
      <c r="AU139" s="179" t="s">
        <v>544</v>
      </c>
      <c r="AY139" s="173" t="s">
        <v>858</v>
      </c>
      <c r="BK139" s="180">
        <f>SUM(BK140:BK182)</f>
        <v>0</v>
      </c>
    </row>
    <row r="140" spans="2:65" s="119" customFormat="1" ht="16.5" customHeight="1" x14ac:dyDescent="0.25">
      <c r="B140" s="120"/>
      <c r="C140" s="418" t="s">
        <v>986</v>
      </c>
      <c r="D140" s="418" t="s">
        <v>512</v>
      </c>
      <c r="E140" s="419" t="s">
        <v>730</v>
      </c>
      <c r="F140" s="420" t="s">
        <v>731</v>
      </c>
      <c r="G140" s="421" t="s">
        <v>67</v>
      </c>
      <c r="H140" s="422">
        <v>30</v>
      </c>
      <c r="I140" s="423"/>
      <c r="J140" s="423">
        <f>ROUND(I140*H140,2)</f>
        <v>0</v>
      </c>
      <c r="K140" s="420" t="s">
        <v>862</v>
      </c>
      <c r="L140" s="120"/>
      <c r="M140" s="190" t="s">
        <v>792</v>
      </c>
      <c r="N140" s="191" t="s">
        <v>809</v>
      </c>
      <c r="O140" s="192">
        <v>0.26800000000000002</v>
      </c>
      <c r="P140" s="192">
        <f>O140*H140</f>
        <v>8.0400000000000009</v>
      </c>
      <c r="Q140" s="192">
        <v>0</v>
      </c>
      <c r="R140" s="192">
        <f>Q140*H140</f>
        <v>0</v>
      </c>
      <c r="S140" s="192">
        <v>0</v>
      </c>
      <c r="T140" s="193">
        <f>S140*H140</f>
        <v>0</v>
      </c>
      <c r="AR140" s="194" t="s">
        <v>955</v>
      </c>
      <c r="AT140" s="194" t="s">
        <v>512</v>
      </c>
      <c r="AU140" s="194" t="s">
        <v>240</v>
      </c>
      <c r="AY140" s="112" t="s">
        <v>858</v>
      </c>
      <c r="BE140" s="195">
        <f>IF(N140="základní",J140,0)</f>
        <v>0</v>
      </c>
      <c r="BF140" s="195">
        <f>IF(N140="snížená",J140,0)</f>
        <v>0</v>
      </c>
      <c r="BG140" s="195">
        <f>IF(N140="zákl. přenesená",J140,0)</f>
        <v>0</v>
      </c>
      <c r="BH140" s="195">
        <f>IF(N140="sníž. přenesená",J140,0)</f>
        <v>0</v>
      </c>
      <c r="BI140" s="195">
        <f>IF(N140="nulová",J140,0)</f>
        <v>0</v>
      </c>
      <c r="BJ140" s="112" t="s">
        <v>544</v>
      </c>
      <c r="BK140" s="195">
        <f>ROUND(I140*H140,2)</f>
        <v>0</v>
      </c>
      <c r="BL140" s="112" t="s">
        <v>955</v>
      </c>
      <c r="BM140" s="194" t="s">
        <v>6296</v>
      </c>
    </row>
    <row r="141" spans="2:65" s="119" customFormat="1" x14ac:dyDescent="0.25">
      <c r="B141" s="120"/>
      <c r="D141" s="196" t="s">
        <v>865</v>
      </c>
      <c r="F141" s="197" t="s">
        <v>6197</v>
      </c>
      <c r="L141" s="120"/>
      <c r="M141" s="198"/>
      <c r="T141" s="199"/>
      <c r="AT141" s="112" t="s">
        <v>865</v>
      </c>
      <c r="AU141" s="112" t="s">
        <v>240</v>
      </c>
    </row>
    <row r="142" spans="2:65" s="119" customFormat="1" x14ac:dyDescent="0.25">
      <c r="B142" s="120"/>
      <c r="D142" s="200" t="s">
        <v>867</v>
      </c>
      <c r="F142" s="424" t="s">
        <v>6198</v>
      </c>
      <c r="L142" s="120"/>
      <c r="M142" s="198"/>
      <c r="T142" s="199"/>
      <c r="AT142" s="112" t="s">
        <v>867</v>
      </c>
      <c r="AU142" s="112" t="s">
        <v>240</v>
      </c>
    </row>
    <row r="143" spans="2:65" s="202" customFormat="1" ht="11.25" x14ac:dyDescent="0.25">
      <c r="B143" s="203"/>
      <c r="D143" s="196" t="s">
        <v>869</v>
      </c>
      <c r="E143" s="204" t="s">
        <v>792</v>
      </c>
      <c r="F143" s="205" t="s">
        <v>6297</v>
      </c>
      <c r="H143" s="206">
        <v>30</v>
      </c>
      <c r="L143" s="203"/>
      <c r="M143" s="207"/>
      <c r="T143" s="208"/>
      <c r="AT143" s="204" t="s">
        <v>869</v>
      </c>
      <c r="AU143" s="204" t="s">
        <v>240</v>
      </c>
      <c r="AV143" s="202" t="s">
        <v>240</v>
      </c>
      <c r="AW143" s="202" t="s">
        <v>871</v>
      </c>
      <c r="AX143" s="202" t="s">
        <v>544</v>
      </c>
      <c r="AY143" s="204" t="s">
        <v>858</v>
      </c>
    </row>
    <row r="144" spans="2:65" s="119" customFormat="1" ht="21.75" customHeight="1" x14ac:dyDescent="0.25">
      <c r="B144" s="120"/>
      <c r="C144" s="418" t="s">
        <v>962</v>
      </c>
      <c r="D144" s="418" t="s">
        <v>512</v>
      </c>
      <c r="E144" s="419" t="s">
        <v>722</v>
      </c>
      <c r="F144" s="420" t="s">
        <v>723</v>
      </c>
      <c r="G144" s="421" t="s">
        <v>67</v>
      </c>
      <c r="H144" s="422">
        <v>1</v>
      </c>
      <c r="I144" s="423"/>
      <c r="J144" s="423">
        <f>ROUND(I144*H144,2)</f>
        <v>0</v>
      </c>
      <c r="K144" s="420" t="s">
        <v>862</v>
      </c>
      <c r="L144" s="120"/>
      <c r="M144" s="190" t="s">
        <v>792</v>
      </c>
      <c r="N144" s="191" t="s">
        <v>809</v>
      </c>
      <c r="O144" s="192">
        <v>0.247</v>
      </c>
      <c r="P144" s="192">
        <f>O144*H144</f>
        <v>0.247</v>
      </c>
      <c r="Q144" s="192">
        <v>1.7080000000000001E-2</v>
      </c>
      <c r="R144" s="192">
        <f>Q144*H144</f>
        <v>1.7080000000000001E-2</v>
      </c>
      <c r="S144" s="192">
        <v>0</v>
      </c>
      <c r="T144" s="193">
        <f>S144*H144</f>
        <v>0</v>
      </c>
      <c r="AR144" s="194" t="s">
        <v>955</v>
      </c>
      <c r="AT144" s="194" t="s">
        <v>512</v>
      </c>
      <c r="AU144" s="194" t="s">
        <v>240</v>
      </c>
      <c r="AY144" s="112" t="s">
        <v>858</v>
      </c>
      <c r="BE144" s="195">
        <f>IF(N144="základní",J144,0)</f>
        <v>0</v>
      </c>
      <c r="BF144" s="195">
        <f>IF(N144="snížená",J144,0)</f>
        <v>0</v>
      </c>
      <c r="BG144" s="195">
        <f>IF(N144="zákl. přenesená",J144,0)</f>
        <v>0</v>
      </c>
      <c r="BH144" s="195">
        <f>IF(N144="sníž. přenesená",J144,0)</f>
        <v>0</v>
      </c>
      <c r="BI144" s="195">
        <f>IF(N144="nulová",J144,0)</f>
        <v>0</v>
      </c>
      <c r="BJ144" s="112" t="s">
        <v>544</v>
      </c>
      <c r="BK144" s="195">
        <f>ROUND(I144*H144,2)</f>
        <v>0</v>
      </c>
      <c r="BL144" s="112" t="s">
        <v>955</v>
      </c>
      <c r="BM144" s="194" t="s">
        <v>6298</v>
      </c>
    </row>
    <row r="145" spans="2:65" s="119" customFormat="1" ht="19.5" x14ac:dyDescent="0.25">
      <c r="B145" s="120"/>
      <c r="D145" s="196" t="s">
        <v>865</v>
      </c>
      <c r="F145" s="197" t="s">
        <v>6205</v>
      </c>
      <c r="L145" s="120"/>
      <c r="M145" s="198"/>
      <c r="T145" s="199"/>
      <c r="AT145" s="112" t="s">
        <v>865</v>
      </c>
      <c r="AU145" s="112" t="s">
        <v>240</v>
      </c>
    </row>
    <row r="146" spans="2:65" s="119" customFormat="1" x14ac:dyDescent="0.25">
      <c r="B146" s="120"/>
      <c r="D146" s="200" t="s">
        <v>867</v>
      </c>
      <c r="F146" s="424" t="s">
        <v>6206</v>
      </c>
      <c r="L146" s="120"/>
      <c r="M146" s="198"/>
      <c r="T146" s="199"/>
      <c r="AT146" s="112" t="s">
        <v>867</v>
      </c>
      <c r="AU146" s="112" t="s">
        <v>240</v>
      </c>
    </row>
    <row r="147" spans="2:65" s="119" customFormat="1" ht="21.75" customHeight="1" x14ac:dyDescent="0.25">
      <c r="B147" s="120"/>
      <c r="C147" s="418" t="s">
        <v>955</v>
      </c>
      <c r="D147" s="418" t="s">
        <v>512</v>
      </c>
      <c r="E147" s="419" t="s">
        <v>6299</v>
      </c>
      <c r="F147" s="420" t="s">
        <v>6300</v>
      </c>
      <c r="G147" s="421" t="s">
        <v>67</v>
      </c>
      <c r="H147" s="422">
        <v>3</v>
      </c>
      <c r="I147" s="423"/>
      <c r="J147" s="423">
        <f>ROUND(I147*H147,2)</f>
        <v>0</v>
      </c>
      <c r="K147" s="420" t="s">
        <v>862</v>
      </c>
      <c r="L147" s="120"/>
      <c r="M147" s="190" t="s">
        <v>792</v>
      </c>
      <c r="N147" s="191" t="s">
        <v>809</v>
      </c>
      <c r="O147" s="192">
        <v>0.30599999999999999</v>
      </c>
      <c r="P147" s="192">
        <f>O147*H147</f>
        <v>0.91799999999999993</v>
      </c>
      <c r="Q147" s="192">
        <v>3.6920000000000001E-2</v>
      </c>
      <c r="R147" s="192">
        <f>Q147*H147</f>
        <v>0.11076</v>
      </c>
      <c r="S147" s="192">
        <v>0</v>
      </c>
      <c r="T147" s="193">
        <f>S147*H147</f>
        <v>0</v>
      </c>
      <c r="AR147" s="194" t="s">
        <v>955</v>
      </c>
      <c r="AT147" s="194" t="s">
        <v>512</v>
      </c>
      <c r="AU147" s="194" t="s">
        <v>240</v>
      </c>
      <c r="AY147" s="112" t="s">
        <v>858</v>
      </c>
      <c r="BE147" s="195">
        <f>IF(N147="základní",J147,0)</f>
        <v>0</v>
      </c>
      <c r="BF147" s="195">
        <f>IF(N147="snížená",J147,0)</f>
        <v>0</v>
      </c>
      <c r="BG147" s="195">
        <f>IF(N147="zákl. přenesená",J147,0)</f>
        <v>0</v>
      </c>
      <c r="BH147" s="195">
        <f>IF(N147="sníž. přenesená",J147,0)</f>
        <v>0</v>
      </c>
      <c r="BI147" s="195">
        <f>IF(N147="nulová",J147,0)</f>
        <v>0</v>
      </c>
      <c r="BJ147" s="112" t="s">
        <v>544</v>
      </c>
      <c r="BK147" s="195">
        <f>ROUND(I147*H147,2)</f>
        <v>0</v>
      </c>
      <c r="BL147" s="112" t="s">
        <v>955</v>
      </c>
      <c r="BM147" s="194" t="s">
        <v>6301</v>
      </c>
    </row>
    <row r="148" spans="2:65" s="119" customFormat="1" ht="19.5" x14ac:dyDescent="0.25">
      <c r="B148" s="120"/>
      <c r="D148" s="196" t="s">
        <v>865</v>
      </c>
      <c r="F148" s="197" t="s">
        <v>6302</v>
      </c>
      <c r="L148" s="120"/>
      <c r="M148" s="198"/>
      <c r="T148" s="199"/>
      <c r="AT148" s="112" t="s">
        <v>865</v>
      </c>
      <c r="AU148" s="112" t="s">
        <v>240</v>
      </c>
    </row>
    <row r="149" spans="2:65" s="119" customFormat="1" x14ac:dyDescent="0.25">
      <c r="B149" s="120"/>
      <c r="D149" s="200" t="s">
        <v>867</v>
      </c>
      <c r="F149" s="424" t="s">
        <v>6303</v>
      </c>
      <c r="L149" s="120"/>
      <c r="M149" s="198"/>
      <c r="T149" s="199"/>
      <c r="AT149" s="112" t="s">
        <v>867</v>
      </c>
      <c r="AU149" s="112" t="s">
        <v>240</v>
      </c>
    </row>
    <row r="150" spans="2:65" s="119" customFormat="1" ht="21.75" customHeight="1" x14ac:dyDescent="0.25">
      <c r="B150" s="120"/>
      <c r="C150" s="418" t="s">
        <v>950</v>
      </c>
      <c r="D150" s="418" t="s">
        <v>512</v>
      </c>
      <c r="E150" s="419" t="s">
        <v>6304</v>
      </c>
      <c r="F150" s="420" t="s">
        <v>6305</v>
      </c>
      <c r="G150" s="421" t="s">
        <v>67</v>
      </c>
      <c r="H150" s="422">
        <v>2</v>
      </c>
      <c r="I150" s="423"/>
      <c r="J150" s="423">
        <f>ROUND(I150*H150,2)</f>
        <v>0</v>
      </c>
      <c r="K150" s="420" t="s">
        <v>862</v>
      </c>
      <c r="L150" s="120"/>
      <c r="M150" s="190" t="s">
        <v>792</v>
      </c>
      <c r="N150" s="191" t="s">
        <v>809</v>
      </c>
      <c r="O150" s="192">
        <v>0.254</v>
      </c>
      <c r="P150" s="192">
        <f>O150*H150</f>
        <v>0.50800000000000001</v>
      </c>
      <c r="Q150" s="192">
        <v>1.942E-2</v>
      </c>
      <c r="R150" s="192">
        <f>Q150*H150</f>
        <v>3.884E-2</v>
      </c>
      <c r="S150" s="192">
        <v>0</v>
      </c>
      <c r="T150" s="193">
        <f>S150*H150</f>
        <v>0</v>
      </c>
      <c r="AR150" s="194" t="s">
        <v>955</v>
      </c>
      <c r="AT150" s="194" t="s">
        <v>512</v>
      </c>
      <c r="AU150" s="194" t="s">
        <v>240</v>
      </c>
      <c r="AY150" s="112" t="s">
        <v>858</v>
      </c>
      <c r="BE150" s="195">
        <f>IF(N150="základní",J150,0)</f>
        <v>0</v>
      </c>
      <c r="BF150" s="195">
        <f>IF(N150="snížená",J150,0)</f>
        <v>0</v>
      </c>
      <c r="BG150" s="195">
        <f>IF(N150="zákl. přenesená",J150,0)</f>
        <v>0</v>
      </c>
      <c r="BH150" s="195">
        <f>IF(N150="sníž. přenesená",J150,0)</f>
        <v>0</v>
      </c>
      <c r="BI150" s="195">
        <f>IF(N150="nulová",J150,0)</f>
        <v>0</v>
      </c>
      <c r="BJ150" s="112" t="s">
        <v>544</v>
      </c>
      <c r="BK150" s="195">
        <f>ROUND(I150*H150,2)</f>
        <v>0</v>
      </c>
      <c r="BL150" s="112" t="s">
        <v>955</v>
      </c>
      <c r="BM150" s="194" t="s">
        <v>6306</v>
      </c>
    </row>
    <row r="151" spans="2:65" s="119" customFormat="1" ht="19.5" x14ac:dyDescent="0.25">
      <c r="B151" s="120"/>
      <c r="D151" s="196" t="s">
        <v>865</v>
      </c>
      <c r="F151" s="197" t="s">
        <v>6307</v>
      </c>
      <c r="L151" s="120"/>
      <c r="M151" s="198"/>
      <c r="T151" s="199"/>
      <c r="AT151" s="112" t="s">
        <v>865</v>
      </c>
      <c r="AU151" s="112" t="s">
        <v>240</v>
      </c>
    </row>
    <row r="152" spans="2:65" s="119" customFormat="1" x14ac:dyDescent="0.25">
      <c r="B152" s="120"/>
      <c r="D152" s="200" t="s">
        <v>867</v>
      </c>
      <c r="F152" s="424" t="s">
        <v>6308</v>
      </c>
      <c r="L152" s="120"/>
      <c r="M152" s="198"/>
      <c r="T152" s="199"/>
      <c r="AT152" s="112" t="s">
        <v>867</v>
      </c>
      <c r="AU152" s="112" t="s">
        <v>240</v>
      </c>
    </row>
    <row r="153" spans="2:65" s="202" customFormat="1" ht="11.25" x14ac:dyDescent="0.25">
      <c r="B153" s="203"/>
      <c r="D153" s="196" t="s">
        <v>869</v>
      </c>
      <c r="E153" s="204" t="s">
        <v>792</v>
      </c>
      <c r="F153" s="205" t="s">
        <v>6134</v>
      </c>
      <c r="H153" s="206">
        <v>2</v>
      </c>
      <c r="L153" s="203"/>
      <c r="M153" s="207"/>
      <c r="T153" s="208"/>
      <c r="AT153" s="204" t="s">
        <v>869</v>
      </c>
      <c r="AU153" s="204" t="s">
        <v>240</v>
      </c>
      <c r="AV153" s="202" t="s">
        <v>240</v>
      </c>
      <c r="AW153" s="202" t="s">
        <v>871</v>
      </c>
      <c r="AX153" s="202" t="s">
        <v>544</v>
      </c>
      <c r="AY153" s="204" t="s">
        <v>858</v>
      </c>
    </row>
    <row r="154" spans="2:65" s="119" customFormat="1" ht="21.75" customHeight="1" x14ac:dyDescent="0.25">
      <c r="B154" s="120"/>
      <c r="C154" s="418" t="s">
        <v>944</v>
      </c>
      <c r="D154" s="418" t="s">
        <v>512</v>
      </c>
      <c r="E154" s="419" t="s">
        <v>725</v>
      </c>
      <c r="F154" s="420" t="s">
        <v>726</v>
      </c>
      <c r="G154" s="421" t="s">
        <v>67</v>
      </c>
      <c r="H154" s="422">
        <v>12</v>
      </c>
      <c r="I154" s="423"/>
      <c r="J154" s="423">
        <f>ROUND(I154*H154,2)</f>
        <v>0</v>
      </c>
      <c r="K154" s="420" t="s">
        <v>862</v>
      </c>
      <c r="L154" s="120"/>
      <c r="M154" s="190" t="s">
        <v>792</v>
      </c>
      <c r="N154" s="191" t="s">
        <v>809</v>
      </c>
      <c r="O154" s="192">
        <v>0.32300000000000001</v>
      </c>
      <c r="P154" s="192">
        <f>O154*H154</f>
        <v>3.8760000000000003</v>
      </c>
      <c r="Q154" s="192">
        <v>4.2380000000000001E-2</v>
      </c>
      <c r="R154" s="192">
        <f>Q154*H154</f>
        <v>0.50856000000000001</v>
      </c>
      <c r="S154" s="192">
        <v>0</v>
      </c>
      <c r="T154" s="193">
        <f>S154*H154</f>
        <v>0</v>
      </c>
      <c r="AR154" s="194" t="s">
        <v>955</v>
      </c>
      <c r="AT154" s="194" t="s">
        <v>512</v>
      </c>
      <c r="AU154" s="194" t="s">
        <v>240</v>
      </c>
      <c r="AY154" s="112" t="s">
        <v>858</v>
      </c>
      <c r="BE154" s="195">
        <f>IF(N154="základní",J154,0)</f>
        <v>0</v>
      </c>
      <c r="BF154" s="195">
        <f>IF(N154="snížená",J154,0)</f>
        <v>0</v>
      </c>
      <c r="BG154" s="195">
        <f>IF(N154="zákl. přenesená",J154,0)</f>
        <v>0</v>
      </c>
      <c r="BH154" s="195">
        <f>IF(N154="sníž. přenesená",J154,0)</f>
        <v>0</v>
      </c>
      <c r="BI154" s="195">
        <f>IF(N154="nulová",J154,0)</f>
        <v>0</v>
      </c>
      <c r="BJ154" s="112" t="s">
        <v>544</v>
      </c>
      <c r="BK154" s="195">
        <f>ROUND(I154*H154,2)</f>
        <v>0</v>
      </c>
      <c r="BL154" s="112" t="s">
        <v>955</v>
      </c>
      <c r="BM154" s="194" t="s">
        <v>6309</v>
      </c>
    </row>
    <row r="155" spans="2:65" s="119" customFormat="1" ht="19.5" x14ac:dyDescent="0.25">
      <c r="B155" s="120"/>
      <c r="D155" s="196" t="s">
        <v>865</v>
      </c>
      <c r="F155" s="197" t="s">
        <v>6310</v>
      </c>
      <c r="L155" s="120"/>
      <c r="M155" s="198"/>
      <c r="T155" s="199"/>
      <c r="AT155" s="112" t="s">
        <v>865</v>
      </c>
      <c r="AU155" s="112" t="s">
        <v>240</v>
      </c>
    </row>
    <row r="156" spans="2:65" s="119" customFormat="1" x14ac:dyDescent="0.25">
      <c r="B156" s="120"/>
      <c r="D156" s="200" t="s">
        <v>867</v>
      </c>
      <c r="F156" s="424" t="s">
        <v>6311</v>
      </c>
      <c r="L156" s="120"/>
      <c r="M156" s="198"/>
      <c r="T156" s="199"/>
      <c r="AT156" s="112" t="s">
        <v>867</v>
      </c>
      <c r="AU156" s="112" t="s">
        <v>240</v>
      </c>
    </row>
    <row r="157" spans="2:65" s="202" customFormat="1" ht="11.25" x14ac:dyDescent="0.25">
      <c r="B157" s="203"/>
      <c r="D157" s="196" t="s">
        <v>869</v>
      </c>
      <c r="E157" s="204" t="s">
        <v>792</v>
      </c>
      <c r="F157" s="205" t="s">
        <v>6312</v>
      </c>
      <c r="H157" s="206">
        <v>12</v>
      </c>
      <c r="L157" s="203"/>
      <c r="M157" s="207"/>
      <c r="T157" s="208"/>
      <c r="AT157" s="204" t="s">
        <v>869</v>
      </c>
      <c r="AU157" s="204" t="s">
        <v>240</v>
      </c>
      <c r="AV157" s="202" t="s">
        <v>240</v>
      </c>
      <c r="AW157" s="202" t="s">
        <v>871</v>
      </c>
      <c r="AX157" s="202" t="s">
        <v>544</v>
      </c>
      <c r="AY157" s="204" t="s">
        <v>858</v>
      </c>
    </row>
    <row r="158" spans="2:65" s="119" customFormat="1" ht="21.75" customHeight="1" x14ac:dyDescent="0.25">
      <c r="B158" s="120"/>
      <c r="C158" s="418" t="s">
        <v>937</v>
      </c>
      <c r="D158" s="418" t="s">
        <v>512</v>
      </c>
      <c r="E158" s="419" t="s">
        <v>728</v>
      </c>
      <c r="F158" s="420" t="s">
        <v>729</v>
      </c>
      <c r="G158" s="421" t="s">
        <v>67</v>
      </c>
      <c r="H158" s="422">
        <v>3</v>
      </c>
      <c r="I158" s="423"/>
      <c r="J158" s="423">
        <f>ROUND(I158*H158,2)</f>
        <v>0</v>
      </c>
      <c r="K158" s="420" t="s">
        <v>862</v>
      </c>
      <c r="L158" s="120"/>
      <c r="M158" s="190" t="s">
        <v>792</v>
      </c>
      <c r="N158" s="191" t="s">
        <v>809</v>
      </c>
      <c r="O158" s="192">
        <v>0.33900000000000002</v>
      </c>
      <c r="P158" s="192">
        <f>O158*H158</f>
        <v>1.0170000000000001</v>
      </c>
      <c r="Q158" s="192">
        <v>4.7840000000000001E-2</v>
      </c>
      <c r="R158" s="192">
        <f>Q158*H158</f>
        <v>0.14352000000000001</v>
      </c>
      <c r="S158" s="192">
        <v>0</v>
      </c>
      <c r="T158" s="193">
        <f>S158*H158</f>
        <v>0</v>
      </c>
      <c r="AR158" s="194" t="s">
        <v>955</v>
      </c>
      <c r="AT158" s="194" t="s">
        <v>512</v>
      </c>
      <c r="AU158" s="194" t="s">
        <v>240</v>
      </c>
      <c r="AY158" s="112" t="s">
        <v>858</v>
      </c>
      <c r="BE158" s="195">
        <f>IF(N158="základní",J158,0)</f>
        <v>0</v>
      </c>
      <c r="BF158" s="195">
        <f>IF(N158="snížená",J158,0)</f>
        <v>0</v>
      </c>
      <c r="BG158" s="195">
        <f>IF(N158="zákl. přenesená",J158,0)</f>
        <v>0</v>
      </c>
      <c r="BH158" s="195">
        <f>IF(N158="sníž. přenesená",J158,0)</f>
        <v>0</v>
      </c>
      <c r="BI158" s="195">
        <f>IF(N158="nulová",J158,0)</f>
        <v>0</v>
      </c>
      <c r="BJ158" s="112" t="s">
        <v>544</v>
      </c>
      <c r="BK158" s="195">
        <f>ROUND(I158*H158,2)</f>
        <v>0</v>
      </c>
      <c r="BL158" s="112" t="s">
        <v>955</v>
      </c>
      <c r="BM158" s="194" t="s">
        <v>6313</v>
      </c>
    </row>
    <row r="159" spans="2:65" s="119" customFormat="1" ht="19.5" x14ac:dyDescent="0.25">
      <c r="B159" s="120"/>
      <c r="D159" s="196" t="s">
        <v>865</v>
      </c>
      <c r="F159" s="197" t="s">
        <v>6237</v>
      </c>
      <c r="L159" s="120"/>
      <c r="M159" s="198"/>
      <c r="T159" s="199"/>
      <c r="AT159" s="112" t="s">
        <v>865</v>
      </c>
      <c r="AU159" s="112" t="s">
        <v>240</v>
      </c>
    </row>
    <row r="160" spans="2:65" s="119" customFormat="1" x14ac:dyDescent="0.25">
      <c r="B160" s="120"/>
      <c r="D160" s="200" t="s">
        <v>867</v>
      </c>
      <c r="F160" s="424" t="s">
        <v>6238</v>
      </c>
      <c r="L160" s="120"/>
      <c r="M160" s="198"/>
      <c r="T160" s="199"/>
      <c r="AT160" s="112" t="s">
        <v>867</v>
      </c>
      <c r="AU160" s="112" t="s">
        <v>240</v>
      </c>
    </row>
    <row r="161" spans="2:65" s="202" customFormat="1" ht="11.25" x14ac:dyDescent="0.25">
      <c r="B161" s="203"/>
      <c r="D161" s="196" t="s">
        <v>869</v>
      </c>
      <c r="E161" s="204" t="s">
        <v>792</v>
      </c>
      <c r="F161" s="205" t="s">
        <v>724</v>
      </c>
      <c r="H161" s="206">
        <v>3</v>
      </c>
      <c r="L161" s="203"/>
      <c r="M161" s="207"/>
      <c r="T161" s="208"/>
      <c r="AT161" s="204" t="s">
        <v>869</v>
      </c>
      <c r="AU161" s="204" t="s">
        <v>240</v>
      </c>
      <c r="AV161" s="202" t="s">
        <v>240</v>
      </c>
      <c r="AW161" s="202" t="s">
        <v>871</v>
      </c>
      <c r="AX161" s="202" t="s">
        <v>544</v>
      </c>
      <c r="AY161" s="204" t="s">
        <v>858</v>
      </c>
    </row>
    <row r="162" spans="2:65" s="119" customFormat="1" ht="21.75" customHeight="1" x14ac:dyDescent="0.25">
      <c r="B162" s="120"/>
      <c r="C162" s="418" t="s">
        <v>931</v>
      </c>
      <c r="D162" s="418" t="s">
        <v>512</v>
      </c>
      <c r="E162" s="419" t="s">
        <v>6314</v>
      </c>
      <c r="F162" s="420" t="s">
        <v>6315</v>
      </c>
      <c r="G162" s="421" t="s">
        <v>67</v>
      </c>
      <c r="H162" s="422">
        <v>2</v>
      </c>
      <c r="I162" s="423"/>
      <c r="J162" s="423">
        <f>ROUND(I162*H162,2)</f>
        <v>0</v>
      </c>
      <c r="K162" s="420" t="s">
        <v>862</v>
      </c>
      <c r="L162" s="120"/>
      <c r="M162" s="190" t="s">
        <v>792</v>
      </c>
      <c r="N162" s="191" t="s">
        <v>809</v>
      </c>
      <c r="O162" s="192">
        <v>0.35899999999999999</v>
      </c>
      <c r="P162" s="192">
        <f>O162*H162</f>
        <v>0.71799999999999997</v>
      </c>
      <c r="Q162" s="192">
        <v>5.4359999999999999E-2</v>
      </c>
      <c r="R162" s="192">
        <f>Q162*H162</f>
        <v>0.10872</v>
      </c>
      <c r="S162" s="192">
        <v>0</v>
      </c>
      <c r="T162" s="193">
        <f>S162*H162</f>
        <v>0</v>
      </c>
      <c r="AR162" s="194" t="s">
        <v>955</v>
      </c>
      <c r="AT162" s="194" t="s">
        <v>512</v>
      </c>
      <c r="AU162" s="194" t="s">
        <v>240</v>
      </c>
      <c r="AY162" s="112" t="s">
        <v>858</v>
      </c>
      <c r="BE162" s="195">
        <f>IF(N162="základní",J162,0)</f>
        <v>0</v>
      </c>
      <c r="BF162" s="195">
        <f>IF(N162="snížená",J162,0)</f>
        <v>0</v>
      </c>
      <c r="BG162" s="195">
        <f>IF(N162="zákl. přenesená",J162,0)</f>
        <v>0</v>
      </c>
      <c r="BH162" s="195">
        <f>IF(N162="sníž. přenesená",J162,0)</f>
        <v>0</v>
      </c>
      <c r="BI162" s="195">
        <f>IF(N162="nulová",J162,0)</f>
        <v>0</v>
      </c>
      <c r="BJ162" s="112" t="s">
        <v>544</v>
      </c>
      <c r="BK162" s="195">
        <f>ROUND(I162*H162,2)</f>
        <v>0</v>
      </c>
      <c r="BL162" s="112" t="s">
        <v>955</v>
      </c>
      <c r="BM162" s="194" t="s">
        <v>6316</v>
      </c>
    </row>
    <row r="163" spans="2:65" s="119" customFormat="1" ht="19.5" x14ac:dyDescent="0.25">
      <c r="B163" s="120"/>
      <c r="D163" s="196" t="s">
        <v>865</v>
      </c>
      <c r="F163" s="197" t="s">
        <v>6317</v>
      </c>
      <c r="L163" s="120"/>
      <c r="M163" s="198"/>
      <c r="T163" s="199"/>
      <c r="AT163" s="112" t="s">
        <v>865</v>
      </c>
      <c r="AU163" s="112" t="s">
        <v>240</v>
      </c>
    </row>
    <row r="164" spans="2:65" s="119" customFormat="1" x14ac:dyDescent="0.25">
      <c r="B164" s="120"/>
      <c r="D164" s="200" t="s">
        <v>867</v>
      </c>
      <c r="F164" s="424" t="s">
        <v>6318</v>
      </c>
      <c r="L164" s="120"/>
      <c r="M164" s="198"/>
      <c r="T164" s="199"/>
      <c r="AT164" s="112" t="s">
        <v>867</v>
      </c>
      <c r="AU164" s="112" t="s">
        <v>240</v>
      </c>
    </row>
    <row r="165" spans="2:65" s="119" customFormat="1" ht="21.75" customHeight="1" x14ac:dyDescent="0.25">
      <c r="B165" s="120"/>
      <c r="C165" s="418" t="s">
        <v>924</v>
      </c>
      <c r="D165" s="418" t="s">
        <v>512</v>
      </c>
      <c r="E165" s="419" t="s">
        <v>6319</v>
      </c>
      <c r="F165" s="420" t="s">
        <v>6320</v>
      </c>
      <c r="G165" s="421" t="s">
        <v>67</v>
      </c>
      <c r="H165" s="422">
        <v>2</v>
      </c>
      <c r="I165" s="423"/>
      <c r="J165" s="423">
        <f>ROUND(I165*H165,2)</f>
        <v>0</v>
      </c>
      <c r="K165" s="420" t="s">
        <v>862</v>
      </c>
      <c r="L165" s="120"/>
      <c r="M165" s="190" t="s">
        <v>792</v>
      </c>
      <c r="N165" s="191" t="s">
        <v>809</v>
      </c>
      <c r="O165" s="192">
        <v>0.39600000000000002</v>
      </c>
      <c r="P165" s="192">
        <f>O165*H165</f>
        <v>0.79200000000000004</v>
      </c>
      <c r="Q165" s="192">
        <v>6.6879999999999995E-2</v>
      </c>
      <c r="R165" s="192">
        <f>Q165*H165</f>
        <v>0.13375999999999999</v>
      </c>
      <c r="S165" s="192">
        <v>0</v>
      </c>
      <c r="T165" s="193">
        <f>S165*H165</f>
        <v>0</v>
      </c>
      <c r="AR165" s="194" t="s">
        <v>955</v>
      </c>
      <c r="AT165" s="194" t="s">
        <v>512</v>
      </c>
      <c r="AU165" s="194" t="s">
        <v>240</v>
      </c>
      <c r="AY165" s="112" t="s">
        <v>858</v>
      </c>
      <c r="BE165" s="195">
        <f>IF(N165="základní",J165,0)</f>
        <v>0</v>
      </c>
      <c r="BF165" s="195">
        <f>IF(N165="snížená",J165,0)</f>
        <v>0</v>
      </c>
      <c r="BG165" s="195">
        <f>IF(N165="zákl. přenesená",J165,0)</f>
        <v>0</v>
      </c>
      <c r="BH165" s="195">
        <f>IF(N165="sníž. přenesená",J165,0)</f>
        <v>0</v>
      </c>
      <c r="BI165" s="195">
        <f>IF(N165="nulová",J165,0)</f>
        <v>0</v>
      </c>
      <c r="BJ165" s="112" t="s">
        <v>544</v>
      </c>
      <c r="BK165" s="195">
        <f>ROUND(I165*H165,2)</f>
        <v>0</v>
      </c>
      <c r="BL165" s="112" t="s">
        <v>955</v>
      </c>
      <c r="BM165" s="194" t="s">
        <v>6321</v>
      </c>
    </row>
    <row r="166" spans="2:65" s="119" customFormat="1" ht="19.5" x14ac:dyDescent="0.25">
      <c r="B166" s="120"/>
      <c r="D166" s="196" t="s">
        <v>865</v>
      </c>
      <c r="F166" s="197" t="s">
        <v>6322</v>
      </c>
      <c r="L166" s="120"/>
      <c r="M166" s="198"/>
      <c r="T166" s="199"/>
      <c r="AT166" s="112" t="s">
        <v>865</v>
      </c>
      <c r="AU166" s="112" t="s">
        <v>240</v>
      </c>
    </row>
    <row r="167" spans="2:65" s="119" customFormat="1" x14ac:dyDescent="0.25">
      <c r="B167" s="120"/>
      <c r="D167" s="200" t="s">
        <v>867</v>
      </c>
      <c r="F167" s="424" t="s">
        <v>6323</v>
      </c>
      <c r="L167" s="120"/>
      <c r="M167" s="198"/>
      <c r="T167" s="199"/>
      <c r="AT167" s="112" t="s">
        <v>867</v>
      </c>
      <c r="AU167" s="112" t="s">
        <v>240</v>
      </c>
    </row>
    <row r="168" spans="2:65" s="119" customFormat="1" ht="16.5" customHeight="1" x14ac:dyDescent="0.25">
      <c r="B168" s="120"/>
      <c r="C168" s="418" t="s">
        <v>992</v>
      </c>
      <c r="D168" s="418" t="s">
        <v>512</v>
      </c>
      <c r="E168" s="419" t="s">
        <v>732</v>
      </c>
      <c r="F168" s="420" t="s">
        <v>733</v>
      </c>
      <c r="G168" s="421" t="s">
        <v>67</v>
      </c>
      <c r="H168" s="422">
        <v>30</v>
      </c>
      <c r="I168" s="423"/>
      <c r="J168" s="423">
        <f>ROUND(I168*H168,2)</f>
        <v>0</v>
      </c>
      <c r="K168" s="420" t="s">
        <v>862</v>
      </c>
      <c r="L168" s="120"/>
      <c r="M168" s="190" t="s">
        <v>792</v>
      </c>
      <c r="N168" s="191" t="s">
        <v>809</v>
      </c>
      <c r="O168" s="192">
        <v>6.2E-2</v>
      </c>
      <c r="P168" s="192">
        <f>O168*H168</f>
        <v>1.8599999999999999</v>
      </c>
      <c r="Q168" s="192">
        <v>0</v>
      </c>
      <c r="R168" s="192">
        <f>Q168*H168</f>
        <v>0</v>
      </c>
      <c r="S168" s="192">
        <v>0</v>
      </c>
      <c r="T168" s="193">
        <f>S168*H168</f>
        <v>0</v>
      </c>
      <c r="AR168" s="194" t="s">
        <v>955</v>
      </c>
      <c r="AT168" s="194" t="s">
        <v>512</v>
      </c>
      <c r="AU168" s="194" t="s">
        <v>240</v>
      </c>
      <c r="AY168" s="112" t="s">
        <v>858</v>
      </c>
      <c r="BE168" s="195">
        <f>IF(N168="základní",J168,0)</f>
        <v>0</v>
      </c>
      <c r="BF168" s="195">
        <f>IF(N168="snížená",J168,0)</f>
        <v>0</v>
      </c>
      <c r="BG168" s="195">
        <f>IF(N168="zákl. přenesená",J168,0)</f>
        <v>0</v>
      </c>
      <c r="BH168" s="195">
        <f>IF(N168="sníž. přenesená",J168,0)</f>
        <v>0</v>
      </c>
      <c r="BI168" s="195">
        <f>IF(N168="nulová",J168,0)</f>
        <v>0</v>
      </c>
      <c r="BJ168" s="112" t="s">
        <v>544</v>
      </c>
      <c r="BK168" s="195">
        <f>ROUND(I168*H168,2)</f>
        <v>0</v>
      </c>
      <c r="BL168" s="112" t="s">
        <v>955</v>
      </c>
      <c r="BM168" s="194" t="s">
        <v>6324</v>
      </c>
    </row>
    <row r="169" spans="2:65" s="119" customFormat="1" x14ac:dyDescent="0.25">
      <c r="B169" s="120"/>
      <c r="D169" s="196" t="s">
        <v>865</v>
      </c>
      <c r="F169" s="197" t="s">
        <v>6260</v>
      </c>
      <c r="L169" s="120"/>
      <c r="M169" s="198"/>
      <c r="T169" s="199"/>
      <c r="AT169" s="112" t="s">
        <v>865</v>
      </c>
      <c r="AU169" s="112" t="s">
        <v>240</v>
      </c>
    </row>
    <row r="170" spans="2:65" s="119" customFormat="1" x14ac:dyDescent="0.25">
      <c r="B170" s="120"/>
      <c r="D170" s="200" t="s">
        <v>867</v>
      </c>
      <c r="F170" s="424" t="s">
        <v>6261</v>
      </c>
      <c r="L170" s="120"/>
      <c r="M170" s="198"/>
      <c r="T170" s="199"/>
      <c r="AT170" s="112" t="s">
        <v>867</v>
      </c>
      <c r="AU170" s="112" t="s">
        <v>240</v>
      </c>
    </row>
    <row r="171" spans="2:65" s="119" customFormat="1" ht="16.5" customHeight="1" x14ac:dyDescent="0.25">
      <c r="B171" s="120"/>
      <c r="C171" s="418" t="s">
        <v>999</v>
      </c>
      <c r="D171" s="418" t="s">
        <v>512</v>
      </c>
      <c r="E171" s="419" t="s">
        <v>734</v>
      </c>
      <c r="F171" s="420" t="s">
        <v>735</v>
      </c>
      <c r="G171" s="421" t="s">
        <v>66</v>
      </c>
      <c r="H171" s="422">
        <v>135</v>
      </c>
      <c r="I171" s="423"/>
      <c r="J171" s="423">
        <f>ROUND(I171*H171,2)</f>
        <v>0</v>
      </c>
      <c r="K171" s="420" t="s">
        <v>862</v>
      </c>
      <c r="L171" s="120"/>
      <c r="M171" s="190" t="s">
        <v>792</v>
      </c>
      <c r="N171" s="191" t="s">
        <v>809</v>
      </c>
      <c r="O171" s="192">
        <v>3.1E-2</v>
      </c>
      <c r="P171" s="192">
        <f>O171*H171</f>
        <v>4.1849999999999996</v>
      </c>
      <c r="Q171" s="192">
        <v>0</v>
      </c>
      <c r="R171" s="192">
        <f>Q171*H171</f>
        <v>0</v>
      </c>
      <c r="S171" s="192">
        <v>0</v>
      </c>
      <c r="T171" s="193">
        <f>S171*H171</f>
        <v>0</v>
      </c>
      <c r="AR171" s="194" t="s">
        <v>955</v>
      </c>
      <c r="AT171" s="194" t="s">
        <v>512</v>
      </c>
      <c r="AU171" s="194" t="s">
        <v>240</v>
      </c>
      <c r="AY171" s="112" t="s">
        <v>858</v>
      </c>
      <c r="BE171" s="195">
        <f>IF(N171="základní",J171,0)</f>
        <v>0</v>
      </c>
      <c r="BF171" s="195">
        <f>IF(N171="snížená",J171,0)</f>
        <v>0</v>
      </c>
      <c r="BG171" s="195">
        <f>IF(N171="zákl. přenesená",J171,0)</f>
        <v>0</v>
      </c>
      <c r="BH171" s="195">
        <f>IF(N171="sníž. přenesená",J171,0)</f>
        <v>0</v>
      </c>
      <c r="BI171" s="195">
        <f>IF(N171="nulová",J171,0)</f>
        <v>0</v>
      </c>
      <c r="BJ171" s="112" t="s">
        <v>544</v>
      </c>
      <c r="BK171" s="195">
        <f>ROUND(I171*H171,2)</f>
        <v>0</v>
      </c>
      <c r="BL171" s="112" t="s">
        <v>955</v>
      </c>
      <c r="BM171" s="194" t="s">
        <v>6325</v>
      </c>
    </row>
    <row r="172" spans="2:65" s="119" customFormat="1" x14ac:dyDescent="0.25">
      <c r="B172" s="120"/>
      <c r="D172" s="196" t="s">
        <v>865</v>
      </c>
      <c r="F172" s="197" t="s">
        <v>6263</v>
      </c>
      <c r="L172" s="120"/>
      <c r="M172" s="198"/>
      <c r="T172" s="199"/>
      <c r="AT172" s="112" t="s">
        <v>865</v>
      </c>
      <c r="AU172" s="112" t="s">
        <v>240</v>
      </c>
    </row>
    <row r="173" spans="2:65" s="119" customFormat="1" x14ac:dyDescent="0.25">
      <c r="B173" s="120"/>
      <c r="D173" s="200" t="s">
        <v>867</v>
      </c>
      <c r="F173" s="424" t="s">
        <v>6264</v>
      </c>
      <c r="L173" s="120"/>
      <c r="M173" s="198"/>
      <c r="T173" s="199"/>
      <c r="AT173" s="112" t="s">
        <v>867</v>
      </c>
      <c r="AU173" s="112" t="s">
        <v>240</v>
      </c>
    </row>
    <row r="174" spans="2:65" s="202" customFormat="1" ht="11.25" x14ac:dyDescent="0.25">
      <c r="B174" s="203"/>
      <c r="D174" s="196" t="s">
        <v>869</v>
      </c>
      <c r="E174" s="204" t="s">
        <v>792</v>
      </c>
      <c r="F174" s="205" t="s">
        <v>6326</v>
      </c>
      <c r="H174" s="206">
        <v>135</v>
      </c>
      <c r="L174" s="203"/>
      <c r="M174" s="207"/>
      <c r="T174" s="208"/>
      <c r="AT174" s="204" t="s">
        <v>869</v>
      </c>
      <c r="AU174" s="204" t="s">
        <v>240</v>
      </c>
      <c r="AV174" s="202" t="s">
        <v>240</v>
      </c>
      <c r="AW174" s="202" t="s">
        <v>871</v>
      </c>
      <c r="AX174" s="202" t="s">
        <v>544</v>
      </c>
      <c r="AY174" s="204" t="s">
        <v>858</v>
      </c>
    </row>
    <row r="175" spans="2:65" s="119" customFormat="1" ht="16.5" customHeight="1" x14ac:dyDescent="0.25">
      <c r="B175" s="120"/>
      <c r="C175" s="418" t="s">
        <v>911</v>
      </c>
      <c r="D175" s="418" t="s">
        <v>512</v>
      </c>
      <c r="E175" s="419" t="s">
        <v>6327</v>
      </c>
      <c r="F175" s="420" t="s">
        <v>6328</v>
      </c>
      <c r="G175" s="421" t="s">
        <v>84</v>
      </c>
      <c r="H175" s="422">
        <v>5</v>
      </c>
      <c r="I175" s="423"/>
      <c r="J175" s="423">
        <f>ROUND(I175*H175,2)</f>
        <v>0</v>
      </c>
      <c r="K175" s="420" t="s">
        <v>862</v>
      </c>
      <c r="L175" s="120"/>
      <c r="M175" s="190" t="s">
        <v>792</v>
      </c>
      <c r="N175" s="191" t="s">
        <v>809</v>
      </c>
      <c r="O175" s="192">
        <v>1.123</v>
      </c>
      <c r="P175" s="192">
        <f>O175*H175</f>
        <v>5.6150000000000002</v>
      </c>
      <c r="Q175" s="192">
        <v>6.7000000000000002E-4</v>
      </c>
      <c r="R175" s="192">
        <f>Q175*H175</f>
        <v>3.3500000000000001E-3</v>
      </c>
      <c r="S175" s="192">
        <v>0</v>
      </c>
      <c r="T175" s="193">
        <f>S175*H175</f>
        <v>0</v>
      </c>
      <c r="AR175" s="194" t="s">
        <v>955</v>
      </c>
      <c r="AT175" s="194" t="s">
        <v>512</v>
      </c>
      <c r="AU175" s="194" t="s">
        <v>240</v>
      </c>
      <c r="AY175" s="112" t="s">
        <v>858</v>
      </c>
      <c r="BE175" s="195">
        <f>IF(N175="základní",J175,0)</f>
        <v>0</v>
      </c>
      <c r="BF175" s="195">
        <f>IF(N175="snížená",J175,0)</f>
        <v>0</v>
      </c>
      <c r="BG175" s="195">
        <f>IF(N175="zákl. přenesená",J175,0)</f>
        <v>0</v>
      </c>
      <c r="BH175" s="195">
        <f>IF(N175="sníž. přenesená",J175,0)</f>
        <v>0</v>
      </c>
      <c r="BI175" s="195">
        <f>IF(N175="nulová",J175,0)</f>
        <v>0</v>
      </c>
      <c r="BJ175" s="112" t="s">
        <v>544</v>
      </c>
      <c r="BK175" s="195">
        <f>ROUND(I175*H175,2)</f>
        <v>0</v>
      </c>
      <c r="BL175" s="112" t="s">
        <v>955</v>
      </c>
      <c r="BM175" s="194" t="s">
        <v>6329</v>
      </c>
    </row>
    <row r="176" spans="2:65" s="119" customFormat="1" x14ac:dyDescent="0.25">
      <c r="B176" s="120"/>
      <c r="D176" s="196" t="s">
        <v>865</v>
      </c>
      <c r="F176" s="197" t="s">
        <v>6330</v>
      </c>
      <c r="L176" s="120"/>
      <c r="M176" s="198"/>
      <c r="T176" s="199"/>
      <c r="AT176" s="112" t="s">
        <v>865</v>
      </c>
      <c r="AU176" s="112" t="s">
        <v>240</v>
      </c>
    </row>
    <row r="177" spans="2:65" s="119" customFormat="1" x14ac:dyDescent="0.25">
      <c r="B177" s="120"/>
      <c r="D177" s="200" t="s">
        <v>867</v>
      </c>
      <c r="F177" s="424" t="s">
        <v>6331</v>
      </c>
      <c r="L177" s="120"/>
      <c r="M177" s="198"/>
      <c r="T177" s="199"/>
      <c r="AT177" s="112" t="s">
        <v>867</v>
      </c>
      <c r="AU177" s="112" t="s">
        <v>240</v>
      </c>
    </row>
    <row r="178" spans="2:65" s="119" customFormat="1" ht="16.5" customHeight="1" x14ac:dyDescent="0.25">
      <c r="B178" s="120"/>
      <c r="C178" s="418" t="s">
        <v>1041</v>
      </c>
      <c r="D178" s="418" t="s">
        <v>512</v>
      </c>
      <c r="E178" s="419" t="s">
        <v>6266</v>
      </c>
      <c r="F178" s="420" t="s">
        <v>6267</v>
      </c>
      <c r="G178" s="421" t="s">
        <v>63</v>
      </c>
      <c r="H178" s="422">
        <v>1.0649999999999999</v>
      </c>
      <c r="I178" s="423"/>
      <c r="J178" s="423">
        <f>ROUND(I178*H178,2)</f>
        <v>0</v>
      </c>
      <c r="K178" s="420" t="s">
        <v>862</v>
      </c>
      <c r="L178" s="120"/>
      <c r="M178" s="190" t="s">
        <v>792</v>
      </c>
      <c r="N178" s="191" t="s">
        <v>809</v>
      </c>
      <c r="O178" s="192">
        <v>1.63</v>
      </c>
      <c r="P178" s="192">
        <f>O178*H178</f>
        <v>1.7359499999999999</v>
      </c>
      <c r="Q178" s="192">
        <v>0</v>
      </c>
      <c r="R178" s="192">
        <f>Q178*H178</f>
        <v>0</v>
      </c>
      <c r="S178" s="192">
        <v>0</v>
      </c>
      <c r="T178" s="193">
        <f>S178*H178</f>
        <v>0</v>
      </c>
      <c r="AR178" s="194" t="s">
        <v>955</v>
      </c>
      <c r="AT178" s="194" t="s">
        <v>512</v>
      </c>
      <c r="AU178" s="194" t="s">
        <v>240</v>
      </c>
      <c r="AY178" s="112" t="s">
        <v>858</v>
      </c>
      <c r="BE178" s="195">
        <f>IF(N178="základní",J178,0)</f>
        <v>0</v>
      </c>
      <c r="BF178" s="195">
        <f>IF(N178="snížená",J178,0)</f>
        <v>0</v>
      </c>
      <c r="BG178" s="195">
        <f>IF(N178="zákl. přenesená",J178,0)</f>
        <v>0</v>
      </c>
      <c r="BH178" s="195">
        <f>IF(N178="sníž. přenesená",J178,0)</f>
        <v>0</v>
      </c>
      <c r="BI178" s="195">
        <f>IF(N178="nulová",J178,0)</f>
        <v>0</v>
      </c>
      <c r="BJ178" s="112" t="s">
        <v>544</v>
      </c>
      <c r="BK178" s="195">
        <f>ROUND(I178*H178,2)</f>
        <v>0</v>
      </c>
      <c r="BL178" s="112" t="s">
        <v>955</v>
      </c>
      <c r="BM178" s="194" t="s">
        <v>6332</v>
      </c>
    </row>
    <row r="179" spans="2:65" s="119" customFormat="1" ht="19.5" x14ac:dyDescent="0.25">
      <c r="B179" s="120"/>
      <c r="D179" s="196" t="s">
        <v>865</v>
      </c>
      <c r="F179" s="197" t="s">
        <v>6269</v>
      </c>
      <c r="L179" s="120"/>
      <c r="M179" s="198"/>
      <c r="T179" s="199"/>
      <c r="AT179" s="112" t="s">
        <v>865</v>
      </c>
      <c r="AU179" s="112" t="s">
        <v>240</v>
      </c>
    </row>
    <row r="180" spans="2:65" s="119" customFormat="1" x14ac:dyDescent="0.25">
      <c r="B180" s="120"/>
      <c r="D180" s="200" t="s">
        <v>867</v>
      </c>
      <c r="F180" s="424" t="s">
        <v>6270</v>
      </c>
      <c r="L180" s="120"/>
      <c r="M180" s="198"/>
      <c r="T180" s="199"/>
      <c r="AT180" s="112" t="s">
        <v>867</v>
      </c>
      <c r="AU180" s="112" t="s">
        <v>240</v>
      </c>
    </row>
    <row r="181" spans="2:65" s="119" customFormat="1" ht="16.5" customHeight="1" x14ac:dyDescent="0.25">
      <c r="B181" s="120"/>
      <c r="C181" s="418" t="s">
        <v>917</v>
      </c>
      <c r="D181" s="418" t="s">
        <v>512</v>
      </c>
      <c r="E181" s="419" t="s">
        <v>6333</v>
      </c>
      <c r="F181" s="420" t="s">
        <v>792</v>
      </c>
      <c r="G181" s="421" t="s">
        <v>67</v>
      </c>
      <c r="H181" s="422">
        <v>5</v>
      </c>
      <c r="I181" s="423"/>
      <c r="J181" s="423">
        <f>ROUND(I181*H181,2)</f>
        <v>0</v>
      </c>
      <c r="K181" s="420" t="s">
        <v>792</v>
      </c>
      <c r="L181" s="120"/>
      <c r="M181" s="190" t="s">
        <v>792</v>
      </c>
      <c r="N181" s="191" t="s">
        <v>809</v>
      </c>
      <c r="O181" s="192">
        <v>0</v>
      </c>
      <c r="P181" s="192">
        <f>O181*H181</f>
        <v>0</v>
      </c>
      <c r="Q181" s="192">
        <v>0</v>
      </c>
      <c r="R181" s="192">
        <f>Q181*H181</f>
        <v>0</v>
      </c>
      <c r="S181" s="192">
        <v>0</v>
      </c>
      <c r="T181" s="193">
        <f>S181*H181</f>
        <v>0</v>
      </c>
      <c r="AR181" s="194" t="s">
        <v>955</v>
      </c>
      <c r="AT181" s="194" t="s">
        <v>512</v>
      </c>
      <c r="AU181" s="194" t="s">
        <v>240</v>
      </c>
      <c r="AY181" s="112" t="s">
        <v>858</v>
      </c>
      <c r="BE181" s="195">
        <f>IF(N181="základní",J181,0)</f>
        <v>0</v>
      </c>
      <c r="BF181" s="195">
        <f>IF(N181="snížená",J181,0)</f>
        <v>0</v>
      </c>
      <c r="BG181" s="195">
        <f>IF(N181="zákl. přenesená",J181,0)</f>
        <v>0</v>
      </c>
      <c r="BH181" s="195">
        <f>IF(N181="sníž. přenesená",J181,0)</f>
        <v>0</v>
      </c>
      <c r="BI181" s="195">
        <f>IF(N181="nulová",J181,0)</f>
        <v>0</v>
      </c>
      <c r="BJ181" s="112" t="s">
        <v>544</v>
      </c>
      <c r="BK181" s="195">
        <f>ROUND(I181*H181,2)</f>
        <v>0</v>
      </c>
      <c r="BL181" s="112" t="s">
        <v>955</v>
      </c>
      <c r="BM181" s="194" t="s">
        <v>6334</v>
      </c>
    </row>
    <row r="182" spans="2:65" s="119" customFormat="1" ht="19.5" x14ac:dyDescent="0.25">
      <c r="B182" s="120"/>
      <c r="D182" s="196" t="s">
        <v>865</v>
      </c>
      <c r="F182" s="197" t="s">
        <v>6335</v>
      </c>
      <c r="L182" s="120"/>
      <c r="M182" s="219"/>
      <c r="N182" s="220"/>
      <c r="O182" s="220"/>
      <c r="P182" s="220"/>
      <c r="Q182" s="220"/>
      <c r="R182" s="220"/>
      <c r="S182" s="220"/>
      <c r="T182" s="221"/>
      <c r="AT182" s="112" t="s">
        <v>865</v>
      </c>
      <c r="AU182" s="112" t="s">
        <v>240</v>
      </c>
    </row>
    <row r="183" spans="2:65" s="119" customFormat="1" ht="6.95" customHeight="1" x14ac:dyDescent="0.25">
      <c r="B183" s="140"/>
      <c r="C183" s="141"/>
      <c r="D183" s="141"/>
      <c r="E183" s="141"/>
      <c r="F183" s="141"/>
      <c r="G183" s="141"/>
      <c r="H183" s="141"/>
      <c r="I183" s="141"/>
      <c r="J183" s="141"/>
      <c r="K183" s="141"/>
      <c r="L183" s="120"/>
    </row>
  </sheetData>
  <mergeCells count="9">
    <mergeCell ref="E50:H50"/>
    <mergeCell ref="E73:H73"/>
    <mergeCell ref="E75:H75"/>
    <mergeCell ref="L2:V2"/>
    <mergeCell ref="E7:H7"/>
    <mergeCell ref="E9:H9"/>
    <mergeCell ref="E18:H18"/>
    <mergeCell ref="E27:H27"/>
    <mergeCell ref="E48:H48"/>
  </mergeCells>
  <hyperlinks>
    <hyperlink ref="F88" r:id="rId1" xr:uid="{C69A9209-8907-4AA0-A066-1D155FB2A5D5}"/>
    <hyperlink ref="F92" r:id="rId2" xr:uid="{ED030E4B-7E53-4B06-BAC1-FC720428480F}"/>
    <hyperlink ref="F96" r:id="rId3" xr:uid="{561135B3-BCDE-4D51-9B88-A502CF648C35}"/>
    <hyperlink ref="F100" r:id="rId4" xr:uid="{4E701CDA-AC85-4A61-91FB-C04A82606A8F}"/>
    <hyperlink ref="F104" r:id="rId5" xr:uid="{A7C858AD-9B21-4349-95FE-03F81739FFA2}"/>
    <hyperlink ref="F108" r:id="rId6" xr:uid="{44B3A6FB-4956-4C67-B2DB-3E59900A3251}"/>
    <hyperlink ref="F112" r:id="rId7" xr:uid="{103C9E13-06BC-42CC-A1DC-CA627E8760CF}"/>
    <hyperlink ref="F116" r:id="rId8" xr:uid="{7B01E265-9EFA-4FCA-B9E5-20BE0CC7CD13}"/>
    <hyperlink ref="F120" r:id="rId9" xr:uid="{3BCD475F-116D-487A-9A0D-B8C07059CB78}"/>
    <hyperlink ref="F132" r:id="rId10" xr:uid="{F0D987C7-4990-4E52-AC9E-BF5E49C8BF76}"/>
    <hyperlink ref="F135" r:id="rId11" xr:uid="{871434F1-BB5E-4B7C-B692-F31E2AE7464F}"/>
    <hyperlink ref="F138" r:id="rId12" xr:uid="{813D78AC-921B-444A-A090-D5EAC61F1D70}"/>
    <hyperlink ref="F142" r:id="rId13" xr:uid="{6CB010CD-80C6-4909-8E1A-DAB4E8FE6192}"/>
    <hyperlink ref="F146" r:id="rId14" xr:uid="{8A9F2F84-EF35-43A6-9830-5BC155F354AA}"/>
    <hyperlink ref="F149" r:id="rId15" xr:uid="{689948A7-5731-4F9A-B173-0F8DC8286A2A}"/>
    <hyperlink ref="F152" r:id="rId16" xr:uid="{E8FFB69B-8817-4E74-876A-5DC7E19794E3}"/>
    <hyperlink ref="F156" r:id="rId17" xr:uid="{74F9C1B3-90B2-463B-B216-2512A71FE8A6}"/>
    <hyperlink ref="F160" r:id="rId18" xr:uid="{FF5B63E9-59E5-44A0-8EBE-C0662D5930D1}"/>
    <hyperlink ref="F164" r:id="rId19" xr:uid="{FA8DAA76-ACF8-48BC-804E-AF230CDFF81C}"/>
    <hyperlink ref="F167" r:id="rId20" xr:uid="{5B2BFB63-AAAC-4063-90DE-C865D588B5F0}"/>
    <hyperlink ref="F170" r:id="rId21" xr:uid="{61968E2B-B3E5-4415-9FF1-52504C76A8E3}"/>
    <hyperlink ref="F173" r:id="rId22" xr:uid="{FE0BCEF0-AB18-455D-ADCE-D584FE2640DC}"/>
    <hyperlink ref="F177" r:id="rId23" xr:uid="{FD4981CE-46A3-47F3-B964-822C4C5DAA0A}"/>
    <hyperlink ref="F180" r:id="rId24" xr:uid="{70835605-867F-4559-8D50-F3AA5BEA4E61}"/>
  </hyperlinks>
  <pageMargins left="0.7" right="0.7" top="0.78749999999999998" bottom="0.78749999999999998" header="0.51180555555555496" footer="0.51180555555555496"/>
  <pageSetup paperSize="9" firstPageNumber="0" orientation="landscape"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BM133"/>
  <sheetViews>
    <sheetView topLeftCell="C69" zoomScaleNormal="100" workbookViewId="0">
      <selection activeCell="W83" sqref="W83"/>
    </sheetView>
  </sheetViews>
  <sheetFormatPr defaultRowHeight="15" x14ac:dyDescent="0.25"/>
  <cols>
    <col min="1" max="1" width="7.140625" customWidth="1"/>
    <col min="2" max="2" width="1" customWidth="1"/>
    <col min="3" max="3" width="3.5703125" customWidth="1"/>
    <col min="4" max="4" width="3.7109375" customWidth="1"/>
    <col min="5" max="5" width="14.7109375" customWidth="1"/>
    <col min="6" max="6" width="86.42578125" customWidth="1"/>
    <col min="7" max="7" width="6.42578125" customWidth="1"/>
    <col min="8" max="8" width="12" customWidth="1"/>
    <col min="9" max="9" width="13.5703125" customWidth="1"/>
    <col min="10" max="11" width="19.140625" customWidth="1"/>
    <col min="12" max="12" width="8" customWidth="1"/>
    <col min="13" max="13" width="9.28515625" hidden="1" customWidth="1"/>
    <col min="15" max="20" width="12.1406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s>
  <sheetData>
    <row r="2" spans="2:46" ht="36.950000000000003" customHeight="1" x14ac:dyDescent="0.25">
      <c r="L2" s="475"/>
      <c r="M2" s="475"/>
      <c r="N2" s="475"/>
      <c r="O2" s="475"/>
      <c r="P2" s="475"/>
      <c r="Q2" s="475"/>
      <c r="R2" s="475"/>
      <c r="S2" s="475"/>
      <c r="T2" s="475"/>
      <c r="U2" s="475"/>
      <c r="V2" s="475"/>
      <c r="AT2" s="112" t="s">
        <v>6336</v>
      </c>
    </row>
    <row r="3" spans="2:46" ht="6.95" customHeight="1" x14ac:dyDescent="0.25">
      <c r="B3" s="113"/>
      <c r="C3" s="114"/>
      <c r="D3" s="114"/>
      <c r="E3" s="114"/>
      <c r="F3" s="114"/>
      <c r="G3" s="114"/>
      <c r="H3" s="114"/>
      <c r="I3" s="114"/>
      <c r="J3" s="114"/>
      <c r="K3" s="114"/>
      <c r="L3" s="115"/>
      <c r="AT3" s="112" t="s">
        <v>240</v>
      </c>
    </row>
    <row r="4" spans="2:46" ht="24.95" customHeight="1" x14ac:dyDescent="0.25">
      <c r="B4" s="115"/>
      <c r="D4" s="116" t="s">
        <v>785</v>
      </c>
      <c r="L4" s="115"/>
      <c r="M4" s="117" t="s">
        <v>786</v>
      </c>
      <c r="AT4" s="112" t="s">
        <v>787</v>
      </c>
    </row>
    <row r="5" spans="2:46" ht="6.95" customHeight="1" x14ac:dyDescent="0.25">
      <c r="B5" s="115"/>
      <c r="L5" s="115"/>
    </row>
    <row r="6" spans="2:46" ht="12" customHeight="1" x14ac:dyDescent="0.25">
      <c r="B6" s="115"/>
      <c r="D6" s="118" t="s">
        <v>788</v>
      </c>
      <c r="L6" s="115"/>
    </row>
    <row r="7" spans="2:46" ht="26.25" customHeight="1" x14ac:dyDescent="0.25">
      <c r="B7" s="115"/>
      <c r="E7" s="478" t="str">
        <f>'[6]Rekapitulace stavby'!K6</f>
        <v>PŘÍSTAVBA K ZŠ KOSTELNÍ NÁM.,MORAVSKÁ TŘEBOVÁ_ZMĚNA STAVBY č.2 - 07/2025 - PD PRO VÝBĚR ZHOTOVITELE</v>
      </c>
      <c r="F7" s="479"/>
      <c r="G7" s="479"/>
      <c r="H7" s="479"/>
      <c r="L7" s="115"/>
    </row>
    <row r="8" spans="2:46" s="119" customFormat="1" ht="12" customHeight="1" x14ac:dyDescent="0.25">
      <c r="B8" s="120"/>
      <c r="D8" s="118" t="s">
        <v>789</v>
      </c>
      <c r="L8" s="120"/>
    </row>
    <row r="9" spans="2:46" s="119" customFormat="1" ht="16.5" customHeight="1" x14ac:dyDescent="0.25">
      <c r="B9" s="120"/>
      <c r="E9" s="476" t="s">
        <v>6337</v>
      </c>
      <c r="F9" s="477"/>
      <c r="G9" s="477"/>
      <c r="H9" s="477"/>
      <c r="L9" s="120"/>
    </row>
    <row r="10" spans="2:46" s="119" customFormat="1" x14ac:dyDescent="0.25">
      <c r="B10" s="120"/>
      <c r="L10" s="120"/>
    </row>
    <row r="11" spans="2:46" s="119" customFormat="1" ht="12" customHeight="1" x14ac:dyDescent="0.25">
      <c r="B11" s="120"/>
      <c r="D11" s="118" t="s">
        <v>791</v>
      </c>
      <c r="F11" s="121" t="s">
        <v>792</v>
      </c>
      <c r="I11" s="118" t="s">
        <v>793</v>
      </c>
      <c r="J11" s="121" t="s">
        <v>792</v>
      </c>
      <c r="L11" s="120"/>
    </row>
    <row r="12" spans="2:46" s="119" customFormat="1" ht="12" customHeight="1" x14ac:dyDescent="0.25">
      <c r="B12" s="120"/>
      <c r="D12" s="118" t="s">
        <v>794</v>
      </c>
      <c r="F12" s="121" t="s">
        <v>4760</v>
      </c>
      <c r="I12" s="118" t="s">
        <v>795</v>
      </c>
      <c r="J12" s="122" t="str">
        <f>'[6]Rekapitulace stavby'!AN8</f>
        <v>19. 11. 2025</v>
      </c>
      <c r="L12" s="120"/>
    </row>
    <row r="13" spans="2:46" s="119" customFormat="1" ht="10.9" customHeight="1" x14ac:dyDescent="0.25">
      <c r="B13" s="120"/>
      <c r="L13" s="120"/>
    </row>
    <row r="14" spans="2:46" s="119" customFormat="1" ht="12" customHeight="1" x14ac:dyDescent="0.25">
      <c r="B14" s="120"/>
      <c r="D14" s="118" t="s">
        <v>796</v>
      </c>
      <c r="I14" s="118" t="s">
        <v>797</v>
      </c>
      <c r="J14" s="121" t="str">
        <f>IF('[6]Rekapitulace stavby'!AN10="","",'[6]Rekapitulace stavby'!AN10)</f>
        <v/>
      </c>
      <c r="L14" s="120"/>
    </row>
    <row r="15" spans="2:46" s="119" customFormat="1" ht="18" customHeight="1" x14ac:dyDescent="0.25">
      <c r="B15" s="120"/>
      <c r="E15" s="121" t="str">
        <f>IF('[6]Rekapitulace stavby'!E11="","",'[6]Rekapitulace stavby'!E11)</f>
        <v xml:space="preserve"> </v>
      </c>
      <c r="I15" s="118" t="s">
        <v>799</v>
      </c>
      <c r="J15" s="121" t="str">
        <f>IF('[6]Rekapitulace stavby'!AN11="","",'[6]Rekapitulace stavby'!AN11)</f>
        <v/>
      </c>
      <c r="L15" s="120"/>
    </row>
    <row r="16" spans="2:46" s="119" customFormat="1" ht="6.95" customHeight="1" x14ac:dyDescent="0.25">
      <c r="B16" s="120"/>
      <c r="L16" s="120"/>
    </row>
    <row r="17" spans="2:12" s="119" customFormat="1" ht="12" customHeight="1" x14ac:dyDescent="0.25">
      <c r="B17" s="120"/>
      <c r="D17" s="118" t="s">
        <v>800</v>
      </c>
      <c r="I17" s="118" t="s">
        <v>797</v>
      </c>
      <c r="J17" s="121" t="str">
        <f>'[6]Rekapitulace stavby'!AN13</f>
        <v/>
      </c>
      <c r="L17" s="120"/>
    </row>
    <row r="18" spans="2:12" s="119" customFormat="1" ht="18" customHeight="1" x14ac:dyDescent="0.25">
      <c r="B18" s="120"/>
      <c r="E18" s="480" t="str">
        <f>'[6]Rekapitulace stavby'!E14</f>
        <v xml:space="preserve"> </v>
      </c>
      <c r="F18" s="480"/>
      <c r="G18" s="480"/>
      <c r="H18" s="480"/>
      <c r="I18" s="118" t="s">
        <v>799</v>
      </c>
      <c r="J18" s="121" t="str">
        <f>'[6]Rekapitulace stavby'!AN14</f>
        <v/>
      </c>
      <c r="L18" s="120"/>
    </row>
    <row r="19" spans="2:12" s="119" customFormat="1" ht="6.95" customHeight="1" x14ac:dyDescent="0.25">
      <c r="B19" s="120"/>
      <c r="L19" s="120"/>
    </row>
    <row r="20" spans="2:12" s="119" customFormat="1" ht="12" customHeight="1" x14ac:dyDescent="0.25">
      <c r="B20" s="120"/>
      <c r="D20" s="118" t="s">
        <v>801</v>
      </c>
      <c r="I20" s="118" t="s">
        <v>797</v>
      </c>
      <c r="J20" s="121" t="s">
        <v>792</v>
      </c>
      <c r="L20" s="120"/>
    </row>
    <row r="21" spans="2:12" s="119" customFormat="1" ht="18" customHeight="1" x14ac:dyDescent="0.25">
      <c r="B21" s="120"/>
      <c r="E21" s="121" t="s">
        <v>4761</v>
      </c>
      <c r="I21" s="118" t="s">
        <v>799</v>
      </c>
      <c r="J21" s="121" t="s">
        <v>792</v>
      </c>
      <c r="L21" s="120"/>
    </row>
    <row r="22" spans="2:12" s="119" customFormat="1" ht="6.95" customHeight="1" x14ac:dyDescent="0.25">
      <c r="B22" s="120"/>
      <c r="L22" s="120"/>
    </row>
    <row r="23" spans="2:12" s="119" customFormat="1" ht="12" customHeight="1" x14ac:dyDescent="0.25">
      <c r="B23" s="120"/>
      <c r="D23" s="118" t="s">
        <v>803</v>
      </c>
      <c r="I23" s="118" t="s">
        <v>797</v>
      </c>
      <c r="J23" s="121" t="s">
        <v>792</v>
      </c>
      <c r="L23" s="120"/>
    </row>
    <row r="24" spans="2:12" s="119" customFormat="1" ht="18" customHeight="1" x14ac:dyDescent="0.25">
      <c r="B24" s="120"/>
      <c r="E24" s="121" t="s">
        <v>4761</v>
      </c>
      <c r="I24" s="118" t="s">
        <v>799</v>
      </c>
      <c r="J24" s="121" t="s">
        <v>792</v>
      </c>
      <c r="L24" s="120"/>
    </row>
    <row r="25" spans="2:12" s="119" customFormat="1" ht="6.95" customHeight="1" x14ac:dyDescent="0.25">
      <c r="B25" s="120"/>
      <c r="L25" s="120"/>
    </row>
    <row r="26" spans="2:12" s="119" customFormat="1" ht="12" customHeight="1" x14ac:dyDescent="0.25">
      <c r="B26" s="120"/>
      <c r="D26" s="118" t="s">
        <v>804</v>
      </c>
      <c r="L26" s="120"/>
    </row>
    <row r="27" spans="2:12" s="123" customFormat="1" ht="16.5" customHeight="1" x14ac:dyDescent="0.25">
      <c r="B27" s="124"/>
      <c r="E27" s="481" t="s">
        <v>792</v>
      </c>
      <c r="F27" s="481"/>
      <c r="G27" s="481"/>
      <c r="H27" s="481"/>
      <c r="L27" s="124"/>
    </row>
    <row r="28" spans="2:12" s="119" customFormat="1" ht="6.95" customHeight="1" x14ac:dyDescent="0.25">
      <c r="B28" s="120"/>
      <c r="L28" s="120"/>
    </row>
    <row r="29" spans="2:12" s="119" customFormat="1" ht="6.95" customHeight="1" x14ac:dyDescent="0.25">
      <c r="B29" s="120"/>
      <c r="D29" s="126"/>
      <c r="E29" s="126"/>
      <c r="F29" s="126"/>
      <c r="G29" s="126"/>
      <c r="H29" s="126"/>
      <c r="I29" s="126"/>
      <c r="J29" s="126"/>
      <c r="K29" s="126"/>
      <c r="L29" s="120"/>
    </row>
    <row r="30" spans="2:12" s="119" customFormat="1" ht="25.35" customHeight="1" x14ac:dyDescent="0.25">
      <c r="B30" s="120"/>
      <c r="D30" s="127" t="s">
        <v>805</v>
      </c>
      <c r="J30" s="128">
        <f>ROUND(J83, 2)</f>
        <v>0</v>
      </c>
      <c r="L30" s="120"/>
    </row>
    <row r="31" spans="2:12" s="119" customFormat="1" ht="6.95" customHeight="1" x14ac:dyDescent="0.25">
      <c r="B31" s="120"/>
      <c r="D31" s="126"/>
      <c r="E31" s="126"/>
      <c r="F31" s="126"/>
      <c r="G31" s="126"/>
      <c r="H31" s="126"/>
      <c r="I31" s="126"/>
      <c r="J31" s="126"/>
      <c r="K31" s="126"/>
      <c r="L31" s="120"/>
    </row>
    <row r="32" spans="2:12" s="119" customFormat="1" ht="14.45" customHeight="1" x14ac:dyDescent="0.25">
      <c r="B32" s="120"/>
      <c r="F32" s="129" t="s">
        <v>806</v>
      </c>
      <c r="I32" s="129" t="s">
        <v>807</v>
      </c>
      <c r="J32" s="129" t="s">
        <v>808</v>
      </c>
      <c r="L32" s="120"/>
    </row>
    <row r="33" spans="2:12" s="119" customFormat="1" ht="14.45" customHeight="1" x14ac:dyDescent="0.25">
      <c r="B33" s="120"/>
      <c r="D33" s="130" t="s">
        <v>45</v>
      </c>
      <c r="E33" s="118" t="s">
        <v>809</v>
      </c>
      <c r="F33" s="131">
        <f>ROUND((SUM(BE83:BE132)),  2)</f>
        <v>0</v>
      </c>
      <c r="I33" s="132">
        <v>0.21</v>
      </c>
      <c r="J33" s="131">
        <f>ROUND(((SUM(BE83:BE132))*I33),  2)</f>
        <v>0</v>
      </c>
      <c r="L33" s="120"/>
    </row>
    <row r="34" spans="2:12" s="119" customFormat="1" ht="14.45" customHeight="1" x14ac:dyDescent="0.25">
      <c r="B34" s="120"/>
      <c r="E34" s="118" t="s">
        <v>810</v>
      </c>
      <c r="F34" s="131">
        <f>ROUND((SUM(BF83:BF132)),  2)</f>
        <v>0</v>
      </c>
      <c r="I34" s="132">
        <v>0.12</v>
      </c>
      <c r="J34" s="131">
        <f>ROUND(((SUM(BF83:BF132))*I34),  2)</f>
        <v>0</v>
      </c>
      <c r="L34" s="120"/>
    </row>
    <row r="35" spans="2:12" s="119" customFormat="1" ht="14.45" hidden="1" customHeight="1" x14ac:dyDescent="0.25">
      <c r="B35" s="120"/>
      <c r="E35" s="118" t="s">
        <v>811</v>
      </c>
      <c r="F35" s="131">
        <f>ROUND((SUM(BG83:BG132)),  2)</f>
        <v>0</v>
      </c>
      <c r="I35" s="132">
        <v>0.21</v>
      </c>
      <c r="J35" s="131">
        <f>0</f>
        <v>0</v>
      </c>
      <c r="L35" s="120"/>
    </row>
    <row r="36" spans="2:12" s="119" customFormat="1" ht="14.45" hidden="1" customHeight="1" x14ac:dyDescent="0.25">
      <c r="B36" s="120"/>
      <c r="E36" s="118" t="s">
        <v>812</v>
      </c>
      <c r="F36" s="131">
        <f>ROUND((SUM(BH83:BH132)),  2)</f>
        <v>0</v>
      </c>
      <c r="I36" s="132">
        <v>0.12</v>
      </c>
      <c r="J36" s="131">
        <f>0</f>
        <v>0</v>
      </c>
      <c r="L36" s="120"/>
    </row>
    <row r="37" spans="2:12" s="119" customFormat="1" ht="14.45" hidden="1" customHeight="1" x14ac:dyDescent="0.25">
      <c r="B37" s="120"/>
      <c r="E37" s="118" t="s">
        <v>813</v>
      </c>
      <c r="F37" s="131">
        <f>ROUND((SUM(BI83:BI132)),  2)</f>
        <v>0</v>
      </c>
      <c r="I37" s="132">
        <v>0</v>
      </c>
      <c r="J37" s="131">
        <f>0</f>
        <v>0</v>
      </c>
      <c r="L37" s="120"/>
    </row>
    <row r="38" spans="2:12" s="119" customFormat="1" ht="6.95" customHeight="1" x14ac:dyDescent="0.25">
      <c r="B38" s="120"/>
      <c r="L38" s="120"/>
    </row>
    <row r="39" spans="2:12" s="119" customFormat="1" ht="25.35" customHeight="1" x14ac:dyDescent="0.25">
      <c r="B39" s="120"/>
      <c r="C39" s="133"/>
      <c r="D39" s="134" t="s">
        <v>46</v>
      </c>
      <c r="E39" s="135"/>
      <c r="F39" s="135"/>
      <c r="G39" s="136" t="s">
        <v>814</v>
      </c>
      <c r="H39" s="137" t="s">
        <v>815</v>
      </c>
      <c r="I39" s="135"/>
      <c r="J39" s="138">
        <f>SUM(J30:J37)</f>
        <v>0</v>
      </c>
      <c r="K39" s="139"/>
      <c r="L39" s="120"/>
    </row>
    <row r="40" spans="2:12" s="119" customFormat="1" ht="14.45" customHeight="1" x14ac:dyDescent="0.25">
      <c r="B40" s="140"/>
      <c r="C40" s="141"/>
      <c r="D40" s="141"/>
      <c r="E40" s="141"/>
      <c r="F40" s="141"/>
      <c r="G40" s="141"/>
      <c r="H40" s="141"/>
      <c r="I40" s="141"/>
      <c r="J40" s="141"/>
      <c r="K40" s="141"/>
      <c r="L40" s="120"/>
    </row>
    <row r="44" spans="2:12" s="119" customFormat="1" ht="6.95" customHeight="1" x14ac:dyDescent="0.25">
      <c r="B44" s="142"/>
      <c r="C44" s="143"/>
      <c r="D44" s="143"/>
      <c r="E44" s="143"/>
      <c r="F44" s="143"/>
      <c r="G44" s="143"/>
      <c r="H44" s="143"/>
      <c r="I44" s="143"/>
      <c r="J44" s="143"/>
      <c r="K44" s="143"/>
      <c r="L44" s="120"/>
    </row>
    <row r="45" spans="2:12" s="119" customFormat="1" ht="24.95" customHeight="1" x14ac:dyDescent="0.25">
      <c r="B45" s="120"/>
      <c r="C45" s="116" t="s">
        <v>816</v>
      </c>
      <c r="L45" s="120"/>
    </row>
    <row r="46" spans="2:12" s="119" customFormat="1" ht="6.95" customHeight="1" x14ac:dyDescent="0.25">
      <c r="B46" s="120"/>
      <c r="L46" s="120"/>
    </row>
    <row r="47" spans="2:12" s="119" customFormat="1" ht="12" customHeight="1" x14ac:dyDescent="0.25">
      <c r="B47" s="120"/>
      <c r="C47" s="118" t="s">
        <v>788</v>
      </c>
      <c r="L47" s="120"/>
    </row>
    <row r="48" spans="2:12" s="119" customFormat="1" ht="26.25" customHeight="1" x14ac:dyDescent="0.25">
      <c r="B48" s="120"/>
      <c r="E48" s="478" t="str">
        <f>E7</f>
        <v>PŘÍSTAVBA K ZŠ KOSTELNÍ NÁM.,MORAVSKÁ TŘEBOVÁ_ZMĚNA STAVBY č.2 - 07/2025 - PD PRO VÝBĚR ZHOTOVITELE</v>
      </c>
      <c r="F48" s="479"/>
      <c r="G48" s="479"/>
      <c r="H48" s="479"/>
      <c r="L48" s="120"/>
    </row>
    <row r="49" spans="2:47" s="119" customFormat="1" ht="12" customHeight="1" x14ac:dyDescent="0.25">
      <c r="B49" s="120"/>
      <c r="C49" s="118" t="s">
        <v>789</v>
      </c>
      <c r="L49" s="120"/>
    </row>
    <row r="50" spans="2:47" s="119" customFormat="1" ht="16.5" customHeight="1" x14ac:dyDescent="0.25">
      <c r="B50" s="120"/>
      <c r="E50" s="476" t="str">
        <f>E9</f>
        <v>D.1.4.6_UT_m.č. 101 - 1.NP_m.č. 101</v>
      </c>
      <c r="F50" s="477"/>
      <c r="G50" s="477"/>
      <c r="H50" s="477"/>
      <c r="L50" s="120"/>
    </row>
    <row r="51" spans="2:47" s="119" customFormat="1" ht="6.95" customHeight="1" x14ac:dyDescent="0.25">
      <c r="B51" s="120"/>
      <c r="L51" s="120"/>
    </row>
    <row r="52" spans="2:47" s="119" customFormat="1" ht="12" customHeight="1" x14ac:dyDescent="0.25">
      <c r="B52" s="120"/>
      <c r="C52" s="118" t="s">
        <v>794</v>
      </c>
      <c r="F52" s="121" t="str">
        <f>F12</f>
        <v>Moravská Třebová</v>
      </c>
      <c r="I52" s="118" t="s">
        <v>795</v>
      </c>
      <c r="J52" s="122" t="str">
        <f>IF(J12="","",J12)</f>
        <v>19. 11. 2025</v>
      </c>
      <c r="L52" s="120"/>
    </row>
    <row r="53" spans="2:47" s="119" customFormat="1" ht="6.95" customHeight="1" x14ac:dyDescent="0.25">
      <c r="B53" s="120"/>
      <c r="L53" s="120"/>
    </row>
    <row r="54" spans="2:47" s="119" customFormat="1" ht="15.2" customHeight="1" x14ac:dyDescent="0.25">
      <c r="B54" s="120"/>
      <c r="C54" s="118" t="s">
        <v>796</v>
      </c>
      <c r="F54" s="121" t="str">
        <f>E15</f>
        <v xml:space="preserve"> </v>
      </c>
      <c r="I54" s="118" t="s">
        <v>801</v>
      </c>
      <c r="J54" s="125" t="str">
        <f>E21</f>
        <v>Ing. Horyna</v>
      </c>
      <c r="L54" s="120"/>
    </row>
    <row r="55" spans="2:47" s="119" customFormat="1" ht="15.2" customHeight="1" x14ac:dyDescent="0.25">
      <c r="B55" s="120"/>
      <c r="C55" s="118" t="s">
        <v>800</v>
      </c>
      <c r="F55" s="121" t="str">
        <f>IF(E18="","",E18)</f>
        <v xml:space="preserve"> </v>
      </c>
      <c r="I55" s="118" t="s">
        <v>803</v>
      </c>
      <c r="J55" s="125" t="str">
        <f>E24</f>
        <v>Ing. Horyna</v>
      </c>
      <c r="L55" s="120"/>
    </row>
    <row r="56" spans="2:47" s="119" customFormat="1" ht="10.35" customHeight="1" x14ac:dyDescent="0.25">
      <c r="B56" s="120"/>
      <c r="L56" s="120"/>
    </row>
    <row r="57" spans="2:47" s="119" customFormat="1" ht="29.25" customHeight="1" x14ac:dyDescent="0.25">
      <c r="B57" s="120"/>
      <c r="C57" s="144" t="s">
        <v>817</v>
      </c>
      <c r="D57" s="133"/>
      <c r="E57" s="133"/>
      <c r="F57" s="133"/>
      <c r="G57" s="133"/>
      <c r="H57" s="133"/>
      <c r="I57" s="133"/>
      <c r="J57" s="145" t="s">
        <v>509</v>
      </c>
      <c r="K57" s="133"/>
      <c r="L57" s="120"/>
    </row>
    <row r="58" spans="2:47" s="119" customFormat="1" ht="10.35" customHeight="1" x14ac:dyDescent="0.25">
      <c r="B58" s="120"/>
      <c r="L58" s="120"/>
    </row>
    <row r="59" spans="2:47" s="119" customFormat="1" ht="22.9" customHeight="1" x14ac:dyDescent="0.25">
      <c r="B59" s="120"/>
      <c r="C59" s="146" t="s">
        <v>818</v>
      </c>
      <c r="J59" s="128">
        <f>J83</f>
        <v>0</v>
      </c>
      <c r="L59" s="120"/>
      <c r="AU59" s="112" t="s">
        <v>819</v>
      </c>
    </row>
    <row r="60" spans="2:47" s="147" customFormat="1" ht="24.95" customHeight="1" x14ac:dyDescent="0.25">
      <c r="B60" s="148"/>
      <c r="D60" s="149" t="s">
        <v>830</v>
      </c>
      <c r="E60" s="150"/>
      <c r="F60" s="150"/>
      <c r="G60" s="150"/>
      <c r="H60" s="150"/>
      <c r="I60" s="150"/>
      <c r="J60" s="151">
        <f>J84</f>
        <v>0</v>
      </c>
      <c r="L60" s="148"/>
    </row>
    <row r="61" spans="2:47" s="152" customFormat="1" ht="19.899999999999999" customHeight="1" x14ac:dyDescent="0.25">
      <c r="B61" s="153"/>
      <c r="D61" s="154" t="s">
        <v>5884</v>
      </c>
      <c r="E61" s="155"/>
      <c r="F61" s="155"/>
      <c r="G61" s="155"/>
      <c r="H61" s="155"/>
      <c r="I61" s="155"/>
      <c r="J61" s="156">
        <f>J85</f>
        <v>0</v>
      </c>
      <c r="L61" s="153"/>
    </row>
    <row r="62" spans="2:47" s="152" customFormat="1" ht="19.899999999999999" customHeight="1" x14ac:dyDescent="0.25">
      <c r="B62" s="153"/>
      <c r="D62" s="154" t="s">
        <v>5672</v>
      </c>
      <c r="E62" s="155"/>
      <c r="F62" s="155"/>
      <c r="G62" s="155"/>
      <c r="H62" s="155"/>
      <c r="I62" s="155"/>
      <c r="J62" s="156">
        <f>J125</f>
        <v>0</v>
      </c>
      <c r="L62" s="153"/>
    </row>
    <row r="63" spans="2:47" s="152" customFormat="1" ht="19.899999999999999" customHeight="1" x14ac:dyDescent="0.25">
      <c r="B63" s="153"/>
      <c r="D63" s="154" t="s">
        <v>5885</v>
      </c>
      <c r="E63" s="155"/>
      <c r="F63" s="155"/>
      <c r="G63" s="155"/>
      <c r="H63" s="155"/>
      <c r="I63" s="155"/>
      <c r="J63" s="156">
        <f>J126</f>
        <v>0</v>
      </c>
      <c r="L63" s="153"/>
    </row>
    <row r="64" spans="2:47" s="119" customFormat="1" ht="21.75" customHeight="1" x14ac:dyDescent="0.25">
      <c r="B64" s="120"/>
      <c r="L64" s="120"/>
    </row>
    <row r="65" spans="2:12" s="119" customFormat="1" ht="6.95" customHeight="1" x14ac:dyDescent="0.25">
      <c r="B65" s="140"/>
      <c r="C65" s="141"/>
      <c r="D65" s="141"/>
      <c r="E65" s="141"/>
      <c r="F65" s="141"/>
      <c r="G65" s="141"/>
      <c r="H65" s="141"/>
      <c r="I65" s="141"/>
      <c r="J65" s="141"/>
      <c r="K65" s="141"/>
      <c r="L65" s="120"/>
    </row>
    <row r="69" spans="2:12" s="119" customFormat="1" ht="6.95" customHeight="1" x14ac:dyDescent="0.25">
      <c r="B69" s="142"/>
      <c r="C69" s="143"/>
      <c r="D69" s="143"/>
      <c r="E69" s="143"/>
      <c r="F69" s="143"/>
      <c r="G69" s="143"/>
      <c r="H69" s="143"/>
      <c r="I69" s="143"/>
      <c r="J69" s="143"/>
      <c r="K69" s="143"/>
      <c r="L69" s="120"/>
    </row>
    <row r="70" spans="2:12" s="119" customFormat="1" ht="24.95" customHeight="1" x14ac:dyDescent="0.25">
      <c r="B70" s="120"/>
      <c r="C70" s="116" t="s">
        <v>845</v>
      </c>
      <c r="L70" s="120"/>
    </row>
    <row r="71" spans="2:12" s="119" customFormat="1" ht="6.95" customHeight="1" x14ac:dyDescent="0.25">
      <c r="B71" s="120"/>
      <c r="L71" s="120"/>
    </row>
    <row r="72" spans="2:12" s="119" customFormat="1" ht="12" customHeight="1" x14ac:dyDescent="0.25">
      <c r="B72" s="120"/>
      <c r="C72" s="118" t="s">
        <v>788</v>
      </c>
      <c r="L72" s="120"/>
    </row>
    <row r="73" spans="2:12" s="119" customFormat="1" ht="26.25" customHeight="1" x14ac:dyDescent="0.25">
      <c r="B73" s="120"/>
      <c r="E73" s="478" t="str">
        <f>E7</f>
        <v>PŘÍSTAVBA K ZŠ KOSTELNÍ NÁM.,MORAVSKÁ TŘEBOVÁ_ZMĚNA STAVBY č.2 - 07/2025 - PD PRO VÝBĚR ZHOTOVITELE</v>
      </c>
      <c r="F73" s="479"/>
      <c r="G73" s="479"/>
      <c r="H73" s="479"/>
      <c r="L73" s="120"/>
    </row>
    <row r="74" spans="2:12" s="119" customFormat="1" ht="12" customHeight="1" x14ac:dyDescent="0.25">
      <c r="B74" s="120"/>
      <c r="C74" s="118" t="s">
        <v>789</v>
      </c>
      <c r="L74" s="120"/>
    </row>
    <row r="75" spans="2:12" s="119" customFormat="1" ht="16.5" customHeight="1" x14ac:dyDescent="0.25">
      <c r="B75" s="120"/>
      <c r="E75" s="476" t="str">
        <f>E9</f>
        <v>D.1.4.6_UT_m.č. 101 - 1.NP_m.č. 101</v>
      </c>
      <c r="F75" s="477"/>
      <c r="G75" s="477"/>
      <c r="H75" s="477"/>
      <c r="L75" s="120"/>
    </row>
    <row r="76" spans="2:12" s="119" customFormat="1" ht="6.95" customHeight="1" x14ac:dyDescent="0.25">
      <c r="B76" s="120"/>
      <c r="L76" s="120"/>
    </row>
    <row r="77" spans="2:12" s="119" customFormat="1" ht="12" customHeight="1" x14ac:dyDescent="0.25">
      <c r="B77" s="120"/>
      <c r="C77" s="118" t="s">
        <v>794</v>
      </c>
      <c r="F77" s="121" t="str">
        <f>F12</f>
        <v>Moravská Třebová</v>
      </c>
      <c r="I77" s="118" t="s">
        <v>795</v>
      </c>
      <c r="J77" s="122" t="str">
        <f>IF(J12="","",J12)</f>
        <v>19. 11. 2025</v>
      </c>
      <c r="L77" s="120"/>
    </row>
    <row r="78" spans="2:12" s="119" customFormat="1" ht="6.95" customHeight="1" x14ac:dyDescent="0.25">
      <c r="B78" s="120"/>
      <c r="L78" s="120"/>
    </row>
    <row r="79" spans="2:12" s="119" customFormat="1" ht="15.2" customHeight="1" x14ac:dyDescent="0.25">
      <c r="B79" s="120"/>
      <c r="C79" s="118" t="s">
        <v>796</v>
      </c>
      <c r="F79" s="121" t="str">
        <f>E15</f>
        <v xml:space="preserve"> </v>
      </c>
      <c r="I79" s="118" t="s">
        <v>801</v>
      </c>
      <c r="J79" s="125" t="str">
        <f>E21</f>
        <v>Ing. Horyna</v>
      </c>
      <c r="L79" s="120"/>
    </row>
    <row r="80" spans="2:12" s="119" customFormat="1" ht="15.2" customHeight="1" x14ac:dyDescent="0.25">
      <c r="B80" s="120"/>
      <c r="C80" s="118" t="s">
        <v>800</v>
      </c>
      <c r="F80" s="121" t="str">
        <f>IF(E18="","",E18)</f>
        <v xml:space="preserve"> </v>
      </c>
      <c r="I80" s="118" t="s">
        <v>803</v>
      </c>
      <c r="J80" s="125" t="str">
        <f>E24</f>
        <v>Ing. Horyna</v>
      </c>
      <c r="L80" s="120"/>
    </row>
    <row r="81" spans="2:65" s="119" customFormat="1" ht="10.35" customHeight="1" x14ac:dyDescent="0.25">
      <c r="B81" s="120"/>
      <c r="L81" s="120"/>
    </row>
    <row r="82" spans="2:65" s="157" customFormat="1" ht="29.25" customHeight="1" x14ac:dyDescent="0.25">
      <c r="B82" s="158"/>
      <c r="C82" s="159" t="s">
        <v>846</v>
      </c>
      <c r="D82" s="160" t="s">
        <v>33</v>
      </c>
      <c r="E82" s="160" t="s">
        <v>34</v>
      </c>
      <c r="F82" s="160" t="s">
        <v>35</v>
      </c>
      <c r="G82" s="160" t="s">
        <v>36</v>
      </c>
      <c r="H82" s="160" t="s">
        <v>507</v>
      </c>
      <c r="I82" s="160" t="s">
        <v>508</v>
      </c>
      <c r="J82" s="160" t="s">
        <v>509</v>
      </c>
      <c r="K82" s="161" t="s">
        <v>510</v>
      </c>
      <c r="L82" s="158"/>
      <c r="M82" s="162" t="s">
        <v>792</v>
      </c>
      <c r="N82" s="163" t="s">
        <v>45</v>
      </c>
      <c r="O82" s="163" t="s">
        <v>847</v>
      </c>
      <c r="P82" s="163" t="s">
        <v>848</v>
      </c>
      <c r="Q82" s="163" t="s">
        <v>849</v>
      </c>
      <c r="R82" s="163" t="s">
        <v>850</v>
      </c>
      <c r="S82" s="163" t="s">
        <v>851</v>
      </c>
      <c r="T82" s="164" t="s">
        <v>852</v>
      </c>
    </row>
    <row r="83" spans="2:65" s="119" customFormat="1" ht="22.9" customHeight="1" x14ac:dyDescent="0.25">
      <c r="B83" s="120"/>
      <c r="C83" s="165" t="s">
        <v>853</v>
      </c>
      <c r="J83" s="166">
        <f>BK83</f>
        <v>0</v>
      </c>
      <c r="L83" s="120"/>
      <c r="M83" s="167"/>
      <c r="N83" s="126"/>
      <c r="O83" s="126"/>
      <c r="P83" s="168">
        <f>P84</f>
        <v>22.153931999999998</v>
      </c>
      <c r="Q83" s="126"/>
      <c r="R83" s="168">
        <f>R84</f>
        <v>0.14250000000000002</v>
      </c>
      <c r="S83" s="126"/>
      <c r="T83" s="169">
        <f>T84</f>
        <v>0</v>
      </c>
      <c r="AT83" s="112" t="s">
        <v>854</v>
      </c>
      <c r="AU83" s="112" t="s">
        <v>819</v>
      </c>
      <c r="BK83" s="170">
        <f>BK84</f>
        <v>0</v>
      </c>
    </row>
    <row r="84" spans="2:65" s="171" customFormat="1" ht="25.9" customHeight="1" x14ac:dyDescent="0.2">
      <c r="B84" s="172"/>
      <c r="D84" s="173" t="s">
        <v>854</v>
      </c>
      <c r="E84" s="174" t="s">
        <v>2007</v>
      </c>
      <c r="F84" s="174" t="s">
        <v>2008</v>
      </c>
      <c r="J84" s="175">
        <f>BK84</f>
        <v>0</v>
      </c>
      <c r="L84" s="172"/>
      <c r="M84" s="176"/>
      <c r="P84" s="177">
        <f>P85+P125+P126</f>
        <v>22.153931999999998</v>
      </c>
      <c r="R84" s="177">
        <f>R85+R125+R126</f>
        <v>0.14250000000000002</v>
      </c>
      <c r="T84" s="178">
        <f>T85+T125+T126</f>
        <v>0</v>
      </c>
      <c r="AR84" s="173" t="s">
        <v>240</v>
      </c>
      <c r="AT84" s="179" t="s">
        <v>854</v>
      </c>
      <c r="AU84" s="179" t="s">
        <v>857</v>
      </c>
      <c r="AY84" s="173" t="s">
        <v>858</v>
      </c>
      <c r="BK84" s="180">
        <f>BK85+BK125+BK126</f>
        <v>0</v>
      </c>
    </row>
    <row r="85" spans="2:65" s="171" customFormat="1" ht="22.9" customHeight="1" x14ac:dyDescent="0.2">
      <c r="B85" s="172"/>
      <c r="D85" s="173" t="s">
        <v>854</v>
      </c>
      <c r="E85" s="181" t="s">
        <v>6064</v>
      </c>
      <c r="F85" s="181" t="s">
        <v>6065</v>
      </c>
      <c r="J85" s="182">
        <f>BK85</f>
        <v>0</v>
      </c>
      <c r="L85" s="172"/>
      <c r="M85" s="176"/>
      <c r="P85" s="177">
        <f>SUM(P86:P124)</f>
        <v>21.087411999999997</v>
      </c>
      <c r="R85" s="177">
        <f>SUM(R86:R124)</f>
        <v>3.8879999999999998E-2</v>
      </c>
      <c r="T85" s="178">
        <f>SUM(T86:T124)</f>
        <v>0</v>
      </c>
      <c r="AR85" s="173" t="s">
        <v>240</v>
      </c>
      <c r="AT85" s="179" t="s">
        <v>854</v>
      </c>
      <c r="AU85" s="179" t="s">
        <v>544</v>
      </c>
      <c r="AY85" s="173" t="s">
        <v>858</v>
      </c>
      <c r="BK85" s="180">
        <f>SUM(BK86:BK124)</f>
        <v>0</v>
      </c>
    </row>
    <row r="86" spans="2:65" s="119" customFormat="1" ht="16.5" customHeight="1" x14ac:dyDescent="0.25">
      <c r="B86" s="120"/>
      <c r="C86" s="418" t="s">
        <v>240</v>
      </c>
      <c r="D86" s="418" t="s">
        <v>512</v>
      </c>
      <c r="E86" s="419" t="s">
        <v>6066</v>
      </c>
      <c r="F86" s="420" t="s">
        <v>6067</v>
      </c>
      <c r="G86" s="421" t="s">
        <v>85</v>
      </c>
      <c r="H86" s="422">
        <v>18</v>
      </c>
      <c r="I86" s="423"/>
      <c r="J86" s="423">
        <f>ROUND(I86*H86,2)</f>
        <v>0</v>
      </c>
      <c r="K86" s="420" t="s">
        <v>862</v>
      </c>
      <c r="L86" s="120"/>
      <c r="M86" s="190" t="s">
        <v>792</v>
      </c>
      <c r="N86" s="191" t="s">
        <v>809</v>
      </c>
      <c r="O86" s="192">
        <v>0.20699999999999999</v>
      </c>
      <c r="P86" s="192">
        <f>O86*H86</f>
        <v>3.726</v>
      </c>
      <c r="Q86" s="192">
        <v>4.6000000000000001E-4</v>
      </c>
      <c r="R86" s="192">
        <f>Q86*H86</f>
        <v>8.2800000000000009E-3</v>
      </c>
      <c r="S86" s="192">
        <v>0</v>
      </c>
      <c r="T86" s="193">
        <f>S86*H86</f>
        <v>0</v>
      </c>
      <c r="AR86" s="194" t="s">
        <v>955</v>
      </c>
      <c r="AT86" s="194" t="s">
        <v>512</v>
      </c>
      <c r="AU86" s="194" t="s">
        <v>240</v>
      </c>
      <c r="AY86" s="112" t="s">
        <v>858</v>
      </c>
      <c r="BE86" s="195">
        <f>IF(N86="základní",J86,0)</f>
        <v>0</v>
      </c>
      <c r="BF86" s="195">
        <f>IF(N86="snížená",J86,0)</f>
        <v>0</v>
      </c>
      <c r="BG86" s="195">
        <f>IF(N86="zákl. přenesená",J86,0)</f>
        <v>0</v>
      </c>
      <c r="BH86" s="195">
        <f>IF(N86="sníž. přenesená",J86,0)</f>
        <v>0</v>
      </c>
      <c r="BI86" s="195">
        <f>IF(N86="nulová",J86,0)</f>
        <v>0</v>
      </c>
      <c r="BJ86" s="112" t="s">
        <v>544</v>
      </c>
      <c r="BK86" s="195">
        <f>ROUND(I86*H86,2)</f>
        <v>0</v>
      </c>
      <c r="BL86" s="112" t="s">
        <v>955</v>
      </c>
      <c r="BM86" s="194" t="s">
        <v>6338</v>
      </c>
    </row>
    <row r="87" spans="2:65" s="119" customFormat="1" x14ac:dyDescent="0.25">
      <c r="B87" s="120"/>
      <c r="D87" s="196" t="s">
        <v>865</v>
      </c>
      <c r="F87" s="197" t="s">
        <v>6069</v>
      </c>
      <c r="L87" s="120"/>
      <c r="M87" s="198"/>
      <c r="T87" s="199"/>
      <c r="AT87" s="112" t="s">
        <v>865</v>
      </c>
      <c r="AU87" s="112" t="s">
        <v>240</v>
      </c>
    </row>
    <row r="88" spans="2:65" s="119" customFormat="1" x14ac:dyDescent="0.25">
      <c r="B88" s="120"/>
      <c r="D88" s="200" t="s">
        <v>867</v>
      </c>
      <c r="F88" s="424" t="s">
        <v>6070</v>
      </c>
      <c r="L88" s="120"/>
      <c r="M88" s="198"/>
      <c r="T88" s="199"/>
      <c r="AT88" s="112" t="s">
        <v>867</v>
      </c>
      <c r="AU88" s="112" t="s">
        <v>240</v>
      </c>
    </row>
    <row r="89" spans="2:65" s="119" customFormat="1" ht="16.5" customHeight="1" x14ac:dyDescent="0.25">
      <c r="B89" s="120"/>
      <c r="C89" s="418" t="s">
        <v>724</v>
      </c>
      <c r="D89" s="418" t="s">
        <v>512</v>
      </c>
      <c r="E89" s="419" t="s">
        <v>6072</v>
      </c>
      <c r="F89" s="420" t="s">
        <v>6073</v>
      </c>
      <c r="G89" s="421" t="s">
        <v>85</v>
      </c>
      <c r="H89" s="422">
        <v>32</v>
      </c>
      <c r="I89" s="423"/>
      <c r="J89" s="423">
        <f>ROUND(I89*H89,2)</f>
        <v>0</v>
      </c>
      <c r="K89" s="420" t="s">
        <v>862</v>
      </c>
      <c r="L89" s="120"/>
      <c r="M89" s="190" t="s">
        <v>792</v>
      </c>
      <c r="N89" s="191" t="s">
        <v>809</v>
      </c>
      <c r="O89" s="192">
        <v>0.21199999999999999</v>
      </c>
      <c r="P89" s="192">
        <f>O89*H89</f>
        <v>6.7839999999999998</v>
      </c>
      <c r="Q89" s="192">
        <v>5.5000000000000003E-4</v>
      </c>
      <c r="R89" s="192">
        <f>Q89*H89</f>
        <v>1.7600000000000001E-2</v>
      </c>
      <c r="S89" s="192">
        <v>0</v>
      </c>
      <c r="T89" s="193">
        <f>S89*H89</f>
        <v>0</v>
      </c>
      <c r="AR89" s="194" t="s">
        <v>955</v>
      </c>
      <c r="AT89" s="194" t="s">
        <v>512</v>
      </c>
      <c r="AU89" s="194" t="s">
        <v>240</v>
      </c>
      <c r="AY89" s="112" t="s">
        <v>858</v>
      </c>
      <c r="BE89" s="195">
        <f>IF(N89="základní",J89,0)</f>
        <v>0</v>
      </c>
      <c r="BF89" s="195">
        <f>IF(N89="snížená",J89,0)</f>
        <v>0</v>
      </c>
      <c r="BG89" s="195">
        <f>IF(N89="zákl. přenesená",J89,0)</f>
        <v>0</v>
      </c>
      <c r="BH89" s="195">
        <f>IF(N89="sníž. přenesená",J89,0)</f>
        <v>0</v>
      </c>
      <c r="BI89" s="195">
        <f>IF(N89="nulová",J89,0)</f>
        <v>0</v>
      </c>
      <c r="BJ89" s="112" t="s">
        <v>544</v>
      </c>
      <c r="BK89" s="195">
        <f>ROUND(I89*H89,2)</f>
        <v>0</v>
      </c>
      <c r="BL89" s="112" t="s">
        <v>955</v>
      </c>
      <c r="BM89" s="194" t="s">
        <v>6339</v>
      </c>
    </row>
    <row r="90" spans="2:65" s="119" customFormat="1" x14ac:dyDescent="0.25">
      <c r="B90" s="120"/>
      <c r="D90" s="196" t="s">
        <v>865</v>
      </c>
      <c r="F90" s="197" t="s">
        <v>6075</v>
      </c>
      <c r="L90" s="120"/>
      <c r="M90" s="198"/>
      <c r="T90" s="199"/>
      <c r="AT90" s="112" t="s">
        <v>865</v>
      </c>
      <c r="AU90" s="112" t="s">
        <v>240</v>
      </c>
    </row>
    <row r="91" spans="2:65" s="119" customFormat="1" x14ac:dyDescent="0.25">
      <c r="B91" s="120"/>
      <c r="D91" s="200" t="s">
        <v>867</v>
      </c>
      <c r="F91" s="424" t="s">
        <v>6076</v>
      </c>
      <c r="L91" s="120"/>
      <c r="M91" s="198"/>
      <c r="T91" s="199"/>
      <c r="AT91" s="112" t="s">
        <v>867</v>
      </c>
      <c r="AU91" s="112" t="s">
        <v>240</v>
      </c>
    </row>
    <row r="92" spans="2:65" s="202" customFormat="1" ht="11.25" x14ac:dyDescent="0.25">
      <c r="B92" s="203"/>
      <c r="D92" s="196" t="s">
        <v>869</v>
      </c>
      <c r="E92" s="204" t="s">
        <v>792</v>
      </c>
      <c r="F92" s="205" t="s">
        <v>6340</v>
      </c>
      <c r="H92" s="206">
        <v>32</v>
      </c>
      <c r="L92" s="203"/>
      <c r="M92" s="207"/>
      <c r="T92" s="208"/>
      <c r="AT92" s="204" t="s">
        <v>869</v>
      </c>
      <c r="AU92" s="204" t="s">
        <v>240</v>
      </c>
      <c r="AV92" s="202" t="s">
        <v>240</v>
      </c>
      <c r="AW92" s="202" t="s">
        <v>871</v>
      </c>
      <c r="AX92" s="202" t="s">
        <v>544</v>
      </c>
      <c r="AY92" s="204" t="s">
        <v>858</v>
      </c>
    </row>
    <row r="93" spans="2:65" s="119" customFormat="1" ht="16.5" customHeight="1" x14ac:dyDescent="0.25">
      <c r="B93" s="120"/>
      <c r="C93" s="418" t="s">
        <v>937</v>
      </c>
      <c r="D93" s="418" t="s">
        <v>512</v>
      </c>
      <c r="E93" s="419" t="s">
        <v>713</v>
      </c>
      <c r="F93" s="420" t="s">
        <v>714</v>
      </c>
      <c r="G93" s="421" t="s">
        <v>85</v>
      </c>
      <c r="H93" s="422">
        <v>50</v>
      </c>
      <c r="I93" s="423"/>
      <c r="J93" s="423">
        <f>ROUND(I93*H93,2)</f>
        <v>0</v>
      </c>
      <c r="K93" s="420" t="s">
        <v>862</v>
      </c>
      <c r="L93" s="120"/>
      <c r="M93" s="190" t="s">
        <v>792</v>
      </c>
      <c r="N93" s="191" t="s">
        <v>809</v>
      </c>
      <c r="O93" s="192">
        <v>3.7999999999999999E-2</v>
      </c>
      <c r="P93" s="192">
        <f>O93*H93</f>
        <v>1.9</v>
      </c>
      <c r="Q93" s="192">
        <v>0</v>
      </c>
      <c r="R93" s="192">
        <f>Q93*H93</f>
        <v>0</v>
      </c>
      <c r="S93" s="192">
        <v>0</v>
      </c>
      <c r="T93" s="193">
        <f>S93*H93</f>
        <v>0</v>
      </c>
      <c r="AR93" s="194" t="s">
        <v>955</v>
      </c>
      <c r="AT93" s="194" t="s">
        <v>512</v>
      </c>
      <c r="AU93" s="194" t="s">
        <v>240</v>
      </c>
      <c r="AY93" s="112" t="s">
        <v>858</v>
      </c>
      <c r="BE93" s="195">
        <f>IF(N93="základní",J93,0)</f>
        <v>0</v>
      </c>
      <c r="BF93" s="195">
        <f>IF(N93="snížená",J93,0)</f>
        <v>0</v>
      </c>
      <c r="BG93" s="195">
        <f>IF(N93="zákl. přenesená",J93,0)</f>
        <v>0</v>
      </c>
      <c r="BH93" s="195">
        <f>IF(N93="sníž. přenesená",J93,0)</f>
        <v>0</v>
      </c>
      <c r="BI93" s="195">
        <f>IF(N93="nulová",J93,0)</f>
        <v>0</v>
      </c>
      <c r="BJ93" s="112" t="s">
        <v>544</v>
      </c>
      <c r="BK93" s="195">
        <f>ROUND(I93*H93,2)</f>
        <v>0</v>
      </c>
      <c r="BL93" s="112" t="s">
        <v>955</v>
      </c>
      <c r="BM93" s="194" t="s">
        <v>6341</v>
      </c>
    </row>
    <row r="94" spans="2:65" s="119" customFormat="1" x14ac:dyDescent="0.25">
      <c r="B94" s="120"/>
      <c r="D94" s="196" t="s">
        <v>865</v>
      </c>
      <c r="F94" s="197" t="s">
        <v>6100</v>
      </c>
      <c r="L94" s="120"/>
      <c r="M94" s="198"/>
      <c r="T94" s="199"/>
      <c r="AT94" s="112" t="s">
        <v>865</v>
      </c>
      <c r="AU94" s="112" t="s">
        <v>240</v>
      </c>
    </row>
    <row r="95" spans="2:65" s="119" customFormat="1" x14ac:dyDescent="0.25">
      <c r="B95" s="120"/>
      <c r="D95" s="200" t="s">
        <v>867</v>
      </c>
      <c r="F95" s="424" t="s">
        <v>6101</v>
      </c>
      <c r="L95" s="120"/>
      <c r="M95" s="198"/>
      <c r="T95" s="199"/>
      <c r="AT95" s="112" t="s">
        <v>867</v>
      </c>
      <c r="AU95" s="112" t="s">
        <v>240</v>
      </c>
    </row>
    <row r="96" spans="2:65" s="119" customFormat="1" ht="21.75" customHeight="1" x14ac:dyDescent="0.25">
      <c r="B96" s="120"/>
      <c r="C96" s="418" t="s">
        <v>944</v>
      </c>
      <c r="D96" s="418" t="s">
        <v>512</v>
      </c>
      <c r="E96" s="419" t="s">
        <v>710</v>
      </c>
      <c r="F96" s="420" t="s">
        <v>711</v>
      </c>
      <c r="G96" s="421" t="s">
        <v>85</v>
      </c>
      <c r="H96" s="422">
        <v>50</v>
      </c>
      <c r="I96" s="423"/>
      <c r="J96" s="423">
        <f>ROUND(I96*H96,2)</f>
        <v>0</v>
      </c>
      <c r="K96" s="420" t="s">
        <v>862</v>
      </c>
      <c r="L96" s="120"/>
      <c r="M96" s="190" t="s">
        <v>792</v>
      </c>
      <c r="N96" s="191" t="s">
        <v>809</v>
      </c>
      <c r="O96" s="192">
        <v>0.11799999999999999</v>
      </c>
      <c r="P96" s="192">
        <f>O96*H96</f>
        <v>5.8999999999999995</v>
      </c>
      <c r="Q96" s="192">
        <v>2.0000000000000001E-4</v>
      </c>
      <c r="R96" s="192">
        <f>Q96*H96</f>
        <v>0.01</v>
      </c>
      <c r="S96" s="192">
        <v>0</v>
      </c>
      <c r="T96" s="193">
        <f>S96*H96</f>
        <v>0</v>
      </c>
      <c r="AR96" s="194" t="s">
        <v>955</v>
      </c>
      <c r="AT96" s="194" t="s">
        <v>512</v>
      </c>
      <c r="AU96" s="194" t="s">
        <v>240</v>
      </c>
      <c r="AY96" s="112" t="s">
        <v>858</v>
      </c>
      <c r="BE96" s="195">
        <f>IF(N96="základní",J96,0)</f>
        <v>0</v>
      </c>
      <c r="BF96" s="195">
        <f>IF(N96="snížená",J96,0)</f>
        <v>0</v>
      </c>
      <c r="BG96" s="195">
        <f>IF(N96="zákl. přenesená",J96,0)</f>
        <v>0</v>
      </c>
      <c r="BH96" s="195">
        <f>IF(N96="sníž. přenesená",J96,0)</f>
        <v>0</v>
      </c>
      <c r="BI96" s="195">
        <f>IF(N96="nulová",J96,0)</f>
        <v>0</v>
      </c>
      <c r="BJ96" s="112" t="s">
        <v>544</v>
      </c>
      <c r="BK96" s="195">
        <f>ROUND(I96*H96,2)</f>
        <v>0</v>
      </c>
      <c r="BL96" s="112" t="s">
        <v>955</v>
      </c>
      <c r="BM96" s="194" t="s">
        <v>6342</v>
      </c>
    </row>
    <row r="97" spans="2:65" s="119" customFormat="1" ht="19.5" x14ac:dyDescent="0.25">
      <c r="B97" s="120"/>
      <c r="D97" s="196" t="s">
        <v>865</v>
      </c>
      <c r="F97" s="197" t="s">
        <v>5385</v>
      </c>
      <c r="L97" s="120"/>
      <c r="M97" s="198"/>
      <c r="T97" s="199"/>
      <c r="AT97" s="112" t="s">
        <v>865</v>
      </c>
      <c r="AU97" s="112" t="s">
        <v>240</v>
      </c>
    </row>
    <row r="98" spans="2:65" s="119" customFormat="1" x14ac:dyDescent="0.25">
      <c r="B98" s="120"/>
      <c r="D98" s="200" t="s">
        <v>867</v>
      </c>
      <c r="F98" s="424" t="s">
        <v>6107</v>
      </c>
      <c r="L98" s="120"/>
      <c r="M98" s="198"/>
      <c r="T98" s="199"/>
      <c r="AT98" s="112" t="s">
        <v>867</v>
      </c>
      <c r="AU98" s="112" t="s">
        <v>240</v>
      </c>
    </row>
    <row r="99" spans="2:65" s="119" customFormat="1" ht="16.5" customHeight="1" x14ac:dyDescent="0.25">
      <c r="B99" s="120"/>
      <c r="C99" s="418" t="s">
        <v>950</v>
      </c>
      <c r="D99" s="418" t="s">
        <v>512</v>
      </c>
      <c r="E99" s="419" t="s">
        <v>6113</v>
      </c>
      <c r="F99" s="420" t="s">
        <v>6114</v>
      </c>
      <c r="G99" s="421" t="s">
        <v>63</v>
      </c>
      <c r="H99" s="422">
        <v>3.9E-2</v>
      </c>
      <c r="I99" s="423"/>
      <c r="J99" s="423">
        <f>ROUND(I99*H99,2)</f>
        <v>0</v>
      </c>
      <c r="K99" s="420" t="s">
        <v>862</v>
      </c>
      <c r="L99" s="120"/>
      <c r="M99" s="190" t="s">
        <v>792</v>
      </c>
      <c r="N99" s="191" t="s">
        <v>809</v>
      </c>
      <c r="O99" s="192">
        <v>1.9079999999999999</v>
      </c>
      <c r="P99" s="192">
        <f>O99*H99</f>
        <v>7.4411999999999992E-2</v>
      </c>
      <c r="Q99" s="192">
        <v>0</v>
      </c>
      <c r="R99" s="192">
        <f>Q99*H99</f>
        <v>0</v>
      </c>
      <c r="S99" s="192">
        <v>0</v>
      </c>
      <c r="T99" s="193">
        <f>S99*H99</f>
        <v>0</v>
      </c>
      <c r="AR99" s="194" t="s">
        <v>955</v>
      </c>
      <c r="AT99" s="194" t="s">
        <v>512</v>
      </c>
      <c r="AU99" s="194" t="s">
        <v>240</v>
      </c>
      <c r="AY99" s="112" t="s">
        <v>858</v>
      </c>
      <c r="BE99" s="195">
        <f>IF(N99="základní",J99,0)</f>
        <v>0</v>
      </c>
      <c r="BF99" s="195">
        <f>IF(N99="snížená",J99,0)</f>
        <v>0</v>
      </c>
      <c r="BG99" s="195">
        <f>IF(N99="zákl. přenesená",J99,0)</f>
        <v>0</v>
      </c>
      <c r="BH99" s="195">
        <f>IF(N99="sníž. přenesená",J99,0)</f>
        <v>0</v>
      </c>
      <c r="BI99" s="195">
        <f>IF(N99="nulová",J99,0)</f>
        <v>0</v>
      </c>
      <c r="BJ99" s="112" t="s">
        <v>544</v>
      </c>
      <c r="BK99" s="195">
        <f>ROUND(I99*H99,2)</f>
        <v>0</v>
      </c>
      <c r="BL99" s="112" t="s">
        <v>955</v>
      </c>
      <c r="BM99" s="194" t="s">
        <v>6343</v>
      </c>
    </row>
    <row r="100" spans="2:65" s="119" customFormat="1" ht="19.5" x14ac:dyDescent="0.25">
      <c r="B100" s="120"/>
      <c r="D100" s="196" t="s">
        <v>865</v>
      </c>
      <c r="F100" s="197" t="s">
        <v>6116</v>
      </c>
      <c r="L100" s="120"/>
      <c r="M100" s="198"/>
      <c r="T100" s="199"/>
      <c r="AT100" s="112" t="s">
        <v>865</v>
      </c>
      <c r="AU100" s="112" t="s">
        <v>240</v>
      </c>
    </row>
    <row r="101" spans="2:65" s="119" customFormat="1" x14ac:dyDescent="0.25">
      <c r="B101" s="120"/>
      <c r="D101" s="200" t="s">
        <v>867</v>
      </c>
      <c r="F101" s="424" t="s">
        <v>6117</v>
      </c>
      <c r="L101" s="120"/>
      <c r="M101" s="198"/>
      <c r="T101" s="199"/>
      <c r="AT101" s="112" t="s">
        <v>867</v>
      </c>
      <c r="AU101" s="112" t="s">
        <v>240</v>
      </c>
    </row>
    <row r="102" spans="2:65" s="119" customFormat="1" ht="16.5" customHeight="1" x14ac:dyDescent="0.25">
      <c r="B102" s="120"/>
      <c r="C102" s="418" t="s">
        <v>863</v>
      </c>
      <c r="D102" s="418" t="s">
        <v>512</v>
      </c>
      <c r="E102" s="419" t="s">
        <v>6118</v>
      </c>
      <c r="F102" s="420" t="s">
        <v>699</v>
      </c>
      <c r="G102" s="421" t="s">
        <v>214</v>
      </c>
      <c r="H102" s="422">
        <v>24</v>
      </c>
      <c r="I102" s="423"/>
      <c r="J102" s="423">
        <f>ROUND(I102*H102,2)</f>
        <v>0</v>
      </c>
      <c r="K102" s="420" t="s">
        <v>792</v>
      </c>
      <c r="L102" s="120"/>
      <c r="M102" s="190" t="s">
        <v>792</v>
      </c>
      <c r="N102" s="191" t="s">
        <v>809</v>
      </c>
      <c r="O102" s="192">
        <v>0</v>
      </c>
      <c r="P102" s="192">
        <f>O102*H102</f>
        <v>0</v>
      </c>
      <c r="Q102" s="192">
        <v>0</v>
      </c>
      <c r="R102" s="192">
        <f>Q102*H102</f>
        <v>0</v>
      </c>
      <c r="S102" s="192">
        <v>0</v>
      </c>
      <c r="T102" s="193">
        <f>S102*H102</f>
        <v>0</v>
      </c>
      <c r="AR102" s="194" t="s">
        <v>955</v>
      </c>
      <c r="AT102" s="194" t="s">
        <v>512</v>
      </c>
      <c r="AU102" s="194" t="s">
        <v>240</v>
      </c>
      <c r="AY102" s="112" t="s">
        <v>858</v>
      </c>
      <c r="BE102" s="195">
        <f>IF(N102="základní",J102,0)</f>
        <v>0</v>
      </c>
      <c r="BF102" s="195">
        <f>IF(N102="snížená",J102,0)</f>
        <v>0</v>
      </c>
      <c r="BG102" s="195">
        <f>IF(N102="zákl. přenesená",J102,0)</f>
        <v>0</v>
      </c>
      <c r="BH102" s="195">
        <f>IF(N102="sníž. přenesená",J102,0)</f>
        <v>0</v>
      </c>
      <c r="BI102" s="195">
        <f>IF(N102="nulová",J102,0)</f>
        <v>0</v>
      </c>
      <c r="BJ102" s="112" t="s">
        <v>544</v>
      </c>
      <c r="BK102" s="195">
        <f>ROUND(I102*H102,2)</f>
        <v>0</v>
      </c>
      <c r="BL102" s="112" t="s">
        <v>955</v>
      </c>
      <c r="BM102" s="194" t="s">
        <v>6344</v>
      </c>
    </row>
    <row r="103" spans="2:65" s="119" customFormat="1" x14ac:dyDescent="0.25">
      <c r="B103" s="120"/>
      <c r="D103" s="196" t="s">
        <v>865</v>
      </c>
      <c r="F103" s="197" t="s">
        <v>699</v>
      </c>
      <c r="L103" s="120"/>
      <c r="M103" s="198"/>
      <c r="T103" s="199"/>
      <c r="AT103" s="112" t="s">
        <v>865</v>
      </c>
      <c r="AU103" s="112" t="s">
        <v>240</v>
      </c>
    </row>
    <row r="104" spans="2:65" s="119" customFormat="1" ht="16.5" customHeight="1" x14ac:dyDescent="0.25">
      <c r="B104" s="120"/>
      <c r="C104" s="418" t="s">
        <v>721</v>
      </c>
      <c r="D104" s="418" t="s">
        <v>512</v>
      </c>
      <c r="E104" s="419" t="s">
        <v>6120</v>
      </c>
      <c r="F104" s="420" t="s">
        <v>6121</v>
      </c>
      <c r="G104" s="421" t="s">
        <v>214</v>
      </c>
      <c r="H104" s="422">
        <v>4</v>
      </c>
      <c r="I104" s="423"/>
      <c r="J104" s="423">
        <f>ROUND(I104*H104,2)</f>
        <v>0</v>
      </c>
      <c r="K104" s="420" t="s">
        <v>792</v>
      </c>
      <c r="L104" s="120"/>
      <c r="M104" s="190" t="s">
        <v>792</v>
      </c>
      <c r="N104" s="191" t="s">
        <v>809</v>
      </c>
      <c r="O104" s="192">
        <v>0</v>
      </c>
      <c r="P104" s="192">
        <f>O104*H104</f>
        <v>0</v>
      </c>
      <c r="Q104" s="192">
        <v>0</v>
      </c>
      <c r="R104" s="192">
        <f>Q104*H104</f>
        <v>0</v>
      </c>
      <c r="S104" s="192">
        <v>0</v>
      </c>
      <c r="T104" s="193">
        <f>S104*H104</f>
        <v>0</v>
      </c>
      <c r="AR104" s="194" t="s">
        <v>955</v>
      </c>
      <c r="AT104" s="194" t="s">
        <v>512</v>
      </c>
      <c r="AU104" s="194" t="s">
        <v>240</v>
      </c>
      <c r="AY104" s="112" t="s">
        <v>858</v>
      </c>
      <c r="BE104" s="195">
        <f>IF(N104="základní",J104,0)</f>
        <v>0</v>
      </c>
      <c r="BF104" s="195">
        <f>IF(N104="snížená",J104,0)</f>
        <v>0</v>
      </c>
      <c r="BG104" s="195">
        <f>IF(N104="zákl. přenesená",J104,0)</f>
        <v>0</v>
      </c>
      <c r="BH104" s="195">
        <f>IF(N104="sníž. přenesená",J104,0)</f>
        <v>0</v>
      </c>
      <c r="BI104" s="195">
        <f>IF(N104="nulová",J104,0)</f>
        <v>0</v>
      </c>
      <c r="BJ104" s="112" t="s">
        <v>544</v>
      </c>
      <c r="BK104" s="195">
        <f>ROUND(I104*H104,2)</f>
        <v>0</v>
      </c>
      <c r="BL104" s="112" t="s">
        <v>955</v>
      </c>
      <c r="BM104" s="194" t="s">
        <v>6345</v>
      </c>
    </row>
    <row r="105" spans="2:65" s="119" customFormat="1" x14ac:dyDescent="0.25">
      <c r="B105" s="120"/>
      <c r="D105" s="196" t="s">
        <v>865</v>
      </c>
      <c r="F105" s="197" t="s">
        <v>6121</v>
      </c>
      <c r="L105" s="120"/>
      <c r="M105" s="198"/>
      <c r="T105" s="199"/>
      <c r="AT105" s="112" t="s">
        <v>865</v>
      </c>
      <c r="AU105" s="112" t="s">
        <v>240</v>
      </c>
    </row>
    <row r="106" spans="2:65" s="119" customFormat="1" ht="24.2" customHeight="1" x14ac:dyDescent="0.25">
      <c r="B106" s="120"/>
      <c r="C106" s="418" t="s">
        <v>891</v>
      </c>
      <c r="D106" s="418" t="s">
        <v>512</v>
      </c>
      <c r="E106" s="419" t="s">
        <v>6123</v>
      </c>
      <c r="F106" s="420" t="s">
        <v>6124</v>
      </c>
      <c r="G106" s="421" t="s">
        <v>67</v>
      </c>
      <c r="H106" s="422">
        <v>1</v>
      </c>
      <c r="I106" s="423"/>
      <c r="J106" s="423">
        <f>ROUND(I106*H106,2)</f>
        <v>0</v>
      </c>
      <c r="K106" s="420" t="s">
        <v>792</v>
      </c>
      <c r="L106" s="120"/>
      <c r="M106" s="190" t="s">
        <v>792</v>
      </c>
      <c r="N106" s="191" t="s">
        <v>809</v>
      </c>
      <c r="O106" s="192">
        <v>0</v>
      </c>
      <c r="P106" s="192">
        <f>O106*H106</f>
        <v>0</v>
      </c>
      <c r="Q106" s="192">
        <v>0</v>
      </c>
      <c r="R106" s="192">
        <f>Q106*H106</f>
        <v>0</v>
      </c>
      <c r="S106" s="192">
        <v>0</v>
      </c>
      <c r="T106" s="193">
        <f>S106*H106</f>
        <v>0</v>
      </c>
      <c r="AR106" s="194" t="s">
        <v>955</v>
      </c>
      <c r="AT106" s="194" t="s">
        <v>512</v>
      </c>
      <c r="AU106" s="194" t="s">
        <v>240</v>
      </c>
      <c r="AY106" s="112" t="s">
        <v>858</v>
      </c>
      <c r="BE106" s="195">
        <f>IF(N106="základní",J106,0)</f>
        <v>0</v>
      </c>
      <c r="BF106" s="195">
        <f>IF(N106="snížená",J106,0)</f>
        <v>0</v>
      </c>
      <c r="BG106" s="195">
        <f>IF(N106="zákl. přenesená",J106,0)</f>
        <v>0</v>
      </c>
      <c r="BH106" s="195">
        <f>IF(N106="sníž. přenesená",J106,0)</f>
        <v>0</v>
      </c>
      <c r="BI106" s="195">
        <f>IF(N106="nulová",J106,0)</f>
        <v>0</v>
      </c>
      <c r="BJ106" s="112" t="s">
        <v>544</v>
      </c>
      <c r="BK106" s="195">
        <f>ROUND(I106*H106,2)</f>
        <v>0</v>
      </c>
      <c r="BL106" s="112" t="s">
        <v>955</v>
      </c>
      <c r="BM106" s="194" t="s">
        <v>6346</v>
      </c>
    </row>
    <row r="107" spans="2:65" s="119" customFormat="1" x14ac:dyDescent="0.25">
      <c r="B107" s="120"/>
      <c r="D107" s="196" t="s">
        <v>865</v>
      </c>
      <c r="F107" s="197" t="s">
        <v>6124</v>
      </c>
      <c r="L107" s="120"/>
      <c r="M107" s="198"/>
      <c r="T107" s="199"/>
      <c r="AT107" s="112" t="s">
        <v>865</v>
      </c>
      <c r="AU107" s="112" t="s">
        <v>240</v>
      </c>
    </row>
    <row r="108" spans="2:65" s="119" customFormat="1" ht="16.5" customHeight="1" x14ac:dyDescent="0.25">
      <c r="B108" s="120"/>
      <c r="C108" s="418" t="s">
        <v>901</v>
      </c>
      <c r="D108" s="418" t="s">
        <v>512</v>
      </c>
      <c r="E108" s="419" t="s">
        <v>6126</v>
      </c>
      <c r="F108" s="420" t="s">
        <v>6127</v>
      </c>
      <c r="G108" s="421" t="s">
        <v>67</v>
      </c>
      <c r="H108" s="422">
        <v>1</v>
      </c>
      <c r="I108" s="423"/>
      <c r="J108" s="423">
        <f>ROUND(I108*H108,2)</f>
        <v>0</v>
      </c>
      <c r="K108" s="420" t="s">
        <v>792</v>
      </c>
      <c r="L108" s="120"/>
      <c r="M108" s="190" t="s">
        <v>792</v>
      </c>
      <c r="N108" s="191" t="s">
        <v>809</v>
      </c>
      <c r="O108" s="192">
        <v>0</v>
      </c>
      <c r="P108" s="192">
        <f>O108*H108</f>
        <v>0</v>
      </c>
      <c r="Q108" s="192">
        <v>0</v>
      </c>
      <c r="R108" s="192">
        <f>Q108*H108</f>
        <v>0</v>
      </c>
      <c r="S108" s="192">
        <v>0</v>
      </c>
      <c r="T108" s="193">
        <f>S108*H108</f>
        <v>0</v>
      </c>
      <c r="AR108" s="194" t="s">
        <v>955</v>
      </c>
      <c r="AT108" s="194" t="s">
        <v>512</v>
      </c>
      <c r="AU108" s="194" t="s">
        <v>240</v>
      </c>
      <c r="AY108" s="112" t="s">
        <v>858</v>
      </c>
      <c r="BE108" s="195">
        <f>IF(N108="základní",J108,0)</f>
        <v>0</v>
      </c>
      <c r="BF108" s="195">
        <f>IF(N108="snížená",J108,0)</f>
        <v>0</v>
      </c>
      <c r="BG108" s="195">
        <f>IF(N108="zákl. přenesená",J108,0)</f>
        <v>0</v>
      </c>
      <c r="BH108" s="195">
        <f>IF(N108="sníž. přenesená",J108,0)</f>
        <v>0</v>
      </c>
      <c r="BI108" s="195">
        <f>IF(N108="nulová",J108,0)</f>
        <v>0</v>
      </c>
      <c r="BJ108" s="112" t="s">
        <v>544</v>
      </c>
      <c r="BK108" s="195">
        <f>ROUND(I108*H108,2)</f>
        <v>0</v>
      </c>
      <c r="BL108" s="112" t="s">
        <v>955</v>
      </c>
      <c r="BM108" s="194" t="s">
        <v>6347</v>
      </c>
    </row>
    <row r="109" spans="2:65" s="119" customFormat="1" x14ac:dyDescent="0.25">
      <c r="B109" s="120"/>
      <c r="D109" s="196" t="s">
        <v>865</v>
      </c>
      <c r="F109" s="197" t="s">
        <v>6127</v>
      </c>
      <c r="L109" s="120"/>
      <c r="M109" s="198"/>
      <c r="T109" s="199"/>
      <c r="AT109" s="112" t="s">
        <v>865</v>
      </c>
      <c r="AU109" s="112" t="s">
        <v>240</v>
      </c>
    </row>
    <row r="110" spans="2:65" s="119" customFormat="1" ht="16.5" customHeight="1" x14ac:dyDescent="0.25">
      <c r="B110" s="120"/>
      <c r="C110" s="418" t="s">
        <v>905</v>
      </c>
      <c r="D110" s="418" t="s">
        <v>512</v>
      </c>
      <c r="E110" s="419" t="s">
        <v>738</v>
      </c>
      <c r="F110" s="420" t="s">
        <v>739</v>
      </c>
      <c r="G110" s="421" t="s">
        <v>67</v>
      </c>
      <c r="H110" s="422">
        <v>3</v>
      </c>
      <c r="I110" s="423"/>
      <c r="J110" s="423">
        <f>ROUND(I110*H110,2)</f>
        <v>0</v>
      </c>
      <c r="K110" s="420" t="s">
        <v>862</v>
      </c>
      <c r="L110" s="120"/>
      <c r="M110" s="190" t="s">
        <v>792</v>
      </c>
      <c r="N110" s="191" t="s">
        <v>809</v>
      </c>
      <c r="O110" s="192">
        <v>0.22</v>
      </c>
      <c r="P110" s="192">
        <f>O110*H110</f>
        <v>0.66</v>
      </c>
      <c r="Q110" s="192">
        <v>1.3999999999999999E-4</v>
      </c>
      <c r="R110" s="192">
        <f>Q110*H110</f>
        <v>4.1999999999999996E-4</v>
      </c>
      <c r="S110" s="192">
        <v>0</v>
      </c>
      <c r="T110" s="193">
        <f>S110*H110</f>
        <v>0</v>
      </c>
      <c r="AR110" s="194" t="s">
        <v>955</v>
      </c>
      <c r="AT110" s="194" t="s">
        <v>512</v>
      </c>
      <c r="AU110" s="194" t="s">
        <v>240</v>
      </c>
      <c r="AY110" s="112" t="s">
        <v>858</v>
      </c>
      <c r="BE110" s="195">
        <f>IF(N110="základní",J110,0)</f>
        <v>0</v>
      </c>
      <c r="BF110" s="195">
        <f>IF(N110="snížená",J110,0)</f>
        <v>0</v>
      </c>
      <c r="BG110" s="195">
        <f>IF(N110="zákl. přenesená",J110,0)</f>
        <v>0</v>
      </c>
      <c r="BH110" s="195">
        <f>IF(N110="sníž. přenesená",J110,0)</f>
        <v>0</v>
      </c>
      <c r="BI110" s="195">
        <f>IF(N110="nulová",J110,0)</f>
        <v>0</v>
      </c>
      <c r="BJ110" s="112" t="s">
        <v>544</v>
      </c>
      <c r="BK110" s="195">
        <f>ROUND(I110*H110,2)</f>
        <v>0</v>
      </c>
      <c r="BL110" s="112" t="s">
        <v>955</v>
      </c>
      <c r="BM110" s="194" t="s">
        <v>6348</v>
      </c>
    </row>
    <row r="111" spans="2:65" s="119" customFormat="1" x14ac:dyDescent="0.25">
      <c r="B111" s="120"/>
      <c r="D111" s="196" t="s">
        <v>865</v>
      </c>
      <c r="F111" s="197" t="s">
        <v>6139</v>
      </c>
      <c r="L111" s="120"/>
      <c r="M111" s="198"/>
      <c r="T111" s="199"/>
      <c r="AT111" s="112" t="s">
        <v>865</v>
      </c>
      <c r="AU111" s="112" t="s">
        <v>240</v>
      </c>
    </row>
    <row r="112" spans="2:65" s="119" customFormat="1" x14ac:dyDescent="0.25">
      <c r="B112" s="120"/>
      <c r="D112" s="200" t="s">
        <v>867</v>
      </c>
      <c r="F112" s="424" t="s">
        <v>6140</v>
      </c>
      <c r="L112" s="120"/>
      <c r="M112" s="198"/>
      <c r="T112" s="199"/>
      <c r="AT112" s="112" t="s">
        <v>867</v>
      </c>
      <c r="AU112" s="112" t="s">
        <v>240</v>
      </c>
    </row>
    <row r="113" spans="2:65" s="119" customFormat="1" ht="16.5" customHeight="1" x14ac:dyDescent="0.25">
      <c r="B113" s="120"/>
      <c r="C113" s="418" t="s">
        <v>911</v>
      </c>
      <c r="D113" s="418" t="s">
        <v>512</v>
      </c>
      <c r="E113" s="419" t="s">
        <v>6150</v>
      </c>
      <c r="F113" s="420" t="s">
        <v>6151</v>
      </c>
      <c r="G113" s="421" t="s">
        <v>67</v>
      </c>
      <c r="H113" s="422">
        <v>3</v>
      </c>
      <c r="I113" s="423"/>
      <c r="J113" s="423">
        <f>ROUND(I113*H113,2)</f>
        <v>0</v>
      </c>
      <c r="K113" s="420" t="s">
        <v>862</v>
      </c>
      <c r="L113" s="120"/>
      <c r="M113" s="190" t="s">
        <v>792</v>
      </c>
      <c r="N113" s="191" t="s">
        <v>809</v>
      </c>
      <c r="O113" s="192">
        <v>0.16500000000000001</v>
      </c>
      <c r="P113" s="192">
        <f>O113*H113</f>
        <v>0.495</v>
      </c>
      <c r="Q113" s="192">
        <v>8.5999999999999998E-4</v>
      </c>
      <c r="R113" s="192">
        <f>Q113*H113</f>
        <v>2.5799999999999998E-3</v>
      </c>
      <c r="S113" s="192">
        <v>0</v>
      </c>
      <c r="T113" s="193">
        <f>S113*H113</f>
        <v>0</v>
      </c>
      <c r="AR113" s="194" t="s">
        <v>955</v>
      </c>
      <c r="AT113" s="194" t="s">
        <v>512</v>
      </c>
      <c r="AU113" s="194" t="s">
        <v>240</v>
      </c>
      <c r="AY113" s="112" t="s">
        <v>858</v>
      </c>
      <c r="BE113" s="195">
        <f>IF(N113="základní",J113,0)</f>
        <v>0</v>
      </c>
      <c r="BF113" s="195">
        <f>IF(N113="snížená",J113,0)</f>
        <v>0</v>
      </c>
      <c r="BG113" s="195">
        <f>IF(N113="zákl. přenesená",J113,0)</f>
        <v>0</v>
      </c>
      <c r="BH113" s="195">
        <f>IF(N113="sníž. přenesená",J113,0)</f>
        <v>0</v>
      </c>
      <c r="BI113" s="195">
        <f>IF(N113="nulová",J113,0)</f>
        <v>0</v>
      </c>
      <c r="BJ113" s="112" t="s">
        <v>544</v>
      </c>
      <c r="BK113" s="195">
        <f>ROUND(I113*H113,2)</f>
        <v>0</v>
      </c>
      <c r="BL113" s="112" t="s">
        <v>955</v>
      </c>
      <c r="BM113" s="194" t="s">
        <v>6349</v>
      </c>
    </row>
    <row r="114" spans="2:65" s="119" customFormat="1" x14ac:dyDescent="0.25">
      <c r="B114" s="120"/>
      <c r="D114" s="196" t="s">
        <v>865</v>
      </c>
      <c r="F114" s="197" t="s">
        <v>6153</v>
      </c>
      <c r="L114" s="120"/>
      <c r="M114" s="198"/>
      <c r="T114" s="199"/>
      <c r="AT114" s="112" t="s">
        <v>865</v>
      </c>
      <c r="AU114" s="112" t="s">
        <v>240</v>
      </c>
    </row>
    <row r="115" spans="2:65" s="119" customFormat="1" x14ac:dyDescent="0.25">
      <c r="B115" s="120"/>
      <c r="D115" s="200" t="s">
        <v>867</v>
      </c>
      <c r="F115" s="424" t="s">
        <v>6154</v>
      </c>
      <c r="L115" s="120"/>
      <c r="M115" s="198"/>
      <c r="T115" s="199"/>
      <c r="AT115" s="112" t="s">
        <v>867</v>
      </c>
      <c r="AU115" s="112" t="s">
        <v>240</v>
      </c>
    </row>
    <row r="116" spans="2:65" s="119" customFormat="1" ht="16.5" customHeight="1" x14ac:dyDescent="0.25">
      <c r="B116" s="120"/>
      <c r="C116" s="418" t="s">
        <v>917</v>
      </c>
      <c r="D116" s="418" t="s">
        <v>512</v>
      </c>
      <c r="E116" s="419" t="s">
        <v>730</v>
      </c>
      <c r="F116" s="420" t="s">
        <v>731</v>
      </c>
      <c r="G116" s="421" t="s">
        <v>67</v>
      </c>
      <c r="H116" s="422">
        <v>3</v>
      </c>
      <c r="I116" s="423"/>
      <c r="J116" s="423">
        <f>ROUND(I116*H116,2)</f>
        <v>0</v>
      </c>
      <c r="K116" s="420" t="s">
        <v>862</v>
      </c>
      <c r="L116" s="120"/>
      <c r="M116" s="190" t="s">
        <v>792</v>
      </c>
      <c r="N116" s="191" t="s">
        <v>809</v>
      </c>
      <c r="O116" s="192">
        <v>0.26800000000000002</v>
      </c>
      <c r="P116" s="192">
        <f>O116*H116</f>
        <v>0.80400000000000005</v>
      </c>
      <c r="Q116" s="192">
        <v>0</v>
      </c>
      <c r="R116" s="192">
        <f>Q116*H116</f>
        <v>0</v>
      </c>
      <c r="S116" s="192">
        <v>0</v>
      </c>
      <c r="T116" s="193">
        <f>S116*H116</f>
        <v>0</v>
      </c>
      <c r="AR116" s="194" t="s">
        <v>955</v>
      </c>
      <c r="AT116" s="194" t="s">
        <v>512</v>
      </c>
      <c r="AU116" s="194" t="s">
        <v>240</v>
      </c>
      <c r="AY116" s="112" t="s">
        <v>858</v>
      </c>
      <c r="BE116" s="195">
        <f>IF(N116="základní",J116,0)</f>
        <v>0</v>
      </c>
      <c r="BF116" s="195">
        <f>IF(N116="snížená",J116,0)</f>
        <v>0</v>
      </c>
      <c r="BG116" s="195">
        <f>IF(N116="zákl. přenesená",J116,0)</f>
        <v>0</v>
      </c>
      <c r="BH116" s="195">
        <f>IF(N116="sníž. přenesená",J116,0)</f>
        <v>0</v>
      </c>
      <c r="BI116" s="195">
        <f>IF(N116="nulová",J116,0)</f>
        <v>0</v>
      </c>
      <c r="BJ116" s="112" t="s">
        <v>544</v>
      </c>
      <c r="BK116" s="195">
        <f>ROUND(I116*H116,2)</f>
        <v>0</v>
      </c>
      <c r="BL116" s="112" t="s">
        <v>955</v>
      </c>
      <c r="BM116" s="194" t="s">
        <v>6350</v>
      </c>
    </row>
    <row r="117" spans="2:65" s="119" customFormat="1" x14ac:dyDescent="0.25">
      <c r="B117" s="120"/>
      <c r="D117" s="196" t="s">
        <v>865</v>
      </c>
      <c r="F117" s="197" t="s">
        <v>6197</v>
      </c>
      <c r="L117" s="120"/>
      <c r="M117" s="198"/>
      <c r="T117" s="199"/>
      <c r="AT117" s="112" t="s">
        <v>865</v>
      </c>
      <c r="AU117" s="112" t="s">
        <v>240</v>
      </c>
    </row>
    <row r="118" spans="2:65" s="119" customFormat="1" x14ac:dyDescent="0.25">
      <c r="B118" s="120"/>
      <c r="D118" s="200" t="s">
        <v>867</v>
      </c>
      <c r="F118" s="424" t="s">
        <v>6198</v>
      </c>
      <c r="L118" s="120"/>
      <c r="M118" s="198"/>
      <c r="T118" s="199"/>
      <c r="AT118" s="112" t="s">
        <v>867</v>
      </c>
      <c r="AU118" s="112" t="s">
        <v>240</v>
      </c>
    </row>
    <row r="119" spans="2:65" s="119" customFormat="1" ht="16.5" customHeight="1" x14ac:dyDescent="0.25">
      <c r="B119" s="120"/>
      <c r="C119" s="418" t="s">
        <v>924</v>
      </c>
      <c r="D119" s="418" t="s">
        <v>512</v>
      </c>
      <c r="E119" s="419" t="s">
        <v>732</v>
      </c>
      <c r="F119" s="420" t="s">
        <v>733</v>
      </c>
      <c r="G119" s="421" t="s">
        <v>67</v>
      </c>
      <c r="H119" s="422">
        <v>3</v>
      </c>
      <c r="I119" s="423"/>
      <c r="J119" s="423">
        <f>ROUND(I119*H119,2)</f>
        <v>0</v>
      </c>
      <c r="K119" s="420" t="s">
        <v>862</v>
      </c>
      <c r="L119" s="120"/>
      <c r="M119" s="190" t="s">
        <v>792</v>
      </c>
      <c r="N119" s="191" t="s">
        <v>809</v>
      </c>
      <c r="O119" s="192">
        <v>6.2E-2</v>
      </c>
      <c r="P119" s="192">
        <f>O119*H119</f>
        <v>0.186</v>
      </c>
      <c r="Q119" s="192">
        <v>0</v>
      </c>
      <c r="R119" s="192">
        <f>Q119*H119</f>
        <v>0</v>
      </c>
      <c r="S119" s="192">
        <v>0</v>
      </c>
      <c r="T119" s="193">
        <f>S119*H119</f>
        <v>0</v>
      </c>
      <c r="AR119" s="194" t="s">
        <v>955</v>
      </c>
      <c r="AT119" s="194" t="s">
        <v>512</v>
      </c>
      <c r="AU119" s="194" t="s">
        <v>240</v>
      </c>
      <c r="AY119" s="112" t="s">
        <v>858</v>
      </c>
      <c r="BE119" s="195">
        <f>IF(N119="základní",J119,0)</f>
        <v>0</v>
      </c>
      <c r="BF119" s="195">
        <f>IF(N119="snížená",J119,0)</f>
        <v>0</v>
      </c>
      <c r="BG119" s="195">
        <f>IF(N119="zákl. přenesená",J119,0)</f>
        <v>0</v>
      </c>
      <c r="BH119" s="195">
        <f>IF(N119="sníž. přenesená",J119,0)</f>
        <v>0</v>
      </c>
      <c r="BI119" s="195">
        <f>IF(N119="nulová",J119,0)</f>
        <v>0</v>
      </c>
      <c r="BJ119" s="112" t="s">
        <v>544</v>
      </c>
      <c r="BK119" s="195">
        <f>ROUND(I119*H119,2)</f>
        <v>0</v>
      </c>
      <c r="BL119" s="112" t="s">
        <v>955</v>
      </c>
      <c r="BM119" s="194" t="s">
        <v>6351</v>
      </c>
    </row>
    <row r="120" spans="2:65" s="119" customFormat="1" x14ac:dyDescent="0.25">
      <c r="B120" s="120"/>
      <c r="D120" s="196" t="s">
        <v>865</v>
      </c>
      <c r="F120" s="197" t="s">
        <v>6260</v>
      </c>
      <c r="L120" s="120"/>
      <c r="M120" s="198"/>
      <c r="T120" s="199"/>
      <c r="AT120" s="112" t="s">
        <v>865</v>
      </c>
      <c r="AU120" s="112" t="s">
        <v>240</v>
      </c>
    </row>
    <row r="121" spans="2:65" s="119" customFormat="1" x14ac:dyDescent="0.25">
      <c r="B121" s="120"/>
      <c r="D121" s="200" t="s">
        <v>867</v>
      </c>
      <c r="F121" s="424" t="s">
        <v>6261</v>
      </c>
      <c r="L121" s="120"/>
      <c r="M121" s="198"/>
      <c r="T121" s="199"/>
      <c r="AT121" s="112" t="s">
        <v>867</v>
      </c>
      <c r="AU121" s="112" t="s">
        <v>240</v>
      </c>
    </row>
    <row r="122" spans="2:65" s="119" customFormat="1" ht="16.5" customHeight="1" x14ac:dyDescent="0.25">
      <c r="B122" s="120"/>
      <c r="C122" s="418" t="s">
        <v>931</v>
      </c>
      <c r="D122" s="418" t="s">
        <v>512</v>
      </c>
      <c r="E122" s="419" t="s">
        <v>734</v>
      </c>
      <c r="F122" s="420" t="s">
        <v>735</v>
      </c>
      <c r="G122" s="421" t="s">
        <v>66</v>
      </c>
      <c r="H122" s="422">
        <v>18</v>
      </c>
      <c r="I122" s="423"/>
      <c r="J122" s="423">
        <f>ROUND(I122*H122,2)</f>
        <v>0</v>
      </c>
      <c r="K122" s="420" t="s">
        <v>862</v>
      </c>
      <c r="L122" s="120"/>
      <c r="M122" s="190" t="s">
        <v>792</v>
      </c>
      <c r="N122" s="191" t="s">
        <v>809</v>
      </c>
      <c r="O122" s="192">
        <v>3.1E-2</v>
      </c>
      <c r="P122" s="192">
        <f>O122*H122</f>
        <v>0.55800000000000005</v>
      </c>
      <c r="Q122" s="192">
        <v>0</v>
      </c>
      <c r="R122" s="192">
        <f>Q122*H122</f>
        <v>0</v>
      </c>
      <c r="S122" s="192">
        <v>0</v>
      </c>
      <c r="T122" s="193">
        <f>S122*H122</f>
        <v>0</v>
      </c>
      <c r="AR122" s="194" t="s">
        <v>955</v>
      </c>
      <c r="AT122" s="194" t="s">
        <v>512</v>
      </c>
      <c r="AU122" s="194" t="s">
        <v>240</v>
      </c>
      <c r="AY122" s="112" t="s">
        <v>858</v>
      </c>
      <c r="BE122" s="195">
        <f>IF(N122="základní",J122,0)</f>
        <v>0</v>
      </c>
      <c r="BF122" s="195">
        <f>IF(N122="snížená",J122,0)</f>
        <v>0</v>
      </c>
      <c r="BG122" s="195">
        <f>IF(N122="zákl. přenesená",J122,0)</f>
        <v>0</v>
      </c>
      <c r="BH122" s="195">
        <f>IF(N122="sníž. přenesená",J122,0)</f>
        <v>0</v>
      </c>
      <c r="BI122" s="195">
        <f>IF(N122="nulová",J122,0)</f>
        <v>0</v>
      </c>
      <c r="BJ122" s="112" t="s">
        <v>544</v>
      </c>
      <c r="BK122" s="195">
        <f>ROUND(I122*H122,2)</f>
        <v>0</v>
      </c>
      <c r="BL122" s="112" t="s">
        <v>955</v>
      </c>
      <c r="BM122" s="194" t="s">
        <v>6352</v>
      </c>
    </row>
    <row r="123" spans="2:65" s="119" customFormat="1" x14ac:dyDescent="0.25">
      <c r="B123" s="120"/>
      <c r="D123" s="196" t="s">
        <v>865</v>
      </c>
      <c r="F123" s="197" t="s">
        <v>6263</v>
      </c>
      <c r="L123" s="120"/>
      <c r="M123" s="198"/>
      <c r="T123" s="199"/>
      <c r="AT123" s="112" t="s">
        <v>865</v>
      </c>
      <c r="AU123" s="112" t="s">
        <v>240</v>
      </c>
    </row>
    <row r="124" spans="2:65" s="119" customFormat="1" x14ac:dyDescent="0.25">
      <c r="B124" s="120"/>
      <c r="D124" s="200" t="s">
        <v>867</v>
      </c>
      <c r="F124" s="424" t="s">
        <v>6264</v>
      </c>
      <c r="L124" s="120"/>
      <c r="M124" s="198"/>
      <c r="T124" s="199"/>
      <c r="AT124" s="112" t="s">
        <v>867</v>
      </c>
      <c r="AU124" s="112" t="s">
        <v>240</v>
      </c>
    </row>
    <row r="125" spans="2:65" s="171" customFormat="1" ht="22.9" customHeight="1" x14ac:dyDescent="0.2">
      <c r="B125" s="172"/>
      <c r="D125" s="173" t="s">
        <v>854</v>
      </c>
      <c r="E125" s="181" t="s">
        <v>5870</v>
      </c>
      <c r="F125" s="181" t="s">
        <v>5871</v>
      </c>
      <c r="J125" s="182">
        <f>BK125</f>
        <v>0</v>
      </c>
      <c r="L125" s="172"/>
      <c r="M125" s="176"/>
      <c r="P125" s="177">
        <v>0</v>
      </c>
      <c r="R125" s="177">
        <v>0</v>
      </c>
      <c r="T125" s="178">
        <v>0</v>
      </c>
      <c r="AR125" s="173" t="s">
        <v>240</v>
      </c>
      <c r="AT125" s="179" t="s">
        <v>854</v>
      </c>
      <c r="AU125" s="179" t="s">
        <v>544</v>
      </c>
      <c r="AY125" s="173" t="s">
        <v>858</v>
      </c>
      <c r="BK125" s="180">
        <v>0</v>
      </c>
    </row>
    <row r="126" spans="2:65" s="171" customFormat="1" ht="22.9" customHeight="1" x14ac:dyDescent="0.2">
      <c r="B126" s="172"/>
      <c r="D126" s="173" t="s">
        <v>854</v>
      </c>
      <c r="E126" s="181" t="s">
        <v>6194</v>
      </c>
      <c r="F126" s="181" t="s">
        <v>6195</v>
      </c>
      <c r="J126" s="182">
        <f>BK126</f>
        <v>0</v>
      </c>
      <c r="L126" s="172"/>
      <c r="M126" s="176"/>
      <c r="P126" s="177">
        <f>SUM(P127:P132)</f>
        <v>1.0665199999999999</v>
      </c>
      <c r="R126" s="177">
        <f>SUM(R127:R132)</f>
        <v>0.10362</v>
      </c>
      <c r="T126" s="178">
        <f>SUM(T127:T132)</f>
        <v>0</v>
      </c>
      <c r="AR126" s="173" t="s">
        <v>240</v>
      </c>
      <c r="AT126" s="179" t="s">
        <v>854</v>
      </c>
      <c r="AU126" s="179" t="s">
        <v>544</v>
      </c>
      <c r="AY126" s="173" t="s">
        <v>858</v>
      </c>
      <c r="BK126" s="180">
        <f>SUM(BK127:BK132)</f>
        <v>0</v>
      </c>
    </row>
    <row r="127" spans="2:65" s="119" customFormat="1" ht="21.75" customHeight="1" x14ac:dyDescent="0.25">
      <c r="B127" s="120"/>
      <c r="C127" s="418" t="s">
        <v>544</v>
      </c>
      <c r="D127" s="418" t="s">
        <v>512</v>
      </c>
      <c r="E127" s="419" t="s">
        <v>6244</v>
      </c>
      <c r="F127" s="420" t="s">
        <v>6245</v>
      </c>
      <c r="G127" s="421" t="s">
        <v>67</v>
      </c>
      <c r="H127" s="422">
        <v>3</v>
      </c>
      <c r="I127" s="423"/>
      <c r="J127" s="423">
        <f>ROUND(I127*H127,2)</f>
        <v>0</v>
      </c>
      <c r="K127" s="420" t="s">
        <v>862</v>
      </c>
      <c r="L127" s="120"/>
      <c r="M127" s="190" t="s">
        <v>792</v>
      </c>
      <c r="N127" s="191" t="s">
        <v>809</v>
      </c>
      <c r="O127" s="192">
        <v>0.29899999999999999</v>
      </c>
      <c r="P127" s="192">
        <f>O127*H127</f>
        <v>0.89700000000000002</v>
      </c>
      <c r="Q127" s="192">
        <v>3.4540000000000001E-2</v>
      </c>
      <c r="R127" s="192">
        <f>Q127*H127</f>
        <v>0.10362</v>
      </c>
      <c r="S127" s="192">
        <v>0</v>
      </c>
      <c r="T127" s="193">
        <f>S127*H127</f>
        <v>0</v>
      </c>
      <c r="AR127" s="194" t="s">
        <v>955</v>
      </c>
      <c r="AT127" s="194" t="s">
        <v>512</v>
      </c>
      <c r="AU127" s="194" t="s">
        <v>240</v>
      </c>
      <c r="AY127" s="112" t="s">
        <v>858</v>
      </c>
      <c r="BE127" s="195">
        <f>IF(N127="základní",J127,0)</f>
        <v>0</v>
      </c>
      <c r="BF127" s="195">
        <f>IF(N127="snížená",J127,0)</f>
        <v>0</v>
      </c>
      <c r="BG127" s="195">
        <f>IF(N127="zákl. přenesená",J127,0)</f>
        <v>0</v>
      </c>
      <c r="BH127" s="195">
        <f>IF(N127="sníž. přenesená",J127,0)</f>
        <v>0</v>
      </c>
      <c r="BI127" s="195">
        <f>IF(N127="nulová",J127,0)</f>
        <v>0</v>
      </c>
      <c r="BJ127" s="112" t="s">
        <v>544</v>
      </c>
      <c r="BK127" s="195">
        <f>ROUND(I127*H127,2)</f>
        <v>0</v>
      </c>
      <c r="BL127" s="112" t="s">
        <v>955</v>
      </c>
      <c r="BM127" s="194" t="s">
        <v>6353</v>
      </c>
    </row>
    <row r="128" spans="2:65" s="119" customFormat="1" ht="19.5" x14ac:dyDescent="0.25">
      <c r="B128" s="120"/>
      <c r="D128" s="196" t="s">
        <v>865</v>
      </c>
      <c r="F128" s="197" t="s">
        <v>6247</v>
      </c>
      <c r="L128" s="120"/>
      <c r="M128" s="198"/>
      <c r="T128" s="199"/>
      <c r="AT128" s="112" t="s">
        <v>865</v>
      </c>
      <c r="AU128" s="112" t="s">
        <v>240</v>
      </c>
    </row>
    <row r="129" spans="2:65" s="119" customFormat="1" x14ac:dyDescent="0.25">
      <c r="B129" s="120"/>
      <c r="D129" s="200" t="s">
        <v>867</v>
      </c>
      <c r="F129" s="424" t="s">
        <v>6248</v>
      </c>
      <c r="L129" s="120"/>
      <c r="M129" s="198"/>
      <c r="T129" s="199"/>
      <c r="AT129" s="112" t="s">
        <v>867</v>
      </c>
      <c r="AU129" s="112" t="s">
        <v>240</v>
      </c>
    </row>
    <row r="130" spans="2:65" s="119" customFormat="1" ht="16.5" customHeight="1" x14ac:dyDescent="0.25">
      <c r="B130" s="120"/>
      <c r="C130" s="418" t="s">
        <v>955</v>
      </c>
      <c r="D130" s="418" t="s">
        <v>512</v>
      </c>
      <c r="E130" s="419" t="s">
        <v>6266</v>
      </c>
      <c r="F130" s="420" t="s">
        <v>6267</v>
      </c>
      <c r="G130" s="421" t="s">
        <v>63</v>
      </c>
      <c r="H130" s="422">
        <v>0.104</v>
      </c>
      <c r="I130" s="423"/>
      <c r="J130" s="423">
        <f>ROUND(I130*H130,2)</f>
        <v>0</v>
      </c>
      <c r="K130" s="420" t="s">
        <v>862</v>
      </c>
      <c r="L130" s="120"/>
      <c r="M130" s="190" t="s">
        <v>792</v>
      </c>
      <c r="N130" s="191" t="s">
        <v>809</v>
      </c>
      <c r="O130" s="192">
        <v>1.63</v>
      </c>
      <c r="P130" s="192">
        <f>O130*H130</f>
        <v>0.16951999999999998</v>
      </c>
      <c r="Q130" s="192">
        <v>0</v>
      </c>
      <c r="R130" s="192">
        <f>Q130*H130</f>
        <v>0</v>
      </c>
      <c r="S130" s="192">
        <v>0</v>
      </c>
      <c r="T130" s="193">
        <f>S130*H130</f>
        <v>0</v>
      </c>
      <c r="AR130" s="194" t="s">
        <v>955</v>
      </c>
      <c r="AT130" s="194" t="s">
        <v>512</v>
      </c>
      <c r="AU130" s="194" t="s">
        <v>240</v>
      </c>
      <c r="AY130" s="112" t="s">
        <v>858</v>
      </c>
      <c r="BE130" s="195">
        <f>IF(N130="základní",J130,0)</f>
        <v>0</v>
      </c>
      <c r="BF130" s="195">
        <f>IF(N130="snížená",J130,0)</f>
        <v>0</v>
      </c>
      <c r="BG130" s="195">
        <f>IF(N130="zákl. přenesená",J130,0)</f>
        <v>0</v>
      </c>
      <c r="BH130" s="195">
        <f>IF(N130="sníž. přenesená",J130,0)</f>
        <v>0</v>
      </c>
      <c r="BI130" s="195">
        <f>IF(N130="nulová",J130,0)</f>
        <v>0</v>
      </c>
      <c r="BJ130" s="112" t="s">
        <v>544</v>
      </c>
      <c r="BK130" s="195">
        <f>ROUND(I130*H130,2)</f>
        <v>0</v>
      </c>
      <c r="BL130" s="112" t="s">
        <v>955</v>
      </c>
      <c r="BM130" s="194" t="s">
        <v>6354</v>
      </c>
    </row>
    <row r="131" spans="2:65" s="119" customFormat="1" ht="19.5" x14ac:dyDescent="0.25">
      <c r="B131" s="120"/>
      <c r="D131" s="196" t="s">
        <v>865</v>
      </c>
      <c r="F131" s="197" t="s">
        <v>6269</v>
      </c>
      <c r="L131" s="120"/>
      <c r="M131" s="198"/>
      <c r="T131" s="199"/>
      <c r="AT131" s="112" t="s">
        <v>865</v>
      </c>
      <c r="AU131" s="112" t="s">
        <v>240</v>
      </c>
    </row>
    <row r="132" spans="2:65" s="119" customFormat="1" x14ac:dyDescent="0.25">
      <c r="B132" s="120"/>
      <c r="D132" s="200" t="s">
        <v>867</v>
      </c>
      <c r="F132" s="424" t="s">
        <v>6270</v>
      </c>
      <c r="L132" s="120"/>
      <c r="M132" s="219"/>
      <c r="N132" s="220"/>
      <c r="O132" s="220"/>
      <c r="P132" s="220"/>
      <c r="Q132" s="220"/>
      <c r="R132" s="220"/>
      <c r="S132" s="220"/>
      <c r="T132" s="221"/>
      <c r="AT132" s="112" t="s">
        <v>867</v>
      </c>
      <c r="AU132" s="112" t="s">
        <v>240</v>
      </c>
    </row>
    <row r="133" spans="2:65" s="119" customFormat="1" ht="6.95" customHeight="1" x14ac:dyDescent="0.25">
      <c r="B133" s="140"/>
      <c r="C133" s="141"/>
      <c r="D133" s="141"/>
      <c r="E133" s="141"/>
      <c r="F133" s="141"/>
      <c r="G133" s="141"/>
      <c r="H133" s="141"/>
      <c r="I133" s="141"/>
      <c r="J133" s="141"/>
      <c r="K133" s="141"/>
      <c r="L133" s="120"/>
    </row>
  </sheetData>
  <mergeCells count="9">
    <mergeCell ref="E50:H50"/>
    <mergeCell ref="E73:H73"/>
    <mergeCell ref="E75:H75"/>
    <mergeCell ref="L2:V2"/>
    <mergeCell ref="E7:H7"/>
    <mergeCell ref="E9:H9"/>
    <mergeCell ref="E18:H18"/>
    <mergeCell ref="E27:H27"/>
    <mergeCell ref="E48:H48"/>
  </mergeCells>
  <hyperlinks>
    <hyperlink ref="F88" r:id="rId1" xr:uid="{9B69253E-6912-4B45-ACDF-EB6B4FDD97B1}"/>
    <hyperlink ref="F91" r:id="rId2" xr:uid="{4842AF4A-4FD8-496E-A39F-50A978C5B142}"/>
    <hyperlink ref="F95" r:id="rId3" xr:uid="{063808A7-D023-4C35-BF81-E175F9AF56A6}"/>
    <hyperlink ref="F98" r:id="rId4" xr:uid="{EA56B5C5-9D04-4238-8835-5472F113023C}"/>
    <hyperlink ref="F101" r:id="rId5" xr:uid="{BB1CA1E0-BA94-4E9D-8A4E-AB6B7AE299CB}"/>
    <hyperlink ref="F112" r:id="rId6" xr:uid="{69CE17AC-47CF-40AA-9830-2B66BD873642}"/>
    <hyperlink ref="F115" r:id="rId7" xr:uid="{D2BD6EAC-C0CE-4527-BF80-44DC162037CC}"/>
    <hyperlink ref="F118" r:id="rId8" xr:uid="{D54A9747-6B06-4384-842B-398915C1DC66}"/>
    <hyperlink ref="F121" r:id="rId9" xr:uid="{606FF424-0C22-4F0A-A051-F455AC4E5D66}"/>
    <hyperlink ref="F124" r:id="rId10" xr:uid="{9B94709F-5327-4FD8-BAD2-2202DFD28E52}"/>
    <hyperlink ref="F129" r:id="rId11" xr:uid="{10D3D885-422D-4732-89CB-FDC2E039FE22}"/>
    <hyperlink ref="F132" r:id="rId12" xr:uid="{3C3C74C8-5891-4492-94DB-9289C76BC5AB}"/>
  </hyperlinks>
  <pageMargins left="0.7" right="0.7" top="0.78749999999999998" bottom="0.78749999999999998" header="0.51180555555555496" footer="0.51180555555555496"/>
  <pageSetup paperSize="9" firstPageNumber="0"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BM184"/>
  <sheetViews>
    <sheetView topLeftCell="C72" zoomScaleNormal="100" workbookViewId="0">
      <selection activeCell="I89" sqref="I89:I182"/>
    </sheetView>
  </sheetViews>
  <sheetFormatPr defaultRowHeight="15" x14ac:dyDescent="0.25"/>
  <cols>
    <col min="1" max="1" width="7.140625" customWidth="1"/>
    <col min="2" max="2" width="1" customWidth="1"/>
    <col min="3" max="3" width="3.5703125" customWidth="1"/>
    <col min="4" max="4" width="3.7109375" customWidth="1"/>
    <col min="5" max="5" width="14.7109375" customWidth="1"/>
    <col min="6" max="6" width="86.42578125" customWidth="1"/>
    <col min="7" max="7" width="6.42578125" customWidth="1"/>
    <col min="8" max="8" width="12" customWidth="1"/>
    <col min="9" max="9" width="13.5703125" customWidth="1"/>
    <col min="10" max="11" width="19.140625" customWidth="1"/>
    <col min="12" max="12" width="8" customWidth="1"/>
    <col min="13" max="13" width="9.28515625" hidden="1" customWidth="1"/>
    <col min="15" max="20" width="12.1406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s>
  <sheetData>
    <row r="2" spans="2:46" ht="36.950000000000003" customHeight="1" x14ac:dyDescent="0.25">
      <c r="L2" s="475"/>
      <c r="M2" s="475"/>
      <c r="N2" s="475"/>
      <c r="O2" s="475"/>
      <c r="P2" s="475"/>
      <c r="Q2" s="475"/>
      <c r="R2" s="475"/>
      <c r="S2" s="475"/>
      <c r="T2" s="475"/>
      <c r="U2" s="475"/>
      <c r="V2" s="475"/>
      <c r="AT2" s="112" t="s">
        <v>6355</v>
      </c>
    </row>
    <row r="3" spans="2:46" ht="6.95" customHeight="1" x14ac:dyDescent="0.25">
      <c r="B3" s="113"/>
      <c r="C3" s="114"/>
      <c r="D3" s="114"/>
      <c r="E3" s="114"/>
      <c r="F3" s="114"/>
      <c r="G3" s="114"/>
      <c r="H3" s="114"/>
      <c r="I3" s="114"/>
      <c r="J3" s="114"/>
      <c r="K3" s="114"/>
      <c r="L3" s="115"/>
      <c r="AT3" s="112" t="s">
        <v>240</v>
      </c>
    </row>
    <row r="4" spans="2:46" ht="24.95" customHeight="1" x14ac:dyDescent="0.25">
      <c r="B4" s="115"/>
      <c r="D4" s="116" t="s">
        <v>785</v>
      </c>
      <c r="L4" s="115"/>
      <c r="M4" s="117" t="s">
        <v>786</v>
      </c>
      <c r="AT4" s="112" t="s">
        <v>787</v>
      </c>
    </row>
    <row r="5" spans="2:46" ht="6.95" customHeight="1" x14ac:dyDescent="0.25">
      <c r="B5" s="115"/>
      <c r="L5" s="115"/>
    </row>
    <row r="6" spans="2:46" ht="12" customHeight="1" x14ac:dyDescent="0.25">
      <c r="B6" s="115"/>
      <c r="D6" s="118" t="s">
        <v>788</v>
      </c>
      <c r="L6" s="115"/>
    </row>
    <row r="7" spans="2:46" ht="26.25" customHeight="1" x14ac:dyDescent="0.25">
      <c r="B7" s="115"/>
      <c r="E7" s="478" t="str">
        <f>'[7]Rekapitulace stavby'!K6</f>
        <v>PŘÍSTAVBA K ZŠ KOSTELNÍ NÁM.,MORAVSKÁ TŘEBOVÁ_ZMĚNA STAVBY č.2 - 07/2025 - PD PRO VÝBĚR ZHOTOVITELE</v>
      </c>
      <c r="F7" s="479"/>
      <c r="G7" s="479"/>
      <c r="H7" s="479"/>
      <c r="L7" s="115"/>
    </row>
    <row r="8" spans="2:46" s="119" customFormat="1" ht="12" customHeight="1" x14ac:dyDescent="0.25">
      <c r="B8" s="120"/>
      <c r="D8" s="118" t="s">
        <v>789</v>
      </c>
      <c r="L8" s="120"/>
    </row>
    <row r="9" spans="2:46" s="119" customFormat="1" ht="16.5" customHeight="1" x14ac:dyDescent="0.25">
      <c r="B9" s="120"/>
      <c r="E9" s="476" t="s">
        <v>6356</v>
      </c>
      <c r="F9" s="477"/>
      <c r="G9" s="477"/>
      <c r="H9" s="477"/>
      <c r="L9" s="120"/>
    </row>
    <row r="10" spans="2:46" s="119" customFormat="1" x14ac:dyDescent="0.25">
      <c r="B10" s="120"/>
      <c r="L10" s="120"/>
    </row>
    <row r="11" spans="2:46" s="119" customFormat="1" ht="12" customHeight="1" x14ac:dyDescent="0.25">
      <c r="B11" s="120"/>
      <c r="D11" s="118" t="s">
        <v>791</v>
      </c>
      <c r="F11" s="121" t="s">
        <v>792</v>
      </c>
      <c r="I11" s="118" t="s">
        <v>793</v>
      </c>
      <c r="J11" s="121" t="s">
        <v>792</v>
      </c>
      <c r="L11" s="120"/>
    </row>
    <row r="12" spans="2:46" s="119" customFormat="1" ht="12" customHeight="1" x14ac:dyDescent="0.25">
      <c r="B12" s="120"/>
      <c r="D12" s="118" t="s">
        <v>794</v>
      </c>
      <c r="F12" s="121" t="s">
        <v>4760</v>
      </c>
      <c r="I12" s="118" t="s">
        <v>795</v>
      </c>
      <c r="J12" s="122" t="str">
        <f>'[7]Rekapitulace stavby'!AN8</f>
        <v>19. 11. 2025</v>
      </c>
      <c r="L12" s="120"/>
    </row>
    <row r="13" spans="2:46" s="119" customFormat="1" ht="10.9" customHeight="1" x14ac:dyDescent="0.25">
      <c r="B13" s="120"/>
      <c r="L13" s="120"/>
    </row>
    <row r="14" spans="2:46" s="119" customFormat="1" ht="12" customHeight="1" x14ac:dyDescent="0.25">
      <c r="B14" s="120"/>
      <c r="D14" s="118" t="s">
        <v>796</v>
      </c>
      <c r="I14" s="118" t="s">
        <v>797</v>
      </c>
      <c r="J14" s="121" t="str">
        <f>IF('[7]Rekapitulace stavby'!AN10="","",'[7]Rekapitulace stavby'!AN10)</f>
        <v/>
      </c>
      <c r="L14" s="120"/>
    </row>
    <row r="15" spans="2:46" s="119" customFormat="1" ht="18" customHeight="1" x14ac:dyDescent="0.25">
      <c r="B15" s="120"/>
      <c r="E15" s="121" t="str">
        <f>IF('[7]Rekapitulace stavby'!E11="","",'[7]Rekapitulace stavby'!E11)</f>
        <v xml:space="preserve"> </v>
      </c>
      <c r="I15" s="118" t="s">
        <v>799</v>
      </c>
      <c r="J15" s="121" t="str">
        <f>IF('[7]Rekapitulace stavby'!AN11="","",'[7]Rekapitulace stavby'!AN11)</f>
        <v/>
      </c>
      <c r="L15" s="120"/>
    </row>
    <row r="16" spans="2:46" s="119" customFormat="1" ht="6.95" customHeight="1" x14ac:dyDescent="0.25">
      <c r="B16" s="120"/>
      <c r="L16" s="120"/>
    </row>
    <row r="17" spans="2:12" s="119" customFormat="1" ht="12" customHeight="1" x14ac:dyDescent="0.25">
      <c r="B17" s="120"/>
      <c r="D17" s="118" t="s">
        <v>800</v>
      </c>
      <c r="I17" s="118" t="s">
        <v>797</v>
      </c>
      <c r="J17" s="121" t="str">
        <f>'[7]Rekapitulace stavby'!AN13</f>
        <v/>
      </c>
      <c r="L17" s="120"/>
    </row>
    <row r="18" spans="2:12" s="119" customFormat="1" ht="18" customHeight="1" x14ac:dyDescent="0.25">
      <c r="B18" s="120"/>
      <c r="E18" s="480" t="str">
        <f>'[7]Rekapitulace stavby'!E14</f>
        <v xml:space="preserve"> </v>
      </c>
      <c r="F18" s="480"/>
      <c r="G18" s="480"/>
      <c r="H18" s="480"/>
      <c r="I18" s="118" t="s">
        <v>799</v>
      </c>
      <c r="J18" s="121" t="str">
        <f>'[7]Rekapitulace stavby'!AN14</f>
        <v/>
      </c>
      <c r="L18" s="120"/>
    </row>
    <row r="19" spans="2:12" s="119" customFormat="1" ht="6.95" customHeight="1" x14ac:dyDescent="0.25">
      <c r="B19" s="120"/>
      <c r="L19" s="120"/>
    </row>
    <row r="20" spans="2:12" s="119" customFormat="1" ht="12" customHeight="1" x14ac:dyDescent="0.25">
      <c r="B20" s="120"/>
      <c r="D20" s="118" t="s">
        <v>801</v>
      </c>
      <c r="I20" s="118" t="s">
        <v>797</v>
      </c>
      <c r="J20" s="121" t="s">
        <v>792</v>
      </c>
      <c r="L20" s="120"/>
    </row>
    <row r="21" spans="2:12" s="119" customFormat="1" ht="18" customHeight="1" x14ac:dyDescent="0.25">
      <c r="B21" s="120"/>
      <c r="E21" s="121" t="s">
        <v>4761</v>
      </c>
      <c r="I21" s="118" t="s">
        <v>799</v>
      </c>
      <c r="J21" s="121" t="s">
        <v>792</v>
      </c>
      <c r="L21" s="120"/>
    </row>
    <row r="22" spans="2:12" s="119" customFormat="1" ht="6.95" customHeight="1" x14ac:dyDescent="0.25">
      <c r="B22" s="120"/>
      <c r="L22" s="120"/>
    </row>
    <row r="23" spans="2:12" s="119" customFormat="1" ht="12" customHeight="1" x14ac:dyDescent="0.25">
      <c r="B23" s="120"/>
      <c r="D23" s="118" t="s">
        <v>803</v>
      </c>
      <c r="I23" s="118" t="s">
        <v>797</v>
      </c>
      <c r="J23" s="121" t="s">
        <v>792</v>
      </c>
      <c r="L23" s="120"/>
    </row>
    <row r="24" spans="2:12" s="119" customFormat="1" ht="18" customHeight="1" x14ac:dyDescent="0.25">
      <c r="B24" s="120"/>
      <c r="E24" s="121" t="s">
        <v>4761</v>
      </c>
      <c r="I24" s="118" t="s">
        <v>799</v>
      </c>
      <c r="J24" s="121" t="s">
        <v>792</v>
      </c>
      <c r="L24" s="120"/>
    </row>
    <row r="25" spans="2:12" s="119" customFormat="1" ht="6.95" customHeight="1" x14ac:dyDescent="0.25">
      <c r="B25" s="120"/>
      <c r="L25" s="120"/>
    </row>
    <row r="26" spans="2:12" s="119" customFormat="1" ht="12" customHeight="1" x14ac:dyDescent="0.25">
      <c r="B26" s="120"/>
      <c r="D26" s="118" t="s">
        <v>804</v>
      </c>
      <c r="L26" s="120"/>
    </row>
    <row r="27" spans="2:12" s="123" customFormat="1" ht="16.5" customHeight="1" x14ac:dyDescent="0.25">
      <c r="B27" s="124"/>
      <c r="E27" s="481" t="s">
        <v>792</v>
      </c>
      <c r="F27" s="481"/>
      <c r="G27" s="481"/>
      <c r="H27" s="481"/>
      <c r="L27" s="124"/>
    </row>
    <row r="28" spans="2:12" s="119" customFormat="1" ht="6.95" customHeight="1" x14ac:dyDescent="0.25">
      <c r="B28" s="120"/>
      <c r="L28" s="120"/>
    </row>
    <row r="29" spans="2:12" s="119" customFormat="1" ht="6.95" customHeight="1" x14ac:dyDescent="0.25">
      <c r="B29" s="120"/>
      <c r="D29" s="126"/>
      <c r="E29" s="126"/>
      <c r="F29" s="126"/>
      <c r="G29" s="126"/>
      <c r="H29" s="126"/>
      <c r="I29" s="126"/>
      <c r="J29" s="126"/>
      <c r="K29" s="126"/>
      <c r="L29" s="120"/>
    </row>
    <row r="30" spans="2:12" s="119" customFormat="1" ht="25.35" customHeight="1" x14ac:dyDescent="0.25">
      <c r="B30" s="120"/>
      <c r="D30" s="127" t="s">
        <v>805</v>
      </c>
      <c r="J30" s="128">
        <f>ROUND(J86, 2)</f>
        <v>0</v>
      </c>
      <c r="L30" s="120"/>
    </row>
    <row r="31" spans="2:12" s="119" customFormat="1" ht="6.95" customHeight="1" x14ac:dyDescent="0.25">
      <c r="B31" s="120"/>
      <c r="D31" s="126"/>
      <c r="E31" s="126"/>
      <c r="F31" s="126"/>
      <c r="G31" s="126"/>
      <c r="H31" s="126"/>
      <c r="I31" s="126"/>
      <c r="J31" s="126"/>
      <c r="K31" s="126"/>
      <c r="L31" s="120"/>
    </row>
    <row r="32" spans="2:12" s="119" customFormat="1" ht="14.45" customHeight="1" x14ac:dyDescent="0.25">
      <c r="B32" s="120"/>
      <c r="F32" s="129" t="s">
        <v>806</v>
      </c>
      <c r="I32" s="129" t="s">
        <v>807</v>
      </c>
      <c r="J32" s="129" t="s">
        <v>808</v>
      </c>
      <c r="L32" s="120"/>
    </row>
    <row r="33" spans="2:12" s="119" customFormat="1" ht="14.45" customHeight="1" x14ac:dyDescent="0.25">
      <c r="B33" s="120"/>
      <c r="D33" s="130" t="s">
        <v>45</v>
      </c>
      <c r="E33" s="118" t="s">
        <v>809</v>
      </c>
      <c r="F33" s="131">
        <f>ROUND((SUM(BE86:BE183)),  2)</f>
        <v>0</v>
      </c>
      <c r="I33" s="132">
        <v>0.21</v>
      </c>
      <c r="J33" s="131">
        <f>ROUND(((SUM(BE86:BE183))*I33),  2)</f>
        <v>0</v>
      </c>
      <c r="L33" s="120"/>
    </row>
    <row r="34" spans="2:12" s="119" customFormat="1" ht="14.45" customHeight="1" x14ac:dyDescent="0.25">
      <c r="B34" s="120"/>
      <c r="E34" s="118" t="s">
        <v>810</v>
      </c>
      <c r="F34" s="131">
        <f>ROUND((SUM(BF86:BF183)),  2)</f>
        <v>0</v>
      </c>
      <c r="I34" s="132">
        <v>0.12</v>
      </c>
      <c r="J34" s="131">
        <f>ROUND(((SUM(BF86:BF183))*I34),  2)</f>
        <v>0</v>
      </c>
      <c r="L34" s="120"/>
    </row>
    <row r="35" spans="2:12" s="119" customFormat="1" ht="14.45" hidden="1" customHeight="1" x14ac:dyDescent="0.25">
      <c r="B35" s="120"/>
      <c r="E35" s="118" t="s">
        <v>811</v>
      </c>
      <c r="F35" s="131">
        <f>ROUND((SUM(BG86:BG183)),  2)</f>
        <v>0</v>
      </c>
      <c r="I35" s="132">
        <v>0.21</v>
      </c>
      <c r="J35" s="131">
        <f>0</f>
        <v>0</v>
      </c>
      <c r="L35" s="120"/>
    </row>
    <row r="36" spans="2:12" s="119" customFormat="1" ht="14.45" hidden="1" customHeight="1" x14ac:dyDescent="0.25">
      <c r="B36" s="120"/>
      <c r="E36" s="118" t="s">
        <v>812</v>
      </c>
      <c r="F36" s="131">
        <f>ROUND((SUM(BH86:BH183)),  2)</f>
        <v>0</v>
      </c>
      <c r="I36" s="132">
        <v>0.12</v>
      </c>
      <c r="J36" s="131">
        <f>0</f>
        <v>0</v>
      </c>
      <c r="L36" s="120"/>
    </row>
    <row r="37" spans="2:12" s="119" customFormat="1" ht="14.45" hidden="1" customHeight="1" x14ac:dyDescent="0.25">
      <c r="B37" s="120"/>
      <c r="E37" s="118" t="s">
        <v>813</v>
      </c>
      <c r="F37" s="131">
        <f>ROUND((SUM(BI86:BI183)),  2)</f>
        <v>0</v>
      </c>
      <c r="I37" s="132">
        <v>0</v>
      </c>
      <c r="J37" s="131">
        <f>0</f>
        <v>0</v>
      </c>
      <c r="L37" s="120"/>
    </row>
    <row r="38" spans="2:12" s="119" customFormat="1" ht="6.95" customHeight="1" x14ac:dyDescent="0.25">
      <c r="B38" s="120"/>
      <c r="L38" s="120"/>
    </row>
    <row r="39" spans="2:12" s="119" customFormat="1" ht="25.35" customHeight="1" x14ac:dyDescent="0.25">
      <c r="B39" s="120"/>
      <c r="C39" s="133"/>
      <c r="D39" s="134" t="s">
        <v>46</v>
      </c>
      <c r="E39" s="135"/>
      <c r="F39" s="135"/>
      <c r="G39" s="136" t="s">
        <v>814</v>
      </c>
      <c r="H39" s="137" t="s">
        <v>815</v>
      </c>
      <c r="I39" s="135"/>
      <c r="J39" s="138">
        <f>SUM(J30:J37)</f>
        <v>0</v>
      </c>
      <c r="K39" s="139"/>
      <c r="L39" s="120"/>
    </row>
    <row r="40" spans="2:12" s="119" customFormat="1" ht="14.45" customHeight="1" x14ac:dyDescent="0.25">
      <c r="B40" s="140"/>
      <c r="C40" s="141"/>
      <c r="D40" s="141"/>
      <c r="E40" s="141"/>
      <c r="F40" s="141"/>
      <c r="G40" s="141"/>
      <c r="H40" s="141"/>
      <c r="I40" s="141"/>
      <c r="J40" s="141"/>
      <c r="K40" s="141"/>
      <c r="L40" s="120"/>
    </row>
    <row r="44" spans="2:12" s="119" customFormat="1" ht="6.95" customHeight="1" x14ac:dyDescent="0.25">
      <c r="B44" s="142"/>
      <c r="C44" s="143"/>
      <c r="D44" s="143"/>
      <c r="E44" s="143"/>
      <c r="F44" s="143"/>
      <c r="G44" s="143"/>
      <c r="H44" s="143"/>
      <c r="I44" s="143"/>
      <c r="J44" s="143"/>
      <c r="K44" s="143"/>
      <c r="L44" s="120"/>
    </row>
    <row r="45" spans="2:12" s="119" customFormat="1" ht="24.95" customHeight="1" x14ac:dyDescent="0.25">
      <c r="B45" s="120"/>
      <c r="C45" s="116" t="s">
        <v>816</v>
      </c>
      <c r="L45" s="120"/>
    </row>
    <row r="46" spans="2:12" s="119" customFormat="1" ht="6.95" customHeight="1" x14ac:dyDescent="0.25">
      <c r="B46" s="120"/>
      <c r="L46" s="120"/>
    </row>
    <row r="47" spans="2:12" s="119" customFormat="1" ht="12" customHeight="1" x14ac:dyDescent="0.25">
      <c r="B47" s="120"/>
      <c r="C47" s="118" t="s">
        <v>788</v>
      </c>
      <c r="L47" s="120"/>
    </row>
    <row r="48" spans="2:12" s="119" customFormat="1" ht="26.25" customHeight="1" x14ac:dyDescent="0.25">
      <c r="B48" s="120"/>
      <c r="E48" s="478" t="str">
        <f>E7</f>
        <v>PŘÍSTAVBA K ZŠ KOSTELNÍ NÁM.,MORAVSKÁ TŘEBOVÁ_ZMĚNA STAVBY č.2 - 07/2025 - PD PRO VÝBĚR ZHOTOVITELE</v>
      </c>
      <c r="F48" s="479"/>
      <c r="G48" s="479"/>
      <c r="H48" s="479"/>
      <c r="L48" s="120"/>
    </row>
    <row r="49" spans="2:47" s="119" customFormat="1" ht="12" customHeight="1" x14ac:dyDescent="0.25">
      <c r="B49" s="120"/>
      <c r="C49" s="118" t="s">
        <v>789</v>
      </c>
      <c r="L49" s="120"/>
    </row>
    <row r="50" spans="2:47" s="119" customFormat="1" ht="16.5" customHeight="1" x14ac:dyDescent="0.25">
      <c r="B50" s="120"/>
      <c r="E50" s="476" t="str">
        <f>E9</f>
        <v>D.1.4.8_OPZ_ - D.1.4.8_OPZ</v>
      </c>
      <c r="F50" s="477"/>
      <c r="G50" s="477"/>
      <c r="H50" s="477"/>
      <c r="L50" s="120"/>
    </row>
    <row r="51" spans="2:47" s="119" customFormat="1" ht="6.95" customHeight="1" x14ac:dyDescent="0.25">
      <c r="B51" s="120"/>
      <c r="L51" s="120"/>
    </row>
    <row r="52" spans="2:47" s="119" customFormat="1" ht="12" customHeight="1" x14ac:dyDescent="0.25">
      <c r="B52" s="120"/>
      <c r="C52" s="118" t="s">
        <v>794</v>
      </c>
      <c r="F52" s="121" t="str">
        <f>F12</f>
        <v>Moravská Třebová</v>
      </c>
      <c r="I52" s="118" t="s">
        <v>795</v>
      </c>
      <c r="J52" s="122" t="str">
        <f>IF(J12="","",J12)</f>
        <v>19. 11. 2025</v>
      </c>
      <c r="L52" s="120"/>
    </row>
    <row r="53" spans="2:47" s="119" customFormat="1" ht="6.95" customHeight="1" x14ac:dyDescent="0.25">
      <c r="B53" s="120"/>
      <c r="L53" s="120"/>
    </row>
    <row r="54" spans="2:47" s="119" customFormat="1" ht="15.2" customHeight="1" x14ac:dyDescent="0.25">
      <c r="B54" s="120"/>
      <c r="C54" s="118" t="s">
        <v>796</v>
      </c>
      <c r="F54" s="121" t="str">
        <f>E15</f>
        <v xml:space="preserve"> </v>
      </c>
      <c r="I54" s="118" t="s">
        <v>801</v>
      </c>
      <c r="J54" s="125" t="str">
        <f>E21</f>
        <v>Ing. Horyna</v>
      </c>
      <c r="L54" s="120"/>
    </row>
    <row r="55" spans="2:47" s="119" customFormat="1" ht="15.2" customHeight="1" x14ac:dyDescent="0.25">
      <c r="B55" s="120"/>
      <c r="C55" s="118" t="s">
        <v>800</v>
      </c>
      <c r="F55" s="121" t="str">
        <f>IF(E18="","",E18)</f>
        <v xml:space="preserve"> </v>
      </c>
      <c r="I55" s="118" t="s">
        <v>803</v>
      </c>
      <c r="J55" s="125" t="str">
        <f>E24</f>
        <v>Ing. Horyna</v>
      </c>
      <c r="L55" s="120"/>
    </row>
    <row r="56" spans="2:47" s="119" customFormat="1" ht="10.35" customHeight="1" x14ac:dyDescent="0.25">
      <c r="B56" s="120"/>
      <c r="L56" s="120"/>
    </row>
    <row r="57" spans="2:47" s="119" customFormat="1" ht="29.25" customHeight="1" x14ac:dyDescent="0.25">
      <c r="B57" s="120"/>
      <c r="C57" s="144" t="s">
        <v>817</v>
      </c>
      <c r="D57" s="133"/>
      <c r="E57" s="133"/>
      <c r="F57" s="133"/>
      <c r="G57" s="133"/>
      <c r="H57" s="133"/>
      <c r="I57" s="133"/>
      <c r="J57" s="145" t="s">
        <v>509</v>
      </c>
      <c r="K57" s="133"/>
      <c r="L57" s="120"/>
    </row>
    <row r="58" spans="2:47" s="119" customFormat="1" ht="10.35" customHeight="1" x14ac:dyDescent="0.25">
      <c r="B58" s="120"/>
      <c r="L58" s="120"/>
    </row>
    <row r="59" spans="2:47" s="119" customFormat="1" ht="22.9" customHeight="1" x14ac:dyDescent="0.25">
      <c r="B59" s="120"/>
      <c r="C59" s="146" t="s">
        <v>818</v>
      </c>
      <c r="J59" s="128">
        <f>J86</f>
        <v>0</v>
      </c>
      <c r="L59" s="120"/>
      <c r="AU59" s="112" t="s">
        <v>819</v>
      </c>
    </row>
    <row r="60" spans="2:47" s="147" customFormat="1" ht="24.95" customHeight="1" x14ac:dyDescent="0.25">
      <c r="B60" s="148"/>
      <c r="D60" s="149" t="s">
        <v>820</v>
      </c>
      <c r="E60" s="150"/>
      <c r="F60" s="150"/>
      <c r="G60" s="150"/>
      <c r="H60" s="150"/>
      <c r="I60" s="150"/>
      <c r="J60" s="151">
        <f>J87</f>
        <v>0</v>
      </c>
      <c r="L60" s="148"/>
    </row>
    <row r="61" spans="2:47" s="152" customFormat="1" ht="19.899999999999999" customHeight="1" x14ac:dyDescent="0.25">
      <c r="B61" s="153"/>
      <c r="D61" s="154" t="s">
        <v>827</v>
      </c>
      <c r="E61" s="155"/>
      <c r="F61" s="155"/>
      <c r="G61" s="155"/>
      <c r="H61" s="155"/>
      <c r="I61" s="155"/>
      <c r="J61" s="156">
        <f>J88</f>
        <v>0</v>
      </c>
      <c r="L61" s="153"/>
    </row>
    <row r="62" spans="2:47" s="152" customFormat="1" ht="19.899999999999999" customHeight="1" x14ac:dyDescent="0.25">
      <c r="B62" s="153"/>
      <c r="D62" s="154" t="s">
        <v>828</v>
      </c>
      <c r="E62" s="155"/>
      <c r="F62" s="155"/>
      <c r="G62" s="155"/>
      <c r="H62" s="155"/>
      <c r="I62" s="155"/>
      <c r="J62" s="156">
        <f>J93</f>
        <v>0</v>
      </c>
      <c r="L62" s="153"/>
    </row>
    <row r="63" spans="2:47" s="147" customFormat="1" ht="24.95" customHeight="1" x14ac:dyDescent="0.25">
      <c r="B63" s="148"/>
      <c r="D63" s="149" t="s">
        <v>830</v>
      </c>
      <c r="E63" s="150"/>
      <c r="F63" s="150"/>
      <c r="G63" s="150"/>
      <c r="H63" s="150"/>
      <c r="I63" s="150"/>
      <c r="J63" s="151">
        <f>J110</f>
        <v>0</v>
      </c>
      <c r="L63" s="148"/>
    </row>
    <row r="64" spans="2:47" s="152" customFormat="1" ht="19.899999999999999" customHeight="1" x14ac:dyDescent="0.25">
      <c r="B64" s="153"/>
      <c r="D64" s="154" t="s">
        <v>6357</v>
      </c>
      <c r="E64" s="155"/>
      <c r="F64" s="155"/>
      <c r="G64" s="155"/>
      <c r="H64" s="155"/>
      <c r="I64" s="155"/>
      <c r="J64" s="156">
        <f>J111</f>
        <v>0</v>
      </c>
      <c r="L64" s="153"/>
    </row>
    <row r="65" spans="2:12" s="152" customFormat="1" ht="19.899999999999999" customHeight="1" x14ac:dyDescent="0.25">
      <c r="B65" s="153"/>
      <c r="D65" s="154" t="s">
        <v>4766</v>
      </c>
      <c r="E65" s="155"/>
      <c r="F65" s="155"/>
      <c r="G65" s="155"/>
      <c r="H65" s="155"/>
      <c r="I65" s="155"/>
      <c r="J65" s="156">
        <f>J169</f>
        <v>0</v>
      </c>
      <c r="L65" s="153"/>
    </row>
    <row r="66" spans="2:12" s="152" customFormat="1" ht="19.899999999999999" customHeight="1" x14ac:dyDescent="0.25">
      <c r="B66" s="153"/>
      <c r="D66" s="154" t="s">
        <v>842</v>
      </c>
      <c r="E66" s="155"/>
      <c r="F66" s="155"/>
      <c r="G66" s="155"/>
      <c r="H66" s="155"/>
      <c r="I66" s="155"/>
      <c r="J66" s="156">
        <f>J173</f>
        <v>0</v>
      </c>
      <c r="L66" s="153"/>
    </row>
    <row r="67" spans="2:12" s="119" customFormat="1" ht="21.75" customHeight="1" x14ac:dyDescent="0.25">
      <c r="B67" s="120"/>
      <c r="L67" s="120"/>
    </row>
    <row r="68" spans="2:12" s="119" customFormat="1" ht="6.95" customHeight="1" x14ac:dyDescent="0.25">
      <c r="B68" s="140"/>
      <c r="C68" s="141"/>
      <c r="D68" s="141"/>
      <c r="E68" s="141"/>
      <c r="F68" s="141"/>
      <c r="G68" s="141"/>
      <c r="H68" s="141"/>
      <c r="I68" s="141"/>
      <c r="J68" s="141"/>
      <c r="K68" s="141"/>
      <c r="L68" s="120"/>
    </row>
    <row r="72" spans="2:12" s="119" customFormat="1" ht="6.95" customHeight="1" x14ac:dyDescent="0.25">
      <c r="B72" s="142"/>
      <c r="C72" s="143"/>
      <c r="D72" s="143"/>
      <c r="E72" s="143"/>
      <c r="F72" s="143"/>
      <c r="G72" s="143"/>
      <c r="H72" s="143"/>
      <c r="I72" s="143"/>
      <c r="J72" s="143"/>
      <c r="K72" s="143"/>
      <c r="L72" s="120"/>
    </row>
    <row r="73" spans="2:12" s="119" customFormat="1" ht="24.95" customHeight="1" x14ac:dyDescent="0.25">
      <c r="B73" s="120"/>
      <c r="C73" s="116" t="s">
        <v>845</v>
      </c>
      <c r="L73" s="120"/>
    </row>
    <row r="74" spans="2:12" s="119" customFormat="1" ht="6.95" customHeight="1" x14ac:dyDescent="0.25">
      <c r="B74" s="120"/>
      <c r="L74" s="120"/>
    </row>
    <row r="75" spans="2:12" s="119" customFormat="1" ht="12" customHeight="1" x14ac:dyDescent="0.25">
      <c r="B75" s="120"/>
      <c r="C75" s="118" t="s">
        <v>788</v>
      </c>
      <c r="L75" s="120"/>
    </row>
    <row r="76" spans="2:12" s="119" customFormat="1" ht="26.25" customHeight="1" x14ac:dyDescent="0.25">
      <c r="B76" s="120"/>
      <c r="E76" s="478" t="str">
        <f>E7</f>
        <v>PŘÍSTAVBA K ZŠ KOSTELNÍ NÁM.,MORAVSKÁ TŘEBOVÁ_ZMĚNA STAVBY č.2 - 07/2025 - PD PRO VÝBĚR ZHOTOVITELE</v>
      </c>
      <c r="F76" s="479"/>
      <c r="G76" s="479"/>
      <c r="H76" s="479"/>
      <c r="L76" s="120"/>
    </row>
    <row r="77" spans="2:12" s="119" customFormat="1" ht="12" customHeight="1" x14ac:dyDescent="0.25">
      <c r="B77" s="120"/>
      <c r="C77" s="118" t="s">
        <v>789</v>
      </c>
      <c r="L77" s="120"/>
    </row>
    <row r="78" spans="2:12" s="119" customFormat="1" ht="16.5" customHeight="1" x14ac:dyDescent="0.25">
      <c r="B78" s="120"/>
      <c r="E78" s="476" t="str">
        <f>E9</f>
        <v>D.1.4.8_OPZ_ - D.1.4.8_OPZ</v>
      </c>
      <c r="F78" s="477"/>
      <c r="G78" s="477"/>
      <c r="H78" s="477"/>
      <c r="L78" s="120"/>
    </row>
    <row r="79" spans="2:12" s="119" customFormat="1" ht="6.95" customHeight="1" x14ac:dyDescent="0.25">
      <c r="B79" s="120"/>
      <c r="L79" s="120"/>
    </row>
    <row r="80" spans="2:12" s="119" customFormat="1" ht="12" customHeight="1" x14ac:dyDescent="0.25">
      <c r="B80" s="120"/>
      <c r="C80" s="118" t="s">
        <v>794</v>
      </c>
      <c r="F80" s="121" t="str">
        <f>F12</f>
        <v>Moravská Třebová</v>
      </c>
      <c r="I80" s="118" t="s">
        <v>795</v>
      </c>
      <c r="J80" s="122" t="str">
        <f>IF(J12="","",J12)</f>
        <v>19. 11. 2025</v>
      </c>
      <c r="L80" s="120"/>
    </row>
    <row r="81" spans="2:65" s="119" customFormat="1" ht="6.95" customHeight="1" x14ac:dyDescent="0.25">
      <c r="B81" s="120"/>
      <c r="L81" s="120"/>
    </row>
    <row r="82" spans="2:65" s="119" customFormat="1" ht="15.2" customHeight="1" x14ac:dyDescent="0.25">
      <c r="B82" s="120"/>
      <c r="C82" s="118" t="s">
        <v>796</v>
      </c>
      <c r="F82" s="121" t="str">
        <f>E15</f>
        <v xml:space="preserve"> </v>
      </c>
      <c r="I82" s="118" t="s">
        <v>801</v>
      </c>
      <c r="J82" s="125" t="str">
        <f>E21</f>
        <v>Ing. Horyna</v>
      </c>
      <c r="L82" s="120"/>
    </row>
    <row r="83" spans="2:65" s="119" customFormat="1" ht="15.2" customHeight="1" x14ac:dyDescent="0.25">
      <c r="B83" s="120"/>
      <c r="C83" s="118" t="s">
        <v>800</v>
      </c>
      <c r="F83" s="121" t="str">
        <f>IF(E18="","",E18)</f>
        <v xml:space="preserve"> </v>
      </c>
      <c r="I83" s="118" t="s">
        <v>803</v>
      </c>
      <c r="J83" s="125" t="str">
        <f>E24</f>
        <v>Ing. Horyna</v>
      </c>
      <c r="L83" s="120"/>
    </row>
    <row r="84" spans="2:65" s="119" customFormat="1" ht="10.35" customHeight="1" x14ac:dyDescent="0.25">
      <c r="B84" s="120"/>
      <c r="L84" s="120"/>
    </row>
    <row r="85" spans="2:65" s="157" customFormat="1" ht="29.25" customHeight="1" x14ac:dyDescent="0.25">
      <c r="B85" s="158"/>
      <c r="C85" s="159" t="s">
        <v>846</v>
      </c>
      <c r="D85" s="160" t="s">
        <v>33</v>
      </c>
      <c r="E85" s="160" t="s">
        <v>34</v>
      </c>
      <c r="F85" s="160" t="s">
        <v>35</v>
      </c>
      <c r="G85" s="160" t="s">
        <v>36</v>
      </c>
      <c r="H85" s="160" t="s">
        <v>507</v>
      </c>
      <c r="I85" s="160" t="s">
        <v>508</v>
      </c>
      <c r="J85" s="160" t="s">
        <v>509</v>
      </c>
      <c r="K85" s="161" t="s">
        <v>510</v>
      </c>
      <c r="L85" s="158"/>
      <c r="M85" s="162" t="s">
        <v>792</v>
      </c>
      <c r="N85" s="163" t="s">
        <v>45</v>
      </c>
      <c r="O85" s="163" t="s">
        <v>847</v>
      </c>
      <c r="P85" s="163" t="s">
        <v>848</v>
      </c>
      <c r="Q85" s="163" t="s">
        <v>849</v>
      </c>
      <c r="R85" s="163" t="s">
        <v>850</v>
      </c>
      <c r="S85" s="163" t="s">
        <v>851</v>
      </c>
      <c r="T85" s="164" t="s">
        <v>852</v>
      </c>
    </row>
    <row r="86" spans="2:65" s="119" customFormat="1" ht="22.9" customHeight="1" x14ac:dyDescent="0.25">
      <c r="B86" s="120"/>
      <c r="C86" s="165" t="s">
        <v>853</v>
      </c>
      <c r="J86" s="166">
        <f>BK86</f>
        <v>0</v>
      </c>
      <c r="L86" s="120"/>
      <c r="M86" s="167"/>
      <c r="N86" s="126"/>
      <c r="O86" s="126"/>
      <c r="P86" s="168">
        <f>P87+P110</f>
        <v>37.167545999999994</v>
      </c>
      <c r="Q86" s="126"/>
      <c r="R86" s="168">
        <f>R87+R110</f>
        <v>0.37962600000000007</v>
      </c>
      <c r="S86" s="126"/>
      <c r="T86" s="169">
        <f>T87+T110</f>
        <v>2.3099999999999999E-2</v>
      </c>
      <c r="AT86" s="112" t="s">
        <v>854</v>
      </c>
      <c r="AU86" s="112" t="s">
        <v>819</v>
      </c>
      <c r="BK86" s="170">
        <f>BK87+BK110</f>
        <v>0</v>
      </c>
    </row>
    <row r="87" spans="2:65" s="171" customFormat="1" ht="25.9" customHeight="1" x14ac:dyDescent="0.2">
      <c r="B87" s="172"/>
      <c r="D87" s="173" t="s">
        <v>854</v>
      </c>
      <c r="E87" s="174" t="s">
        <v>855</v>
      </c>
      <c r="F87" s="174" t="s">
        <v>856</v>
      </c>
      <c r="J87" s="175">
        <f>BK87</f>
        <v>0</v>
      </c>
      <c r="L87" s="172"/>
      <c r="M87" s="176"/>
      <c r="P87" s="177">
        <f>P88+P93</f>
        <v>2.1511979999999999</v>
      </c>
      <c r="R87" s="177">
        <f>R88+R93</f>
        <v>2.3730000000000001E-3</v>
      </c>
      <c r="T87" s="178">
        <f>T88+T93</f>
        <v>2.3099999999999999E-2</v>
      </c>
      <c r="AR87" s="173" t="s">
        <v>544</v>
      </c>
      <c r="AT87" s="179" t="s">
        <v>854</v>
      </c>
      <c r="AU87" s="179" t="s">
        <v>857</v>
      </c>
      <c r="AY87" s="173" t="s">
        <v>858</v>
      </c>
      <c r="BK87" s="180">
        <f>BK88+BK93</f>
        <v>0</v>
      </c>
    </row>
    <row r="88" spans="2:65" s="171" customFormat="1" ht="22.9" customHeight="1" x14ac:dyDescent="0.2">
      <c r="B88" s="172"/>
      <c r="D88" s="173" t="s">
        <v>854</v>
      </c>
      <c r="E88" s="181" t="s">
        <v>911</v>
      </c>
      <c r="F88" s="181" t="s">
        <v>1811</v>
      </c>
      <c r="J88" s="182">
        <f>BK88</f>
        <v>0</v>
      </c>
      <c r="L88" s="172"/>
      <c r="M88" s="176"/>
      <c r="P88" s="177">
        <f>SUM(P89:P92)</f>
        <v>2.1</v>
      </c>
      <c r="R88" s="177">
        <f>SUM(R89:R92)</f>
        <v>2.3730000000000001E-3</v>
      </c>
      <c r="T88" s="178">
        <f>SUM(T89:T92)</f>
        <v>2.3099999999999999E-2</v>
      </c>
      <c r="AR88" s="173" t="s">
        <v>544</v>
      </c>
      <c r="AT88" s="179" t="s">
        <v>854</v>
      </c>
      <c r="AU88" s="179" t="s">
        <v>544</v>
      </c>
      <c r="AY88" s="173" t="s">
        <v>858</v>
      </c>
      <c r="BK88" s="180">
        <f>SUM(BK89:BK92)</f>
        <v>0</v>
      </c>
    </row>
    <row r="89" spans="2:65" s="119" customFormat="1" ht="16.5" customHeight="1" x14ac:dyDescent="0.25">
      <c r="B89" s="120"/>
      <c r="C89" s="418" t="s">
        <v>544</v>
      </c>
      <c r="D89" s="418" t="s">
        <v>512</v>
      </c>
      <c r="E89" s="419" t="s">
        <v>6358</v>
      </c>
      <c r="F89" s="420" t="s">
        <v>6359</v>
      </c>
      <c r="G89" s="421" t="s">
        <v>85</v>
      </c>
      <c r="H89" s="422">
        <v>2.1</v>
      </c>
      <c r="I89" s="423"/>
      <c r="J89" s="423">
        <f>ROUND(I89*H89,2)</f>
        <v>0</v>
      </c>
      <c r="K89" s="420" t="s">
        <v>862</v>
      </c>
      <c r="L89" s="120"/>
      <c r="M89" s="190" t="s">
        <v>792</v>
      </c>
      <c r="N89" s="191" t="s">
        <v>809</v>
      </c>
      <c r="O89" s="192">
        <v>1</v>
      </c>
      <c r="P89" s="192">
        <f>O89*H89</f>
        <v>2.1</v>
      </c>
      <c r="Q89" s="192">
        <v>1.1299999999999999E-3</v>
      </c>
      <c r="R89" s="192">
        <f>Q89*H89</f>
        <v>2.3730000000000001E-3</v>
      </c>
      <c r="S89" s="192">
        <v>1.0999999999999999E-2</v>
      </c>
      <c r="T89" s="193">
        <f>S89*H89</f>
        <v>2.3099999999999999E-2</v>
      </c>
      <c r="AR89" s="194" t="s">
        <v>863</v>
      </c>
      <c r="AT89" s="194" t="s">
        <v>512</v>
      </c>
      <c r="AU89" s="194" t="s">
        <v>240</v>
      </c>
      <c r="AY89" s="112" t="s">
        <v>858</v>
      </c>
      <c r="BE89" s="195">
        <f>IF(N89="základní",J89,0)</f>
        <v>0</v>
      </c>
      <c r="BF89" s="195">
        <f>IF(N89="snížená",J89,0)</f>
        <v>0</v>
      </c>
      <c r="BG89" s="195">
        <f>IF(N89="zákl. přenesená",J89,0)</f>
        <v>0</v>
      </c>
      <c r="BH89" s="195">
        <f>IF(N89="sníž. přenesená",J89,0)</f>
        <v>0</v>
      </c>
      <c r="BI89" s="195">
        <f>IF(N89="nulová",J89,0)</f>
        <v>0</v>
      </c>
      <c r="BJ89" s="112" t="s">
        <v>544</v>
      </c>
      <c r="BK89" s="195">
        <f>ROUND(I89*H89,2)</f>
        <v>0</v>
      </c>
      <c r="BL89" s="112" t="s">
        <v>863</v>
      </c>
      <c r="BM89" s="194" t="s">
        <v>6360</v>
      </c>
    </row>
    <row r="90" spans="2:65" s="119" customFormat="1" ht="19.5" x14ac:dyDescent="0.25">
      <c r="B90" s="120"/>
      <c r="D90" s="196" t="s">
        <v>865</v>
      </c>
      <c r="F90" s="197" t="s">
        <v>6361</v>
      </c>
      <c r="L90" s="120"/>
      <c r="M90" s="198"/>
      <c r="T90" s="199"/>
      <c r="AT90" s="112" t="s">
        <v>865</v>
      </c>
      <c r="AU90" s="112" t="s">
        <v>240</v>
      </c>
    </row>
    <row r="91" spans="2:65" s="119" customFormat="1" x14ac:dyDescent="0.25">
      <c r="B91" s="120"/>
      <c r="D91" s="200" t="s">
        <v>867</v>
      </c>
      <c r="F91" s="424" t="s">
        <v>6362</v>
      </c>
      <c r="L91" s="120"/>
      <c r="M91" s="198"/>
      <c r="T91" s="199"/>
      <c r="AT91" s="112" t="s">
        <v>867</v>
      </c>
      <c r="AU91" s="112" t="s">
        <v>240</v>
      </c>
    </row>
    <row r="92" spans="2:65" s="202" customFormat="1" ht="11.25" x14ac:dyDescent="0.25">
      <c r="B92" s="203"/>
      <c r="D92" s="196" t="s">
        <v>869</v>
      </c>
      <c r="E92" s="204" t="s">
        <v>792</v>
      </c>
      <c r="F92" s="205" t="s">
        <v>6363</v>
      </c>
      <c r="H92" s="206">
        <v>2.1</v>
      </c>
      <c r="L92" s="203"/>
      <c r="M92" s="207"/>
      <c r="T92" s="208"/>
      <c r="AT92" s="204" t="s">
        <v>869</v>
      </c>
      <c r="AU92" s="204" t="s">
        <v>240</v>
      </c>
      <c r="AV92" s="202" t="s">
        <v>240</v>
      </c>
      <c r="AW92" s="202" t="s">
        <v>871</v>
      </c>
      <c r="AX92" s="202" t="s">
        <v>544</v>
      </c>
      <c r="AY92" s="204" t="s">
        <v>858</v>
      </c>
    </row>
    <row r="93" spans="2:65" s="171" customFormat="1" ht="22.9" customHeight="1" x14ac:dyDescent="0.2">
      <c r="B93" s="172"/>
      <c r="D93" s="173" t="s">
        <v>854</v>
      </c>
      <c r="E93" s="181" t="s">
        <v>1982</v>
      </c>
      <c r="F93" s="181" t="s">
        <v>1983</v>
      </c>
      <c r="J93" s="182">
        <f>BK93</f>
        <v>0</v>
      </c>
      <c r="L93" s="172"/>
      <c r="M93" s="176"/>
      <c r="P93" s="177">
        <f>SUM(P94:P109)</f>
        <v>5.1197999999999994E-2</v>
      </c>
      <c r="R93" s="177">
        <f>SUM(R94:R109)</f>
        <v>0</v>
      </c>
      <c r="T93" s="178">
        <f>SUM(T94:T109)</f>
        <v>0</v>
      </c>
      <c r="AR93" s="173" t="s">
        <v>544</v>
      </c>
      <c r="AT93" s="179" t="s">
        <v>854</v>
      </c>
      <c r="AU93" s="179" t="s">
        <v>544</v>
      </c>
      <c r="AY93" s="173" t="s">
        <v>858</v>
      </c>
      <c r="BK93" s="180">
        <f>SUM(BK94:BK109)</f>
        <v>0</v>
      </c>
    </row>
    <row r="94" spans="2:65" s="119" customFormat="1" ht="21.75" customHeight="1" x14ac:dyDescent="0.25">
      <c r="B94" s="120"/>
      <c r="C94" s="418" t="s">
        <v>240</v>
      </c>
      <c r="D94" s="418" t="s">
        <v>512</v>
      </c>
      <c r="E94" s="419" t="s">
        <v>5197</v>
      </c>
      <c r="F94" s="420" t="s">
        <v>5198</v>
      </c>
      <c r="G94" s="421" t="s">
        <v>63</v>
      </c>
      <c r="H94" s="422">
        <v>2.3E-2</v>
      </c>
      <c r="I94" s="423"/>
      <c r="J94" s="423">
        <f>ROUND(I94*H94,2)</f>
        <v>0</v>
      </c>
      <c r="K94" s="420" t="s">
        <v>5888</v>
      </c>
      <c r="L94" s="120"/>
      <c r="M94" s="190" t="s">
        <v>792</v>
      </c>
      <c r="N94" s="191" t="s">
        <v>809</v>
      </c>
      <c r="O94" s="192">
        <v>0.08</v>
      </c>
      <c r="P94" s="192">
        <f>O94*H94</f>
        <v>1.8400000000000001E-3</v>
      </c>
      <c r="Q94" s="192">
        <v>0</v>
      </c>
      <c r="R94" s="192">
        <f>Q94*H94</f>
        <v>0</v>
      </c>
      <c r="S94" s="192">
        <v>0</v>
      </c>
      <c r="T94" s="193">
        <f>S94*H94</f>
        <v>0</v>
      </c>
      <c r="AR94" s="194" t="s">
        <v>863</v>
      </c>
      <c r="AT94" s="194" t="s">
        <v>512</v>
      </c>
      <c r="AU94" s="194" t="s">
        <v>240</v>
      </c>
      <c r="AY94" s="112" t="s">
        <v>858</v>
      </c>
      <c r="BE94" s="195">
        <f>IF(N94="základní",J94,0)</f>
        <v>0</v>
      </c>
      <c r="BF94" s="195">
        <f>IF(N94="snížená",J94,0)</f>
        <v>0</v>
      </c>
      <c r="BG94" s="195">
        <f>IF(N94="zákl. přenesená",J94,0)</f>
        <v>0</v>
      </c>
      <c r="BH94" s="195">
        <f>IF(N94="sníž. přenesená",J94,0)</f>
        <v>0</v>
      </c>
      <c r="BI94" s="195">
        <f>IF(N94="nulová",J94,0)</f>
        <v>0</v>
      </c>
      <c r="BJ94" s="112" t="s">
        <v>544</v>
      </c>
      <c r="BK94" s="195">
        <f>ROUND(I94*H94,2)</f>
        <v>0</v>
      </c>
      <c r="BL94" s="112" t="s">
        <v>863</v>
      </c>
      <c r="BM94" s="194" t="s">
        <v>6364</v>
      </c>
    </row>
    <row r="95" spans="2:65" s="119" customFormat="1" x14ac:dyDescent="0.25">
      <c r="B95" s="120"/>
      <c r="D95" s="196" t="s">
        <v>865</v>
      </c>
      <c r="F95" s="197" t="s">
        <v>5200</v>
      </c>
      <c r="L95" s="120"/>
      <c r="M95" s="198"/>
      <c r="T95" s="199"/>
      <c r="AT95" s="112" t="s">
        <v>865</v>
      </c>
      <c r="AU95" s="112" t="s">
        <v>240</v>
      </c>
    </row>
    <row r="96" spans="2:65" s="119" customFormat="1" x14ac:dyDescent="0.25">
      <c r="B96" s="120"/>
      <c r="D96" s="200" t="s">
        <v>867</v>
      </c>
      <c r="F96" s="424" t="s">
        <v>5890</v>
      </c>
      <c r="L96" s="120"/>
      <c r="M96" s="198"/>
      <c r="T96" s="199"/>
      <c r="AT96" s="112" t="s">
        <v>867</v>
      </c>
      <c r="AU96" s="112" t="s">
        <v>240</v>
      </c>
    </row>
    <row r="97" spans="2:65" s="119" customFormat="1" ht="16.5" customHeight="1" x14ac:dyDescent="0.25">
      <c r="B97" s="120"/>
      <c r="C97" s="418" t="s">
        <v>724</v>
      </c>
      <c r="D97" s="418" t="s">
        <v>512</v>
      </c>
      <c r="E97" s="419" t="s">
        <v>5202</v>
      </c>
      <c r="F97" s="420" t="s">
        <v>5203</v>
      </c>
      <c r="G97" s="421" t="s">
        <v>63</v>
      </c>
      <c r="H97" s="422">
        <v>0.437</v>
      </c>
      <c r="I97" s="423"/>
      <c r="J97" s="423">
        <f>ROUND(I97*H97,2)</f>
        <v>0</v>
      </c>
      <c r="K97" s="420" t="s">
        <v>862</v>
      </c>
      <c r="L97" s="120"/>
      <c r="M97" s="190" t="s">
        <v>792</v>
      </c>
      <c r="N97" s="191" t="s">
        <v>809</v>
      </c>
      <c r="O97" s="192">
        <v>1.4E-2</v>
      </c>
      <c r="P97" s="192">
        <f>O97*H97</f>
        <v>6.1180000000000002E-3</v>
      </c>
      <c r="Q97" s="192">
        <v>0</v>
      </c>
      <c r="R97" s="192">
        <f>Q97*H97</f>
        <v>0</v>
      </c>
      <c r="S97" s="192">
        <v>0</v>
      </c>
      <c r="T97" s="193">
        <f>S97*H97</f>
        <v>0</v>
      </c>
      <c r="AR97" s="194" t="s">
        <v>863</v>
      </c>
      <c r="AT97" s="194" t="s">
        <v>512</v>
      </c>
      <c r="AU97" s="194" t="s">
        <v>240</v>
      </c>
      <c r="AY97" s="112" t="s">
        <v>858</v>
      </c>
      <c r="BE97" s="195">
        <f>IF(N97="základní",J97,0)</f>
        <v>0</v>
      </c>
      <c r="BF97" s="195">
        <f>IF(N97="snížená",J97,0)</f>
        <v>0</v>
      </c>
      <c r="BG97" s="195">
        <f>IF(N97="zákl. přenesená",J97,0)</f>
        <v>0</v>
      </c>
      <c r="BH97" s="195">
        <f>IF(N97="sníž. přenesená",J97,0)</f>
        <v>0</v>
      </c>
      <c r="BI97" s="195">
        <f>IF(N97="nulová",J97,0)</f>
        <v>0</v>
      </c>
      <c r="BJ97" s="112" t="s">
        <v>544</v>
      </c>
      <c r="BK97" s="195">
        <f>ROUND(I97*H97,2)</f>
        <v>0</v>
      </c>
      <c r="BL97" s="112" t="s">
        <v>863</v>
      </c>
      <c r="BM97" s="194" t="s">
        <v>6365</v>
      </c>
    </row>
    <row r="98" spans="2:65" s="119" customFormat="1" ht="19.5" x14ac:dyDescent="0.25">
      <c r="B98" s="120"/>
      <c r="D98" s="196" t="s">
        <v>865</v>
      </c>
      <c r="F98" s="197" t="s">
        <v>5205</v>
      </c>
      <c r="L98" s="120"/>
      <c r="M98" s="198"/>
      <c r="T98" s="199"/>
      <c r="AT98" s="112" t="s">
        <v>865</v>
      </c>
      <c r="AU98" s="112" t="s">
        <v>240</v>
      </c>
    </row>
    <row r="99" spans="2:65" s="119" customFormat="1" x14ac:dyDescent="0.25">
      <c r="B99" s="120"/>
      <c r="D99" s="200" t="s">
        <v>867</v>
      </c>
      <c r="F99" s="424" t="s">
        <v>5206</v>
      </c>
      <c r="L99" s="120"/>
      <c r="M99" s="198"/>
      <c r="T99" s="199"/>
      <c r="AT99" s="112" t="s">
        <v>867</v>
      </c>
      <c r="AU99" s="112" t="s">
        <v>240</v>
      </c>
    </row>
    <row r="100" spans="2:65" s="202" customFormat="1" ht="11.25" x14ac:dyDescent="0.25">
      <c r="B100" s="203"/>
      <c r="D100" s="196" t="s">
        <v>869</v>
      </c>
      <c r="E100" s="204" t="s">
        <v>792</v>
      </c>
      <c r="F100" s="205" t="s">
        <v>6366</v>
      </c>
      <c r="H100" s="206">
        <v>0.437</v>
      </c>
      <c r="L100" s="203"/>
      <c r="M100" s="207"/>
      <c r="T100" s="208"/>
      <c r="AT100" s="204" t="s">
        <v>869</v>
      </c>
      <c r="AU100" s="204" t="s">
        <v>240</v>
      </c>
      <c r="AV100" s="202" t="s">
        <v>240</v>
      </c>
      <c r="AW100" s="202" t="s">
        <v>871</v>
      </c>
      <c r="AX100" s="202" t="s">
        <v>544</v>
      </c>
      <c r="AY100" s="204" t="s">
        <v>858</v>
      </c>
    </row>
    <row r="101" spans="2:65" s="119" customFormat="1" ht="21.75" customHeight="1" x14ac:dyDescent="0.25">
      <c r="B101" s="120"/>
      <c r="C101" s="418" t="s">
        <v>863</v>
      </c>
      <c r="D101" s="418" t="s">
        <v>512</v>
      </c>
      <c r="E101" s="419" t="s">
        <v>5208</v>
      </c>
      <c r="F101" s="420" t="s">
        <v>5209</v>
      </c>
      <c r="G101" s="421" t="s">
        <v>63</v>
      </c>
      <c r="H101" s="422">
        <v>2.3E-2</v>
      </c>
      <c r="I101" s="423"/>
      <c r="J101" s="423">
        <f>ROUND(I101*H101,2)</f>
        <v>0</v>
      </c>
      <c r="K101" s="420" t="s">
        <v>862</v>
      </c>
      <c r="L101" s="120"/>
      <c r="M101" s="190" t="s">
        <v>792</v>
      </c>
      <c r="N101" s="191" t="s">
        <v>809</v>
      </c>
      <c r="O101" s="192">
        <v>1.88</v>
      </c>
      <c r="P101" s="192">
        <f>O101*H101</f>
        <v>4.3239999999999994E-2</v>
      </c>
      <c r="Q101" s="192">
        <v>0</v>
      </c>
      <c r="R101" s="192">
        <f>Q101*H101</f>
        <v>0</v>
      </c>
      <c r="S101" s="192">
        <v>0</v>
      </c>
      <c r="T101" s="193">
        <f>S101*H101</f>
        <v>0</v>
      </c>
      <c r="AR101" s="194" t="s">
        <v>863</v>
      </c>
      <c r="AT101" s="194" t="s">
        <v>512</v>
      </c>
      <c r="AU101" s="194" t="s">
        <v>240</v>
      </c>
      <c r="AY101" s="112" t="s">
        <v>858</v>
      </c>
      <c r="BE101" s="195">
        <f>IF(N101="základní",J101,0)</f>
        <v>0</v>
      </c>
      <c r="BF101" s="195">
        <f>IF(N101="snížená",J101,0)</f>
        <v>0</v>
      </c>
      <c r="BG101" s="195">
        <f>IF(N101="zákl. přenesená",J101,0)</f>
        <v>0</v>
      </c>
      <c r="BH101" s="195">
        <f>IF(N101="sníž. přenesená",J101,0)</f>
        <v>0</v>
      </c>
      <c r="BI101" s="195">
        <f>IF(N101="nulová",J101,0)</f>
        <v>0</v>
      </c>
      <c r="BJ101" s="112" t="s">
        <v>544</v>
      </c>
      <c r="BK101" s="195">
        <f>ROUND(I101*H101,2)</f>
        <v>0</v>
      </c>
      <c r="BL101" s="112" t="s">
        <v>863</v>
      </c>
      <c r="BM101" s="194" t="s">
        <v>6367</v>
      </c>
    </row>
    <row r="102" spans="2:65" s="119" customFormat="1" ht="19.5" x14ac:dyDescent="0.25">
      <c r="B102" s="120"/>
      <c r="D102" s="196" t="s">
        <v>865</v>
      </c>
      <c r="F102" s="197" t="s">
        <v>5211</v>
      </c>
      <c r="L102" s="120"/>
      <c r="M102" s="198"/>
      <c r="T102" s="199"/>
      <c r="AT102" s="112" t="s">
        <v>865</v>
      </c>
      <c r="AU102" s="112" t="s">
        <v>240</v>
      </c>
    </row>
    <row r="103" spans="2:65" s="119" customFormat="1" x14ac:dyDescent="0.25">
      <c r="B103" s="120"/>
      <c r="D103" s="200" t="s">
        <v>867</v>
      </c>
      <c r="F103" s="424" t="s">
        <v>5212</v>
      </c>
      <c r="L103" s="120"/>
      <c r="M103" s="198"/>
      <c r="T103" s="199"/>
      <c r="AT103" s="112" t="s">
        <v>867</v>
      </c>
      <c r="AU103" s="112" t="s">
        <v>240</v>
      </c>
    </row>
    <row r="104" spans="2:65" s="119" customFormat="1" ht="24.2" customHeight="1" x14ac:dyDescent="0.25">
      <c r="B104" s="120"/>
      <c r="C104" s="418" t="s">
        <v>721</v>
      </c>
      <c r="D104" s="418" t="s">
        <v>512</v>
      </c>
      <c r="E104" s="419" t="s">
        <v>243</v>
      </c>
      <c r="F104" s="420" t="s">
        <v>244</v>
      </c>
      <c r="G104" s="421" t="s">
        <v>63</v>
      </c>
      <c r="H104" s="422">
        <v>2.3E-2</v>
      </c>
      <c r="I104" s="423"/>
      <c r="J104" s="423">
        <f>ROUND(I104*H104,2)</f>
        <v>0</v>
      </c>
      <c r="K104" s="420" t="s">
        <v>862</v>
      </c>
      <c r="L104" s="120"/>
      <c r="M104" s="190" t="s">
        <v>792</v>
      </c>
      <c r="N104" s="191" t="s">
        <v>809</v>
      </c>
      <c r="O104" s="192">
        <v>0</v>
      </c>
      <c r="P104" s="192">
        <f>O104*H104</f>
        <v>0</v>
      </c>
      <c r="Q104" s="192">
        <v>0</v>
      </c>
      <c r="R104" s="192">
        <f>Q104*H104</f>
        <v>0</v>
      </c>
      <c r="S104" s="192">
        <v>0</v>
      </c>
      <c r="T104" s="193">
        <f>S104*H104</f>
        <v>0</v>
      </c>
      <c r="AR104" s="194" t="s">
        <v>863</v>
      </c>
      <c r="AT104" s="194" t="s">
        <v>512</v>
      </c>
      <c r="AU104" s="194" t="s">
        <v>240</v>
      </c>
      <c r="AY104" s="112" t="s">
        <v>858</v>
      </c>
      <c r="BE104" s="195">
        <f>IF(N104="základní",J104,0)</f>
        <v>0</v>
      </c>
      <c r="BF104" s="195">
        <f>IF(N104="snížená",J104,0)</f>
        <v>0</v>
      </c>
      <c r="BG104" s="195">
        <f>IF(N104="zákl. přenesená",J104,0)</f>
        <v>0</v>
      </c>
      <c r="BH104" s="195">
        <f>IF(N104="sníž. přenesená",J104,0)</f>
        <v>0</v>
      </c>
      <c r="BI104" s="195">
        <f>IF(N104="nulová",J104,0)</f>
        <v>0</v>
      </c>
      <c r="BJ104" s="112" t="s">
        <v>544</v>
      </c>
      <c r="BK104" s="195">
        <f>ROUND(I104*H104,2)</f>
        <v>0</v>
      </c>
      <c r="BL104" s="112" t="s">
        <v>863</v>
      </c>
      <c r="BM104" s="194" t="s">
        <v>6368</v>
      </c>
    </row>
    <row r="105" spans="2:65" s="119" customFormat="1" ht="19.5" x14ac:dyDescent="0.25">
      <c r="B105" s="120"/>
      <c r="D105" s="196" t="s">
        <v>865</v>
      </c>
      <c r="F105" s="197" t="s">
        <v>5219</v>
      </c>
      <c r="L105" s="120"/>
      <c r="M105" s="198"/>
      <c r="T105" s="199"/>
      <c r="AT105" s="112" t="s">
        <v>865</v>
      </c>
      <c r="AU105" s="112" t="s">
        <v>240</v>
      </c>
    </row>
    <row r="106" spans="2:65" s="119" customFormat="1" x14ac:dyDescent="0.25">
      <c r="B106" s="120"/>
      <c r="D106" s="200" t="s">
        <v>867</v>
      </c>
      <c r="F106" s="424" t="s">
        <v>5220</v>
      </c>
      <c r="L106" s="120"/>
      <c r="M106" s="198"/>
      <c r="T106" s="199"/>
      <c r="AT106" s="112" t="s">
        <v>867</v>
      </c>
      <c r="AU106" s="112" t="s">
        <v>240</v>
      </c>
    </row>
    <row r="107" spans="2:65" s="119" customFormat="1" ht="21.75" customHeight="1" x14ac:dyDescent="0.25">
      <c r="B107" s="120"/>
      <c r="C107" s="418" t="s">
        <v>891</v>
      </c>
      <c r="D107" s="418" t="s">
        <v>512</v>
      </c>
      <c r="E107" s="419" t="s">
        <v>6369</v>
      </c>
      <c r="F107" s="420" t="s">
        <v>5214</v>
      </c>
      <c r="G107" s="421" t="s">
        <v>63</v>
      </c>
      <c r="H107" s="422">
        <v>2.3E-2</v>
      </c>
      <c r="I107" s="423"/>
      <c r="J107" s="423">
        <f>ROUND(I107*H107,2)</f>
        <v>0</v>
      </c>
      <c r="K107" s="420" t="s">
        <v>862</v>
      </c>
      <c r="L107" s="120"/>
      <c r="M107" s="190" t="s">
        <v>792</v>
      </c>
      <c r="N107" s="191" t="s">
        <v>809</v>
      </c>
      <c r="O107" s="192">
        <v>0</v>
      </c>
      <c r="P107" s="192">
        <f>O107*H107</f>
        <v>0</v>
      </c>
      <c r="Q107" s="192">
        <v>0</v>
      </c>
      <c r="R107" s="192">
        <f>Q107*H107</f>
        <v>0</v>
      </c>
      <c r="S107" s="192">
        <v>0</v>
      </c>
      <c r="T107" s="193">
        <f>S107*H107</f>
        <v>0</v>
      </c>
      <c r="AR107" s="194" t="s">
        <v>863</v>
      </c>
      <c r="AT107" s="194" t="s">
        <v>512</v>
      </c>
      <c r="AU107" s="194" t="s">
        <v>240</v>
      </c>
      <c r="AY107" s="112" t="s">
        <v>858</v>
      </c>
      <c r="BE107" s="195">
        <f>IF(N107="základní",J107,0)</f>
        <v>0</v>
      </c>
      <c r="BF107" s="195">
        <f>IF(N107="snížená",J107,0)</f>
        <v>0</v>
      </c>
      <c r="BG107" s="195">
        <f>IF(N107="zákl. přenesená",J107,0)</f>
        <v>0</v>
      </c>
      <c r="BH107" s="195">
        <f>IF(N107="sníž. přenesená",J107,0)</f>
        <v>0</v>
      </c>
      <c r="BI107" s="195">
        <f>IF(N107="nulová",J107,0)</f>
        <v>0</v>
      </c>
      <c r="BJ107" s="112" t="s">
        <v>544</v>
      </c>
      <c r="BK107" s="195">
        <f>ROUND(I107*H107,2)</f>
        <v>0</v>
      </c>
      <c r="BL107" s="112" t="s">
        <v>863</v>
      </c>
      <c r="BM107" s="194" t="s">
        <v>6370</v>
      </c>
    </row>
    <row r="108" spans="2:65" s="119" customFormat="1" ht="19.5" x14ac:dyDescent="0.25">
      <c r="B108" s="120"/>
      <c r="D108" s="196" t="s">
        <v>865</v>
      </c>
      <c r="F108" s="197" t="s">
        <v>5216</v>
      </c>
      <c r="L108" s="120"/>
      <c r="M108" s="198"/>
      <c r="T108" s="199"/>
      <c r="AT108" s="112" t="s">
        <v>865</v>
      </c>
      <c r="AU108" s="112" t="s">
        <v>240</v>
      </c>
    </row>
    <row r="109" spans="2:65" s="119" customFormat="1" x14ac:dyDescent="0.25">
      <c r="B109" s="120"/>
      <c r="D109" s="200" t="s">
        <v>867</v>
      </c>
      <c r="F109" s="424" t="s">
        <v>6371</v>
      </c>
      <c r="L109" s="120"/>
      <c r="M109" s="198"/>
      <c r="T109" s="199"/>
      <c r="AT109" s="112" t="s">
        <v>867</v>
      </c>
      <c r="AU109" s="112" t="s">
        <v>240</v>
      </c>
    </row>
    <row r="110" spans="2:65" s="171" customFormat="1" ht="25.9" customHeight="1" x14ac:dyDescent="0.2">
      <c r="B110" s="172"/>
      <c r="D110" s="173" t="s">
        <v>854</v>
      </c>
      <c r="E110" s="174" t="s">
        <v>2007</v>
      </c>
      <c r="F110" s="174" t="s">
        <v>2008</v>
      </c>
      <c r="J110" s="175">
        <f>BK110</f>
        <v>0</v>
      </c>
      <c r="L110" s="172"/>
      <c r="M110" s="176"/>
      <c r="P110" s="177">
        <f>P111+P169+P173</f>
        <v>35.016347999999994</v>
      </c>
      <c r="R110" s="177">
        <f>R111+R169+R173</f>
        <v>0.37725300000000006</v>
      </c>
      <c r="T110" s="178">
        <f>T111+T169+T173</f>
        <v>0</v>
      </c>
      <c r="AR110" s="173" t="s">
        <v>240</v>
      </c>
      <c r="AT110" s="179" t="s">
        <v>854</v>
      </c>
      <c r="AU110" s="179" t="s">
        <v>857</v>
      </c>
      <c r="AY110" s="173" t="s">
        <v>858</v>
      </c>
      <c r="BK110" s="180">
        <f>BK111+BK169+BK173</f>
        <v>0</v>
      </c>
    </row>
    <row r="111" spans="2:65" s="171" customFormat="1" ht="22.9" customHeight="1" x14ac:dyDescent="0.2">
      <c r="B111" s="172"/>
      <c r="D111" s="173" t="s">
        <v>854</v>
      </c>
      <c r="E111" s="181" t="s">
        <v>6372</v>
      </c>
      <c r="F111" s="181" t="s">
        <v>6373</v>
      </c>
      <c r="J111" s="182">
        <f>BK111</f>
        <v>0</v>
      </c>
      <c r="L111" s="172"/>
      <c r="M111" s="176"/>
      <c r="P111" s="177">
        <f>SUM(P112:P168)</f>
        <v>28.659347999999994</v>
      </c>
      <c r="R111" s="177">
        <f>SUM(R112:R168)</f>
        <v>0.36778300000000003</v>
      </c>
      <c r="T111" s="178">
        <f>SUM(T112:T168)</f>
        <v>0</v>
      </c>
      <c r="AR111" s="173" t="s">
        <v>240</v>
      </c>
      <c r="AT111" s="179" t="s">
        <v>854</v>
      </c>
      <c r="AU111" s="179" t="s">
        <v>544</v>
      </c>
      <c r="AY111" s="173" t="s">
        <v>858</v>
      </c>
      <c r="BK111" s="180">
        <f>SUM(BK112:BK168)</f>
        <v>0</v>
      </c>
    </row>
    <row r="112" spans="2:65" s="119" customFormat="1" ht="16.5" customHeight="1" x14ac:dyDescent="0.25">
      <c r="B112" s="120"/>
      <c r="C112" s="418" t="s">
        <v>901</v>
      </c>
      <c r="D112" s="418" t="s">
        <v>512</v>
      </c>
      <c r="E112" s="419" t="s">
        <v>6374</v>
      </c>
      <c r="F112" s="420" t="s">
        <v>6375</v>
      </c>
      <c r="G112" s="421" t="s">
        <v>85</v>
      </c>
      <c r="H112" s="422">
        <v>2</v>
      </c>
      <c r="I112" s="423"/>
      <c r="J112" s="423">
        <f>ROUND(I112*H112,2)</f>
        <v>0</v>
      </c>
      <c r="K112" s="420" t="s">
        <v>862</v>
      </c>
      <c r="L112" s="120"/>
      <c r="M112" s="190" t="s">
        <v>792</v>
      </c>
      <c r="N112" s="191" t="s">
        <v>809</v>
      </c>
      <c r="O112" s="192">
        <v>0.22900000000000001</v>
      </c>
      <c r="P112" s="192">
        <f>O112*H112</f>
        <v>0.45800000000000002</v>
      </c>
      <c r="Q112" s="192">
        <v>1.83E-3</v>
      </c>
      <c r="R112" s="192">
        <f>Q112*H112</f>
        <v>3.6600000000000001E-3</v>
      </c>
      <c r="S112" s="192">
        <v>0</v>
      </c>
      <c r="T112" s="193">
        <f>S112*H112</f>
        <v>0</v>
      </c>
      <c r="AR112" s="194" t="s">
        <v>955</v>
      </c>
      <c r="AT112" s="194" t="s">
        <v>512</v>
      </c>
      <c r="AU112" s="194" t="s">
        <v>240</v>
      </c>
      <c r="AY112" s="112" t="s">
        <v>858</v>
      </c>
      <c r="BE112" s="195">
        <f>IF(N112="základní",J112,0)</f>
        <v>0</v>
      </c>
      <c r="BF112" s="195">
        <f>IF(N112="snížená",J112,0)</f>
        <v>0</v>
      </c>
      <c r="BG112" s="195">
        <f>IF(N112="zákl. přenesená",J112,0)</f>
        <v>0</v>
      </c>
      <c r="BH112" s="195">
        <f>IF(N112="sníž. přenesená",J112,0)</f>
        <v>0</v>
      </c>
      <c r="BI112" s="195">
        <f>IF(N112="nulová",J112,0)</f>
        <v>0</v>
      </c>
      <c r="BJ112" s="112" t="s">
        <v>544</v>
      </c>
      <c r="BK112" s="195">
        <f>ROUND(I112*H112,2)</f>
        <v>0</v>
      </c>
      <c r="BL112" s="112" t="s">
        <v>955</v>
      </c>
      <c r="BM112" s="194" t="s">
        <v>6376</v>
      </c>
    </row>
    <row r="113" spans="2:65" s="119" customFormat="1" x14ac:dyDescent="0.25">
      <c r="B113" s="120"/>
      <c r="D113" s="196" t="s">
        <v>865</v>
      </c>
      <c r="F113" s="197" t="s">
        <v>6377</v>
      </c>
      <c r="L113" s="120"/>
      <c r="M113" s="198"/>
      <c r="T113" s="199"/>
      <c r="AT113" s="112" t="s">
        <v>865</v>
      </c>
      <c r="AU113" s="112" t="s">
        <v>240</v>
      </c>
    </row>
    <row r="114" spans="2:65" s="119" customFormat="1" x14ac:dyDescent="0.25">
      <c r="B114" s="120"/>
      <c r="D114" s="200" t="s">
        <v>867</v>
      </c>
      <c r="F114" s="424" t="s">
        <v>6378</v>
      </c>
      <c r="L114" s="120"/>
      <c r="M114" s="198"/>
      <c r="T114" s="199"/>
      <c r="AT114" s="112" t="s">
        <v>867</v>
      </c>
      <c r="AU114" s="112" t="s">
        <v>240</v>
      </c>
    </row>
    <row r="115" spans="2:65" s="202" customFormat="1" ht="11.25" x14ac:dyDescent="0.25">
      <c r="B115" s="203"/>
      <c r="D115" s="196" t="s">
        <v>869</v>
      </c>
      <c r="E115" s="204" t="s">
        <v>792</v>
      </c>
      <c r="F115" s="205" t="s">
        <v>6134</v>
      </c>
      <c r="H115" s="206">
        <v>2</v>
      </c>
      <c r="L115" s="203"/>
      <c r="M115" s="207"/>
      <c r="T115" s="208"/>
      <c r="AT115" s="204" t="s">
        <v>869</v>
      </c>
      <c r="AU115" s="204" t="s">
        <v>240</v>
      </c>
      <c r="AV115" s="202" t="s">
        <v>240</v>
      </c>
      <c r="AW115" s="202" t="s">
        <v>871</v>
      </c>
      <c r="AX115" s="202" t="s">
        <v>544</v>
      </c>
      <c r="AY115" s="204" t="s">
        <v>858</v>
      </c>
    </row>
    <row r="116" spans="2:65" s="119" customFormat="1" ht="16.5" customHeight="1" x14ac:dyDescent="0.25">
      <c r="B116" s="120"/>
      <c r="C116" s="418" t="s">
        <v>905</v>
      </c>
      <c r="D116" s="418" t="s">
        <v>512</v>
      </c>
      <c r="E116" s="419" t="s">
        <v>6379</v>
      </c>
      <c r="F116" s="420" t="s">
        <v>6380</v>
      </c>
      <c r="G116" s="421" t="s">
        <v>85</v>
      </c>
      <c r="H116" s="422">
        <v>18</v>
      </c>
      <c r="I116" s="423"/>
      <c r="J116" s="423">
        <f>ROUND(I116*H116,2)</f>
        <v>0</v>
      </c>
      <c r="K116" s="420" t="s">
        <v>862</v>
      </c>
      <c r="L116" s="120"/>
      <c r="M116" s="190" t="s">
        <v>792</v>
      </c>
      <c r="N116" s="191" t="s">
        <v>809</v>
      </c>
      <c r="O116" s="192">
        <v>0.253</v>
      </c>
      <c r="P116" s="192">
        <f>O116*H116</f>
        <v>4.5540000000000003</v>
      </c>
      <c r="Q116" s="192">
        <v>4.28E-3</v>
      </c>
      <c r="R116" s="192">
        <f>Q116*H116</f>
        <v>7.7039999999999997E-2</v>
      </c>
      <c r="S116" s="192">
        <v>0</v>
      </c>
      <c r="T116" s="193">
        <f>S116*H116</f>
        <v>0</v>
      </c>
      <c r="AR116" s="194" t="s">
        <v>955</v>
      </c>
      <c r="AT116" s="194" t="s">
        <v>512</v>
      </c>
      <c r="AU116" s="194" t="s">
        <v>240</v>
      </c>
      <c r="AY116" s="112" t="s">
        <v>858</v>
      </c>
      <c r="BE116" s="195">
        <f>IF(N116="základní",J116,0)</f>
        <v>0</v>
      </c>
      <c r="BF116" s="195">
        <f>IF(N116="snížená",J116,0)</f>
        <v>0</v>
      </c>
      <c r="BG116" s="195">
        <f>IF(N116="zákl. přenesená",J116,0)</f>
        <v>0</v>
      </c>
      <c r="BH116" s="195">
        <f>IF(N116="sníž. přenesená",J116,0)</f>
        <v>0</v>
      </c>
      <c r="BI116" s="195">
        <f>IF(N116="nulová",J116,0)</f>
        <v>0</v>
      </c>
      <c r="BJ116" s="112" t="s">
        <v>544</v>
      </c>
      <c r="BK116" s="195">
        <f>ROUND(I116*H116,2)</f>
        <v>0</v>
      </c>
      <c r="BL116" s="112" t="s">
        <v>955</v>
      </c>
      <c r="BM116" s="194" t="s">
        <v>6381</v>
      </c>
    </row>
    <row r="117" spans="2:65" s="119" customFormat="1" x14ac:dyDescent="0.25">
      <c r="B117" s="120"/>
      <c r="D117" s="196" t="s">
        <v>865</v>
      </c>
      <c r="F117" s="197" t="s">
        <v>6382</v>
      </c>
      <c r="L117" s="120"/>
      <c r="M117" s="198"/>
      <c r="T117" s="199"/>
      <c r="AT117" s="112" t="s">
        <v>865</v>
      </c>
      <c r="AU117" s="112" t="s">
        <v>240</v>
      </c>
    </row>
    <row r="118" spans="2:65" s="119" customFormat="1" x14ac:dyDescent="0.25">
      <c r="B118" s="120"/>
      <c r="D118" s="200" t="s">
        <v>867</v>
      </c>
      <c r="F118" s="424" t="s">
        <v>6383</v>
      </c>
      <c r="L118" s="120"/>
      <c r="M118" s="198"/>
      <c r="T118" s="199"/>
      <c r="AT118" s="112" t="s">
        <v>867</v>
      </c>
      <c r="AU118" s="112" t="s">
        <v>240</v>
      </c>
    </row>
    <row r="119" spans="2:65" s="202" customFormat="1" ht="11.25" x14ac:dyDescent="0.25">
      <c r="B119" s="203"/>
      <c r="D119" s="196" t="s">
        <v>869</v>
      </c>
      <c r="E119" s="204" t="s">
        <v>792</v>
      </c>
      <c r="F119" s="205" t="s">
        <v>6384</v>
      </c>
      <c r="H119" s="206">
        <v>18</v>
      </c>
      <c r="L119" s="203"/>
      <c r="M119" s="207"/>
      <c r="T119" s="208"/>
      <c r="AT119" s="204" t="s">
        <v>869</v>
      </c>
      <c r="AU119" s="204" t="s">
        <v>240</v>
      </c>
      <c r="AV119" s="202" t="s">
        <v>240</v>
      </c>
      <c r="AW119" s="202" t="s">
        <v>871</v>
      </c>
      <c r="AX119" s="202" t="s">
        <v>544</v>
      </c>
      <c r="AY119" s="204" t="s">
        <v>858</v>
      </c>
    </row>
    <row r="120" spans="2:65" s="119" customFormat="1" ht="16.5" customHeight="1" x14ac:dyDescent="0.25">
      <c r="B120" s="120"/>
      <c r="C120" s="418" t="s">
        <v>911</v>
      </c>
      <c r="D120" s="418" t="s">
        <v>512</v>
      </c>
      <c r="E120" s="419" t="s">
        <v>6385</v>
      </c>
      <c r="F120" s="420" t="s">
        <v>6386</v>
      </c>
      <c r="G120" s="421" t="s">
        <v>85</v>
      </c>
      <c r="H120" s="422">
        <v>43</v>
      </c>
      <c r="I120" s="423"/>
      <c r="J120" s="423">
        <f>ROUND(I120*H120,2)</f>
        <v>0</v>
      </c>
      <c r="K120" s="420" t="s">
        <v>862</v>
      </c>
      <c r="L120" s="120"/>
      <c r="M120" s="190" t="s">
        <v>792</v>
      </c>
      <c r="N120" s="191" t="s">
        <v>809</v>
      </c>
      <c r="O120" s="192">
        <v>0.28299999999999997</v>
      </c>
      <c r="P120" s="192">
        <f>O120*H120</f>
        <v>12.168999999999999</v>
      </c>
      <c r="Q120" s="192">
        <v>6.0200000000000002E-3</v>
      </c>
      <c r="R120" s="192">
        <f>Q120*H120</f>
        <v>0.25886000000000003</v>
      </c>
      <c r="S120" s="192">
        <v>0</v>
      </c>
      <c r="T120" s="193">
        <f>S120*H120</f>
        <v>0</v>
      </c>
      <c r="AR120" s="194" t="s">
        <v>955</v>
      </c>
      <c r="AT120" s="194" t="s">
        <v>512</v>
      </c>
      <c r="AU120" s="194" t="s">
        <v>240</v>
      </c>
      <c r="AY120" s="112" t="s">
        <v>858</v>
      </c>
      <c r="BE120" s="195">
        <f>IF(N120="základní",J120,0)</f>
        <v>0</v>
      </c>
      <c r="BF120" s="195">
        <f>IF(N120="snížená",J120,0)</f>
        <v>0</v>
      </c>
      <c r="BG120" s="195">
        <f>IF(N120="zákl. přenesená",J120,0)</f>
        <v>0</v>
      </c>
      <c r="BH120" s="195">
        <f>IF(N120="sníž. přenesená",J120,0)</f>
        <v>0</v>
      </c>
      <c r="BI120" s="195">
        <f>IF(N120="nulová",J120,0)</f>
        <v>0</v>
      </c>
      <c r="BJ120" s="112" t="s">
        <v>544</v>
      </c>
      <c r="BK120" s="195">
        <f>ROUND(I120*H120,2)</f>
        <v>0</v>
      </c>
      <c r="BL120" s="112" t="s">
        <v>955</v>
      </c>
      <c r="BM120" s="194" t="s">
        <v>6387</v>
      </c>
    </row>
    <row r="121" spans="2:65" s="119" customFormat="1" x14ac:dyDescent="0.25">
      <c r="B121" s="120"/>
      <c r="D121" s="196" t="s">
        <v>865</v>
      </c>
      <c r="F121" s="197" t="s">
        <v>6388</v>
      </c>
      <c r="L121" s="120"/>
      <c r="M121" s="198"/>
      <c r="T121" s="199"/>
      <c r="AT121" s="112" t="s">
        <v>865</v>
      </c>
      <c r="AU121" s="112" t="s">
        <v>240</v>
      </c>
    </row>
    <row r="122" spans="2:65" s="119" customFormat="1" x14ac:dyDescent="0.25">
      <c r="B122" s="120"/>
      <c r="D122" s="200" t="s">
        <v>867</v>
      </c>
      <c r="F122" s="424" t="s">
        <v>6389</v>
      </c>
      <c r="L122" s="120"/>
      <c r="M122" s="198"/>
      <c r="T122" s="199"/>
      <c r="AT122" s="112" t="s">
        <v>867</v>
      </c>
      <c r="AU122" s="112" t="s">
        <v>240</v>
      </c>
    </row>
    <row r="123" spans="2:65" s="202" customFormat="1" ht="11.25" x14ac:dyDescent="0.25">
      <c r="B123" s="203"/>
      <c r="D123" s="196" t="s">
        <v>869</v>
      </c>
      <c r="E123" s="204" t="s">
        <v>792</v>
      </c>
      <c r="F123" s="205" t="s">
        <v>6390</v>
      </c>
      <c r="H123" s="206">
        <v>36</v>
      </c>
      <c r="L123" s="203"/>
      <c r="M123" s="207"/>
      <c r="T123" s="208"/>
      <c r="AT123" s="204" t="s">
        <v>869</v>
      </c>
      <c r="AU123" s="204" t="s">
        <v>240</v>
      </c>
      <c r="AV123" s="202" t="s">
        <v>240</v>
      </c>
      <c r="AW123" s="202" t="s">
        <v>871</v>
      </c>
      <c r="AX123" s="202" t="s">
        <v>857</v>
      </c>
      <c r="AY123" s="204" t="s">
        <v>858</v>
      </c>
    </row>
    <row r="124" spans="2:65" s="202" customFormat="1" ht="11.25" x14ac:dyDescent="0.25">
      <c r="B124" s="203"/>
      <c r="D124" s="196" t="s">
        <v>869</v>
      </c>
      <c r="E124" s="204" t="s">
        <v>792</v>
      </c>
      <c r="F124" s="205" t="s">
        <v>6391</v>
      </c>
      <c r="H124" s="206">
        <v>7</v>
      </c>
      <c r="L124" s="203"/>
      <c r="M124" s="207"/>
      <c r="T124" s="208"/>
      <c r="AT124" s="204" t="s">
        <v>869</v>
      </c>
      <c r="AU124" s="204" t="s">
        <v>240</v>
      </c>
      <c r="AV124" s="202" t="s">
        <v>240</v>
      </c>
      <c r="AW124" s="202" t="s">
        <v>871</v>
      </c>
      <c r="AX124" s="202" t="s">
        <v>857</v>
      </c>
      <c r="AY124" s="204" t="s">
        <v>858</v>
      </c>
    </row>
    <row r="125" spans="2:65" s="425" customFormat="1" ht="11.25" x14ac:dyDescent="0.25">
      <c r="B125" s="426"/>
      <c r="D125" s="196" t="s">
        <v>869</v>
      </c>
      <c r="E125" s="427" t="s">
        <v>792</v>
      </c>
      <c r="F125" s="428" t="s">
        <v>4776</v>
      </c>
      <c r="H125" s="429">
        <v>43</v>
      </c>
      <c r="L125" s="426"/>
      <c r="M125" s="430"/>
      <c r="T125" s="431"/>
      <c r="AT125" s="427" t="s">
        <v>869</v>
      </c>
      <c r="AU125" s="427" t="s">
        <v>240</v>
      </c>
      <c r="AV125" s="425" t="s">
        <v>863</v>
      </c>
      <c r="AW125" s="425" t="s">
        <v>871</v>
      </c>
      <c r="AX125" s="425" t="s">
        <v>544</v>
      </c>
      <c r="AY125" s="427" t="s">
        <v>858</v>
      </c>
    </row>
    <row r="126" spans="2:65" s="119" customFormat="1" ht="16.5" customHeight="1" x14ac:dyDescent="0.25">
      <c r="B126" s="120"/>
      <c r="C126" s="418" t="s">
        <v>917</v>
      </c>
      <c r="D126" s="418" t="s">
        <v>512</v>
      </c>
      <c r="E126" s="419" t="s">
        <v>6392</v>
      </c>
      <c r="F126" s="420" t="s">
        <v>6393</v>
      </c>
      <c r="G126" s="421" t="s">
        <v>85</v>
      </c>
      <c r="H126" s="422">
        <v>2.1</v>
      </c>
      <c r="I126" s="423"/>
      <c r="J126" s="423">
        <f>ROUND(I126*H126,2)</f>
        <v>0</v>
      </c>
      <c r="K126" s="420" t="s">
        <v>862</v>
      </c>
      <c r="L126" s="120"/>
      <c r="M126" s="190" t="s">
        <v>792</v>
      </c>
      <c r="N126" s="191" t="s">
        <v>809</v>
      </c>
      <c r="O126" s="192">
        <v>0.40300000000000002</v>
      </c>
      <c r="P126" s="192">
        <f>O126*H126</f>
        <v>0.84630000000000005</v>
      </c>
      <c r="Q126" s="192">
        <v>6.5300000000000002E-3</v>
      </c>
      <c r="R126" s="192">
        <f>Q126*H126</f>
        <v>1.3713000000000001E-2</v>
      </c>
      <c r="S126" s="192">
        <v>0</v>
      </c>
      <c r="T126" s="193">
        <f>S126*H126</f>
        <v>0</v>
      </c>
      <c r="AR126" s="194" t="s">
        <v>955</v>
      </c>
      <c r="AT126" s="194" t="s">
        <v>512</v>
      </c>
      <c r="AU126" s="194" t="s">
        <v>240</v>
      </c>
      <c r="AY126" s="112" t="s">
        <v>858</v>
      </c>
      <c r="BE126" s="195">
        <f>IF(N126="základní",J126,0)</f>
        <v>0</v>
      </c>
      <c r="BF126" s="195">
        <f>IF(N126="snížená",J126,0)</f>
        <v>0</v>
      </c>
      <c r="BG126" s="195">
        <f>IF(N126="zákl. přenesená",J126,0)</f>
        <v>0</v>
      </c>
      <c r="BH126" s="195">
        <f>IF(N126="sníž. přenesená",J126,0)</f>
        <v>0</v>
      </c>
      <c r="BI126" s="195">
        <f>IF(N126="nulová",J126,0)</f>
        <v>0</v>
      </c>
      <c r="BJ126" s="112" t="s">
        <v>544</v>
      </c>
      <c r="BK126" s="195">
        <f>ROUND(I126*H126,2)</f>
        <v>0</v>
      </c>
      <c r="BL126" s="112" t="s">
        <v>955</v>
      </c>
      <c r="BM126" s="194" t="s">
        <v>6394</v>
      </c>
    </row>
    <row r="127" spans="2:65" s="119" customFormat="1" x14ac:dyDescent="0.25">
      <c r="B127" s="120"/>
      <c r="D127" s="196" t="s">
        <v>865</v>
      </c>
      <c r="F127" s="197" t="s">
        <v>6395</v>
      </c>
      <c r="L127" s="120"/>
      <c r="M127" s="198"/>
      <c r="T127" s="199"/>
      <c r="AT127" s="112" t="s">
        <v>865</v>
      </c>
      <c r="AU127" s="112" t="s">
        <v>240</v>
      </c>
    </row>
    <row r="128" spans="2:65" s="119" customFormat="1" x14ac:dyDescent="0.25">
      <c r="B128" s="120"/>
      <c r="D128" s="200" t="s">
        <v>867</v>
      </c>
      <c r="F128" s="424" t="s">
        <v>6396</v>
      </c>
      <c r="L128" s="120"/>
      <c r="M128" s="198"/>
      <c r="T128" s="199"/>
      <c r="AT128" s="112" t="s">
        <v>867</v>
      </c>
      <c r="AU128" s="112" t="s">
        <v>240</v>
      </c>
    </row>
    <row r="129" spans="2:65" s="202" customFormat="1" ht="11.25" x14ac:dyDescent="0.25">
      <c r="B129" s="203"/>
      <c r="D129" s="196" t="s">
        <v>869</v>
      </c>
      <c r="E129" s="204" t="s">
        <v>792</v>
      </c>
      <c r="F129" s="205" t="s">
        <v>6363</v>
      </c>
      <c r="H129" s="206">
        <v>2.1</v>
      </c>
      <c r="L129" s="203"/>
      <c r="M129" s="207"/>
      <c r="T129" s="208"/>
      <c r="AT129" s="204" t="s">
        <v>869</v>
      </c>
      <c r="AU129" s="204" t="s">
        <v>240</v>
      </c>
      <c r="AV129" s="202" t="s">
        <v>240</v>
      </c>
      <c r="AW129" s="202" t="s">
        <v>871</v>
      </c>
      <c r="AX129" s="202" t="s">
        <v>544</v>
      </c>
      <c r="AY129" s="204" t="s">
        <v>858</v>
      </c>
    </row>
    <row r="130" spans="2:65" s="119" customFormat="1" ht="16.5" customHeight="1" x14ac:dyDescent="0.25">
      <c r="B130" s="120"/>
      <c r="C130" s="418" t="s">
        <v>924</v>
      </c>
      <c r="D130" s="418" t="s">
        <v>512</v>
      </c>
      <c r="E130" s="419" t="s">
        <v>6397</v>
      </c>
      <c r="F130" s="420" t="s">
        <v>6398</v>
      </c>
      <c r="G130" s="421" t="s">
        <v>84</v>
      </c>
      <c r="H130" s="422">
        <v>2</v>
      </c>
      <c r="I130" s="423"/>
      <c r="J130" s="423">
        <f>ROUND(I130*H130,2)</f>
        <v>0</v>
      </c>
      <c r="K130" s="420" t="s">
        <v>862</v>
      </c>
      <c r="L130" s="120"/>
      <c r="M130" s="190" t="s">
        <v>792</v>
      </c>
      <c r="N130" s="191" t="s">
        <v>809</v>
      </c>
      <c r="O130" s="192">
        <v>1.59</v>
      </c>
      <c r="P130" s="192">
        <f>O130*H130</f>
        <v>3.18</v>
      </c>
      <c r="Q130" s="192">
        <v>4.28E-3</v>
      </c>
      <c r="R130" s="192">
        <f>Q130*H130</f>
        <v>8.5599999999999999E-3</v>
      </c>
      <c r="S130" s="192">
        <v>0</v>
      </c>
      <c r="T130" s="193">
        <f>S130*H130</f>
        <v>0</v>
      </c>
      <c r="AR130" s="194" t="s">
        <v>955</v>
      </c>
      <c r="AT130" s="194" t="s">
        <v>512</v>
      </c>
      <c r="AU130" s="194" t="s">
        <v>240</v>
      </c>
      <c r="AY130" s="112" t="s">
        <v>858</v>
      </c>
      <c r="BE130" s="195">
        <f>IF(N130="základní",J130,0)</f>
        <v>0</v>
      </c>
      <c r="BF130" s="195">
        <f>IF(N130="snížená",J130,0)</f>
        <v>0</v>
      </c>
      <c r="BG130" s="195">
        <f>IF(N130="zákl. přenesená",J130,0)</f>
        <v>0</v>
      </c>
      <c r="BH130" s="195">
        <f>IF(N130="sníž. přenesená",J130,0)</f>
        <v>0</v>
      </c>
      <c r="BI130" s="195">
        <f>IF(N130="nulová",J130,0)</f>
        <v>0</v>
      </c>
      <c r="BJ130" s="112" t="s">
        <v>544</v>
      </c>
      <c r="BK130" s="195">
        <f>ROUND(I130*H130,2)</f>
        <v>0</v>
      </c>
      <c r="BL130" s="112" t="s">
        <v>955</v>
      </c>
      <c r="BM130" s="194" t="s">
        <v>6399</v>
      </c>
    </row>
    <row r="131" spans="2:65" s="119" customFormat="1" x14ac:dyDescent="0.25">
      <c r="B131" s="120"/>
      <c r="D131" s="196" t="s">
        <v>865</v>
      </c>
      <c r="F131" s="197" t="s">
        <v>6400</v>
      </c>
      <c r="L131" s="120"/>
      <c r="M131" s="198"/>
      <c r="T131" s="199"/>
      <c r="AT131" s="112" t="s">
        <v>865</v>
      </c>
      <c r="AU131" s="112" t="s">
        <v>240</v>
      </c>
    </row>
    <row r="132" spans="2:65" s="119" customFormat="1" x14ac:dyDescent="0.25">
      <c r="B132" s="120"/>
      <c r="D132" s="200" t="s">
        <v>867</v>
      </c>
      <c r="F132" s="424" t="s">
        <v>6401</v>
      </c>
      <c r="L132" s="120"/>
      <c r="M132" s="198"/>
      <c r="T132" s="199"/>
      <c r="AT132" s="112" t="s">
        <v>867</v>
      </c>
      <c r="AU132" s="112" t="s">
        <v>240</v>
      </c>
    </row>
    <row r="133" spans="2:65" s="119" customFormat="1" ht="16.5" customHeight="1" x14ac:dyDescent="0.25">
      <c r="B133" s="120"/>
      <c r="C133" s="418" t="s">
        <v>931</v>
      </c>
      <c r="D133" s="418" t="s">
        <v>512</v>
      </c>
      <c r="E133" s="419" t="s">
        <v>6402</v>
      </c>
      <c r="F133" s="420" t="s">
        <v>6403</v>
      </c>
      <c r="G133" s="421" t="s">
        <v>67</v>
      </c>
      <c r="H133" s="422">
        <v>1</v>
      </c>
      <c r="I133" s="423"/>
      <c r="J133" s="423">
        <f>ROUND(I133*H133,2)</f>
        <v>0</v>
      </c>
      <c r="K133" s="420" t="s">
        <v>862</v>
      </c>
      <c r="L133" s="120"/>
      <c r="M133" s="190" t="s">
        <v>792</v>
      </c>
      <c r="N133" s="191" t="s">
        <v>809</v>
      </c>
      <c r="O133" s="192">
        <v>0.42399999999999999</v>
      </c>
      <c r="P133" s="192">
        <f>O133*H133</f>
        <v>0.42399999999999999</v>
      </c>
      <c r="Q133" s="192">
        <v>1.2999999999999999E-4</v>
      </c>
      <c r="R133" s="192">
        <f>Q133*H133</f>
        <v>1.2999999999999999E-4</v>
      </c>
      <c r="S133" s="192">
        <v>0</v>
      </c>
      <c r="T133" s="193">
        <f>S133*H133</f>
        <v>0</v>
      </c>
      <c r="AR133" s="194" t="s">
        <v>955</v>
      </c>
      <c r="AT133" s="194" t="s">
        <v>512</v>
      </c>
      <c r="AU133" s="194" t="s">
        <v>240</v>
      </c>
      <c r="AY133" s="112" t="s">
        <v>858</v>
      </c>
      <c r="BE133" s="195">
        <f>IF(N133="základní",J133,0)</f>
        <v>0</v>
      </c>
      <c r="BF133" s="195">
        <f>IF(N133="snížená",J133,0)</f>
        <v>0</v>
      </c>
      <c r="BG133" s="195">
        <f>IF(N133="zákl. přenesená",J133,0)</f>
        <v>0</v>
      </c>
      <c r="BH133" s="195">
        <f>IF(N133="sníž. přenesená",J133,0)</f>
        <v>0</v>
      </c>
      <c r="BI133" s="195">
        <f>IF(N133="nulová",J133,0)</f>
        <v>0</v>
      </c>
      <c r="BJ133" s="112" t="s">
        <v>544</v>
      </c>
      <c r="BK133" s="195">
        <f>ROUND(I133*H133,2)</f>
        <v>0</v>
      </c>
      <c r="BL133" s="112" t="s">
        <v>955</v>
      </c>
      <c r="BM133" s="194" t="s">
        <v>6404</v>
      </c>
    </row>
    <row r="134" spans="2:65" s="119" customFormat="1" x14ac:dyDescent="0.25">
      <c r="B134" s="120"/>
      <c r="D134" s="196" t="s">
        <v>865</v>
      </c>
      <c r="F134" s="197" t="s">
        <v>6405</v>
      </c>
      <c r="L134" s="120"/>
      <c r="M134" s="198"/>
      <c r="T134" s="199"/>
      <c r="AT134" s="112" t="s">
        <v>865</v>
      </c>
      <c r="AU134" s="112" t="s">
        <v>240</v>
      </c>
    </row>
    <row r="135" spans="2:65" s="119" customFormat="1" x14ac:dyDescent="0.25">
      <c r="B135" s="120"/>
      <c r="D135" s="200" t="s">
        <v>867</v>
      </c>
      <c r="F135" s="424" t="s">
        <v>6406</v>
      </c>
      <c r="L135" s="120"/>
      <c r="M135" s="198"/>
      <c r="T135" s="199"/>
      <c r="AT135" s="112" t="s">
        <v>867</v>
      </c>
      <c r="AU135" s="112" t="s">
        <v>240</v>
      </c>
    </row>
    <row r="136" spans="2:65" s="119" customFormat="1" ht="16.5" customHeight="1" x14ac:dyDescent="0.25">
      <c r="B136" s="120"/>
      <c r="C136" s="418" t="s">
        <v>937</v>
      </c>
      <c r="D136" s="418" t="s">
        <v>512</v>
      </c>
      <c r="E136" s="419" t="s">
        <v>742</v>
      </c>
      <c r="F136" s="420" t="s">
        <v>743</v>
      </c>
      <c r="G136" s="421" t="s">
        <v>67</v>
      </c>
      <c r="H136" s="422">
        <v>2</v>
      </c>
      <c r="I136" s="423"/>
      <c r="J136" s="423">
        <f>ROUND(I136*H136,2)</f>
        <v>0</v>
      </c>
      <c r="K136" s="420" t="s">
        <v>862</v>
      </c>
      <c r="L136" s="120"/>
      <c r="M136" s="190" t="s">
        <v>792</v>
      </c>
      <c r="N136" s="191" t="s">
        <v>809</v>
      </c>
      <c r="O136" s="192">
        <v>0.42399999999999999</v>
      </c>
      <c r="P136" s="192">
        <f>O136*H136</f>
        <v>0.84799999999999998</v>
      </c>
      <c r="Q136" s="192">
        <v>2.3000000000000001E-4</v>
      </c>
      <c r="R136" s="192">
        <f>Q136*H136</f>
        <v>4.6000000000000001E-4</v>
      </c>
      <c r="S136" s="192">
        <v>0</v>
      </c>
      <c r="T136" s="193">
        <f>S136*H136</f>
        <v>0</v>
      </c>
      <c r="AR136" s="194" t="s">
        <v>955</v>
      </c>
      <c r="AT136" s="194" t="s">
        <v>512</v>
      </c>
      <c r="AU136" s="194" t="s">
        <v>240</v>
      </c>
      <c r="AY136" s="112" t="s">
        <v>858</v>
      </c>
      <c r="BE136" s="195">
        <f>IF(N136="základní",J136,0)</f>
        <v>0</v>
      </c>
      <c r="BF136" s="195">
        <f>IF(N136="snížená",J136,0)</f>
        <v>0</v>
      </c>
      <c r="BG136" s="195">
        <f>IF(N136="zákl. přenesená",J136,0)</f>
        <v>0</v>
      </c>
      <c r="BH136" s="195">
        <f>IF(N136="sníž. přenesená",J136,0)</f>
        <v>0</v>
      </c>
      <c r="BI136" s="195">
        <f>IF(N136="nulová",J136,0)</f>
        <v>0</v>
      </c>
      <c r="BJ136" s="112" t="s">
        <v>544</v>
      </c>
      <c r="BK136" s="195">
        <f>ROUND(I136*H136,2)</f>
        <v>0</v>
      </c>
      <c r="BL136" s="112" t="s">
        <v>955</v>
      </c>
      <c r="BM136" s="194" t="s">
        <v>6407</v>
      </c>
    </row>
    <row r="137" spans="2:65" s="119" customFormat="1" x14ac:dyDescent="0.25">
      <c r="B137" s="120"/>
      <c r="D137" s="196" t="s">
        <v>865</v>
      </c>
      <c r="F137" s="197" t="s">
        <v>6408</v>
      </c>
      <c r="L137" s="120"/>
      <c r="M137" s="198"/>
      <c r="T137" s="199"/>
      <c r="AT137" s="112" t="s">
        <v>865</v>
      </c>
      <c r="AU137" s="112" t="s">
        <v>240</v>
      </c>
    </row>
    <row r="138" spans="2:65" s="119" customFormat="1" x14ac:dyDescent="0.25">
      <c r="B138" s="120"/>
      <c r="D138" s="200" t="s">
        <v>867</v>
      </c>
      <c r="F138" s="424" t="s">
        <v>6409</v>
      </c>
      <c r="L138" s="120"/>
      <c r="M138" s="198"/>
      <c r="T138" s="199"/>
      <c r="AT138" s="112" t="s">
        <v>867</v>
      </c>
      <c r="AU138" s="112" t="s">
        <v>240</v>
      </c>
    </row>
    <row r="139" spans="2:65" s="119" customFormat="1" ht="16.5" customHeight="1" x14ac:dyDescent="0.25">
      <c r="B139" s="120"/>
      <c r="C139" s="418" t="s">
        <v>944</v>
      </c>
      <c r="D139" s="418" t="s">
        <v>512</v>
      </c>
      <c r="E139" s="419" t="s">
        <v>6410</v>
      </c>
      <c r="F139" s="420" t="s">
        <v>6411</v>
      </c>
      <c r="G139" s="421" t="s">
        <v>67</v>
      </c>
      <c r="H139" s="422">
        <v>2</v>
      </c>
      <c r="I139" s="423"/>
      <c r="J139" s="423">
        <f>ROUND(I139*H139,2)</f>
        <v>0</v>
      </c>
      <c r="K139" s="420" t="s">
        <v>862</v>
      </c>
      <c r="L139" s="120"/>
      <c r="M139" s="190" t="s">
        <v>792</v>
      </c>
      <c r="N139" s="191" t="s">
        <v>809</v>
      </c>
      <c r="O139" s="192">
        <v>6.4000000000000001E-2</v>
      </c>
      <c r="P139" s="192">
        <f>O139*H139</f>
        <v>0.128</v>
      </c>
      <c r="Q139" s="192">
        <v>0</v>
      </c>
      <c r="R139" s="192">
        <f>Q139*H139</f>
        <v>0</v>
      </c>
      <c r="S139" s="192">
        <v>0</v>
      </c>
      <c r="T139" s="193">
        <f>S139*H139</f>
        <v>0</v>
      </c>
      <c r="AR139" s="194" t="s">
        <v>955</v>
      </c>
      <c r="AT139" s="194" t="s">
        <v>512</v>
      </c>
      <c r="AU139" s="194" t="s">
        <v>240</v>
      </c>
      <c r="AY139" s="112" t="s">
        <v>858</v>
      </c>
      <c r="BE139" s="195">
        <f>IF(N139="základní",J139,0)</f>
        <v>0</v>
      </c>
      <c r="BF139" s="195">
        <f>IF(N139="snížená",J139,0)</f>
        <v>0</v>
      </c>
      <c r="BG139" s="195">
        <f>IF(N139="zákl. přenesená",J139,0)</f>
        <v>0</v>
      </c>
      <c r="BH139" s="195">
        <f>IF(N139="sníž. přenesená",J139,0)</f>
        <v>0</v>
      </c>
      <c r="BI139" s="195">
        <f>IF(N139="nulová",J139,0)</f>
        <v>0</v>
      </c>
      <c r="BJ139" s="112" t="s">
        <v>544</v>
      </c>
      <c r="BK139" s="195">
        <f>ROUND(I139*H139,2)</f>
        <v>0</v>
      </c>
      <c r="BL139" s="112" t="s">
        <v>955</v>
      </c>
      <c r="BM139" s="194" t="s">
        <v>6412</v>
      </c>
    </row>
    <row r="140" spans="2:65" s="119" customFormat="1" x14ac:dyDescent="0.25">
      <c r="B140" s="120"/>
      <c r="D140" s="196" t="s">
        <v>865</v>
      </c>
      <c r="F140" s="197" t="s">
        <v>6413</v>
      </c>
      <c r="L140" s="120"/>
      <c r="M140" s="198"/>
      <c r="T140" s="199"/>
      <c r="AT140" s="112" t="s">
        <v>865</v>
      </c>
      <c r="AU140" s="112" t="s">
        <v>240</v>
      </c>
    </row>
    <row r="141" spans="2:65" s="119" customFormat="1" x14ac:dyDescent="0.25">
      <c r="B141" s="120"/>
      <c r="D141" s="200" t="s">
        <v>867</v>
      </c>
      <c r="F141" s="424" t="s">
        <v>6414</v>
      </c>
      <c r="L141" s="120"/>
      <c r="M141" s="198"/>
      <c r="T141" s="199"/>
      <c r="AT141" s="112" t="s">
        <v>867</v>
      </c>
      <c r="AU141" s="112" t="s">
        <v>240</v>
      </c>
    </row>
    <row r="142" spans="2:65" s="119" customFormat="1" ht="16.5" customHeight="1" x14ac:dyDescent="0.25">
      <c r="B142" s="120"/>
      <c r="C142" s="418" t="s">
        <v>950</v>
      </c>
      <c r="D142" s="418" t="s">
        <v>512</v>
      </c>
      <c r="E142" s="419" t="s">
        <v>744</v>
      </c>
      <c r="F142" s="420" t="s">
        <v>745</v>
      </c>
      <c r="G142" s="421" t="s">
        <v>85</v>
      </c>
      <c r="H142" s="422">
        <v>63</v>
      </c>
      <c r="I142" s="423"/>
      <c r="J142" s="423">
        <f>ROUND(I142*H142,2)</f>
        <v>0</v>
      </c>
      <c r="K142" s="420" t="s">
        <v>862</v>
      </c>
      <c r="L142" s="120"/>
      <c r="M142" s="190" t="s">
        <v>792</v>
      </c>
      <c r="N142" s="191" t="s">
        <v>809</v>
      </c>
      <c r="O142" s="192">
        <v>6.2E-2</v>
      </c>
      <c r="P142" s="192">
        <f>O142*H142</f>
        <v>3.9060000000000001</v>
      </c>
      <c r="Q142" s="192">
        <v>0</v>
      </c>
      <c r="R142" s="192">
        <f>Q142*H142</f>
        <v>0</v>
      </c>
      <c r="S142" s="192">
        <v>0</v>
      </c>
      <c r="T142" s="193">
        <f>S142*H142</f>
        <v>0</v>
      </c>
      <c r="AR142" s="194" t="s">
        <v>955</v>
      </c>
      <c r="AT142" s="194" t="s">
        <v>512</v>
      </c>
      <c r="AU142" s="194" t="s">
        <v>240</v>
      </c>
      <c r="AY142" s="112" t="s">
        <v>858</v>
      </c>
      <c r="BE142" s="195">
        <f>IF(N142="základní",J142,0)</f>
        <v>0</v>
      </c>
      <c r="BF142" s="195">
        <f>IF(N142="snížená",J142,0)</f>
        <v>0</v>
      </c>
      <c r="BG142" s="195">
        <f>IF(N142="zákl. přenesená",J142,0)</f>
        <v>0</v>
      </c>
      <c r="BH142" s="195">
        <f>IF(N142="sníž. přenesená",J142,0)</f>
        <v>0</v>
      </c>
      <c r="BI142" s="195">
        <f>IF(N142="nulová",J142,0)</f>
        <v>0</v>
      </c>
      <c r="BJ142" s="112" t="s">
        <v>544</v>
      </c>
      <c r="BK142" s="195">
        <f>ROUND(I142*H142,2)</f>
        <v>0</v>
      </c>
      <c r="BL142" s="112" t="s">
        <v>955</v>
      </c>
      <c r="BM142" s="194" t="s">
        <v>6415</v>
      </c>
    </row>
    <row r="143" spans="2:65" s="119" customFormat="1" x14ac:dyDescent="0.25">
      <c r="B143" s="120"/>
      <c r="D143" s="196" t="s">
        <v>865</v>
      </c>
      <c r="F143" s="197" t="s">
        <v>6416</v>
      </c>
      <c r="L143" s="120"/>
      <c r="M143" s="198"/>
      <c r="T143" s="199"/>
      <c r="AT143" s="112" t="s">
        <v>865</v>
      </c>
      <c r="AU143" s="112" t="s">
        <v>240</v>
      </c>
    </row>
    <row r="144" spans="2:65" s="119" customFormat="1" x14ac:dyDescent="0.25">
      <c r="B144" s="120"/>
      <c r="D144" s="200" t="s">
        <v>867</v>
      </c>
      <c r="F144" s="424" t="s">
        <v>6417</v>
      </c>
      <c r="L144" s="120"/>
      <c r="M144" s="198"/>
      <c r="T144" s="199"/>
      <c r="AT144" s="112" t="s">
        <v>867</v>
      </c>
      <c r="AU144" s="112" t="s">
        <v>240</v>
      </c>
    </row>
    <row r="145" spans="2:65" s="202" customFormat="1" ht="11.25" x14ac:dyDescent="0.25">
      <c r="B145" s="203"/>
      <c r="D145" s="196" t="s">
        <v>869</v>
      </c>
      <c r="E145" s="204" t="s">
        <v>792</v>
      </c>
      <c r="F145" s="205" t="s">
        <v>6418</v>
      </c>
      <c r="H145" s="206">
        <v>63</v>
      </c>
      <c r="L145" s="203"/>
      <c r="M145" s="207"/>
      <c r="T145" s="208"/>
      <c r="AT145" s="204" t="s">
        <v>869</v>
      </c>
      <c r="AU145" s="204" t="s">
        <v>240</v>
      </c>
      <c r="AV145" s="202" t="s">
        <v>240</v>
      </c>
      <c r="AW145" s="202" t="s">
        <v>871</v>
      </c>
      <c r="AX145" s="202" t="s">
        <v>544</v>
      </c>
      <c r="AY145" s="204" t="s">
        <v>858</v>
      </c>
    </row>
    <row r="146" spans="2:65" s="119" customFormat="1" ht="16.5" customHeight="1" x14ac:dyDescent="0.25">
      <c r="B146" s="120"/>
      <c r="C146" s="418" t="s">
        <v>955</v>
      </c>
      <c r="D146" s="418" t="s">
        <v>512</v>
      </c>
      <c r="E146" s="419" t="s">
        <v>6419</v>
      </c>
      <c r="F146" s="420" t="s">
        <v>6420</v>
      </c>
      <c r="G146" s="421" t="s">
        <v>67</v>
      </c>
      <c r="H146" s="422">
        <v>1</v>
      </c>
      <c r="I146" s="423"/>
      <c r="J146" s="423">
        <f>ROUND(I146*H146,2)</f>
        <v>0</v>
      </c>
      <c r="K146" s="420" t="s">
        <v>862</v>
      </c>
      <c r="L146" s="120"/>
      <c r="M146" s="190" t="s">
        <v>792</v>
      </c>
      <c r="N146" s="191" t="s">
        <v>809</v>
      </c>
      <c r="O146" s="192">
        <v>0.16600000000000001</v>
      </c>
      <c r="P146" s="192">
        <f>O146*H146</f>
        <v>0.16600000000000001</v>
      </c>
      <c r="Q146" s="192">
        <v>2.4000000000000001E-4</v>
      </c>
      <c r="R146" s="192">
        <f>Q146*H146</f>
        <v>2.4000000000000001E-4</v>
      </c>
      <c r="S146" s="192">
        <v>0</v>
      </c>
      <c r="T146" s="193">
        <f>S146*H146</f>
        <v>0</v>
      </c>
      <c r="AR146" s="194" t="s">
        <v>955</v>
      </c>
      <c r="AT146" s="194" t="s">
        <v>512</v>
      </c>
      <c r="AU146" s="194" t="s">
        <v>240</v>
      </c>
      <c r="AY146" s="112" t="s">
        <v>858</v>
      </c>
      <c r="BE146" s="195">
        <f>IF(N146="základní",J146,0)</f>
        <v>0</v>
      </c>
      <c r="BF146" s="195">
        <f>IF(N146="snížená",J146,0)</f>
        <v>0</v>
      </c>
      <c r="BG146" s="195">
        <f>IF(N146="zákl. přenesená",J146,0)</f>
        <v>0</v>
      </c>
      <c r="BH146" s="195">
        <f>IF(N146="sníž. přenesená",J146,0)</f>
        <v>0</v>
      </c>
      <c r="BI146" s="195">
        <f>IF(N146="nulová",J146,0)</f>
        <v>0</v>
      </c>
      <c r="BJ146" s="112" t="s">
        <v>544</v>
      </c>
      <c r="BK146" s="195">
        <f>ROUND(I146*H146,2)</f>
        <v>0</v>
      </c>
      <c r="BL146" s="112" t="s">
        <v>955</v>
      </c>
      <c r="BM146" s="194" t="s">
        <v>6421</v>
      </c>
    </row>
    <row r="147" spans="2:65" s="119" customFormat="1" x14ac:dyDescent="0.25">
      <c r="B147" s="120"/>
      <c r="D147" s="196" t="s">
        <v>865</v>
      </c>
      <c r="F147" s="197" t="s">
        <v>6422</v>
      </c>
      <c r="L147" s="120"/>
      <c r="M147" s="198"/>
      <c r="T147" s="199"/>
      <c r="AT147" s="112" t="s">
        <v>865</v>
      </c>
      <c r="AU147" s="112" t="s">
        <v>240</v>
      </c>
    </row>
    <row r="148" spans="2:65" s="119" customFormat="1" x14ac:dyDescent="0.25">
      <c r="B148" s="120"/>
      <c r="D148" s="200" t="s">
        <v>867</v>
      </c>
      <c r="F148" s="424" t="s">
        <v>6423</v>
      </c>
      <c r="L148" s="120"/>
      <c r="M148" s="198"/>
      <c r="T148" s="199"/>
      <c r="AT148" s="112" t="s">
        <v>867</v>
      </c>
      <c r="AU148" s="112" t="s">
        <v>240</v>
      </c>
    </row>
    <row r="149" spans="2:65" s="119" customFormat="1" ht="16.5" customHeight="1" x14ac:dyDescent="0.25">
      <c r="B149" s="120"/>
      <c r="C149" s="418" t="s">
        <v>962</v>
      </c>
      <c r="D149" s="418" t="s">
        <v>512</v>
      </c>
      <c r="E149" s="419" t="s">
        <v>6424</v>
      </c>
      <c r="F149" s="420" t="s">
        <v>6425</v>
      </c>
      <c r="G149" s="421" t="s">
        <v>67</v>
      </c>
      <c r="H149" s="422">
        <v>2</v>
      </c>
      <c r="I149" s="423"/>
      <c r="J149" s="423">
        <f>ROUND(I149*H149,2)</f>
        <v>0</v>
      </c>
      <c r="K149" s="420" t="s">
        <v>862</v>
      </c>
      <c r="L149" s="120"/>
      <c r="M149" s="190" t="s">
        <v>792</v>
      </c>
      <c r="N149" s="191" t="s">
        <v>809</v>
      </c>
      <c r="O149" s="192">
        <v>0.20599999999999999</v>
      </c>
      <c r="P149" s="192">
        <f>O149*H149</f>
        <v>0.41199999999999998</v>
      </c>
      <c r="Q149" s="192">
        <v>3.8000000000000002E-4</v>
      </c>
      <c r="R149" s="192">
        <f>Q149*H149</f>
        <v>7.6000000000000004E-4</v>
      </c>
      <c r="S149" s="192">
        <v>0</v>
      </c>
      <c r="T149" s="193">
        <f>S149*H149</f>
        <v>0</v>
      </c>
      <c r="AR149" s="194" t="s">
        <v>955</v>
      </c>
      <c r="AT149" s="194" t="s">
        <v>512</v>
      </c>
      <c r="AU149" s="194" t="s">
        <v>240</v>
      </c>
      <c r="AY149" s="112" t="s">
        <v>858</v>
      </c>
      <c r="BE149" s="195">
        <f>IF(N149="základní",J149,0)</f>
        <v>0</v>
      </c>
      <c r="BF149" s="195">
        <f>IF(N149="snížená",J149,0)</f>
        <v>0</v>
      </c>
      <c r="BG149" s="195">
        <f>IF(N149="zákl. přenesená",J149,0)</f>
        <v>0</v>
      </c>
      <c r="BH149" s="195">
        <f>IF(N149="sníž. přenesená",J149,0)</f>
        <v>0</v>
      </c>
      <c r="BI149" s="195">
        <f>IF(N149="nulová",J149,0)</f>
        <v>0</v>
      </c>
      <c r="BJ149" s="112" t="s">
        <v>544</v>
      </c>
      <c r="BK149" s="195">
        <f>ROUND(I149*H149,2)</f>
        <v>0</v>
      </c>
      <c r="BL149" s="112" t="s">
        <v>955</v>
      </c>
      <c r="BM149" s="194" t="s">
        <v>6426</v>
      </c>
    </row>
    <row r="150" spans="2:65" s="119" customFormat="1" x14ac:dyDescent="0.25">
      <c r="B150" s="120"/>
      <c r="D150" s="196" t="s">
        <v>865</v>
      </c>
      <c r="F150" s="197" t="s">
        <v>6427</v>
      </c>
      <c r="L150" s="120"/>
      <c r="M150" s="198"/>
      <c r="T150" s="199"/>
      <c r="AT150" s="112" t="s">
        <v>865</v>
      </c>
      <c r="AU150" s="112" t="s">
        <v>240</v>
      </c>
    </row>
    <row r="151" spans="2:65" s="119" customFormat="1" x14ac:dyDescent="0.25">
      <c r="B151" s="120"/>
      <c r="D151" s="200" t="s">
        <v>867</v>
      </c>
      <c r="F151" s="424" t="s">
        <v>6428</v>
      </c>
      <c r="L151" s="120"/>
      <c r="M151" s="198"/>
      <c r="T151" s="199"/>
      <c r="AT151" s="112" t="s">
        <v>867</v>
      </c>
      <c r="AU151" s="112" t="s">
        <v>240</v>
      </c>
    </row>
    <row r="152" spans="2:65" s="119" customFormat="1" ht="16.5" customHeight="1" x14ac:dyDescent="0.25">
      <c r="B152" s="120"/>
      <c r="C152" s="418" t="s">
        <v>969</v>
      </c>
      <c r="D152" s="418" t="s">
        <v>512</v>
      </c>
      <c r="E152" s="419" t="s">
        <v>746</v>
      </c>
      <c r="F152" s="420" t="s">
        <v>747</v>
      </c>
      <c r="G152" s="421" t="s">
        <v>67</v>
      </c>
      <c r="H152" s="422">
        <v>2</v>
      </c>
      <c r="I152" s="423"/>
      <c r="J152" s="423">
        <f>ROUND(I152*H152,2)</f>
        <v>0</v>
      </c>
      <c r="K152" s="420" t="s">
        <v>862</v>
      </c>
      <c r="L152" s="120"/>
      <c r="M152" s="190" t="s">
        <v>792</v>
      </c>
      <c r="N152" s="191" t="s">
        <v>809</v>
      </c>
      <c r="O152" s="192">
        <v>0.26900000000000002</v>
      </c>
      <c r="P152" s="192">
        <f>O152*H152</f>
        <v>0.53800000000000003</v>
      </c>
      <c r="Q152" s="192">
        <v>8.8000000000000003E-4</v>
      </c>
      <c r="R152" s="192">
        <f>Q152*H152</f>
        <v>1.7600000000000001E-3</v>
      </c>
      <c r="S152" s="192">
        <v>0</v>
      </c>
      <c r="T152" s="193">
        <f>S152*H152</f>
        <v>0</v>
      </c>
      <c r="AR152" s="194" t="s">
        <v>955</v>
      </c>
      <c r="AT152" s="194" t="s">
        <v>512</v>
      </c>
      <c r="AU152" s="194" t="s">
        <v>240</v>
      </c>
      <c r="AY152" s="112" t="s">
        <v>858</v>
      </c>
      <c r="BE152" s="195">
        <f>IF(N152="základní",J152,0)</f>
        <v>0</v>
      </c>
      <c r="BF152" s="195">
        <f>IF(N152="snížená",J152,0)</f>
        <v>0</v>
      </c>
      <c r="BG152" s="195">
        <f>IF(N152="zákl. přenesená",J152,0)</f>
        <v>0</v>
      </c>
      <c r="BH152" s="195">
        <f>IF(N152="sníž. přenesená",J152,0)</f>
        <v>0</v>
      </c>
      <c r="BI152" s="195">
        <f>IF(N152="nulová",J152,0)</f>
        <v>0</v>
      </c>
      <c r="BJ152" s="112" t="s">
        <v>544</v>
      </c>
      <c r="BK152" s="195">
        <f>ROUND(I152*H152,2)</f>
        <v>0</v>
      </c>
      <c r="BL152" s="112" t="s">
        <v>955</v>
      </c>
      <c r="BM152" s="194" t="s">
        <v>6429</v>
      </c>
    </row>
    <row r="153" spans="2:65" s="119" customFormat="1" x14ac:dyDescent="0.25">
      <c r="B153" s="120"/>
      <c r="D153" s="196" t="s">
        <v>865</v>
      </c>
      <c r="F153" s="197" t="s">
        <v>6430</v>
      </c>
      <c r="L153" s="120"/>
      <c r="M153" s="198"/>
      <c r="T153" s="199"/>
      <c r="AT153" s="112" t="s">
        <v>865</v>
      </c>
      <c r="AU153" s="112" t="s">
        <v>240</v>
      </c>
    </row>
    <row r="154" spans="2:65" s="119" customFormat="1" x14ac:dyDescent="0.25">
      <c r="B154" s="120"/>
      <c r="D154" s="200" t="s">
        <v>867</v>
      </c>
      <c r="F154" s="424" t="s">
        <v>6431</v>
      </c>
      <c r="L154" s="120"/>
      <c r="M154" s="198"/>
      <c r="T154" s="199"/>
      <c r="AT154" s="112" t="s">
        <v>867</v>
      </c>
      <c r="AU154" s="112" t="s">
        <v>240</v>
      </c>
    </row>
    <row r="155" spans="2:65" s="119" customFormat="1" ht="16.5" customHeight="1" x14ac:dyDescent="0.25">
      <c r="B155" s="120"/>
      <c r="C155" s="418" t="s">
        <v>978</v>
      </c>
      <c r="D155" s="418" t="s">
        <v>512</v>
      </c>
      <c r="E155" s="419" t="s">
        <v>748</v>
      </c>
      <c r="F155" s="420" t="s">
        <v>749</v>
      </c>
      <c r="G155" s="421" t="s">
        <v>67</v>
      </c>
      <c r="H155" s="422">
        <v>2</v>
      </c>
      <c r="I155" s="423"/>
      <c r="J155" s="423">
        <f>ROUND(I155*H155,2)</f>
        <v>0</v>
      </c>
      <c r="K155" s="420" t="s">
        <v>862</v>
      </c>
      <c r="L155" s="120"/>
      <c r="M155" s="190" t="s">
        <v>792</v>
      </c>
      <c r="N155" s="191" t="s">
        <v>809</v>
      </c>
      <c r="O155" s="192">
        <v>0.35199999999999998</v>
      </c>
      <c r="P155" s="192">
        <f>O155*H155</f>
        <v>0.70399999999999996</v>
      </c>
      <c r="Q155" s="192">
        <v>1.2999999999999999E-3</v>
      </c>
      <c r="R155" s="192">
        <f>Q155*H155</f>
        <v>2.5999999999999999E-3</v>
      </c>
      <c r="S155" s="192">
        <v>0</v>
      </c>
      <c r="T155" s="193">
        <f>S155*H155</f>
        <v>0</v>
      </c>
      <c r="AR155" s="194" t="s">
        <v>955</v>
      </c>
      <c r="AT155" s="194" t="s">
        <v>512</v>
      </c>
      <c r="AU155" s="194" t="s">
        <v>240</v>
      </c>
      <c r="AY155" s="112" t="s">
        <v>858</v>
      </c>
      <c r="BE155" s="195">
        <f>IF(N155="základní",J155,0)</f>
        <v>0</v>
      </c>
      <c r="BF155" s="195">
        <f>IF(N155="snížená",J155,0)</f>
        <v>0</v>
      </c>
      <c r="BG155" s="195">
        <f>IF(N155="zákl. přenesená",J155,0)</f>
        <v>0</v>
      </c>
      <c r="BH155" s="195">
        <f>IF(N155="sníž. přenesená",J155,0)</f>
        <v>0</v>
      </c>
      <c r="BI155" s="195">
        <f>IF(N155="nulová",J155,0)</f>
        <v>0</v>
      </c>
      <c r="BJ155" s="112" t="s">
        <v>544</v>
      </c>
      <c r="BK155" s="195">
        <f>ROUND(I155*H155,2)</f>
        <v>0</v>
      </c>
      <c r="BL155" s="112" t="s">
        <v>955</v>
      </c>
      <c r="BM155" s="194" t="s">
        <v>6432</v>
      </c>
    </row>
    <row r="156" spans="2:65" s="119" customFormat="1" x14ac:dyDescent="0.25">
      <c r="B156" s="120"/>
      <c r="D156" s="196" t="s">
        <v>865</v>
      </c>
      <c r="F156" s="197" t="s">
        <v>6433</v>
      </c>
      <c r="L156" s="120"/>
      <c r="M156" s="198"/>
      <c r="T156" s="199"/>
      <c r="AT156" s="112" t="s">
        <v>865</v>
      </c>
      <c r="AU156" s="112" t="s">
        <v>240</v>
      </c>
    </row>
    <row r="157" spans="2:65" s="119" customFormat="1" x14ac:dyDescent="0.25">
      <c r="B157" s="120"/>
      <c r="D157" s="200" t="s">
        <v>867</v>
      </c>
      <c r="F157" s="424" t="s">
        <v>6434</v>
      </c>
      <c r="L157" s="120"/>
      <c r="M157" s="198"/>
      <c r="T157" s="199"/>
      <c r="AT157" s="112" t="s">
        <v>867</v>
      </c>
      <c r="AU157" s="112" t="s">
        <v>240</v>
      </c>
    </row>
    <row r="158" spans="2:65" s="119" customFormat="1" ht="16.5" customHeight="1" x14ac:dyDescent="0.25">
      <c r="B158" s="120"/>
      <c r="C158" s="418" t="s">
        <v>986</v>
      </c>
      <c r="D158" s="418" t="s">
        <v>512</v>
      </c>
      <c r="E158" s="419" t="s">
        <v>6435</v>
      </c>
      <c r="F158" s="420" t="s">
        <v>6436</v>
      </c>
      <c r="G158" s="421" t="s">
        <v>63</v>
      </c>
      <c r="H158" s="422">
        <v>0.36799999999999999</v>
      </c>
      <c r="I158" s="423"/>
      <c r="J158" s="423">
        <f>ROUND(I158*H158,2)</f>
        <v>0</v>
      </c>
      <c r="K158" s="420" t="s">
        <v>862</v>
      </c>
      <c r="L158" s="120"/>
      <c r="M158" s="190" t="s">
        <v>792</v>
      </c>
      <c r="N158" s="191" t="s">
        <v>809</v>
      </c>
      <c r="O158" s="192">
        <v>0.88600000000000001</v>
      </c>
      <c r="P158" s="192">
        <f>O158*H158</f>
        <v>0.326048</v>
      </c>
      <c r="Q158" s="192">
        <v>0</v>
      </c>
      <c r="R158" s="192">
        <f>Q158*H158</f>
        <v>0</v>
      </c>
      <c r="S158" s="192">
        <v>0</v>
      </c>
      <c r="T158" s="193">
        <f>S158*H158</f>
        <v>0</v>
      </c>
      <c r="AR158" s="194" t="s">
        <v>955</v>
      </c>
      <c r="AT158" s="194" t="s">
        <v>512</v>
      </c>
      <c r="AU158" s="194" t="s">
        <v>240</v>
      </c>
      <c r="AY158" s="112" t="s">
        <v>858</v>
      </c>
      <c r="BE158" s="195">
        <f>IF(N158="základní",J158,0)</f>
        <v>0</v>
      </c>
      <c r="BF158" s="195">
        <f>IF(N158="snížená",J158,0)</f>
        <v>0</v>
      </c>
      <c r="BG158" s="195">
        <f>IF(N158="zákl. přenesená",J158,0)</f>
        <v>0</v>
      </c>
      <c r="BH158" s="195">
        <f>IF(N158="sníž. přenesená",J158,0)</f>
        <v>0</v>
      </c>
      <c r="BI158" s="195">
        <f>IF(N158="nulová",J158,0)</f>
        <v>0</v>
      </c>
      <c r="BJ158" s="112" t="s">
        <v>544</v>
      </c>
      <c r="BK158" s="195">
        <f>ROUND(I158*H158,2)</f>
        <v>0</v>
      </c>
      <c r="BL158" s="112" t="s">
        <v>955</v>
      </c>
      <c r="BM158" s="194" t="s">
        <v>6437</v>
      </c>
    </row>
    <row r="159" spans="2:65" s="119" customFormat="1" ht="19.5" x14ac:dyDescent="0.25">
      <c r="B159" s="120"/>
      <c r="D159" s="196" t="s">
        <v>865</v>
      </c>
      <c r="F159" s="197" t="s">
        <v>6438</v>
      </c>
      <c r="L159" s="120"/>
      <c r="M159" s="198"/>
      <c r="T159" s="199"/>
      <c r="AT159" s="112" t="s">
        <v>865</v>
      </c>
      <c r="AU159" s="112" t="s">
        <v>240</v>
      </c>
    </row>
    <row r="160" spans="2:65" s="119" customFormat="1" x14ac:dyDescent="0.25">
      <c r="B160" s="120"/>
      <c r="D160" s="200" t="s">
        <v>867</v>
      </c>
      <c r="F160" s="424" t="s">
        <v>6439</v>
      </c>
      <c r="L160" s="120"/>
      <c r="M160" s="198"/>
      <c r="T160" s="199"/>
      <c r="AT160" s="112" t="s">
        <v>867</v>
      </c>
      <c r="AU160" s="112" t="s">
        <v>240</v>
      </c>
    </row>
    <row r="161" spans="2:65" s="119" customFormat="1" ht="16.5" customHeight="1" x14ac:dyDescent="0.25">
      <c r="B161" s="120"/>
      <c r="C161" s="418" t="s">
        <v>992</v>
      </c>
      <c r="D161" s="418" t="s">
        <v>512</v>
      </c>
      <c r="E161" s="419" t="s">
        <v>6440</v>
      </c>
      <c r="F161" s="420" t="s">
        <v>6441</v>
      </c>
      <c r="G161" s="421" t="s">
        <v>67</v>
      </c>
      <c r="H161" s="422">
        <v>1</v>
      </c>
      <c r="I161" s="423"/>
      <c r="J161" s="423">
        <f>ROUND(I161*H161,2)</f>
        <v>0</v>
      </c>
      <c r="K161" s="420" t="s">
        <v>792</v>
      </c>
      <c r="L161" s="120"/>
      <c r="M161" s="190" t="s">
        <v>792</v>
      </c>
      <c r="N161" s="191" t="s">
        <v>809</v>
      </c>
      <c r="O161" s="192">
        <v>0</v>
      </c>
      <c r="P161" s="192">
        <f>O161*H161</f>
        <v>0</v>
      </c>
      <c r="Q161" s="192">
        <v>0</v>
      </c>
      <c r="R161" s="192">
        <f>Q161*H161</f>
        <v>0</v>
      </c>
      <c r="S161" s="192">
        <v>0</v>
      </c>
      <c r="T161" s="193">
        <f>S161*H161</f>
        <v>0</v>
      </c>
      <c r="AR161" s="194" t="s">
        <v>955</v>
      </c>
      <c r="AT161" s="194" t="s">
        <v>512</v>
      </c>
      <c r="AU161" s="194" t="s">
        <v>240</v>
      </c>
      <c r="AY161" s="112" t="s">
        <v>858</v>
      </c>
      <c r="BE161" s="195">
        <f>IF(N161="základní",J161,0)</f>
        <v>0</v>
      </c>
      <c r="BF161" s="195">
        <f>IF(N161="snížená",J161,0)</f>
        <v>0</v>
      </c>
      <c r="BG161" s="195">
        <f>IF(N161="zákl. přenesená",J161,0)</f>
        <v>0</v>
      </c>
      <c r="BH161" s="195">
        <f>IF(N161="sníž. přenesená",J161,0)</f>
        <v>0</v>
      </c>
      <c r="BI161" s="195">
        <f>IF(N161="nulová",J161,0)</f>
        <v>0</v>
      </c>
      <c r="BJ161" s="112" t="s">
        <v>544</v>
      </c>
      <c r="BK161" s="195">
        <f>ROUND(I161*H161,2)</f>
        <v>0</v>
      </c>
      <c r="BL161" s="112" t="s">
        <v>955</v>
      </c>
      <c r="BM161" s="194" t="s">
        <v>6442</v>
      </c>
    </row>
    <row r="162" spans="2:65" s="119" customFormat="1" x14ac:dyDescent="0.25">
      <c r="B162" s="120"/>
      <c r="D162" s="196" t="s">
        <v>865</v>
      </c>
      <c r="F162" s="197" t="s">
        <v>6441</v>
      </c>
      <c r="L162" s="120"/>
      <c r="M162" s="198"/>
      <c r="T162" s="199"/>
      <c r="AT162" s="112" t="s">
        <v>865</v>
      </c>
      <c r="AU162" s="112" t="s">
        <v>240</v>
      </c>
    </row>
    <row r="163" spans="2:65" s="119" customFormat="1" ht="16.5" customHeight="1" x14ac:dyDescent="0.25">
      <c r="B163" s="120"/>
      <c r="C163" s="418" t="s">
        <v>999</v>
      </c>
      <c r="D163" s="418" t="s">
        <v>512</v>
      </c>
      <c r="E163" s="419" t="s">
        <v>6443</v>
      </c>
      <c r="F163" s="420" t="s">
        <v>750</v>
      </c>
      <c r="G163" s="421" t="s">
        <v>67</v>
      </c>
      <c r="H163" s="422">
        <v>1</v>
      </c>
      <c r="I163" s="423"/>
      <c r="J163" s="423">
        <f>ROUND(I163*H163,2)</f>
        <v>0</v>
      </c>
      <c r="K163" s="420" t="s">
        <v>792</v>
      </c>
      <c r="L163" s="120"/>
      <c r="M163" s="190" t="s">
        <v>792</v>
      </c>
      <c r="N163" s="191" t="s">
        <v>809</v>
      </c>
      <c r="O163" s="192">
        <v>0</v>
      </c>
      <c r="P163" s="192">
        <f>O163*H163</f>
        <v>0</v>
      </c>
      <c r="Q163" s="192">
        <v>0</v>
      </c>
      <c r="R163" s="192">
        <f>Q163*H163</f>
        <v>0</v>
      </c>
      <c r="S163" s="192">
        <v>0</v>
      </c>
      <c r="T163" s="193">
        <f>S163*H163</f>
        <v>0</v>
      </c>
      <c r="AR163" s="194" t="s">
        <v>955</v>
      </c>
      <c r="AT163" s="194" t="s">
        <v>512</v>
      </c>
      <c r="AU163" s="194" t="s">
        <v>240</v>
      </c>
      <c r="AY163" s="112" t="s">
        <v>858</v>
      </c>
      <c r="BE163" s="195">
        <f>IF(N163="základní",J163,0)</f>
        <v>0</v>
      </c>
      <c r="BF163" s="195">
        <f>IF(N163="snížená",J163,0)</f>
        <v>0</v>
      </c>
      <c r="BG163" s="195">
        <f>IF(N163="zákl. přenesená",J163,0)</f>
        <v>0</v>
      </c>
      <c r="BH163" s="195">
        <f>IF(N163="sníž. přenesená",J163,0)</f>
        <v>0</v>
      </c>
      <c r="BI163" s="195">
        <f>IF(N163="nulová",J163,0)</f>
        <v>0</v>
      </c>
      <c r="BJ163" s="112" t="s">
        <v>544</v>
      </c>
      <c r="BK163" s="195">
        <f>ROUND(I163*H163,2)</f>
        <v>0</v>
      </c>
      <c r="BL163" s="112" t="s">
        <v>955</v>
      </c>
      <c r="BM163" s="194" t="s">
        <v>6444</v>
      </c>
    </row>
    <row r="164" spans="2:65" s="119" customFormat="1" x14ac:dyDescent="0.25">
      <c r="B164" s="120"/>
      <c r="D164" s="196" t="s">
        <v>865</v>
      </c>
      <c r="F164" s="197" t="s">
        <v>750</v>
      </c>
      <c r="L164" s="120"/>
      <c r="M164" s="198"/>
      <c r="T164" s="199"/>
      <c r="AT164" s="112" t="s">
        <v>865</v>
      </c>
      <c r="AU164" s="112" t="s">
        <v>240</v>
      </c>
    </row>
    <row r="165" spans="2:65" s="119" customFormat="1" ht="16.5" customHeight="1" x14ac:dyDescent="0.25">
      <c r="B165" s="120"/>
      <c r="C165" s="418" t="s">
        <v>1005</v>
      </c>
      <c r="D165" s="418" t="s">
        <v>512</v>
      </c>
      <c r="E165" s="419" t="s">
        <v>6445</v>
      </c>
      <c r="F165" s="420" t="s">
        <v>6446</v>
      </c>
      <c r="G165" s="421" t="s">
        <v>67</v>
      </c>
      <c r="H165" s="422">
        <v>1</v>
      </c>
      <c r="I165" s="423"/>
      <c r="J165" s="423">
        <f>ROUND(I165*H165,2)</f>
        <v>0</v>
      </c>
      <c r="K165" s="420" t="s">
        <v>792</v>
      </c>
      <c r="L165" s="120"/>
      <c r="M165" s="190" t="s">
        <v>792</v>
      </c>
      <c r="N165" s="191" t="s">
        <v>809</v>
      </c>
      <c r="O165" s="192">
        <v>0</v>
      </c>
      <c r="P165" s="192">
        <f>O165*H165</f>
        <v>0</v>
      </c>
      <c r="Q165" s="192">
        <v>0</v>
      </c>
      <c r="R165" s="192">
        <f>Q165*H165</f>
        <v>0</v>
      </c>
      <c r="S165" s="192">
        <v>0</v>
      </c>
      <c r="T165" s="193">
        <f>S165*H165</f>
        <v>0</v>
      </c>
      <c r="AR165" s="194" t="s">
        <v>955</v>
      </c>
      <c r="AT165" s="194" t="s">
        <v>512</v>
      </c>
      <c r="AU165" s="194" t="s">
        <v>240</v>
      </c>
      <c r="AY165" s="112" t="s">
        <v>858</v>
      </c>
      <c r="BE165" s="195">
        <f>IF(N165="základní",J165,0)</f>
        <v>0</v>
      </c>
      <c r="BF165" s="195">
        <f>IF(N165="snížená",J165,0)</f>
        <v>0</v>
      </c>
      <c r="BG165" s="195">
        <f>IF(N165="zákl. přenesená",J165,0)</f>
        <v>0</v>
      </c>
      <c r="BH165" s="195">
        <f>IF(N165="sníž. přenesená",J165,0)</f>
        <v>0</v>
      </c>
      <c r="BI165" s="195">
        <f>IF(N165="nulová",J165,0)</f>
        <v>0</v>
      </c>
      <c r="BJ165" s="112" t="s">
        <v>544</v>
      </c>
      <c r="BK165" s="195">
        <f>ROUND(I165*H165,2)</f>
        <v>0</v>
      </c>
      <c r="BL165" s="112" t="s">
        <v>955</v>
      </c>
      <c r="BM165" s="194" t="s">
        <v>6447</v>
      </c>
    </row>
    <row r="166" spans="2:65" s="119" customFormat="1" x14ac:dyDescent="0.25">
      <c r="B166" s="120"/>
      <c r="D166" s="196" t="s">
        <v>865</v>
      </c>
      <c r="F166" s="197" t="s">
        <v>6446</v>
      </c>
      <c r="L166" s="120"/>
      <c r="M166" s="198"/>
      <c r="T166" s="199"/>
      <c r="AT166" s="112" t="s">
        <v>865</v>
      </c>
      <c r="AU166" s="112" t="s">
        <v>240</v>
      </c>
    </row>
    <row r="167" spans="2:65" s="119" customFormat="1" ht="16.5" customHeight="1" x14ac:dyDescent="0.25">
      <c r="B167" s="120"/>
      <c r="C167" s="418" t="s">
        <v>1012</v>
      </c>
      <c r="D167" s="418" t="s">
        <v>512</v>
      </c>
      <c r="E167" s="419" t="s">
        <v>6448</v>
      </c>
      <c r="F167" s="420" t="s">
        <v>792</v>
      </c>
      <c r="G167" s="421" t="s">
        <v>67</v>
      </c>
      <c r="H167" s="422">
        <v>1</v>
      </c>
      <c r="I167" s="423"/>
      <c r="J167" s="423">
        <f>ROUND(I167*H167,2)</f>
        <v>0</v>
      </c>
      <c r="K167" s="420" t="s">
        <v>792</v>
      </c>
      <c r="L167" s="120"/>
      <c r="M167" s="190" t="s">
        <v>792</v>
      </c>
      <c r="N167" s="191" t="s">
        <v>809</v>
      </c>
      <c r="O167" s="192">
        <v>0</v>
      </c>
      <c r="P167" s="192">
        <f>O167*H167</f>
        <v>0</v>
      </c>
      <c r="Q167" s="192">
        <v>0</v>
      </c>
      <c r="R167" s="192">
        <f>Q167*H167</f>
        <v>0</v>
      </c>
      <c r="S167" s="192">
        <v>0</v>
      </c>
      <c r="T167" s="193">
        <f>S167*H167</f>
        <v>0</v>
      </c>
      <c r="AR167" s="194" t="s">
        <v>955</v>
      </c>
      <c r="AT167" s="194" t="s">
        <v>512</v>
      </c>
      <c r="AU167" s="194" t="s">
        <v>240</v>
      </c>
      <c r="AY167" s="112" t="s">
        <v>858</v>
      </c>
      <c r="BE167" s="195">
        <f>IF(N167="základní",J167,0)</f>
        <v>0</v>
      </c>
      <c r="BF167" s="195">
        <f>IF(N167="snížená",J167,0)</f>
        <v>0</v>
      </c>
      <c r="BG167" s="195">
        <f>IF(N167="zákl. přenesená",J167,0)</f>
        <v>0</v>
      </c>
      <c r="BH167" s="195">
        <f>IF(N167="sníž. přenesená",J167,0)</f>
        <v>0</v>
      </c>
      <c r="BI167" s="195">
        <f>IF(N167="nulová",J167,0)</f>
        <v>0</v>
      </c>
      <c r="BJ167" s="112" t="s">
        <v>544</v>
      </c>
      <c r="BK167" s="195">
        <f>ROUND(I167*H167,2)</f>
        <v>0</v>
      </c>
      <c r="BL167" s="112" t="s">
        <v>955</v>
      </c>
      <c r="BM167" s="194" t="s">
        <v>6449</v>
      </c>
    </row>
    <row r="168" spans="2:65" s="119" customFormat="1" x14ac:dyDescent="0.25">
      <c r="B168" s="120"/>
      <c r="D168" s="196" t="s">
        <v>865</v>
      </c>
      <c r="F168" s="197" t="s">
        <v>5337</v>
      </c>
      <c r="L168" s="120"/>
      <c r="M168" s="198"/>
      <c r="T168" s="199"/>
      <c r="AT168" s="112" t="s">
        <v>865</v>
      </c>
      <c r="AU168" s="112" t="s">
        <v>240</v>
      </c>
    </row>
    <row r="169" spans="2:65" s="171" customFormat="1" ht="22.9" customHeight="1" x14ac:dyDescent="0.2">
      <c r="B169" s="172"/>
      <c r="D169" s="173" t="s">
        <v>854</v>
      </c>
      <c r="E169" s="181" t="s">
        <v>5638</v>
      </c>
      <c r="F169" s="181" t="s">
        <v>5639</v>
      </c>
      <c r="J169" s="182">
        <f>BK169</f>
        <v>0</v>
      </c>
      <c r="L169" s="172"/>
      <c r="M169" s="176"/>
      <c r="P169" s="177">
        <f>SUM(P170:P172)</f>
        <v>0.75</v>
      </c>
      <c r="R169" s="177">
        <f>SUM(R170:R172)</f>
        <v>3.8E-3</v>
      </c>
      <c r="T169" s="178">
        <f>SUM(T170:T172)</f>
        <v>0</v>
      </c>
      <c r="AR169" s="173" t="s">
        <v>240</v>
      </c>
      <c r="AT169" s="179" t="s">
        <v>854</v>
      </c>
      <c r="AU169" s="179" t="s">
        <v>544</v>
      </c>
      <c r="AY169" s="173" t="s">
        <v>858</v>
      </c>
      <c r="BK169" s="180">
        <f>SUM(BK170:BK172)</f>
        <v>0</v>
      </c>
    </row>
    <row r="170" spans="2:65" s="119" customFormat="1" ht="21.75" customHeight="1" x14ac:dyDescent="0.25">
      <c r="B170" s="120"/>
      <c r="C170" s="418" t="s">
        <v>1032</v>
      </c>
      <c r="D170" s="418" t="s">
        <v>512</v>
      </c>
      <c r="E170" s="419" t="s">
        <v>6450</v>
      </c>
      <c r="F170" s="420" t="s">
        <v>6451</v>
      </c>
      <c r="G170" s="421" t="s">
        <v>67</v>
      </c>
      <c r="H170" s="422">
        <v>1</v>
      </c>
      <c r="I170" s="423"/>
      <c r="J170" s="423">
        <f>ROUND(I170*H170,2)</f>
        <v>0</v>
      </c>
      <c r="K170" s="420" t="s">
        <v>862</v>
      </c>
      <c r="L170" s="120"/>
      <c r="M170" s="190" t="s">
        <v>792</v>
      </c>
      <c r="N170" s="191" t="s">
        <v>809</v>
      </c>
      <c r="O170" s="192">
        <v>0.75</v>
      </c>
      <c r="P170" s="192">
        <f>O170*H170</f>
        <v>0.75</v>
      </c>
      <c r="Q170" s="192">
        <v>3.8E-3</v>
      </c>
      <c r="R170" s="192">
        <f>Q170*H170</f>
        <v>3.8E-3</v>
      </c>
      <c r="S170" s="192">
        <v>0</v>
      </c>
      <c r="T170" s="193">
        <f>S170*H170</f>
        <v>0</v>
      </c>
      <c r="AR170" s="194" t="s">
        <v>955</v>
      </c>
      <c r="AT170" s="194" t="s">
        <v>512</v>
      </c>
      <c r="AU170" s="194" t="s">
        <v>240</v>
      </c>
      <c r="AY170" s="112" t="s">
        <v>858</v>
      </c>
      <c r="BE170" s="195">
        <f>IF(N170="základní",J170,0)</f>
        <v>0</v>
      </c>
      <c r="BF170" s="195">
        <f>IF(N170="snížená",J170,0)</f>
        <v>0</v>
      </c>
      <c r="BG170" s="195">
        <f>IF(N170="zákl. přenesená",J170,0)</f>
        <v>0</v>
      </c>
      <c r="BH170" s="195">
        <f>IF(N170="sníž. přenesená",J170,0)</f>
        <v>0</v>
      </c>
      <c r="BI170" s="195">
        <f>IF(N170="nulová",J170,0)</f>
        <v>0</v>
      </c>
      <c r="BJ170" s="112" t="s">
        <v>544</v>
      </c>
      <c r="BK170" s="195">
        <f>ROUND(I170*H170,2)</f>
        <v>0</v>
      </c>
      <c r="BL170" s="112" t="s">
        <v>955</v>
      </c>
      <c r="BM170" s="194" t="s">
        <v>6452</v>
      </c>
    </row>
    <row r="171" spans="2:65" s="119" customFormat="1" x14ac:dyDescent="0.25">
      <c r="B171" s="120"/>
      <c r="D171" s="196" t="s">
        <v>865</v>
      </c>
      <c r="F171" s="197" t="s">
        <v>6453</v>
      </c>
      <c r="L171" s="120"/>
      <c r="M171" s="198"/>
      <c r="T171" s="199"/>
      <c r="AT171" s="112" t="s">
        <v>865</v>
      </c>
      <c r="AU171" s="112" t="s">
        <v>240</v>
      </c>
    </row>
    <row r="172" spans="2:65" s="119" customFormat="1" x14ac:dyDescent="0.25">
      <c r="B172" s="120"/>
      <c r="D172" s="200" t="s">
        <v>867</v>
      </c>
      <c r="F172" s="424" t="s">
        <v>6454</v>
      </c>
      <c r="L172" s="120"/>
      <c r="M172" s="198"/>
      <c r="T172" s="199"/>
      <c r="AT172" s="112" t="s">
        <v>867</v>
      </c>
      <c r="AU172" s="112" t="s">
        <v>240</v>
      </c>
    </row>
    <row r="173" spans="2:65" s="171" customFormat="1" ht="22.9" customHeight="1" x14ac:dyDescent="0.2">
      <c r="B173" s="172"/>
      <c r="D173" s="173" t="s">
        <v>854</v>
      </c>
      <c r="E173" s="181" t="s">
        <v>2835</v>
      </c>
      <c r="F173" s="181" t="s">
        <v>2836</v>
      </c>
      <c r="J173" s="182">
        <f>BK173</f>
        <v>0</v>
      </c>
      <c r="L173" s="172"/>
      <c r="M173" s="176"/>
      <c r="P173" s="177">
        <f>SUM(P174:P183)</f>
        <v>5.6070000000000002</v>
      </c>
      <c r="R173" s="177">
        <f>SUM(R174:R183)</f>
        <v>5.6700000000000006E-3</v>
      </c>
      <c r="T173" s="178">
        <f>SUM(T174:T183)</f>
        <v>0</v>
      </c>
      <c r="AR173" s="173" t="s">
        <v>240</v>
      </c>
      <c r="AT173" s="179" t="s">
        <v>854</v>
      </c>
      <c r="AU173" s="179" t="s">
        <v>544</v>
      </c>
      <c r="AY173" s="173" t="s">
        <v>858</v>
      </c>
      <c r="BK173" s="180">
        <f>SUM(BK174:BK183)</f>
        <v>0</v>
      </c>
    </row>
    <row r="174" spans="2:65" s="119" customFormat="1" ht="16.5" customHeight="1" x14ac:dyDescent="0.25">
      <c r="B174" s="120"/>
      <c r="C174" s="418" t="s">
        <v>1017</v>
      </c>
      <c r="D174" s="418" t="s">
        <v>512</v>
      </c>
      <c r="E174" s="419" t="s">
        <v>736</v>
      </c>
      <c r="F174" s="420" t="s">
        <v>737</v>
      </c>
      <c r="G174" s="421" t="s">
        <v>85</v>
      </c>
      <c r="H174" s="422">
        <v>63</v>
      </c>
      <c r="I174" s="423"/>
      <c r="J174" s="423">
        <f>ROUND(I174*H174,2)</f>
        <v>0</v>
      </c>
      <c r="K174" s="420" t="s">
        <v>862</v>
      </c>
      <c r="L174" s="120"/>
      <c r="M174" s="190" t="s">
        <v>792</v>
      </c>
      <c r="N174" s="191" t="s">
        <v>809</v>
      </c>
      <c r="O174" s="192">
        <v>0.03</v>
      </c>
      <c r="P174" s="192">
        <f>O174*H174</f>
        <v>1.89</v>
      </c>
      <c r="Q174" s="192">
        <v>2.0000000000000002E-5</v>
      </c>
      <c r="R174" s="192">
        <f>Q174*H174</f>
        <v>1.2600000000000001E-3</v>
      </c>
      <c r="S174" s="192">
        <v>0</v>
      </c>
      <c r="T174" s="193">
        <f>S174*H174</f>
        <v>0</v>
      </c>
      <c r="AR174" s="194" t="s">
        <v>955</v>
      </c>
      <c r="AT174" s="194" t="s">
        <v>512</v>
      </c>
      <c r="AU174" s="194" t="s">
        <v>240</v>
      </c>
      <c r="AY174" s="112" t="s">
        <v>858</v>
      </c>
      <c r="BE174" s="195">
        <f>IF(N174="základní",J174,0)</f>
        <v>0</v>
      </c>
      <c r="BF174" s="195">
        <f>IF(N174="snížená",J174,0)</f>
        <v>0</v>
      </c>
      <c r="BG174" s="195">
        <f>IF(N174="zákl. přenesená",J174,0)</f>
        <v>0</v>
      </c>
      <c r="BH174" s="195">
        <f>IF(N174="sníž. přenesená",J174,0)</f>
        <v>0</v>
      </c>
      <c r="BI174" s="195">
        <f>IF(N174="nulová",J174,0)</f>
        <v>0</v>
      </c>
      <c r="BJ174" s="112" t="s">
        <v>544</v>
      </c>
      <c r="BK174" s="195">
        <f>ROUND(I174*H174,2)</f>
        <v>0</v>
      </c>
      <c r="BL174" s="112" t="s">
        <v>955</v>
      </c>
      <c r="BM174" s="194" t="s">
        <v>6455</v>
      </c>
    </row>
    <row r="175" spans="2:65" s="119" customFormat="1" x14ac:dyDescent="0.25">
      <c r="B175" s="120"/>
      <c r="D175" s="196" t="s">
        <v>865</v>
      </c>
      <c r="F175" s="197" t="s">
        <v>6456</v>
      </c>
      <c r="L175" s="120"/>
      <c r="M175" s="198"/>
      <c r="T175" s="199"/>
      <c r="AT175" s="112" t="s">
        <v>865</v>
      </c>
      <c r="AU175" s="112" t="s">
        <v>240</v>
      </c>
    </row>
    <row r="176" spans="2:65" s="119" customFormat="1" x14ac:dyDescent="0.25">
      <c r="B176" s="120"/>
      <c r="D176" s="200" t="s">
        <v>867</v>
      </c>
      <c r="F176" s="424" t="s">
        <v>6457</v>
      </c>
      <c r="L176" s="120"/>
      <c r="M176" s="198"/>
      <c r="T176" s="199"/>
      <c r="AT176" s="112" t="s">
        <v>867</v>
      </c>
      <c r="AU176" s="112" t="s">
        <v>240</v>
      </c>
    </row>
    <row r="177" spans="2:65" s="202" customFormat="1" ht="11.25" x14ac:dyDescent="0.25">
      <c r="B177" s="203"/>
      <c r="D177" s="196" t="s">
        <v>869</v>
      </c>
      <c r="E177" s="204" t="s">
        <v>792</v>
      </c>
      <c r="F177" s="205" t="s">
        <v>1276</v>
      </c>
      <c r="H177" s="206">
        <v>63</v>
      </c>
      <c r="L177" s="203"/>
      <c r="M177" s="207"/>
      <c r="T177" s="208"/>
      <c r="AT177" s="204" t="s">
        <v>869</v>
      </c>
      <c r="AU177" s="204" t="s">
        <v>240</v>
      </c>
      <c r="AV177" s="202" t="s">
        <v>240</v>
      </c>
      <c r="AW177" s="202" t="s">
        <v>871</v>
      </c>
      <c r="AX177" s="202" t="s">
        <v>544</v>
      </c>
      <c r="AY177" s="204" t="s">
        <v>858</v>
      </c>
    </row>
    <row r="178" spans="2:65" s="119" customFormat="1" ht="16.5" customHeight="1" x14ac:dyDescent="0.25">
      <c r="B178" s="120"/>
      <c r="C178" s="418" t="s">
        <v>1021</v>
      </c>
      <c r="D178" s="418" t="s">
        <v>512</v>
      </c>
      <c r="E178" s="419" t="s">
        <v>6458</v>
      </c>
      <c r="F178" s="420" t="s">
        <v>6459</v>
      </c>
      <c r="G178" s="421" t="s">
        <v>85</v>
      </c>
      <c r="H178" s="422">
        <v>63</v>
      </c>
      <c r="I178" s="423"/>
      <c r="J178" s="423">
        <f>ROUND(I178*H178,2)</f>
        <v>0</v>
      </c>
      <c r="K178" s="420" t="s">
        <v>862</v>
      </c>
      <c r="L178" s="120"/>
      <c r="M178" s="190" t="s">
        <v>792</v>
      </c>
      <c r="N178" s="191" t="s">
        <v>809</v>
      </c>
      <c r="O178" s="192">
        <v>2.8000000000000001E-2</v>
      </c>
      <c r="P178" s="192">
        <f>O178*H178</f>
        <v>1.764</v>
      </c>
      <c r="Q178" s="192">
        <v>4.0000000000000003E-5</v>
      </c>
      <c r="R178" s="192">
        <f>Q178*H178</f>
        <v>2.5200000000000001E-3</v>
      </c>
      <c r="S178" s="192">
        <v>0</v>
      </c>
      <c r="T178" s="193">
        <f>S178*H178</f>
        <v>0</v>
      </c>
      <c r="AR178" s="194" t="s">
        <v>955</v>
      </c>
      <c r="AT178" s="194" t="s">
        <v>512</v>
      </c>
      <c r="AU178" s="194" t="s">
        <v>240</v>
      </c>
      <c r="AY178" s="112" t="s">
        <v>858</v>
      </c>
      <c r="BE178" s="195">
        <f>IF(N178="základní",J178,0)</f>
        <v>0</v>
      </c>
      <c r="BF178" s="195">
        <f>IF(N178="snížená",J178,0)</f>
        <v>0</v>
      </c>
      <c r="BG178" s="195">
        <f>IF(N178="zákl. přenesená",J178,0)</f>
        <v>0</v>
      </c>
      <c r="BH178" s="195">
        <f>IF(N178="sníž. přenesená",J178,0)</f>
        <v>0</v>
      </c>
      <c r="BI178" s="195">
        <f>IF(N178="nulová",J178,0)</f>
        <v>0</v>
      </c>
      <c r="BJ178" s="112" t="s">
        <v>544</v>
      </c>
      <c r="BK178" s="195">
        <f>ROUND(I178*H178,2)</f>
        <v>0</v>
      </c>
      <c r="BL178" s="112" t="s">
        <v>955</v>
      </c>
      <c r="BM178" s="194" t="s">
        <v>6460</v>
      </c>
    </row>
    <row r="179" spans="2:65" s="119" customFormat="1" x14ac:dyDescent="0.25">
      <c r="B179" s="120"/>
      <c r="D179" s="196" t="s">
        <v>865</v>
      </c>
      <c r="F179" s="197" t="s">
        <v>6461</v>
      </c>
      <c r="L179" s="120"/>
      <c r="M179" s="198"/>
      <c r="T179" s="199"/>
      <c r="AT179" s="112" t="s">
        <v>865</v>
      </c>
      <c r="AU179" s="112" t="s">
        <v>240</v>
      </c>
    </row>
    <row r="180" spans="2:65" s="119" customFormat="1" x14ac:dyDescent="0.25">
      <c r="B180" s="120"/>
      <c r="D180" s="200" t="s">
        <v>867</v>
      </c>
      <c r="F180" s="424" t="s">
        <v>6462</v>
      </c>
      <c r="L180" s="120"/>
      <c r="M180" s="198"/>
      <c r="T180" s="199"/>
      <c r="AT180" s="112" t="s">
        <v>867</v>
      </c>
      <c r="AU180" s="112" t="s">
        <v>240</v>
      </c>
    </row>
    <row r="181" spans="2:65" s="119" customFormat="1" ht="16.5" customHeight="1" x14ac:dyDescent="0.25">
      <c r="B181" s="120"/>
      <c r="C181" s="418" t="s">
        <v>1027</v>
      </c>
      <c r="D181" s="418" t="s">
        <v>512</v>
      </c>
      <c r="E181" s="419" t="s">
        <v>6463</v>
      </c>
      <c r="F181" s="420" t="s">
        <v>6464</v>
      </c>
      <c r="G181" s="421" t="s">
        <v>85</v>
      </c>
      <c r="H181" s="422">
        <v>63</v>
      </c>
      <c r="I181" s="423"/>
      <c r="J181" s="423">
        <f>ROUND(I181*H181,2)</f>
        <v>0</v>
      </c>
      <c r="K181" s="420" t="s">
        <v>862</v>
      </c>
      <c r="L181" s="120"/>
      <c r="M181" s="190" t="s">
        <v>792</v>
      </c>
      <c r="N181" s="191" t="s">
        <v>809</v>
      </c>
      <c r="O181" s="192">
        <v>3.1E-2</v>
      </c>
      <c r="P181" s="192">
        <f>O181*H181</f>
        <v>1.9530000000000001</v>
      </c>
      <c r="Q181" s="192">
        <v>3.0000000000000001E-5</v>
      </c>
      <c r="R181" s="192">
        <f>Q181*H181</f>
        <v>1.89E-3</v>
      </c>
      <c r="S181" s="192">
        <v>0</v>
      </c>
      <c r="T181" s="193">
        <f>S181*H181</f>
        <v>0</v>
      </c>
      <c r="AR181" s="194" t="s">
        <v>955</v>
      </c>
      <c r="AT181" s="194" t="s">
        <v>512</v>
      </c>
      <c r="AU181" s="194" t="s">
        <v>240</v>
      </c>
      <c r="AY181" s="112" t="s">
        <v>858</v>
      </c>
      <c r="BE181" s="195">
        <f>IF(N181="základní",J181,0)</f>
        <v>0</v>
      </c>
      <c r="BF181" s="195">
        <f>IF(N181="snížená",J181,0)</f>
        <v>0</v>
      </c>
      <c r="BG181" s="195">
        <f>IF(N181="zákl. přenesená",J181,0)</f>
        <v>0</v>
      </c>
      <c r="BH181" s="195">
        <f>IF(N181="sníž. přenesená",J181,0)</f>
        <v>0</v>
      </c>
      <c r="BI181" s="195">
        <f>IF(N181="nulová",J181,0)</f>
        <v>0</v>
      </c>
      <c r="BJ181" s="112" t="s">
        <v>544</v>
      </c>
      <c r="BK181" s="195">
        <f>ROUND(I181*H181,2)</f>
        <v>0</v>
      </c>
      <c r="BL181" s="112" t="s">
        <v>955</v>
      </c>
      <c r="BM181" s="194" t="s">
        <v>6465</v>
      </c>
    </row>
    <row r="182" spans="2:65" s="119" customFormat="1" x14ac:dyDescent="0.25">
      <c r="B182" s="120"/>
      <c r="D182" s="196" t="s">
        <v>865</v>
      </c>
      <c r="F182" s="197" t="s">
        <v>6466</v>
      </c>
      <c r="L182" s="120"/>
      <c r="M182" s="198"/>
      <c r="T182" s="199"/>
      <c r="AT182" s="112" t="s">
        <v>865</v>
      </c>
      <c r="AU182" s="112" t="s">
        <v>240</v>
      </c>
    </row>
    <row r="183" spans="2:65" s="119" customFormat="1" x14ac:dyDescent="0.25">
      <c r="B183" s="120"/>
      <c r="D183" s="200" t="s">
        <v>867</v>
      </c>
      <c r="F183" s="424" t="s">
        <v>6467</v>
      </c>
      <c r="L183" s="120"/>
      <c r="M183" s="219"/>
      <c r="N183" s="220"/>
      <c r="O183" s="220"/>
      <c r="P183" s="220"/>
      <c r="Q183" s="220"/>
      <c r="R183" s="220"/>
      <c r="S183" s="220"/>
      <c r="T183" s="221"/>
      <c r="AT183" s="112" t="s">
        <v>867</v>
      </c>
      <c r="AU183" s="112" t="s">
        <v>240</v>
      </c>
    </row>
    <row r="184" spans="2:65" s="119" customFormat="1" ht="6.95" customHeight="1" x14ac:dyDescent="0.25">
      <c r="B184" s="140"/>
      <c r="C184" s="141"/>
      <c r="D184" s="141"/>
      <c r="E184" s="141"/>
      <c r="F184" s="141"/>
      <c r="G184" s="141"/>
      <c r="H184" s="141"/>
      <c r="I184" s="141"/>
      <c r="J184" s="141"/>
      <c r="K184" s="141"/>
      <c r="L184" s="120"/>
    </row>
  </sheetData>
  <mergeCells count="9">
    <mergeCell ref="E50:H50"/>
    <mergeCell ref="E76:H76"/>
    <mergeCell ref="E78:H78"/>
    <mergeCell ref="L2:V2"/>
    <mergeCell ref="E7:H7"/>
    <mergeCell ref="E9:H9"/>
    <mergeCell ref="E18:H18"/>
    <mergeCell ref="E27:H27"/>
    <mergeCell ref="E48:H48"/>
  </mergeCells>
  <hyperlinks>
    <hyperlink ref="F91" r:id="rId1" xr:uid="{9A2086DD-25D6-47DB-93B7-E360BE08FB0D}"/>
    <hyperlink ref="F96" r:id="rId2" xr:uid="{166A8A30-292A-4471-A3A7-F7888960B5D2}"/>
    <hyperlink ref="F99" r:id="rId3" xr:uid="{132496A2-EAFD-4D7E-AF8B-2586EB8F8F89}"/>
    <hyperlink ref="F103" r:id="rId4" xr:uid="{6F37C8AB-38E7-439F-A65F-A48AA277E350}"/>
    <hyperlink ref="F106" r:id="rId5" xr:uid="{EF5588B4-9386-4E43-9686-2FF2E8D56A53}"/>
    <hyperlink ref="F109" r:id="rId6" xr:uid="{990585D1-3B87-4991-A896-B6E988E7483A}"/>
    <hyperlink ref="F114" r:id="rId7" xr:uid="{FACBAC51-C423-46AE-B869-50DDCE0FC71C}"/>
    <hyperlink ref="F118" r:id="rId8" xr:uid="{E1EDC0EB-9504-4C6C-804D-58F457DF2D89}"/>
    <hyperlink ref="F122" r:id="rId9" xr:uid="{C8C83B66-18F3-43DA-9AA6-AEA6C1EBC3C3}"/>
    <hyperlink ref="F128" r:id="rId10" xr:uid="{5E025478-0C6B-4B3C-B9B9-51BD8CF51E30}"/>
    <hyperlink ref="F132" r:id="rId11" xr:uid="{03CD09A4-8D6F-4C50-ACD3-0A819525C63B}"/>
    <hyperlink ref="F135" r:id="rId12" xr:uid="{FB34A5B8-E5A2-4155-BAD8-58394B6BBDE3}"/>
    <hyperlink ref="F138" r:id="rId13" xr:uid="{820CD2C9-3111-408B-B1A4-638CD219B9EA}"/>
    <hyperlink ref="F141" r:id="rId14" xr:uid="{22FA06C7-D753-458C-B96C-E8CC370181AB}"/>
    <hyperlink ref="F144" r:id="rId15" xr:uid="{A8C71FFD-7DA7-472D-83E9-9E9B48ED028D}"/>
    <hyperlink ref="F148" r:id="rId16" xr:uid="{1E0BE9DF-FB8D-46C8-B0C1-AC2F378600B3}"/>
    <hyperlink ref="F151" r:id="rId17" xr:uid="{62E3869F-104E-4396-BE2A-D00A0ECE9F40}"/>
    <hyperlink ref="F154" r:id="rId18" xr:uid="{4A871F04-CDD0-44E3-9081-9E3D2F9F3A7D}"/>
    <hyperlink ref="F157" r:id="rId19" xr:uid="{410D226E-AA39-4C66-9227-A29AB9027EBB}"/>
    <hyperlink ref="F160" r:id="rId20" xr:uid="{BE7B5E06-FBB0-44B2-A062-0F4AB93B7231}"/>
    <hyperlink ref="F172" r:id="rId21" xr:uid="{1DE3F18E-A8A2-40D2-915A-B3E32E0524D3}"/>
    <hyperlink ref="F176" r:id="rId22" xr:uid="{0B70B84C-1996-471B-950F-25736E389535}"/>
    <hyperlink ref="F180" r:id="rId23" xr:uid="{070466B3-C806-428B-83B2-368D06A6F961}"/>
    <hyperlink ref="F183" r:id="rId24" xr:uid="{0E0AB875-B9EB-44C7-BCF1-30BCEFD4B42D}"/>
  </hyperlinks>
  <pageMargins left="0.7" right="0.7" top="0.78749999999999998" bottom="0.78749999999999998" header="0.51180555555555496" footer="0.51180555555555496"/>
  <pageSetup paperSize="9" firstPageNumber="0"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BM131"/>
  <sheetViews>
    <sheetView topLeftCell="C20" zoomScaleNormal="100" workbookViewId="0">
      <selection activeCell="E50" sqref="E50:H50"/>
    </sheetView>
  </sheetViews>
  <sheetFormatPr defaultRowHeight="15" x14ac:dyDescent="0.25"/>
  <cols>
    <col min="1" max="1" width="7.140625" customWidth="1"/>
    <col min="2" max="2" width="1" customWidth="1"/>
    <col min="3" max="3" width="3.5703125" customWidth="1"/>
    <col min="4" max="4" width="3.7109375" customWidth="1"/>
    <col min="5" max="5" width="14.7109375" customWidth="1"/>
    <col min="6" max="6" width="43.5703125" customWidth="1"/>
    <col min="7" max="7" width="6.42578125" customWidth="1"/>
    <col min="8" max="8" width="12" customWidth="1"/>
    <col min="9" max="9" width="13.5703125" customWidth="1"/>
    <col min="10" max="11" width="19.140625" customWidth="1"/>
    <col min="12" max="12" width="8" customWidth="1"/>
    <col min="13" max="13" width="9.28515625" hidden="1" customWidth="1"/>
    <col min="15" max="20" width="12.1406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s>
  <sheetData>
    <row r="2" spans="2:46" ht="36.950000000000003" customHeight="1" x14ac:dyDescent="0.25">
      <c r="L2" s="487" t="s">
        <v>784</v>
      </c>
      <c r="M2" s="475"/>
      <c r="N2" s="475"/>
      <c r="O2" s="475"/>
      <c r="P2" s="475"/>
      <c r="Q2" s="475"/>
      <c r="R2" s="475"/>
      <c r="S2" s="475"/>
      <c r="T2" s="475"/>
      <c r="U2" s="475"/>
      <c r="V2" s="475"/>
      <c r="AT2" s="112" t="s">
        <v>4184</v>
      </c>
    </row>
    <row r="3" spans="2:46" ht="6.95" customHeight="1" x14ac:dyDescent="0.25">
      <c r="B3" s="113"/>
      <c r="C3" s="114"/>
      <c r="D3" s="114"/>
      <c r="E3" s="114"/>
      <c r="F3" s="114"/>
      <c r="G3" s="114"/>
      <c r="H3" s="114"/>
      <c r="I3" s="114"/>
      <c r="J3" s="114"/>
      <c r="K3" s="114"/>
      <c r="L3" s="115"/>
      <c r="AT3" s="112" t="s">
        <v>240</v>
      </c>
    </row>
    <row r="4" spans="2:46" ht="24.95" customHeight="1" x14ac:dyDescent="0.25">
      <c r="B4" s="115"/>
      <c r="D4" s="116" t="s">
        <v>785</v>
      </c>
      <c r="L4" s="115"/>
      <c r="M4" s="117" t="s">
        <v>786</v>
      </c>
      <c r="AT4" s="112" t="s">
        <v>787</v>
      </c>
    </row>
    <row r="5" spans="2:46" ht="6.95" customHeight="1" x14ac:dyDescent="0.25">
      <c r="B5" s="115"/>
      <c r="L5" s="115"/>
    </row>
    <row r="6" spans="2:46" ht="12" customHeight="1" x14ac:dyDescent="0.25">
      <c r="B6" s="115"/>
      <c r="D6" s="118" t="s">
        <v>788</v>
      </c>
      <c r="L6" s="115"/>
    </row>
    <row r="7" spans="2:46" ht="16.5" customHeight="1" x14ac:dyDescent="0.25">
      <c r="B7" s="115"/>
      <c r="E7" s="478" t="str">
        <f>'[8]Rekapitulace stavby'!K6</f>
        <v>Přístavba k ZŠ Kostelní nám., Moravská Třebová</v>
      </c>
      <c r="F7" s="479"/>
      <c r="G7" s="479"/>
      <c r="H7" s="479"/>
      <c r="L7" s="115"/>
    </row>
    <row r="8" spans="2:46" s="119" customFormat="1" ht="12" customHeight="1" x14ac:dyDescent="0.25">
      <c r="B8" s="120"/>
      <c r="D8" s="118" t="s">
        <v>789</v>
      </c>
      <c r="L8" s="120"/>
    </row>
    <row r="9" spans="2:46" s="119" customFormat="1" ht="16.5" customHeight="1" x14ac:dyDescent="0.25">
      <c r="B9" s="120"/>
      <c r="E9" s="476" t="s">
        <v>4185</v>
      </c>
      <c r="F9" s="477"/>
      <c r="G9" s="477"/>
      <c r="H9" s="477"/>
      <c r="L9" s="120"/>
    </row>
    <row r="10" spans="2:46" s="119" customFormat="1" x14ac:dyDescent="0.25">
      <c r="B10" s="120"/>
      <c r="L10" s="120"/>
    </row>
    <row r="11" spans="2:46" s="119" customFormat="1" ht="12" customHeight="1" x14ac:dyDescent="0.25">
      <c r="B11" s="120"/>
      <c r="D11" s="118" t="s">
        <v>791</v>
      </c>
      <c r="F11" s="121" t="s">
        <v>792</v>
      </c>
      <c r="I11" s="118" t="s">
        <v>793</v>
      </c>
      <c r="J11" s="121" t="s">
        <v>792</v>
      </c>
      <c r="L11" s="120"/>
    </row>
    <row r="12" spans="2:46" s="119" customFormat="1" ht="12" customHeight="1" x14ac:dyDescent="0.25">
      <c r="B12" s="120"/>
      <c r="D12" s="118" t="s">
        <v>794</v>
      </c>
      <c r="F12" s="121" t="s">
        <v>31</v>
      </c>
      <c r="I12" s="118" t="s">
        <v>795</v>
      </c>
      <c r="J12" s="122" t="str">
        <f>'[8]Rekapitulace stavby'!AN8</f>
        <v>6. 11. 2025</v>
      </c>
      <c r="L12" s="120"/>
    </row>
    <row r="13" spans="2:46" s="119" customFormat="1" ht="10.9" customHeight="1" x14ac:dyDescent="0.25">
      <c r="B13" s="120"/>
      <c r="L13" s="120"/>
    </row>
    <row r="14" spans="2:46" s="119" customFormat="1" ht="12" customHeight="1" x14ac:dyDescent="0.25">
      <c r="B14" s="120"/>
      <c r="D14" s="118" t="s">
        <v>796</v>
      </c>
      <c r="I14" s="118" t="s">
        <v>797</v>
      </c>
      <c r="J14" s="121" t="s">
        <v>792</v>
      </c>
      <c r="L14" s="120"/>
    </row>
    <row r="15" spans="2:46" s="119" customFormat="1" ht="18" customHeight="1" x14ac:dyDescent="0.25">
      <c r="B15" s="120"/>
      <c r="E15" s="121" t="s">
        <v>798</v>
      </c>
      <c r="I15" s="118" t="s">
        <v>799</v>
      </c>
      <c r="J15" s="121" t="s">
        <v>792</v>
      </c>
      <c r="L15" s="120"/>
    </row>
    <row r="16" spans="2:46" s="119" customFormat="1" ht="6.95" customHeight="1" x14ac:dyDescent="0.25">
      <c r="B16" s="120"/>
      <c r="L16" s="120"/>
    </row>
    <row r="17" spans="2:12" s="119" customFormat="1" ht="12" customHeight="1" x14ac:dyDescent="0.25">
      <c r="B17" s="120"/>
      <c r="D17" s="118" t="s">
        <v>800</v>
      </c>
      <c r="I17" s="118" t="s">
        <v>797</v>
      </c>
      <c r="J17" s="121" t="str">
        <f>'[8]Rekapitulace stavby'!AN13</f>
        <v/>
      </c>
      <c r="L17" s="120"/>
    </row>
    <row r="18" spans="2:12" s="119" customFormat="1" ht="18" customHeight="1" x14ac:dyDescent="0.25">
      <c r="B18" s="120"/>
      <c r="E18" s="480" t="str">
        <f>'[8]Rekapitulace stavby'!E14</f>
        <v xml:space="preserve"> </v>
      </c>
      <c r="F18" s="480"/>
      <c r="G18" s="480"/>
      <c r="H18" s="480"/>
      <c r="I18" s="118" t="s">
        <v>799</v>
      </c>
      <c r="J18" s="121" t="str">
        <f>'[8]Rekapitulace stavby'!AN14</f>
        <v/>
      </c>
      <c r="L18" s="120"/>
    </row>
    <row r="19" spans="2:12" s="119" customFormat="1" ht="6.95" customHeight="1" x14ac:dyDescent="0.25">
      <c r="B19" s="120"/>
      <c r="L19" s="120"/>
    </row>
    <row r="20" spans="2:12" s="119" customFormat="1" ht="12" customHeight="1" x14ac:dyDescent="0.25">
      <c r="B20" s="120"/>
      <c r="D20" s="118" t="s">
        <v>801</v>
      </c>
      <c r="I20" s="118" t="s">
        <v>797</v>
      </c>
      <c r="J20" s="121" t="s">
        <v>792</v>
      </c>
      <c r="L20" s="120"/>
    </row>
    <row r="21" spans="2:12" s="119" customFormat="1" ht="18" customHeight="1" x14ac:dyDescent="0.25">
      <c r="B21" s="120"/>
      <c r="E21" s="121" t="s">
        <v>802</v>
      </c>
      <c r="I21" s="118" t="s">
        <v>799</v>
      </c>
      <c r="J21" s="121" t="s">
        <v>792</v>
      </c>
      <c r="L21" s="120"/>
    </row>
    <row r="22" spans="2:12" s="119" customFormat="1" ht="6.95" customHeight="1" x14ac:dyDescent="0.25">
      <c r="B22" s="120"/>
      <c r="L22" s="120"/>
    </row>
    <row r="23" spans="2:12" s="119" customFormat="1" ht="12" customHeight="1" x14ac:dyDescent="0.25">
      <c r="B23" s="120"/>
      <c r="D23" s="118" t="s">
        <v>803</v>
      </c>
      <c r="I23" s="118" t="s">
        <v>797</v>
      </c>
      <c r="J23" s="121" t="str">
        <f>IF('[8]Rekapitulace stavby'!AN19="","",'[8]Rekapitulace stavby'!AN19)</f>
        <v/>
      </c>
      <c r="L23" s="120"/>
    </row>
    <row r="24" spans="2:12" s="119" customFormat="1" ht="18" customHeight="1" x14ac:dyDescent="0.25">
      <c r="B24" s="120"/>
      <c r="E24" s="121" t="str">
        <f>IF('[8]Rekapitulace stavby'!E20="","",'[8]Rekapitulace stavby'!E20)</f>
        <v xml:space="preserve"> </v>
      </c>
      <c r="I24" s="118" t="s">
        <v>799</v>
      </c>
      <c r="J24" s="121" t="str">
        <f>IF('[8]Rekapitulace stavby'!AN20="","",'[8]Rekapitulace stavby'!AN20)</f>
        <v/>
      </c>
      <c r="L24" s="120"/>
    </row>
    <row r="25" spans="2:12" s="119" customFormat="1" ht="6.95" customHeight="1" x14ac:dyDescent="0.25">
      <c r="B25" s="120"/>
      <c r="L25" s="120"/>
    </row>
    <row r="26" spans="2:12" s="119" customFormat="1" ht="12" customHeight="1" x14ac:dyDescent="0.25">
      <c r="B26" s="120"/>
      <c r="D26" s="118" t="s">
        <v>804</v>
      </c>
      <c r="L26" s="120"/>
    </row>
    <row r="27" spans="2:12" s="123" customFormat="1" ht="16.5" customHeight="1" x14ac:dyDescent="0.25">
      <c r="B27" s="124"/>
      <c r="E27" s="481" t="s">
        <v>792</v>
      </c>
      <c r="F27" s="481"/>
      <c r="G27" s="481"/>
      <c r="H27" s="481"/>
      <c r="L27" s="124"/>
    </row>
    <row r="28" spans="2:12" s="119" customFormat="1" ht="6.95" customHeight="1" x14ac:dyDescent="0.25">
      <c r="B28" s="120"/>
      <c r="L28" s="120"/>
    </row>
    <row r="29" spans="2:12" s="119" customFormat="1" ht="6.95" customHeight="1" x14ac:dyDescent="0.25">
      <c r="B29" s="120"/>
      <c r="D29" s="126"/>
      <c r="E29" s="126"/>
      <c r="F29" s="126"/>
      <c r="G29" s="126"/>
      <c r="H29" s="126"/>
      <c r="I29" s="126"/>
      <c r="J29" s="126"/>
      <c r="K29" s="126"/>
      <c r="L29" s="120"/>
    </row>
    <row r="30" spans="2:12" s="119" customFormat="1" ht="25.35" customHeight="1" x14ac:dyDescent="0.25">
      <c r="B30" s="120"/>
      <c r="D30" s="127" t="s">
        <v>805</v>
      </c>
      <c r="J30" s="128">
        <f>ROUND(J85, 2)</f>
        <v>0</v>
      </c>
      <c r="L30" s="120"/>
    </row>
    <row r="31" spans="2:12" s="119" customFormat="1" ht="6.95" customHeight="1" x14ac:dyDescent="0.25">
      <c r="B31" s="120"/>
      <c r="D31" s="126"/>
      <c r="E31" s="126"/>
      <c r="F31" s="126"/>
      <c r="G31" s="126"/>
      <c r="H31" s="126"/>
      <c r="I31" s="126"/>
      <c r="J31" s="126"/>
      <c r="K31" s="126"/>
      <c r="L31" s="120"/>
    </row>
    <row r="32" spans="2:12" s="119" customFormat="1" ht="14.45" customHeight="1" x14ac:dyDescent="0.25">
      <c r="B32" s="120"/>
      <c r="F32" s="129" t="s">
        <v>806</v>
      </c>
      <c r="I32" s="129" t="s">
        <v>807</v>
      </c>
      <c r="J32" s="129" t="s">
        <v>808</v>
      </c>
      <c r="L32" s="120"/>
    </row>
    <row r="33" spans="2:12" s="119" customFormat="1" ht="14.45" customHeight="1" x14ac:dyDescent="0.25">
      <c r="B33" s="120"/>
      <c r="D33" s="130" t="s">
        <v>45</v>
      </c>
      <c r="E33" s="118" t="s">
        <v>809</v>
      </c>
      <c r="F33" s="131">
        <f>ROUND((SUM(BE85:BE130)),  2)</f>
        <v>0</v>
      </c>
      <c r="I33" s="132">
        <v>0.21</v>
      </c>
      <c r="J33" s="131">
        <f>ROUND(((SUM(BE85:BE130))*I33),  2)</f>
        <v>0</v>
      </c>
      <c r="L33" s="120"/>
    </row>
    <row r="34" spans="2:12" s="119" customFormat="1" ht="14.45" customHeight="1" x14ac:dyDescent="0.25">
      <c r="B34" s="120"/>
      <c r="E34" s="118" t="s">
        <v>810</v>
      </c>
      <c r="F34" s="131">
        <f>ROUND((SUM(BF85:BF130)),  2)</f>
        <v>0</v>
      </c>
      <c r="I34" s="132">
        <v>0.12</v>
      </c>
      <c r="J34" s="131">
        <f>ROUND(((SUM(BF85:BF130))*I34),  2)</f>
        <v>0</v>
      </c>
      <c r="L34" s="120"/>
    </row>
    <row r="35" spans="2:12" s="119" customFormat="1" ht="14.45" hidden="1" customHeight="1" x14ac:dyDescent="0.25">
      <c r="B35" s="120"/>
      <c r="E35" s="118" t="s">
        <v>811</v>
      </c>
      <c r="F35" s="131">
        <f>ROUND((SUM(BG85:BG130)),  2)</f>
        <v>0</v>
      </c>
      <c r="I35" s="132">
        <v>0.21</v>
      </c>
      <c r="J35" s="131">
        <f>0</f>
        <v>0</v>
      </c>
      <c r="L35" s="120"/>
    </row>
    <row r="36" spans="2:12" s="119" customFormat="1" ht="14.45" hidden="1" customHeight="1" x14ac:dyDescent="0.25">
      <c r="B36" s="120"/>
      <c r="E36" s="118" t="s">
        <v>812</v>
      </c>
      <c r="F36" s="131">
        <f>ROUND((SUM(BH85:BH130)),  2)</f>
        <v>0</v>
      </c>
      <c r="I36" s="132">
        <v>0.12</v>
      </c>
      <c r="J36" s="131">
        <f>0</f>
        <v>0</v>
      </c>
      <c r="L36" s="120"/>
    </row>
    <row r="37" spans="2:12" s="119" customFormat="1" ht="14.45" hidden="1" customHeight="1" x14ac:dyDescent="0.25">
      <c r="B37" s="120"/>
      <c r="E37" s="118" t="s">
        <v>813</v>
      </c>
      <c r="F37" s="131">
        <f>ROUND((SUM(BI85:BI130)),  2)</f>
        <v>0</v>
      </c>
      <c r="I37" s="132">
        <v>0</v>
      </c>
      <c r="J37" s="131">
        <f>0</f>
        <v>0</v>
      </c>
      <c r="L37" s="120"/>
    </row>
    <row r="38" spans="2:12" s="119" customFormat="1" ht="6.95" customHeight="1" x14ac:dyDescent="0.25">
      <c r="B38" s="120"/>
      <c r="L38" s="120"/>
    </row>
    <row r="39" spans="2:12" s="119" customFormat="1" ht="25.35" customHeight="1" x14ac:dyDescent="0.25">
      <c r="B39" s="120"/>
      <c r="C39" s="133"/>
      <c r="D39" s="134" t="s">
        <v>46</v>
      </c>
      <c r="E39" s="135"/>
      <c r="F39" s="135"/>
      <c r="G39" s="136" t="s">
        <v>814</v>
      </c>
      <c r="H39" s="137" t="s">
        <v>815</v>
      </c>
      <c r="I39" s="135"/>
      <c r="J39" s="138">
        <f>SUM(J30:J37)</f>
        <v>0</v>
      </c>
      <c r="K39" s="139"/>
      <c r="L39" s="120"/>
    </row>
    <row r="40" spans="2:12" s="119" customFormat="1" ht="14.45" customHeight="1" x14ac:dyDescent="0.25">
      <c r="B40" s="140"/>
      <c r="C40" s="141"/>
      <c r="D40" s="141"/>
      <c r="E40" s="141"/>
      <c r="F40" s="141"/>
      <c r="G40" s="141"/>
      <c r="H40" s="141"/>
      <c r="I40" s="141"/>
      <c r="J40" s="141"/>
      <c r="K40" s="141"/>
      <c r="L40" s="120"/>
    </row>
    <row r="44" spans="2:12" s="119" customFormat="1" ht="6.95" customHeight="1" x14ac:dyDescent="0.25">
      <c r="B44" s="142"/>
      <c r="C44" s="143"/>
      <c r="D44" s="143"/>
      <c r="E44" s="143"/>
      <c r="F44" s="143"/>
      <c r="G44" s="143"/>
      <c r="H44" s="143"/>
      <c r="I44" s="143"/>
      <c r="J44" s="143"/>
      <c r="K44" s="143"/>
      <c r="L44" s="120"/>
    </row>
    <row r="45" spans="2:12" s="119" customFormat="1" ht="24.95" customHeight="1" x14ac:dyDescent="0.25">
      <c r="B45" s="120"/>
      <c r="C45" s="116" t="s">
        <v>816</v>
      </c>
      <c r="L45" s="120"/>
    </row>
    <row r="46" spans="2:12" s="119" customFormat="1" ht="6.95" customHeight="1" x14ac:dyDescent="0.25">
      <c r="B46" s="120"/>
      <c r="L46" s="120"/>
    </row>
    <row r="47" spans="2:12" s="119" customFormat="1" ht="12" customHeight="1" x14ac:dyDescent="0.25">
      <c r="B47" s="120"/>
      <c r="C47" s="118" t="s">
        <v>788</v>
      </c>
      <c r="L47" s="120"/>
    </row>
    <row r="48" spans="2:12" s="119" customFormat="1" ht="16.5" customHeight="1" x14ac:dyDescent="0.25">
      <c r="B48" s="120"/>
      <c r="E48" s="478" t="str">
        <f>E7</f>
        <v>Přístavba k ZŠ Kostelní nám., Moravská Třebová</v>
      </c>
      <c r="F48" s="479"/>
      <c r="G48" s="479"/>
      <c r="H48" s="479"/>
      <c r="L48" s="120"/>
    </row>
    <row r="49" spans="2:47" s="119" customFormat="1" ht="12" customHeight="1" x14ac:dyDescent="0.25">
      <c r="B49" s="120"/>
      <c r="C49" s="118" t="s">
        <v>789</v>
      </c>
      <c r="L49" s="120"/>
    </row>
    <row r="50" spans="2:47" s="119" customFormat="1" ht="16.5" customHeight="1" x14ac:dyDescent="0.25">
      <c r="B50" s="120"/>
      <c r="E50" s="476" t="str">
        <f>E9</f>
        <v>4 - Vedlejší a ostatní náklady</v>
      </c>
      <c r="F50" s="477"/>
      <c r="G50" s="477"/>
      <c r="H50" s="477"/>
      <c r="L50" s="120"/>
    </row>
    <row r="51" spans="2:47" s="119" customFormat="1" ht="6.95" customHeight="1" x14ac:dyDescent="0.25">
      <c r="B51" s="120"/>
      <c r="L51" s="120"/>
    </row>
    <row r="52" spans="2:47" s="119" customFormat="1" ht="12" customHeight="1" x14ac:dyDescent="0.25">
      <c r="B52" s="120"/>
      <c r="C52" s="118" t="s">
        <v>794</v>
      </c>
      <c r="F52" s="121" t="str">
        <f>F12</f>
        <v xml:space="preserve"> </v>
      </c>
      <c r="I52" s="118" t="s">
        <v>795</v>
      </c>
      <c r="J52" s="122" t="str">
        <f>IF(J12="","",J12)</f>
        <v>6. 11. 2025</v>
      </c>
      <c r="L52" s="120"/>
    </row>
    <row r="53" spans="2:47" s="119" customFormat="1" ht="6.95" customHeight="1" x14ac:dyDescent="0.25">
      <c r="B53" s="120"/>
      <c r="L53" s="120"/>
    </row>
    <row r="54" spans="2:47" s="119" customFormat="1" ht="25.7" customHeight="1" x14ac:dyDescent="0.25">
      <c r="B54" s="120"/>
      <c r="C54" s="118" t="s">
        <v>796</v>
      </c>
      <c r="F54" s="121" t="str">
        <f>E15</f>
        <v>Město Moravská Třebová</v>
      </c>
      <c r="I54" s="118" t="s">
        <v>801</v>
      </c>
      <c r="J54" s="125" t="str">
        <f>E21</f>
        <v>Optima spol. s r.o., Vysoké Mýto</v>
      </c>
      <c r="L54" s="120"/>
    </row>
    <row r="55" spans="2:47" s="119" customFormat="1" ht="15.2" customHeight="1" x14ac:dyDescent="0.25">
      <c r="B55" s="120"/>
      <c r="C55" s="118" t="s">
        <v>800</v>
      </c>
      <c r="F55" s="121" t="str">
        <f>IF(E18="","",E18)</f>
        <v xml:space="preserve"> </v>
      </c>
      <c r="I55" s="118" t="s">
        <v>803</v>
      </c>
      <c r="J55" s="125" t="str">
        <f>E24</f>
        <v xml:space="preserve"> </v>
      </c>
      <c r="L55" s="120"/>
    </row>
    <row r="56" spans="2:47" s="119" customFormat="1" ht="10.35" customHeight="1" x14ac:dyDescent="0.25">
      <c r="B56" s="120"/>
      <c r="L56" s="120"/>
    </row>
    <row r="57" spans="2:47" s="119" customFormat="1" ht="29.25" customHeight="1" x14ac:dyDescent="0.25">
      <c r="B57" s="120"/>
      <c r="C57" s="144" t="s">
        <v>817</v>
      </c>
      <c r="D57" s="133"/>
      <c r="E57" s="133"/>
      <c r="F57" s="133"/>
      <c r="G57" s="133"/>
      <c r="H57" s="133"/>
      <c r="I57" s="133"/>
      <c r="J57" s="145" t="s">
        <v>509</v>
      </c>
      <c r="K57" s="133"/>
      <c r="L57" s="120"/>
    </row>
    <row r="58" spans="2:47" s="119" customFormat="1" ht="10.35" customHeight="1" x14ac:dyDescent="0.25">
      <c r="B58" s="120"/>
      <c r="L58" s="120"/>
    </row>
    <row r="59" spans="2:47" s="119" customFormat="1" ht="22.9" customHeight="1" x14ac:dyDescent="0.25">
      <c r="B59" s="120"/>
      <c r="C59" s="146" t="s">
        <v>818</v>
      </c>
      <c r="J59" s="128">
        <f>J85</f>
        <v>0</v>
      </c>
      <c r="L59" s="120"/>
      <c r="AU59" s="112" t="s">
        <v>819</v>
      </c>
    </row>
    <row r="60" spans="2:47" s="147" customFormat="1" ht="24.95" customHeight="1" x14ac:dyDescent="0.25">
      <c r="B60" s="148"/>
      <c r="D60" s="149" t="s">
        <v>4186</v>
      </c>
      <c r="E60" s="150"/>
      <c r="F60" s="150"/>
      <c r="G60" s="150"/>
      <c r="H60" s="150"/>
      <c r="I60" s="150"/>
      <c r="J60" s="151">
        <f>J86</f>
        <v>0</v>
      </c>
      <c r="L60" s="148"/>
    </row>
    <row r="61" spans="2:47" s="152" customFormat="1" ht="19.899999999999999" customHeight="1" x14ac:dyDescent="0.25">
      <c r="B61" s="153"/>
      <c r="D61" s="154" t="s">
        <v>4187</v>
      </c>
      <c r="E61" s="155"/>
      <c r="F61" s="155"/>
      <c r="G61" s="155"/>
      <c r="H61" s="155"/>
      <c r="I61" s="155"/>
      <c r="J61" s="156">
        <f>J87</f>
        <v>0</v>
      </c>
      <c r="L61" s="153"/>
    </row>
    <row r="62" spans="2:47" s="152" customFormat="1" ht="19.899999999999999" customHeight="1" x14ac:dyDescent="0.25">
      <c r="B62" s="153"/>
      <c r="D62" s="154" t="s">
        <v>4188</v>
      </c>
      <c r="E62" s="155"/>
      <c r="F62" s="155"/>
      <c r="G62" s="155"/>
      <c r="H62" s="155"/>
      <c r="I62" s="155"/>
      <c r="J62" s="156">
        <f>J97</f>
        <v>0</v>
      </c>
      <c r="L62" s="153"/>
    </row>
    <row r="63" spans="2:47" s="152" customFormat="1" ht="19.899999999999999" customHeight="1" x14ac:dyDescent="0.25">
      <c r="B63" s="153"/>
      <c r="D63" s="154" t="s">
        <v>4189</v>
      </c>
      <c r="E63" s="155"/>
      <c r="F63" s="155"/>
      <c r="G63" s="155"/>
      <c r="H63" s="155"/>
      <c r="I63" s="155"/>
      <c r="J63" s="156">
        <f>J116</f>
        <v>0</v>
      </c>
      <c r="L63" s="153"/>
    </row>
    <row r="64" spans="2:47" s="152" customFormat="1" ht="19.899999999999999" customHeight="1" x14ac:dyDescent="0.25">
      <c r="B64" s="153"/>
      <c r="D64" s="154" t="s">
        <v>4190</v>
      </c>
      <c r="E64" s="155"/>
      <c r="F64" s="155"/>
      <c r="G64" s="155"/>
      <c r="H64" s="155"/>
      <c r="I64" s="155"/>
      <c r="J64" s="156">
        <f>J123</f>
        <v>0</v>
      </c>
      <c r="L64" s="153"/>
    </row>
    <row r="65" spans="2:12" s="152" customFormat="1" ht="19.899999999999999" customHeight="1" x14ac:dyDescent="0.25">
      <c r="B65" s="153"/>
      <c r="D65" s="154" t="s">
        <v>4191</v>
      </c>
      <c r="E65" s="155"/>
      <c r="F65" s="155"/>
      <c r="G65" s="155"/>
      <c r="H65" s="155"/>
      <c r="I65" s="155"/>
      <c r="J65" s="156">
        <f>J127</f>
        <v>0</v>
      </c>
      <c r="L65" s="153"/>
    </row>
    <row r="66" spans="2:12" s="119" customFormat="1" ht="21.75" customHeight="1" x14ac:dyDescent="0.25">
      <c r="B66" s="120"/>
      <c r="L66" s="120"/>
    </row>
    <row r="67" spans="2:12" s="119" customFormat="1" ht="6.95" customHeight="1" x14ac:dyDescent="0.25">
      <c r="B67" s="140"/>
      <c r="C67" s="141"/>
      <c r="D67" s="141"/>
      <c r="E67" s="141"/>
      <c r="F67" s="141"/>
      <c r="G67" s="141"/>
      <c r="H67" s="141"/>
      <c r="I67" s="141"/>
      <c r="J67" s="141"/>
      <c r="K67" s="141"/>
      <c r="L67" s="120"/>
    </row>
    <row r="71" spans="2:12" s="119" customFormat="1" ht="6.95" customHeight="1" x14ac:dyDescent="0.25">
      <c r="B71" s="142"/>
      <c r="C71" s="143"/>
      <c r="D71" s="143"/>
      <c r="E71" s="143"/>
      <c r="F71" s="143"/>
      <c r="G71" s="143"/>
      <c r="H71" s="143"/>
      <c r="I71" s="143"/>
      <c r="J71" s="143"/>
      <c r="K71" s="143"/>
      <c r="L71" s="120"/>
    </row>
    <row r="72" spans="2:12" s="119" customFormat="1" ht="24.95" customHeight="1" x14ac:dyDescent="0.25">
      <c r="B72" s="120"/>
      <c r="C72" s="116" t="s">
        <v>845</v>
      </c>
      <c r="L72" s="120"/>
    </row>
    <row r="73" spans="2:12" s="119" customFormat="1" ht="6.95" customHeight="1" x14ac:dyDescent="0.25">
      <c r="B73" s="120"/>
      <c r="L73" s="120"/>
    </row>
    <row r="74" spans="2:12" s="119" customFormat="1" ht="12" customHeight="1" x14ac:dyDescent="0.25">
      <c r="B74" s="120"/>
      <c r="C74" s="118" t="s">
        <v>788</v>
      </c>
      <c r="L74" s="120"/>
    </row>
    <row r="75" spans="2:12" s="119" customFormat="1" ht="16.5" customHeight="1" x14ac:dyDescent="0.25">
      <c r="B75" s="120"/>
      <c r="E75" s="478" t="str">
        <f>E7</f>
        <v>Přístavba k ZŠ Kostelní nám., Moravská Třebová</v>
      </c>
      <c r="F75" s="479"/>
      <c r="G75" s="479"/>
      <c r="H75" s="479"/>
      <c r="L75" s="120"/>
    </row>
    <row r="76" spans="2:12" s="119" customFormat="1" ht="12" customHeight="1" x14ac:dyDescent="0.25">
      <c r="B76" s="120"/>
      <c r="C76" s="118" t="s">
        <v>789</v>
      </c>
      <c r="L76" s="120"/>
    </row>
    <row r="77" spans="2:12" s="119" customFormat="1" ht="16.5" customHeight="1" x14ac:dyDescent="0.25">
      <c r="B77" s="120"/>
      <c r="E77" s="476" t="str">
        <f>E9</f>
        <v>4 - Vedlejší a ostatní náklady</v>
      </c>
      <c r="F77" s="477"/>
      <c r="G77" s="477"/>
      <c r="H77" s="477"/>
      <c r="L77" s="120"/>
    </row>
    <row r="78" spans="2:12" s="119" customFormat="1" ht="6.95" customHeight="1" x14ac:dyDescent="0.25">
      <c r="B78" s="120"/>
      <c r="L78" s="120"/>
    </row>
    <row r="79" spans="2:12" s="119" customFormat="1" ht="12" customHeight="1" x14ac:dyDescent="0.25">
      <c r="B79" s="120"/>
      <c r="C79" s="118" t="s">
        <v>794</v>
      </c>
      <c r="F79" s="121" t="str">
        <f>F12</f>
        <v xml:space="preserve"> </v>
      </c>
      <c r="I79" s="118" t="s">
        <v>795</v>
      </c>
      <c r="J79" s="122" t="str">
        <f>IF(J12="","",J12)</f>
        <v>6. 11. 2025</v>
      </c>
      <c r="L79" s="120"/>
    </row>
    <row r="80" spans="2:12" s="119" customFormat="1" ht="6.95" customHeight="1" x14ac:dyDescent="0.25">
      <c r="B80" s="120"/>
      <c r="L80" s="120"/>
    </row>
    <row r="81" spans="2:65" s="119" customFormat="1" ht="25.7" customHeight="1" x14ac:dyDescent="0.25">
      <c r="B81" s="120"/>
      <c r="C81" s="118" t="s">
        <v>796</v>
      </c>
      <c r="F81" s="121" t="str">
        <f>E15</f>
        <v>Město Moravská Třebová</v>
      </c>
      <c r="I81" s="118" t="s">
        <v>801</v>
      </c>
      <c r="J81" s="125" t="str">
        <f>E21</f>
        <v>Optima spol. s r.o., Vysoké Mýto</v>
      </c>
      <c r="L81" s="120"/>
    </row>
    <row r="82" spans="2:65" s="119" customFormat="1" ht="15.2" customHeight="1" x14ac:dyDescent="0.25">
      <c r="B82" s="120"/>
      <c r="C82" s="118" t="s">
        <v>800</v>
      </c>
      <c r="F82" s="121" t="str">
        <f>IF(E18="","",E18)</f>
        <v xml:space="preserve"> </v>
      </c>
      <c r="I82" s="118" t="s">
        <v>803</v>
      </c>
      <c r="J82" s="125" t="str">
        <f>E24</f>
        <v xml:space="preserve"> </v>
      </c>
      <c r="L82" s="120"/>
    </row>
    <row r="83" spans="2:65" s="119" customFormat="1" ht="10.35" customHeight="1" x14ac:dyDescent="0.25">
      <c r="B83" s="120"/>
      <c r="L83" s="120"/>
    </row>
    <row r="84" spans="2:65" s="157" customFormat="1" ht="29.25" customHeight="1" x14ac:dyDescent="0.25">
      <c r="B84" s="158"/>
      <c r="C84" s="159" t="s">
        <v>846</v>
      </c>
      <c r="D84" s="160" t="s">
        <v>33</v>
      </c>
      <c r="E84" s="160" t="s">
        <v>34</v>
      </c>
      <c r="F84" s="160" t="s">
        <v>35</v>
      </c>
      <c r="G84" s="160" t="s">
        <v>36</v>
      </c>
      <c r="H84" s="160" t="s">
        <v>507</v>
      </c>
      <c r="I84" s="160" t="s">
        <v>508</v>
      </c>
      <c r="J84" s="160" t="s">
        <v>509</v>
      </c>
      <c r="K84" s="161" t="s">
        <v>510</v>
      </c>
      <c r="L84" s="158"/>
      <c r="M84" s="162" t="s">
        <v>792</v>
      </c>
      <c r="N84" s="163" t="s">
        <v>45</v>
      </c>
      <c r="O84" s="163" t="s">
        <v>847</v>
      </c>
      <c r="P84" s="163" t="s">
        <v>848</v>
      </c>
      <c r="Q84" s="163" t="s">
        <v>849</v>
      </c>
      <c r="R84" s="163" t="s">
        <v>850</v>
      </c>
      <c r="S84" s="163" t="s">
        <v>851</v>
      </c>
      <c r="T84" s="164" t="s">
        <v>852</v>
      </c>
    </row>
    <row r="85" spans="2:65" s="119" customFormat="1" ht="22.9" customHeight="1" x14ac:dyDescent="0.25">
      <c r="B85" s="120"/>
      <c r="C85" s="165" t="s">
        <v>853</v>
      </c>
      <c r="J85" s="166">
        <f>BK85</f>
        <v>0</v>
      </c>
      <c r="L85" s="120"/>
      <c r="M85" s="167"/>
      <c r="N85" s="126"/>
      <c r="O85" s="126"/>
      <c r="P85" s="168">
        <f>P86</f>
        <v>0</v>
      </c>
      <c r="Q85" s="126"/>
      <c r="R85" s="168">
        <f>R86</f>
        <v>0</v>
      </c>
      <c r="S85" s="126"/>
      <c r="T85" s="169">
        <f>T86</f>
        <v>0</v>
      </c>
      <c r="AT85" s="112" t="s">
        <v>854</v>
      </c>
      <c r="AU85" s="112" t="s">
        <v>819</v>
      </c>
      <c r="BK85" s="170">
        <f>BK86</f>
        <v>0</v>
      </c>
    </row>
    <row r="86" spans="2:65" s="171" customFormat="1" ht="25.9" customHeight="1" x14ac:dyDescent="0.2">
      <c r="B86" s="172"/>
      <c r="D86" s="173" t="s">
        <v>854</v>
      </c>
      <c r="E86" s="174" t="s">
        <v>4192</v>
      </c>
      <c r="F86" s="174" t="s">
        <v>4193</v>
      </c>
      <c r="J86" s="175">
        <f>BK86</f>
        <v>0</v>
      </c>
      <c r="L86" s="172"/>
      <c r="M86" s="176"/>
      <c r="P86" s="177">
        <f>P87+P97+P116+P123+P127</f>
        <v>0</v>
      </c>
      <c r="R86" s="177">
        <f>R87+R97+R116+R123+R127</f>
        <v>0</v>
      </c>
      <c r="T86" s="178">
        <f>T87+T97+T116+T123+T127</f>
        <v>0</v>
      </c>
      <c r="AR86" s="173" t="s">
        <v>721</v>
      </c>
      <c r="AT86" s="179" t="s">
        <v>854</v>
      </c>
      <c r="AU86" s="179" t="s">
        <v>857</v>
      </c>
      <c r="AY86" s="173" t="s">
        <v>858</v>
      </c>
      <c r="BK86" s="180">
        <f>BK87+BK97+BK116+BK123+BK127</f>
        <v>0</v>
      </c>
    </row>
    <row r="87" spans="2:65" s="171" customFormat="1" ht="22.9" customHeight="1" x14ac:dyDescent="0.2">
      <c r="B87" s="172"/>
      <c r="D87" s="173" t="s">
        <v>854</v>
      </c>
      <c r="E87" s="181" t="s">
        <v>4194</v>
      </c>
      <c r="F87" s="181" t="s">
        <v>4195</v>
      </c>
      <c r="J87" s="182">
        <f>BK87</f>
        <v>0</v>
      </c>
      <c r="L87" s="172"/>
      <c r="M87" s="176"/>
      <c r="P87" s="177">
        <f>SUM(P88:P96)</f>
        <v>0</v>
      </c>
      <c r="R87" s="177">
        <f>SUM(R88:R96)</f>
        <v>0</v>
      </c>
      <c r="T87" s="178">
        <f>SUM(T88:T96)</f>
        <v>0</v>
      </c>
      <c r="AR87" s="173" t="s">
        <v>721</v>
      </c>
      <c r="AT87" s="179" t="s">
        <v>854</v>
      </c>
      <c r="AU87" s="179" t="s">
        <v>544</v>
      </c>
      <c r="AY87" s="173" t="s">
        <v>858</v>
      </c>
      <c r="BK87" s="180">
        <f>SUM(BK88:BK96)</f>
        <v>0</v>
      </c>
    </row>
    <row r="88" spans="2:65" s="119" customFormat="1" ht="16.5" customHeight="1" x14ac:dyDescent="0.25">
      <c r="B88" s="183"/>
      <c r="C88" s="184" t="s">
        <v>544</v>
      </c>
      <c r="D88" s="184" t="s">
        <v>512</v>
      </c>
      <c r="E88" s="185" t="s">
        <v>4196</v>
      </c>
      <c r="F88" s="186" t="s">
        <v>4197</v>
      </c>
      <c r="G88" s="187" t="s">
        <v>4198</v>
      </c>
      <c r="H88" s="188">
        <v>1</v>
      </c>
      <c r="I88" s="189"/>
      <c r="J88" s="189">
        <f>ROUND(I88*H88,2)</f>
        <v>0</v>
      </c>
      <c r="K88" s="186" t="s">
        <v>862</v>
      </c>
      <c r="L88" s="120"/>
      <c r="M88" s="190" t="s">
        <v>792</v>
      </c>
      <c r="N88" s="191" t="s">
        <v>809</v>
      </c>
      <c r="O88" s="192">
        <v>0</v>
      </c>
      <c r="P88" s="192">
        <f>O88*H88</f>
        <v>0</v>
      </c>
      <c r="Q88" s="192">
        <v>0</v>
      </c>
      <c r="R88" s="192">
        <f>Q88*H88</f>
        <v>0</v>
      </c>
      <c r="S88" s="192">
        <v>0</v>
      </c>
      <c r="T88" s="193">
        <f>S88*H88</f>
        <v>0</v>
      </c>
      <c r="AR88" s="194" t="s">
        <v>4199</v>
      </c>
      <c r="AT88" s="194" t="s">
        <v>512</v>
      </c>
      <c r="AU88" s="194" t="s">
        <v>240</v>
      </c>
      <c r="AY88" s="112" t="s">
        <v>858</v>
      </c>
      <c r="BE88" s="195">
        <f>IF(N88="základní",J88,0)</f>
        <v>0</v>
      </c>
      <c r="BF88" s="195">
        <f>IF(N88="snížená",J88,0)</f>
        <v>0</v>
      </c>
      <c r="BG88" s="195">
        <f>IF(N88="zákl. přenesená",J88,0)</f>
        <v>0</v>
      </c>
      <c r="BH88" s="195">
        <f>IF(N88="sníž. přenesená",J88,0)</f>
        <v>0</v>
      </c>
      <c r="BI88" s="195">
        <f>IF(N88="nulová",J88,0)</f>
        <v>0</v>
      </c>
      <c r="BJ88" s="112" t="s">
        <v>544</v>
      </c>
      <c r="BK88" s="195">
        <f>ROUND(I88*H88,2)</f>
        <v>0</v>
      </c>
      <c r="BL88" s="112" t="s">
        <v>4199</v>
      </c>
      <c r="BM88" s="194" t="s">
        <v>4200</v>
      </c>
    </row>
    <row r="89" spans="2:65" s="119" customFormat="1" x14ac:dyDescent="0.25">
      <c r="B89" s="120"/>
      <c r="D89" s="196" t="s">
        <v>865</v>
      </c>
      <c r="F89" s="197" t="s">
        <v>4197</v>
      </c>
      <c r="L89" s="120"/>
      <c r="M89" s="198"/>
      <c r="T89" s="199"/>
      <c r="AT89" s="112" t="s">
        <v>865</v>
      </c>
      <c r="AU89" s="112" t="s">
        <v>240</v>
      </c>
    </row>
    <row r="90" spans="2:65" s="119" customFormat="1" x14ac:dyDescent="0.25">
      <c r="B90" s="120"/>
      <c r="D90" s="200" t="s">
        <v>867</v>
      </c>
      <c r="F90" s="201" t="s">
        <v>4201</v>
      </c>
      <c r="L90" s="120"/>
      <c r="M90" s="198"/>
      <c r="T90" s="199"/>
      <c r="AT90" s="112" t="s">
        <v>867</v>
      </c>
      <c r="AU90" s="112" t="s">
        <v>240</v>
      </c>
    </row>
    <row r="91" spans="2:65" s="119" customFormat="1" ht="16.5" customHeight="1" x14ac:dyDescent="0.25">
      <c r="B91" s="183"/>
      <c r="C91" s="184" t="s">
        <v>240</v>
      </c>
      <c r="D91" s="184" t="s">
        <v>512</v>
      </c>
      <c r="E91" s="185" t="s">
        <v>777</v>
      </c>
      <c r="F91" s="186" t="s">
        <v>4202</v>
      </c>
      <c r="G91" s="187" t="s">
        <v>4198</v>
      </c>
      <c r="H91" s="188">
        <v>1</v>
      </c>
      <c r="I91" s="189"/>
      <c r="J91" s="189">
        <f>ROUND(I91*H91,2)</f>
        <v>0</v>
      </c>
      <c r="K91" s="186" t="s">
        <v>862</v>
      </c>
      <c r="L91" s="120"/>
      <c r="M91" s="190" t="s">
        <v>792</v>
      </c>
      <c r="N91" s="191" t="s">
        <v>809</v>
      </c>
      <c r="O91" s="192">
        <v>0</v>
      </c>
      <c r="P91" s="192">
        <f>O91*H91</f>
        <v>0</v>
      </c>
      <c r="Q91" s="192">
        <v>0</v>
      </c>
      <c r="R91" s="192">
        <f>Q91*H91</f>
        <v>0</v>
      </c>
      <c r="S91" s="192">
        <v>0</v>
      </c>
      <c r="T91" s="193">
        <f>S91*H91</f>
        <v>0</v>
      </c>
      <c r="AR91" s="194" t="s">
        <v>4199</v>
      </c>
      <c r="AT91" s="194" t="s">
        <v>512</v>
      </c>
      <c r="AU91" s="194" t="s">
        <v>240</v>
      </c>
      <c r="AY91" s="112" t="s">
        <v>858</v>
      </c>
      <c r="BE91" s="195">
        <f>IF(N91="základní",J91,0)</f>
        <v>0</v>
      </c>
      <c r="BF91" s="195">
        <f>IF(N91="snížená",J91,0)</f>
        <v>0</v>
      </c>
      <c r="BG91" s="195">
        <f>IF(N91="zákl. přenesená",J91,0)</f>
        <v>0</v>
      </c>
      <c r="BH91" s="195">
        <f>IF(N91="sníž. přenesená",J91,0)</f>
        <v>0</v>
      </c>
      <c r="BI91" s="195">
        <f>IF(N91="nulová",J91,0)</f>
        <v>0</v>
      </c>
      <c r="BJ91" s="112" t="s">
        <v>544</v>
      </c>
      <c r="BK91" s="195">
        <f>ROUND(I91*H91,2)</f>
        <v>0</v>
      </c>
      <c r="BL91" s="112" t="s">
        <v>4199</v>
      </c>
      <c r="BM91" s="194" t="s">
        <v>4203</v>
      </c>
    </row>
    <row r="92" spans="2:65" s="119" customFormat="1" x14ac:dyDescent="0.25">
      <c r="B92" s="120"/>
      <c r="D92" s="196" t="s">
        <v>865</v>
      </c>
      <c r="F92" s="197" t="s">
        <v>4202</v>
      </c>
      <c r="L92" s="120"/>
      <c r="M92" s="198"/>
      <c r="T92" s="199"/>
      <c r="AT92" s="112" t="s">
        <v>865</v>
      </c>
      <c r="AU92" s="112" t="s">
        <v>240</v>
      </c>
    </row>
    <row r="93" spans="2:65" s="119" customFormat="1" x14ac:dyDescent="0.25">
      <c r="B93" s="120"/>
      <c r="D93" s="200" t="s">
        <v>867</v>
      </c>
      <c r="F93" s="201" t="s">
        <v>4204</v>
      </c>
      <c r="L93" s="120"/>
      <c r="M93" s="198"/>
      <c r="T93" s="199"/>
      <c r="AT93" s="112" t="s">
        <v>867</v>
      </c>
      <c r="AU93" s="112" t="s">
        <v>240</v>
      </c>
    </row>
    <row r="94" spans="2:65" s="119" customFormat="1" ht="16.5" customHeight="1" x14ac:dyDescent="0.25">
      <c r="B94" s="183"/>
      <c r="C94" s="184" t="s">
        <v>724</v>
      </c>
      <c r="D94" s="184" t="s">
        <v>512</v>
      </c>
      <c r="E94" s="185" t="s">
        <v>237</v>
      </c>
      <c r="F94" s="186" t="s">
        <v>4205</v>
      </c>
      <c r="G94" s="187" t="s">
        <v>4198</v>
      </c>
      <c r="H94" s="188">
        <v>1</v>
      </c>
      <c r="I94" s="189"/>
      <c r="J94" s="189">
        <f>ROUND(I94*H94,2)</f>
        <v>0</v>
      </c>
      <c r="K94" s="186" t="s">
        <v>862</v>
      </c>
      <c r="L94" s="120"/>
      <c r="M94" s="190" t="s">
        <v>792</v>
      </c>
      <c r="N94" s="191" t="s">
        <v>809</v>
      </c>
      <c r="O94" s="192">
        <v>0</v>
      </c>
      <c r="P94" s="192">
        <f>O94*H94</f>
        <v>0</v>
      </c>
      <c r="Q94" s="192">
        <v>0</v>
      </c>
      <c r="R94" s="192">
        <f>Q94*H94</f>
        <v>0</v>
      </c>
      <c r="S94" s="192">
        <v>0</v>
      </c>
      <c r="T94" s="193">
        <f>S94*H94</f>
        <v>0</v>
      </c>
      <c r="AR94" s="194" t="s">
        <v>4199</v>
      </c>
      <c r="AT94" s="194" t="s">
        <v>512</v>
      </c>
      <c r="AU94" s="194" t="s">
        <v>240</v>
      </c>
      <c r="AY94" s="112" t="s">
        <v>858</v>
      </c>
      <c r="BE94" s="195">
        <f>IF(N94="základní",J94,0)</f>
        <v>0</v>
      </c>
      <c r="BF94" s="195">
        <f>IF(N94="snížená",J94,0)</f>
        <v>0</v>
      </c>
      <c r="BG94" s="195">
        <f>IF(N94="zákl. přenesená",J94,0)</f>
        <v>0</v>
      </c>
      <c r="BH94" s="195">
        <f>IF(N94="sníž. přenesená",J94,0)</f>
        <v>0</v>
      </c>
      <c r="BI94" s="195">
        <f>IF(N94="nulová",J94,0)</f>
        <v>0</v>
      </c>
      <c r="BJ94" s="112" t="s">
        <v>544</v>
      </c>
      <c r="BK94" s="195">
        <f>ROUND(I94*H94,2)</f>
        <v>0</v>
      </c>
      <c r="BL94" s="112" t="s">
        <v>4199</v>
      </c>
      <c r="BM94" s="194" t="s">
        <v>4206</v>
      </c>
    </row>
    <row r="95" spans="2:65" s="119" customFormat="1" x14ac:dyDescent="0.25">
      <c r="B95" s="120"/>
      <c r="D95" s="196" t="s">
        <v>865</v>
      </c>
      <c r="F95" s="197" t="s">
        <v>4207</v>
      </c>
      <c r="L95" s="120"/>
      <c r="M95" s="198"/>
      <c r="T95" s="199"/>
      <c r="AT95" s="112" t="s">
        <v>865</v>
      </c>
      <c r="AU95" s="112" t="s">
        <v>240</v>
      </c>
    </row>
    <row r="96" spans="2:65" s="119" customFormat="1" x14ac:dyDescent="0.25">
      <c r="B96" s="120"/>
      <c r="D96" s="200" t="s">
        <v>867</v>
      </c>
      <c r="F96" s="201" t="s">
        <v>4208</v>
      </c>
      <c r="L96" s="120"/>
      <c r="M96" s="198"/>
      <c r="T96" s="199"/>
      <c r="AT96" s="112" t="s">
        <v>867</v>
      </c>
      <c r="AU96" s="112" t="s">
        <v>240</v>
      </c>
    </row>
    <row r="97" spans="2:65" s="171" customFormat="1" ht="22.9" customHeight="1" x14ac:dyDescent="0.2">
      <c r="B97" s="172"/>
      <c r="D97" s="173" t="s">
        <v>854</v>
      </c>
      <c r="E97" s="181" t="s">
        <v>4209</v>
      </c>
      <c r="F97" s="181" t="s">
        <v>4210</v>
      </c>
      <c r="J97" s="182">
        <f>BK97</f>
        <v>0</v>
      </c>
      <c r="L97" s="172"/>
      <c r="M97" s="176"/>
      <c r="P97" s="177">
        <f>SUM(P98:P115)</f>
        <v>0</v>
      </c>
      <c r="R97" s="177">
        <f>SUM(R98:R115)</f>
        <v>0</v>
      </c>
      <c r="T97" s="178">
        <f>SUM(T98:T115)</f>
        <v>0</v>
      </c>
      <c r="AR97" s="173" t="s">
        <v>721</v>
      </c>
      <c r="AT97" s="179" t="s">
        <v>854</v>
      </c>
      <c r="AU97" s="179" t="s">
        <v>544</v>
      </c>
      <c r="AY97" s="173" t="s">
        <v>858</v>
      </c>
      <c r="BK97" s="180">
        <f>SUM(BK98:BK115)</f>
        <v>0</v>
      </c>
    </row>
    <row r="98" spans="2:65" s="119" customFormat="1" ht="21.75" customHeight="1" x14ac:dyDescent="0.25">
      <c r="B98" s="183"/>
      <c r="C98" s="184" t="s">
        <v>863</v>
      </c>
      <c r="D98" s="184" t="s">
        <v>512</v>
      </c>
      <c r="E98" s="185" t="s">
        <v>4211</v>
      </c>
      <c r="F98" s="186" t="s">
        <v>4212</v>
      </c>
      <c r="G98" s="187" t="s">
        <v>4198</v>
      </c>
      <c r="H98" s="188">
        <v>1</v>
      </c>
      <c r="I98" s="189"/>
      <c r="J98" s="189">
        <f>ROUND(I98*H98,2)</f>
        <v>0</v>
      </c>
      <c r="K98" s="186" t="s">
        <v>862</v>
      </c>
      <c r="L98" s="120"/>
      <c r="M98" s="190" t="s">
        <v>792</v>
      </c>
      <c r="N98" s="191" t="s">
        <v>809</v>
      </c>
      <c r="O98" s="192">
        <v>0</v>
      </c>
      <c r="P98" s="192">
        <f>O98*H98</f>
        <v>0</v>
      </c>
      <c r="Q98" s="192">
        <v>0</v>
      </c>
      <c r="R98" s="192">
        <f>Q98*H98</f>
        <v>0</v>
      </c>
      <c r="S98" s="192">
        <v>0</v>
      </c>
      <c r="T98" s="193">
        <f>S98*H98</f>
        <v>0</v>
      </c>
      <c r="AR98" s="194" t="s">
        <v>4199</v>
      </c>
      <c r="AT98" s="194" t="s">
        <v>512</v>
      </c>
      <c r="AU98" s="194" t="s">
        <v>240</v>
      </c>
      <c r="AY98" s="112" t="s">
        <v>858</v>
      </c>
      <c r="BE98" s="195">
        <f>IF(N98="základní",J98,0)</f>
        <v>0</v>
      </c>
      <c r="BF98" s="195">
        <f>IF(N98="snížená",J98,0)</f>
        <v>0</v>
      </c>
      <c r="BG98" s="195">
        <f>IF(N98="zákl. přenesená",J98,0)</f>
        <v>0</v>
      </c>
      <c r="BH98" s="195">
        <f>IF(N98="sníž. přenesená",J98,0)</f>
        <v>0</v>
      </c>
      <c r="BI98" s="195">
        <f>IF(N98="nulová",J98,0)</f>
        <v>0</v>
      </c>
      <c r="BJ98" s="112" t="s">
        <v>544</v>
      </c>
      <c r="BK98" s="195">
        <f>ROUND(I98*H98,2)</f>
        <v>0</v>
      </c>
      <c r="BL98" s="112" t="s">
        <v>4199</v>
      </c>
      <c r="BM98" s="194" t="s">
        <v>4213</v>
      </c>
    </row>
    <row r="99" spans="2:65" s="119" customFormat="1" x14ac:dyDescent="0.25">
      <c r="B99" s="120"/>
      <c r="D99" s="196" t="s">
        <v>865</v>
      </c>
      <c r="F99" s="197" t="s">
        <v>4210</v>
      </c>
      <c r="L99" s="120"/>
      <c r="M99" s="198"/>
      <c r="T99" s="199"/>
      <c r="AT99" s="112" t="s">
        <v>865</v>
      </c>
      <c r="AU99" s="112" t="s">
        <v>240</v>
      </c>
    </row>
    <row r="100" spans="2:65" s="119" customFormat="1" x14ac:dyDescent="0.25">
      <c r="B100" s="120"/>
      <c r="D100" s="200" t="s">
        <v>867</v>
      </c>
      <c r="F100" s="201" t="s">
        <v>4214</v>
      </c>
      <c r="L100" s="120"/>
      <c r="M100" s="198"/>
      <c r="T100" s="199"/>
      <c r="AT100" s="112" t="s">
        <v>867</v>
      </c>
      <c r="AU100" s="112" t="s">
        <v>240</v>
      </c>
    </row>
    <row r="101" spans="2:65" s="119" customFormat="1" ht="21.75" customHeight="1" x14ac:dyDescent="0.25">
      <c r="B101" s="183"/>
      <c r="C101" s="184" t="s">
        <v>721</v>
      </c>
      <c r="D101" s="184" t="s">
        <v>512</v>
      </c>
      <c r="E101" s="185" t="s">
        <v>4215</v>
      </c>
      <c r="F101" s="186" t="s">
        <v>4216</v>
      </c>
      <c r="G101" s="187" t="s">
        <v>4198</v>
      </c>
      <c r="H101" s="188">
        <v>1</v>
      </c>
      <c r="I101" s="189"/>
      <c r="J101" s="189">
        <f>ROUND(I101*H101,2)</f>
        <v>0</v>
      </c>
      <c r="K101" s="186" t="s">
        <v>862</v>
      </c>
      <c r="L101" s="120"/>
      <c r="M101" s="190" t="s">
        <v>792</v>
      </c>
      <c r="N101" s="191" t="s">
        <v>809</v>
      </c>
      <c r="O101" s="192">
        <v>0</v>
      </c>
      <c r="P101" s="192">
        <f>O101*H101</f>
        <v>0</v>
      </c>
      <c r="Q101" s="192">
        <v>0</v>
      </c>
      <c r="R101" s="192">
        <f>Q101*H101</f>
        <v>0</v>
      </c>
      <c r="S101" s="192">
        <v>0</v>
      </c>
      <c r="T101" s="193">
        <f>S101*H101</f>
        <v>0</v>
      </c>
      <c r="AR101" s="194" t="s">
        <v>4199</v>
      </c>
      <c r="AT101" s="194" t="s">
        <v>512</v>
      </c>
      <c r="AU101" s="194" t="s">
        <v>240</v>
      </c>
      <c r="AY101" s="112" t="s">
        <v>858</v>
      </c>
      <c r="BE101" s="195">
        <f>IF(N101="základní",J101,0)</f>
        <v>0</v>
      </c>
      <c r="BF101" s="195">
        <f>IF(N101="snížená",J101,0)</f>
        <v>0</v>
      </c>
      <c r="BG101" s="195">
        <f>IF(N101="zákl. přenesená",J101,0)</f>
        <v>0</v>
      </c>
      <c r="BH101" s="195">
        <f>IF(N101="sníž. přenesená",J101,0)</f>
        <v>0</v>
      </c>
      <c r="BI101" s="195">
        <f>IF(N101="nulová",J101,0)</f>
        <v>0</v>
      </c>
      <c r="BJ101" s="112" t="s">
        <v>544</v>
      </c>
      <c r="BK101" s="195">
        <f>ROUND(I101*H101,2)</f>
        <v>0</v>
      </c>
      <c r="BL101" s="112" t="s">
        <v>4199</v>
      </c>
      <c r="BM101" s="194" t="s">
        <v>4217</v>
      </c>
    </row>
    <row r="102" spans="2:65" s="119" customFormat="1" x14ac:dyDescent="0.25">
      <c r="B102" s="120"/>
      <c r="D102" s="196" t="s">
        <v>865</v>
      </c>
      <c r="F102" s="197" t="s">
        <v>4216</v>
      </c>
      <c r="L102" s="120"/>
      <c r="M102" s="198"/>
      <c r="T102" s="199"/>
      <c r="AT102" s="112" t="s">
        <v>865</v>
      </c>
      <c r="AU102" s="112" t="s">
        <v>240</v>
      </c>
    </row>
    <row r="103" spans="2:65" s="119" customFormat="1" x14ac:dyDescent="0.25">
      <c r="B103" s="120"/>
      <c r="D103" s="200" t="s">
        <v>867</v>
      </c>
      <c r="F103" s="201" t="s">
        <v>4218</v>
      </c>
      <c r="L103" s="120"/>
      <c r="M103" s="198"/>
      <c r="T103" s="199"/>
      <c r="AT103" s="112" t="s">
        <v>867</v>
      </c>
      <c r="AU103" s="112" t="s">
        <v>240</v>
      </c>
    </row>
    <row r="104" spans="2:65" s="119" customFormat="1" ht="16.5" customHeight="1" x14ac:dyDescent="0.25">
      <c r="B104" s="183"/>
      <c r="C104" s="184" t="s">
        <v>891</v>
      </c>
      <c r="D104" s="184" t="s">
        <v>512</v>
      </c>
      <c r="E104" s="185" t="s">
        <v>4219</v>
      </c>
      <c r="F104" s="186" t="s">
        <v>4220</v>
      </c>
      <c r="G104" s="187" t="s">
        <v>4198</v>
      </c>
      <c r="H104" s="188">
        <v>1</v>
      </c>
      <c r="I104" s="189"/>
      <c r="J104" s="189">
        <f>ROUND(I104*H104,2)</f>
        <v>0</v>
      </c>
      <c r="K104" s="186" t="s">
        <v>862</v>
      </c>
      <c r="L104" s="120"/>
      <c r="M104" s="190" t="s">
        <v>792</v>
      </c>
      <c r="N104" s="191" t="s">
        <v>809</v>
      </c>
      <c r="O104" s="192">
        <v>0</v>
      </c>
      <c r="P104" s="192">
        <f>O104*H104</f>
        <v>0</v>
      </c>
      <c r="Q104" s="192">
        <v>0</v>
      </c>
      <c r="R104" s="192">
        <f>Q104*H104</f>
        <v>0</v>
      </c>
      <c r="S104" s="192">
        <v>0</v>
      </c>
      <c r="T104" s="193">
        <f>S104*H104</f>
        <v>0</v>
      </c>
      <c r="AR104" s="194" t="s">
        <v>4199</v>
      </c>
      <c r="AT104" s="194" t="s">
        <v>512</v>
      </c>
      <c r="AU104" s="194" t="s">
        <v>240</v>
      </c>
      <c r="AY104" s="112" t="s">
        <v>858</v>
      </c>
      <c r="BE104" s="195">
        <f>IF(N104="základní",J104,0)</f>
        <v>0</v>
      </c>
      <c r="BF104" s="195">
        <f>IF(N104="snížená",J104,0)</f>
        <v>0</v>
      </c>
      <c r="BG104" s="195">
        <f>IF(N104="zákl. přenesená",J104,0)</f>
        <v>0</v>
      </c>
      <c r="BH104" s="195">
        <f>IF(N104="sníž. přenesená",J104,0)</f>
        <v>0</v>
      </c>
      <c r="BI104" s="195">
        <f>IF(N104="nulová",J104,0)</f>
        <v>0</v>
      </c>
      <c r="BJ104" s="112" t="s">
        <v>544</v>
      </c>
      <c r="BK104" s="195">
        <f>ROUND(I104*H104,2)</f>
        <v>0</v>
      </c>
      <c r="BL104" s="112" t="s">
        <v>4199</v>
      </c>
      <c r="BM104" s="194" t="s">
        <v>4221</v>
      </c>
    </row>
    <row r="105" spans="2:65" s="119" customFormat="1" x14ac:dyDescent="0.25">
      <c r="B105" s="120"/>
      <c r="D105" s="196" t="s">
        <v>865</v>
      </c>
      <c r="F105" s="197" t="s">
        <v>4220</v>
      </c>
      <c r="L105" s="120"/>
      <c r="M105" s="198"/>
      <c r="T105" s="199"/>
      <c r="AT105" s="112" t="s">
        <v>865</v>
      </c>
      <c r="AU105" s="112" t="s">
        <v>240</v>
      </c>
    </row>
    <row r="106" spans="2:65" s="119" customFormat="1" x14ac:dyDescent="0.25">
      <c r="B106" s="120"/>
      <c r="D106" s="200" t="s">
        <v>867</v>
      </c>
      <c r="F106" s="201" t="s">
        <v>4222</v>
      </c>
      <c r="L106" s="120"/>
      <c r="M106" s="198"/>
      <c r="T106" s="199"/>
      <c r="AT106" s="112" t="s">
        <v>867</v>
      </c>
      <c r="AU106" s="112" t="s">
        <v>240</v>
      </c>
    </row>
    <row r="107" spans="2:65" s="119" customFormat="1" ht="16.5" customHeight="1" x14ac:dyDescent="0.25">
      <c r="B107" s="183"/>
      <c r="C107" s="184" t="s">
        <v>901</v>
      </c>
      <c r="D107" s="184" t="s">
        <v>512</v>
      </c>
      <c r="E107" s="185" t="s">
        <v>4223</v>
      </c>
      <c r="F107" s="186" t="s">
        <v>4224</v>
      </c>
      <c r="G107" s="187" t="s">
        <v>4198</v>
      </c>
      <c r="H107" s="188">
        <v>1</v>
      </c>
      <c r="I107" s="189"/>
      <c r="J107" s="189">
        <f>ROUND(I107*H107,2)</f>
        <v>0</v>
      </c>
      <c r="K107" s="186" t="s">
        <v>862</v>
      </c>
      <c r="L107" s="120"/>
      <c r="M107" s="190" t="s">
        <v>792</v>
      </c>
      <c r="N107" s="191" t="s">
        <v>809</v>
      </c>
      <c r="O107" s="192">
        <v>0</v>
      </c>
      <c r="P107" s="192">
        <f>O107*H107</f>
        <v>0</v>
      </c>
      <c r="Q107" s="192">
        <v>0</v>
      </c>
      <c r="R107" s="192">
        <f>Q107*H107</f>
        <v>0</v>
      </c>
      <c r="S107" s="192">
        <v>0</v>
      </c>
      <c r="T107" s="193">
        <f>S107*H107</f>
        <v>0</v>
      </c>
      <c r="AR107" s="194" t="s">
        <v>4199</v>
      </c>
      <c r="AT107" s="194" t="s">
        <v>512</v>
      </c>
      <c r="AU107" s="194" t="s">
        <v>240</v>
      </c>
      <c r="AY107" s="112" t="s">
        <v>858</v>
      </c>
      <c r="BE107" s="195">
        <f>IF(N107="základní",J107,0)</f>
        <v>0</v>
      </c>
      <c r="BF107" s="195">
        <f>IF(N107="snížená",J107,0)</f>
        <v>0</v>
      </c>
      <c r="BG107" s="195">
        <f>IF(N107="zákl. přenesená",J107,0)</f>
        <v>0</v>
      </c>
      <c r="BH107" s="195">
        <f>IF(N107="sníž. přenesená",J107,0)</f>
        <v>0</v>
      </c>
      <c r="BI107" s="195">
        <f>IF(N107="nulová",J107,0)</f>
        <v>0</v>
      </c>
      <c r="BJ107" s="112" t="s">
        <v>544</v>
      </c>
      <c r="BK107" s="195">
        <f>ROUND(I107*H107,2)</f>
        <v>0</v>
      </c>
      <c r="BL107" s="112" t="s">
        <v>4199</v>
      </c>
      <c r="BM107" s="194" t="s">
        <v>4225</v>
      </c>
    </row>
    <row r="108" spans="2:65" s="119" customFormat="1" x14ac:dyDescent="0.25">
      <c r="B108" s="120"/>
      <c r="D108" s="196" t="s">
        <v>865</v>
      </c>
      <c r="F108" s="197" t="s">
        <v>4224</v>
      </c>
      <c r="L108" s="120"/>
      <c r="M108" s="198"/>
      <c r="T108" s="199"/>
      <c r="AT108" s="112" t="s">
        <v>865</v>
      </c>
      <c r="AU108" s="112" t="s">
        <v>240</v>
      </c>
    </row>
    <row r="109" spans="2:65" s="119" customFormat="1" x14ac:dyDescent="0.25">
      <c r="B109" s="120"/>
      <c r="D109" s="200" t="s">
        <v>867</v>
      </c>
      <c r="F109" s="201" t="s">
        <v>4226</v>
      </c>
      <c r="L109" s="120"/>
      <c r="M109" s="198"/>
      <c r="T109" s="199"/>
      <c r="AT109" s="112" t="s">
        <v>867</v>
      </c>
      <c r="AU109" s="112" t="s">
        <v>240</v>
      </c>
    </row>
    <row r="110" spans="2:65" s="119" customFormat="1" ht="16.5" customHeight="1" x14ac:dyDescent="0.25">
      <c r="B110" s="183"/>
      <c r="C110" s="184" t="s">
        <v>905</v>
      </c>
      <c r="D110" s="184" t="s">
        <v>512</v>
      </c>
      <c r="E110" s="185" t="s">
        <v>4227</v>
      </c>
      <c r="F110" s="186" t="s">
        <v>4228</v>
      </c>
      <c r="G110" s="187" t="s">
        <v>4198</v>
      </c>
      <c r="H110" s="188">
        <v>1</v>
      </c>
      <c r="I110" s="189"/>
      <c r="J110" s="189">
        <f>ROUND(I110*H110,2)</f>
        <v>0</v>
      </c>
      <c r="K110" s="186" t="s">
        <v>862</v>
      </c>
      <c r="L110" s="120"/>
      <c r="M110" s="190" t="s">
        <v>792</v>
      </c>
      <c r="N110" s="191" t="s">
        <v>809</v>
      </c>
      <c r="O110" s="192">
        <v>0</v>
      </c>
      <c r="P110" s="192">
        <f>O110*H110</f>
        <v>0</v>
      </c>
      <c r="Q110" s="192">
        <v>0</v>
      </c>
      <c r="R110" s="192">
        <f>Q110*H110</f>
        <v>0</v>
      </c>
      <c r="S110" s="192">
        <v>0</v>
      </c>
      <c r="T110" s="193">
        <f>S110*H110</f>
        <v>0</v>
      </c>
      <c r="AR110" s="194" t="s">
        <v>4199</v>
      </c>
      <c r="AT110" s="194" t="s">
        <v>512</v>
      </c>
      <c r="AU110" s="194" t="s">
        <v>240</v>
      </c>
      <c r="AY110" s="112" t="s">
        <v>858</v>
      </c>
      <c r="BE110" s="195">
        <f>IF(N110="základní",J110,0)</f>
        <v>0</v>
      </c>
      <c r="BF110" s="195">
        <f>IF(N110="snížená",J110,0)</f>
        <v>0</v>
      </c>
      <c r="BG110" s="195">
        <f>IF(N110="zákl. přenesená",J110,0)</f>
        <v>0</v>
      </c>
      <c r="BH110" s="195">
        <f>IF(N110="sníž. přenesená",J110,0)</f>
        <v>0</v>
      </c>
      <c r="BI110" s="195">
        <f>IF(N110="nulová",J110,0)</f>
        <v>0</v>
      </c>
      <c r="BJ110" s="112" t="s">
        <v>544</v>
      </c>
      <c r="BK110" s="195">
        <f>ROUND(I110*H110,2)</f>
        <v>0</v>
      </c>
      <c r="BL110" s="112" t="s">
        <v>4199</v>
      </c>
      <c r="BM110" s="194" t="s">
        <v>4229</v>
      </c>
    </row>
    <row r="111" spans="2:65" s="119" customFormat="1" x14ac:dyDescent="0.25">
      <c r="B111" s="120"/>
      <c r="D111" s="196" t="s">
        <v>865</v>
      </c>
      <c r="F111" s="197" t="s">
        <v>4228</v>
      </c>
      <c r="L111" s="120"/>
      <c r="M111" s="198"/>
      <c r="T111" s="199"/>
      <c r="AT111" s="112" t="s">
        <v>865</v>
      </c>
      <c r="AU111" s="112" t="s">
        <v>240</v>
      </c>
    </row>
    <row r="112" spans="2:65" s="119" customFormat="1" x14ac:dyDescent="0.25">
      <c r="B112" s="120"/>
      <c r="D112" s="200" t="s">
        <v>867</v>
      </c>
      <c r="F112" s="201" t="s">
        <v>4230</v>
      </c>
      <c r="L112" s="120"/>
      <c r="M112" s="198"/>
      <c r="T112" s="199"/>
      <c r="AT112" s="112" t="s">
        <v>867</v>
      </c>
      <c r="AU112" s="112" t="s">
        <v>240</v>
      </c>
    </row>
    <row r="113" spans="2:65" s="119" customFormat="1" ht="16.5" customHeight="1" x14ac:dyDescent="0.25">
      <c r="B113" s="183"/>
      <c r="C113" s="184" t="s">
        <v>911</v>
      </c>
      <c r="D113" s="184" t="s">
        <v>512</v>
      </c>
      <c r="E113" s="185" t="s">
        <v>4231</v>
      </c>
      <c r="F113" s="186" t="s">
        <v>4232</v>
      </c>
      <c r="G113" s="187" t="s">
        <v>4198</v>
      </c>
      <c r="H113" s="188">
        <v>1</v>
      </c>
      <c r="I113" s="189"/>
      <c r="J113" s="189">
        <f>ROUND(I113*H113,2)</f>
        <v>0</v>
      </c>
      <c r="K113" s="186" t="s">
        <v>862</v>
      </c>
      <c r="L113" s="120"/>
      <c r="M113" s="190" t="s">
        <v>792</v>
      </c>
      <c r="N113" s="191" t="s">
        <v>809</v>
      </c>
      <c r="O113" s="192">
        <v>0</v>
      </c>
      <c r="P113" s="192">
        <f>O113*H113</f>
        <v>0</v>
      </c>
      <c r="Q113" s="192">
        <v>0</v>
      </c>
      <c r="R113" s="192">
        <f>Q113*H113</f>
        <v>0</v>
      </c>
      <c r="S113" s="192">
        <v>0</v>
      </c>
      <c r="T113" s="193">
        <f>S113*H113</f>
        <v>0</v>
      </c>
      <c r="AR113" s="194" t="s">
        <v>4199</v>
      </c>
      <c r="AT113" s="194" t="s">
        <v>512</v>
      </c>
      <c r="AU113" s="194" t="s">
        <v>240</v>
      </c>
      <c r="AY113" s="112" t="s">
        <v>858</v>
      </c>
      <c r="BE113" s="195">
        <f>IF(N113="základní",J113,0)</f>
        <v>0</v>
      </c>
      <c r="BF113" s="195">
        <f>IF(N113="snížená",J113,0)</f>
        <v>0</v>
      </c>
      <c r="BG113" s="195">
        <f>IF(N113="zákl. přenesená",J113,0)</f>
        <v>0</v>
      </c>
      <c r="BH113" s="195">
        <f>IF(N113="sníž. přenesená",J113,0)</f>
        <v>0</v>
      </c>
      <c r="BI113" s="195">
        <f>IF(N113="nulová",J113,0)</f>
        <v>0</v>
      </c>
      <c r="BJ113" s="112" t="s">
        <v>544</v>
      </c>
      <c r="BK113" s="195">
        <f>ROUND(I113*H113,2)</f>
        <v>0</v>
      </c>
      <c r="BL113" s="112" t="s">
        <v>4199</v>
      </c>
      <c r="BM113" s="194" t="s">
        <v>4233</v>
      </c>
    </row>
    <row r="114" spans="2:65" s="119" customFormat="1" x14ac:dyDescent="0.25">
      <c r="B114" s="120"/>
      <c r="D114" s="196" t="s">
        <v>865</v>
      </c>
      <c r="F114" s="197" t="s">
        <v>4232</v>
      </c>
      <c r="L114" s="120"/>
      <c r="M114" s="198"/>
      <c r="T114" s="199"/>
      <c r="AT114" s="112" t="s">
        <v>865</v>
      </c>
      <c r="AU114" s="112" t="s">
        <v>240</v>
      </c>
    </row>
    <row r="115" spans="2:65" s="119" customFormat="1" x14ac:dyDescent="0.25">
      <c r="B115" s="120"/>
      <c r="D115" s="200" t="s">
        <v>867</v>
      </c>
      <c r="F115" s="201" t="s">
        <v>4234</v>
      </c>
      <c r="L115" s="120"/>
      <c r="M115" s="198"/>
      <c r="T115" s="199"/>
      <c r="AT115" s="112" t="s">
        <v>867</v>
      </c>
      <c r="AU115" s="112" t="s">
        <v>240</v>
      </c>
    </row>
    <row r="116" spans="2:65" s="171" customFormat="1" ht="22.9" customHeight="1" x14ac:dyDescent="0.2">
      <c r="B116" s="172"/>
      <c r="D116" s="173" t="s">
        <v>854</v>
      </c>
      <c r="E116" s="181" t="s">
        <v>4235</v>
      </c>
      <c r="F116" s="181" t="s">
        <v>4236</v>
      </c>
      <c r="J116" s="182">
        <f>BK116</f>
        <v>0</v>
      </c>
      <c r="L116" s="172"/>
      <c r="M116" s="176"/>
      <c r="P116" s="177">
        <f>SUM(P117:P122)</f>
        <v>0</v>
      </c>
      <c r="R116" s="177">
        <f>SUM(R117:R122)</f>
        <v>0</v>
      </c>
      <c r="T116" s="178">
        <f>SUM(T117:T122)</f>
        <v>0</v>
      </c>
      <c r="AR116" s="173" t="s">
        <v>721</v>
      </c>
      <c r="AT116" s="179" t="s">
        <v>854</v>
      </c>
      <c r="AU116" s="179" t="s">
        <v>544</v>
      </c>
      <c r="AY116" s="173" t="s">
        <v>858</v>
      </c>
      <c r="BK116" s="180">
        <f>SUM(BK117:BK122)</f>
        <v>0</v>
      </c>
    </row>
    <row r="117" spans="2:65" s="119" customFormat="1" ht="16.5" customHeight="1" x14ac:dyDescent="0.25">
      <c r="B117" s="183"/>
      <c r="C117" s="184" t="s">
        <v>917</v>
      </c>
      <c r="D117" s="184" t="s">
        <v>512</v>
      </c>
      <c r="E117" s="185" t="s">
        <v>4237</v>
      </c>
      <c r="F117" s="186" t="s">
        <v>4238</v>
      </c>
      <c r="G117" s="187" t="s">
        <v>4198</v>
      </c>
      <c r="H117" s="188">
        <v>1</v>
      </c>
      <c r="I117" s="189"/>
      <c r="J117" s="189">
        <f>ROUND(I117*H117,2)</f>
        <v>0</v>
      </c>
      <c r="K117" s="186" t="s">
        <v>862</v>
      </c>
      <c r="L117" s="120"/>
      <c r="M117" s="190" t="s">
        <v>792</v>
      </c>
      <c r="N117" s="191" t="s">
        <v>809</v>
      </c>
      <c r="O117" s="192">
        <v>0</v>
      </c>
      <c r="P117" s="192">
        <f>O117*H117</f>
        <v>0</v>
      </c>
      <c r="Q117" s="192">
        <v>0</v>
      </c>
      <c r="R117" s="192">
        <f>Q117*H117</f>
        <v>0</v>
      </c>
      <c r="S117" s="192">
        <v>0</v>
      </c>
      <c r="T117" s="193">
        <f>S117*H117</f>
        <v>0</v>
      </c>
      <c r="AR117" s="194" t="s">
        <v>4199</v>
      </c>
      <c r="AT117" s="194" t="s">
        <v>512</v>
      </c>
      <c r="AU117" s="194" t="s">
        <v>240</v>
      </c>
      <c r="AY117" s="112" t="s">
        <v>858</v>
      </c>
      <c r="BE117" s="195">
        <f>IF(N117="základní",J117,0)</f>
        <v>0</v>
      </c>
      <c r="BF117" s="195">
        <f>IF(N117="snížená",J117,0)</f>
        <v>0</v>
      </c>
      <c r="BG117" s="195">
        <f>IF(N117="zákl. přenesená",J117,0)</f>
        <v>0</v>
      </c>
      <c r="BH117" s="195">
        <f>IF(N117="sníž. přenesená",J117,0)</f>
        <v>0</v>
      </c>
      <c r="BI117" s="195">
        <f>IF(N117="nulová",J117,0)</f>
        <v>0</v>
      </c>
      <c r="BJ117" s="112" t="s">
        <v>544</v>
      </c>
      <c r="BK117" s="195">
        <f>ROUND(I117*H117,2)</f>
        <v>0</v>
      </c>
      <c r="BL117" s="112" t="s">
        <v>4199</v>
      </c>
      <c r="BM117" s="194" t="s">
        <v>4239</v>
      </c>
    </row>
    <row r="118" spans="2:65" s="119" customFormat="1" x14ac:dyDescent="0.25">
      <c r="B118" s="120"/>
      <c r="D118" s="196" t="s">
        <v>865</v>
      </c>
      <c r="F118" s="197" t="s">
        <v>4238</v>
      </c>
      <c r="L118" s="120"/>
      <c r="M118" s="198"/>
      <c r="T118" s="199"/>
      <c r="AT118" s="112" t="s">
        <v>865</v>
      </c>
      <c r="AU118" s="112" t="s">
        <v>240</v>
      </c>
    </row>
    <row r="119" spans="2:65" s="119" customFormat="1" x14ac:dyDescent="0.25">
      <c r="B119" s="120"/>
      <c r="D119" s="200" t="s">
        <v>867</v>
      </c>
      <c r="F119" s="201" t="s">
        <v>4240</v>
      </c>
      <c r="L119" s="120"/>
      <c r="M119" s="198"/>
      <c r="T119" s="199"/>
      <c r="AT119" s="112" t="s">
        <v>867</v>
      </c>
      <c r="AU119" s="112" t="s">
        <v>240</v>
      </c>
    </row>
    <row r="120" spans="2:65" s="119" customFormat="1" ht="16.5" customHeight="1" x14ac:dyDescent="0.25">
      <c r="B120" s="183"/>
      <c r="C120" s="184" t="s">
        <v>924</v>
      </c>
      <c r="D120" s="184" t="s">
        <v>512</v>
      </c>
      <c r="E120" s="185" t="s">
        <v>778</v>
      </c>
      <c r="F120" s="186" t="s">
        <v>4241</v>
      </c>
      <c r="G120" s="187" t="s">
        <v>4198</v>
      </c>
      <c r="H120" s="188">
        <v>1</v>
      </c>
      <c r="I120" s="189"/>
      <c r="J120" s="189">
        <f>ROUND(I120*H120,2)</f>
        <v>0</v>
      </c>
      <c r="K120" s="186" t="s">
        <v>862</v>
      </c>
      <c r="L120" s="120"/>
      <c r="M120" s="190" t="s">
        <v>792</v>
      </c>
      <c r="N120" s="191" t="s">
        <v>809</v>
      </c>
      <c r="O120" s="192">
        <v>0</v>
      </c>
      <c r="P120" s="192">
        <f>O120*H120</f>
        <v>0</v>
      </c>
      <c r="Q120" s="192">
        <v>0</v>
      </c>
      <c r="R120" s="192">
        <f>Q120*H120</f>
        <v>0</v>
      </c>
      <c r="S120" s="192">
        <v>0</v>
      </c>
      <c r="T120" s="193">
        <f>S120*H120</f>
        <v>0</v>
      </c>
      <c r="AR120" s="194" t="s">
        <v>4199</v>
      </c>
      <c r="AT120" s="194" t="s">
        <v>512</v>
      </c>
      <c r="AU120" s="194" t="s">
        <v>240</v>
      </c>
      <c r="AY120" s="112" t="s">
        <v>858</v>
      </c>
      <c r="BE120" s="195">
        <f>IF(N120="základní",J120,0)</f>
        <v>0</v>
      </c>
      <c r="BF120" s="195">
        <f>IF(N120="snížená",J120,0)</f>
        <v>0</v>
      </c>
      <c r="BG120" s="195">
        <f>IF(N120="zákl. přenesená",J120,0)</f>
        <v>0</v>
      </c>
      <c r="BH120" s="195">
        <f>IF(N120="sníž. přenesená",J120,0)</f>
        <v>0</v>
      </c>
      <c r="BI120" s="195">
        <f>IF(N120="nulová",J120,0)</f>
        <v>0</v>
      </c>
      <c r="BJ120" s="112" t="s">
        <v>544</v>
      </c>
      <c r="BK120" s="195">
        <f>ROUND(I120*H120,2)</f>
        <v>0</v>
      </c>
      <c r="BL120" s="112" t="s">
        <v>4199</v>
      </c>
      <c r="BM120" s="194" t="s">
        <v>4242</v>
      </c>
    </row>
    <row r="121" spans="2:65" s="119" customFormat="1" ht="19.5" x14ac:dyDescent="0.25">
      <c r="B121" s="120"/>
      <c r="D121" s="196" t="s">
        <v>865</v>
      </c>
      <c r="F121" s="197" t="s">
        <v>4243</v>
      </c>
      <c r="L121" s="120"/>
      <c r="M121" s="198"/>
      <c r="T121" s="199"/>
      <c r="AT121" s="112" t="s">
        <v>865</v>
      </c>
      <c r="AU121" s="112" t="s">
        <v>240</v>
      </c>
    </row>
    <row r="122" spans="2:65" s="119" customFormat="1" x14ac:dyDescent="0.25">
      <c r="B122" s="120"/>
      <c r="D122" s="200" t="s">
        <v>867</v>
      </c>
      <c r="F122" s="201" t="s">
        <v>4244</v>
      </c>
      <c r="L122" s="120"/>
      <c r="M122" s="198"/>
      <c r="T122" s="199"/>
      <c r="AT122" s="112" t="s">
        <v>867</v>
      </c>
      <c r="AU122" s="112" t="s">
        <v>240</v>
      </c>
    </row>
    <row r="123" spans="2:65" s="171" customFormat="1" ht="22.9" customHeight="1" x14ac:dyDescent="0.2">
      <c r="B123" s="172"/>
      <c r="D123" s="173" t="s">
        <v>854</v>
      </c>
      <c r="E123" s="181" t="s">
        <v>4245</v>
      </c>
      <c r="F123" s="181" t="s">
        <v>779</v>
      </c>
      <c r="J123" s="182">
        <f>BK123</f>
        <v>0</v>
      </c>
      <c r="L123" s="172"/>
      <c r="M123" s="176"/>
      <c r="P123" s="177">
        <f>SUM(P124:P126)</f>
        <v>0</v>
      </c>
      <c r="R123" s="177">
        <f>SUM(R124:R126)</f>
        <v>0</v>
      </c>
      <c r="T123" s="178">
        <f>SUM(T124:T126)</f>
        <v>0</v>
      </c>
      <c r="AR123" s="173" t="s">
        <v>721</v>
      </c>
      <c r="AT123" s="179" t="s">
        <v>854</v>
      </c>
      <c r="AU123" s="179" t="s">
        <v>544</v>
      </c>
      <c r="AY123" s="173" t="s">
        <v>858</v>
      </c>
      <c r="BK123" s="180">
        <f>SUM(BK124:BK126)</f>
        <v>0</v>
      </c>
    </row>
    <row r="124" spans="2:65" s="119" customFormat="1" ht="16.5" customHeight="1" x14ac:dyDescent="0.25">
      <c r="B124" s="183"/>
      <c r="C124" s="184" t="s">
        <v>931</v>
      </c>
      <c r="D124" s="184" t="s">
        <v>512</v>
      </c>
      <c r="E124" s="185" t="s">
        <v>4246</v>
      </c>
      <c r="F124" s="186" t="s">
        <v>4247</v>
      </c>
      <c r="G124" s="187" t="s">
        <v>4198</v>
      </c>
      <c r="H124" s="188">
        <v>1</v>
      </c>
      <c r="I124" s="189"/>
      <c r="J124" s="189">
        <f>ROUND(I124*H124,2)</f>
        <v>0</v>
      </c>
      <c r="K124" s="186" t="s">
        <v>862</v>
      </c>
      <c r="L124" s="120"/>
      <c r="M124" s="190" t="s">
        <v>792</v>
      </c>
      <c r="N124" s="191" t="s">
        <v>809</v>
      </c>
      <c r="O124" s="192">
        <v>0</v>
      </c>
      <c r="P124" s="192">
        <f>O124*H124</f>
        <v>0</v>
      </c>
      <c r="Q124" s="192">
        <v>0</v>
      </c>
      <c r="R124" s="192">
        <f>Q124*H124</f>
        <v>0</v>
      </c>
      <c r="S124" s="192">
        <v>0</v>
      </c>
      <c r="T124" s="193">
        <f>S124*H124</f>
        <v>0</v>
      </c>
      <c r="AR124" s="194" t="s">
        <v>4199</v>
      </c>
      <c r="AT124" s="194" t="s">
        <v>512</v>
      </c>
      <c r="AU124" s="194" t="s">
        <v>240</v>
      </c>
      <c r="AY124" s="112" t="s">
        <v>858</v>
      </c>
      <c r="BE124" s="195">
        <f>IF(N124="základní",J124,0)</f>
        <v>0</v>
      </c>
      <c r="BF124" s="195">
        <f>IF(N124="snížená",J124,0)</f>
        <v>0</v>
      </c>
      <c r="BG124" s="195">
        <f>IF(N124="zákl. přenesená",J124,0)</f>
        <v>0</v>
      </c>
      <c r="BH124" s="195">
        <f>IF(N124="sníž. přenesená",J124,0)</f>
        <v>0</v>
      </c>
      <c r="BI124" s="195">
        <f>IF(N124="nulová",J124,0)</f>
        <v>0</v>
      </c>
      <c r="BJ124" s="112" t="s">
        <v>544</v>
      </c>
      <c r="BK124" s="195">
        <f>ROUND(I124*H124,2)</f>
        <v>0</v>
      </c>
      <c r="BL124" s="112" t="s">
        <v>4199</v>
      </c>
      <c r="BM124" s="194" t="s">
        <v>4248</v>
      </c>
    </row>
    <row r="125" spans="2:65" s="119" customFormat="1" x14ac:dyDescent="0.25">
      <c r="B125" s="120"/>
      <c r="D125" s="196" t="s">
        <v>865</v>
      </c>
      <c r="F125" s="197" t="s">
        <v>4247</v>
      </c>
      <c r="L125" s="120"/>
      <c r="M125" s="198"/>
      <c r="T125" s="199"/>
      <c r="AT125" s="112" t="s">
        <v>865</v>
      </c>
      <c r="AU125" s="112" t="s">
        <v>240</v>
      </c>
    </row>
    <row r="126" spans="2:65" s="119" customFormat="1" x14ac:dyDescent="0.25">
      <c r="B126" s="120"/>
      <c r="D126" s="200" t="s">
        <v>867</v>
      </c>
      <c r="F126" s="201" t="s">
        <v>4249</v>
      </c>
      <c r="L126" s="120"/>
      <c r="M126" s="198"/>
      <c r="T126" s="199"/>
      <c r="AT126" s="112" t="s">
        <v>867</v>
      </c>
      <c r="AU126" s="112" t="s">
        <v>240</v>
      </c>
    </row>
    <row r="127" spans="2:65" s="171" customFormat="1" ht="22.9" customHeight="1" x14ac:dyDescent="0.2">
      <c r="B127" s="172"/>
      <c r="D127" s="173" t="s">
        <v>854</v>
      </c>
      <c r="E127" s="181" t="s">
        <v>4250</v>
      </c>
      <c r="F127" s="181" t="s">
        <v>4251</v>
      </c>
      <c r="J127" s="182">
        <f>BK127</f>
        <v>0</v>
      </c>
      <c r="L127" s="172"/>
      <c r="M127" s="176"/>
      <c r="P127" s="177">
        <f>SUM(P128:P130)</f>
        <v>0</v>
      </c>
      <c r="R127" s="177">
        <f>SUM(R128:R130)</f>
        <v>0</v>
      </c>
      <c r="T127" s="178">
        <f>SUM(T128:T130)</f>
        <v>0</v>
      </c>
      <c r="AR127" s="173" t="s">
        <v>721</v>
      </c>
      <c r="AT127" s="179" t="s">
        <v>854</v>
      </c>
      <c r="AU127" s="179" t="s">
        <v>544</v>
      </c>
      <c r="AY127" s="173" t="s">
        <v>858</v>
      </c>
      <c r="BK127" s="180">
        <f>SUM(BK128:BK130)</f>
        <v>0</v>
      </c>
    </row>
    <row r="128" spans="2:65" s="119" customFormat="1" ht="16.5" customHeight="1" x14ac:dyDescent="0.25">
      <c r="B128" s="183"/>
      <c r="C128" s="184" t="s">
        <v>937</v>
      </c>
      <c r="D128" s="184" t="s">
        <v>512</v>
      </c>
      <c r="E128" s="185" t="s">
        <v>4252</v>
      </c>
      <c r="F128" s="186" t="s">
        <v>4253</v>
      </c>
      <c r="G128" s="187" t="s">
        <v>4198</v>
      </c>
      <c r="H128" s="188">
        <v>1</v>
      </c>
      <c r="I128" s="189"/>
      <c r="J128" s="189">
        <f>ROUND(I128*H128,2)</f>
        <v>0</v>
      </c>
      <c r="K128" s="186" t="s">
        <v>862</v>
      </c>
      <c r="L128" s="120"/>
      <c r="M128" s="190" t="s">
        <v>792</v>
      </c>
      <c r="N128" s="191" t="s">
        <v>809</v>
      </c>
      <c r="O128" s="192">
        <v>0</v>
      </c>
      <c r="P128" s="192">
        <f>O128*H128</f>
        <v>0</v>
      </c>
      <c r="Q128" s="192">
        <v>0</v>
      </c>
      <c r="R128" s="192">
        <f>Q128*H128</f>
        <v>0</v>
      </c>
      <c r="S128" s="192">
        <v>0</v>
      </c>
      <c r="T128" s="193">
        <f>S128*H128</f>
        <v>0</v>
      </c>
      <c r="AR128" s="194" t="s">
        <v>4199</v>
      </c>
      <c r="AT128" s="194" t="s">
        <v>512</v>
      </c>
      <c r="AU128" s="194" t="s">
        <v>240</v>
      </c>
      <c r="AY128" s="112" t="s">
        <v>858</v>
      </c>
      <c r="BE128" s="195">
        <f>IF(N128="základní",J128,0)</f>
        <v>0</v>
      </c>
      <c r="BF128" s="195">
        <f>IF(N128="snížená",J128,0)</f>
        <v>0</v>
      </c>
      <c r="BG128" s="195">
        <f>IF(N128="zákl. přenesená",J128,0)</f>
        <v>0</v>
      </c>
      <c r="BH128" s="195">
        <f>IF(N128="sníž. přenesená",J128,0)</f>
        <v>0</v>
      </c>
      <c r="BI128" s="195">
        <f>IF(N128="nulová",J128,0)</f>
        <v>0</v>
      </c>
      <c r="BJ128" s="112" t="s">
        <v>544</v>
      </c>
      <c r="BK128" s="195">
        <f>ROUND(I128*H128,2)</f>
        <v>0</v>
      </c>
      <c r="BL128" s="112" t="s">
        <v>4199</v>
      </c>
      <c r="BM128" s="194" t="s">
        <v>4254</v>
      </c>
    </row>
    <row r="129" spans="2:47" s="119" customFormat="1" x14ac:dyDescent="0.25">
      <c r="B129" s="120"/>
      <c r="D129" s="196" t="s">
        <v>865</v>
      </c>
      <c r="F129" s="197" t="s">
        <v>4255</v>
      </c>
      <c r="L129" s="120"/>
      <c r="M129" s="198"/>
      <c r="T129" s="199"/>
      <c r="AT129" s="112" t="s">
        <v>865</v>
      </c>
      <c r="AU129" s="112" t="s">
        <v>240</v>
      </c>
    </row>
    <row r="130" spans="2:47" s="119" customFormat="1" x14ac:dyDescent="0.25">
      <c r="B130" s="120"/>
      <c r="D130" s="200" t="s">
        <v>867</v>
      </c>
      <c r="F130" s="201" t="s">
        <v>4256</v>
      </c>
      <c r="L130" s="120"/>
      <c r="M130" s="219"/>
      <c r="N130" s="220"/>
      <c r="O130" s="220"/>
      <c r="P130" s="220"/>
      <c r="Q130" s="220"/>
      <c r="R130" s="220"/>
      <c r="S130" s="220"/>
      <c r="T130" s="221"/>
      <c r="AT130" s="112" t="s">
        <v>867</v>
      </c>
      <c r="AU130" s="112" t="s">
        <v>240</v>
      </c>
    </row>
    <row r="131" spans="2:47" s="119" customFormat="1" ht="6.95" customHeight="1" x14ac:dyDescent="0.25">
      <c r="B131" s="140"/>
      <c r="C131" s="141"/>
      <c r="D131" s="141"/>
      <c r="E131" s="141"/>
      <c r="F131" s="141"/>
      <c r="G131" s="141"/>
      <c r="H131" s="141"/>
      <c r="I131" s="141"/>
      <c r="J131" s="141"/>
      <c r="K131" s="141"/>
      <c r="L131" s="120"/>
    </row>
  </sheetData>
  <mergeCells count="9">
    <mergeCell ref="E50:H50"/>
    <mergeCell ref="E75:H75"/>
    <mergeCell ref="E77:H77"/>
    <mergeCell ref="L2:V2"/>
    <mergeCell ref="E7:H7"/>
    <mergeCell ref="E9:H9"/>
    <mergeCell ref="E18:H18"/>
    <mergeCell ref="E27:H27"/>
    <mergeCell ref="E48:H48"/>
  </mergeCells>
  <hyperlinks>
    <hyperlink ref="F90" r:id="rId1" xr:uid="{0C491304-BBFE-47D8-9846-5E401868D8EC}"/>
    <hyperlink ref="F93" r:id="rId2" xr:uid="{E1B45950-5B60-4D5E-9A35-A1728E4C92BF}"/>
    <hyperlink ref="F96" r:id="rId3" xr:uid="{82FBAB0B-D330-4496-8037-DDD404790F0A}"/>
    <hyperlink ref="F100" r:id="rId4" xr:uid="{FE604010-097F-4AA0-B335-39702B736539}"/>
    <hyperlink ref="F103" r:id="rId5" xr:uid="{23D964B5-287B-497D-BA80-8060CB7B6061}"/>
    <hyperlink ref="F106" r:id="rId6" xr:uid="{DFF389A5-A502-43F9-BAC1-23EE6D06D937}"/>
    <hyperlink ref="F109" r:id="rId7" xr:uid="{1EC09B8D-76F7-4D7A-A087-ECECE153A8F0}"/>
    <hyperlink ref="F112" r:id="rId8" xr:uid="{487E5CEB-E81C-433A-8CE3-3273B54FE991}"/>
    <hyperlink ref="F115" r:id="rId9" xr:uid="{D00B2137-52FD-478D-AFBE-00FACE09464E}"/>
    <hyperlink ref="F119" r:id="rId10" xr:uid="{F0CDE909-4E87-4664-83C3-B05CFC8690E0}"/>
    <hyperlink ref="F122" r:id="rId11" xr:uid="{95021BEB-544D-4E31-92CE-6B35017BB746}"/>
    <hyperlink ref="F126" r:id="rId12" xr:uid="{09072E53-0EDF-400D-A72A-18D11A607BD3}"/>
    <hyperlink ref="F130" r:id="rId13" xr:uid="{1616A23E-8451-4EEA-A953-B80516787FD7}"/>
  </hyperlinks>
  <pageMargins left="0.7" right="0.7" top="0.78749999999999998" bottom="0.78749999999999998"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M1776"/>
  <sheetViews>
    <sheetView topLeftCell="C77" zoomScaleNormal="100" workbookViewId="0">
      <selection activeCell="I107" sqref="I107:I1774"/>
    </sheetView>
  </sheetViews>
  <sheetFormatPr defaultRowHeight="15" x14ac:dyDescent="0.25"/>
  <cols>
    <col min="1" max="1" width="7.140625" customWidth="1"/>
    <col min="2" max="2" width="1" customWidth="1"/>
    <col min="3" max="3" width="3.5703125" customWidth="1"/>
    <col min="4" max="4" width="3.7109375" customWidth="1"/>
    <col min="5" max="5" width="14.7109375" customWidth="1"/>
    <col min="6" max="6" width="43.5703125" customWidth="1"/>
    <col min="7" max="7" width="6.42578125" customWidth="1"/>
    <col min="8" max="8" width="12" customWidth="1"/>
    <col min="9" max="9" width="13.5703125" customWidth="1"/>
    <col min="10" max="11" width="19.140625" customWidth="1"/>
    <col min="12" max="12" width="8" customWidth="1"/>
    <col min="13" max="13" width="9.28515625" hidden="1" customWidth="1"/>
    <col min="15" max="20" width="12.1406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s>
  <sheetData>
    <row r="2" spans="2:46" ht="36.950000000000003" customHeight="1" x14ac:dyDescent="0.25">
      <c r="L2" s="475"/>
      <c r="M2" s="475"/>
      <c r="N2" s="475"/>
      <c r="O2" s="475"/>
      <c r="P2" s="475"/>
      <c r="Q2" s="475"/>
      <c r="R2" s="475"/>
      <c r="S2" s="475"/>
      <c r="T2" s="475"/>
      <c r="U2" s="475"/>
      <c r="V2" s="475"/>
      <c r="AT2" s="112" t="s">
        <v>6469</v>
      </c>
    </row>
    <row r="3" spans="2:46" ht="6.95" customHeight="1" x14ac:dyDescent="0.25">
      <c r="B3" s="113"/>
      <c r="C3" s="114"/>
      <c r="D3" s="114"/>
      <c r="E3" s="114"/>
      <c r="F3" s="114"/>
      <c r="G3" s="114"/>
      <c r="H3" s="114"/>
      <c r="I3" s="114"/>
      <c r="J3" s="114"/>
      <c r="K3" s="114"/>
      <c r="L3" s="115"/>
      <c r="AT3" s="112" t="s">
        <v>240</v>
      </c>
    </row>
    <row r="4" spans="2:46" ht="24.95" customHeight="1" x14ac:dyDescent="0.25">
      <c r="B4" s="115"/>
      <c r="D4" s="116" t="s">
        <v>785</v>
      </c>
      <c r="L4" s="115"/>
      <c r="M4" s="117" t="s">
        <v>786</v>
      </c>
      <c r="AT4" s="112" t="s">
        <v>787</v>
      </c>
    </row>
    <row r="5" spans="2:46" ht="6.95" customHeight="1" x14ac:dyDescent="0.25">
      <c r="B5" s="115"/>
      <c r="L5" s="115"/>
    </row>
    <row r="6" spans="2:46" ht="12" customHeight="1" x14ac:dyDescent="0.25">
      <c r="B6" s="115"/>
      <c r="D6" s="118" t="s">
        <v>788</v>
      </c>
      <c r="L6" s="115"/>
    </row>
    <row r="7" spans="2:46" ht="16.5" customHeight="1" x14ac:dyDescent="0.25">
      <c r="B7" s="115"/>
      <c r="E7" s="478" t="str">
        <f>'[1]Rekapitulace stavby'!K6</f>
        <v>Přístavba k ZŠ Kostelní nám., Moravská Třebová</v>
      </c>
      <c r="F7" s="479"/>
      <c r="G7" s="479"/>
      <c r="H7" s="479"/>
      <c r="L7" s="115"/>
    </row>
    <row r="8" spans="2:46" s="119" customFormat="1" ht="12" customHeight="1" x14ac:dyDescent="0.25">
      <c r="B8" s="120"/>
      <c r="D8" s="118" t="s">
        <v>789</v>
      </c>
      <c r="L8" s="120"/>
    </row>
    <row r="9" spans="2:46" s="119" customFormat="1" ht="16.5" customHeight="1" x14ac:dyDescent="0.25">
      <c r="B9" s="120"/>
      <c r="E9" s="476" t="s">
        <v>790</v>
      </c>
      <c r="F9" s="477"/>
      <c r="G9" s="477"/>
      <c r="H9" s="477"/>
      <c r="L9" s="120"/>
    </row>
    <row r="10" spans="2:46" s="119" customFormat="1" x14ac:dyDescent="0.25">
      <c r="B10" s="120"/>
      <c r="L10" s="120"/>
    </row>
    <row r="11" spans="2:46" s="119" customFormat="1" ht="12" customHeight="1" x14ac:dyDescent="0.25">
      <c r="B11" s="120"/>
      <c r="D11" s="118" t="s">
        <v>791</v>
      </c>
      <c r="F11" s="121" t="s">
        <v>792</v>
      </c>
      <c r="I11" s="118" t="s">
        <v>793</v>
      </c>
      <c r="J11" s="121" t="s">
        <v>792</v>
      </c>
      <c r="L11" s="120"/>
    </row>
    <row r="12" spans="2:46" s="119" customFormat="1" ht="12" customHeight="1" x14ac:dyDescent="0.25">
      <c r="B12" s="120"/>
      <c r="D12" s="118" t="s">
        <v>794</v>
      </c>
      <c r="F12" s="121" t="s">
        <v>31</v>
      </c>
      <c r="I12" s="118" t="s">
        <v>795</v>
      </c>
      <c r="J12" s="122" t="str">
        <f>'[1]Rekapitulace stavby'!AN8</f>
        <v>6. 11. 2025</v>
      </c>
      <c r="L12" s="120"/>
    </row>
    <row r="13" spans="2:46" s="119" customFormat="1" ht="10.9" customHeight="1" x14ac:dyDescent="0.25">
      <c r="B13" s="120"/>
      <c r="L13" s="120"/>
    </row>
    <row r="14" spans="2:46" s="119" customFormat="1" ht="12" customHeight="1" x14ac:dyDescent="0.25">
      <c r="B14" s="120"/>
      <c r="D14" s="118" t="s">
        <v>796</v>
      </c>
      <c r="I14" s="118" t="s">
        <v>797</v>
      </c>
      <c r="J14" s="121" t="s">
        <v>792</v>
      </c>
      <c r="L14" s="120"/>
    </row>
    <row r="15" spans="2:46" s="119" customFormat="1" ht="18" customHeight="1" x14ac:dyDescent="0.25">
      <c r="B15" s="120"/>
      <c r="E15" s="121" t="s">
        <v>798</v>
      </c>
      <c r="I15" s="118" t="s">
        <v>799</v>
      </c>
      <c r="J15" s="121" t="s">
        <v>792</v>
      </c>
      <c r="L15" s="120"/>
    </row>
    <row r="16" spans="2:46" s="119" customFormat="1" ht="6.95" customHeight="1" x14ac:dyDescent="0.25">
      <c r="B16" s="120"/>
      <c r="L16" s="120"/>
    </row>
    <row r="17" spans="2:12" s="119" customFormat="1" ht="12" customHeight="1" x14ac:dyDescent="0.25">
      <c r="B17" s="120"/>
      <c r="D17" s="118" t="s">
        <v>800</v>
      </c>
      <c r="I17" s="118" t="s">
        <v>797</v>
      </c>
      <c r="J17" s="121" t="str">
        <f>'[1]Rekapitulace stavby'!AN13</f>
        <v/>
      </c>
      <c r="L17" s="120"/>
    </row>
    <row r="18" spans="2:12" s="119" customFormat="1" ht="18" customHeight="1" x14ac:dyDescent="0.25">
      <c r="B18" s="120"/>
      <c r="E18" s="480" t="str">
        <f>'[1]Rekapitulace stavby'!E14</f>
        <v xml:space="preserve"> </v>
      </c>
      <c r="F18" s="480"/>
      <c r="G18" s="480"/>
      <c r="H18" s="480"/>
      <c r="I18" s="118" t="s">
        <v>799</v>
      </c>
      <c r="J18" s="121" t="str">
        <f>'[1]Rekapitulace stavby'!AN14</f>
        <v/>
      </c>
      <c r="L18" s="120"/>
    </row>
    <row r="19" spans="2:12" s="119" customFormat="1" ht="6.95" customHeight="1" x14ac:dyDescent="0.25">
      <c r="B19" s="120"/>
      <c r="L19" s="120"/>
    </row>
    <row r="20" spans="2:12" s="119" customFormat="1" ht="12" customHeight="1" x14ac:dyDescent="0.25">
      <c r="B20" s="120"/>
      <c r="D20" s="118" t="s">
        <v>801</v>
      </c>
      <c r="I20" s="118" t="s">
        <v>797</v>
      </c>
      <c r="J20" s="121" t="s">
        <v>792</v>
      </c>
      <c r="L20" s="120"/>
    </row>
    <row r="21" spans="2:12" s="119" customFormat="1" ht="18" customHeight="1" x14ac:dyDescent="0.25">
      <c r="B21" s="120"/>
      <c r="E21" s="121" t="s">
        <v>802</v>
      </c>
      <c r="I21" s="118" t="s">
        <v>799</v>
      </c>
      <c r="J21" s="121" t="s">
        <v>792</v>
      </c>
      <c r="L21" s="120"/>
    </row>
    <row r="22" spans="2:12" s="119" customFormat="1" ht="6.95" customHeight="1" x14ac:dyDescent="0.25">
      <c r="B22" s="120"/>
      <c r="L22" s="120"/>
    </row>
    <row r="23" spans="2:12" s="119" customFormat="1" ht="12" customHeight="1" x14ac:dyDescent="0.25">
      <c r="B23" s="120"/>
      <c r="D23" s="118" t="s">
        <v>803</v>
      </c>
      <c r="I23" s="118" t="s">
        <v>797</v>
      </c>
      <c r="J23" s="121" t="str">
        <f>IF('[1]Rekapitulace stavby'!AN19="","",'[1]Rekapitulace stavby'!AN19)</f>
        <v/>
      </c>
      <c r="L23" s="120"/>
    </row>
    <row r="24" spans="2:12" s="119" customFormat="1" ht="18" customHeight="1" x14ac:dyDescent="0.25">
      <c r="B24" s="120"/>
      <c r="E24" s="121" t="str">
        <f>IF('[1]Rekapitulace stavby'!E20="","",'[1]Rekapitulace stavby'!E20)</f>
        <v xml:space="preserve"> </v>
      </c>
      <c r="I24" s="118" t="s">
        <v>799</v>
      </c>
      <c r="J24" s="121" t="str">
        <f>IF('[1]Rekapitulace stavby'!AN20="","",'[1]Rekapitulace stavby'!AN20)</f>
        <v/>
      </c>
      <c r="L24" s="120"/>
    </row>
    <row r="25" spans="2:12" s="119" customFormat="1" ht="6.95" customHeight="1" x14ac:dyDescent="0.25">
      <c r="B25" s="120"/>
      <c r="L25" s="120"/>
    </row>
    <row r="26" spans="2:12" s="119" customFormat="1" ht="12" customHeight="1" x14ac:dyDescent="0.25">
      <c r="B26" s="120"/>
      <c r="D26" s="118" t="s">
        <v>804</v>
      </c>
      <c r="L26" s="120"/>
    </row>
    <row r="27" spans="2:12" s="123" customFormat="1" ht="16.5" customHeight="1" x14ac:dyDescent="0.25">
      <c r="B27" s="124"/>
      <c r="E27" s="481" t="s">
        <v>792</v>
      </c>
      <c r="F27" s="481"/>
      <c r="G27" s="481"/>
      <c r="H27" s="481"/>
      <c r="L27" s="124"/>
    </row>
    <row r="28" spans="2:12" s="119" customFormat="1" ht="6.95" customHeight="1" x14ac:dyDescent="0.25">
      <c r="B28" s="120"/>
      <c r="L28" s="120"/>
    </row>
    <row r="29" spans="2:12" s="119" customFormat="1" ht="6.95" customHeight="1" x14ac:dyDescent="0.25">
      <c r="B29" s="120"/>
      <c r="D29" s="126"/>
      <c r="E29" s="126"/>
      <c r="F29" s="126"/>
      <c r="G29" s="126"/>
      <c r="H29" s="126"/>
      <c r="I29" s="126"/>
      <c r="J29" s="126"/>
      <c r="K29" s="126"/>
      <c r="L29" s="120"/>
    </row>
    <row r="30" spans="2:12" s="119" customFormat="1" ht="25.35" customHeight="1" x14ac:dyDescent="0.25">
      <c r="B30" s="120"/>
      <c r="D30" s="127" t="s">
        <v>805</v>
      </c>
      <c r="J30" s="128">
        <f>ROUND(J104, 2)</f>
        <v>0</v>
      </c>
      <c r="L30" s="120"/>
    </row>
    <row r="31" spans="2:12" s="119" customFormat="1" ht="6.95" customHeight="1" x14ac:dyDescent="0.25">
      <c r="B31" s="120"/>
      <c r="D31" s="126"/>
      <c r="E31" s="126"/>
      <c r="F31" s="126"/>
      <c r="G31" s="126"/>
      <c r="H31" s="126"/>
      <c r="I31" s="126"/>
      <c r="J31" s="126"/>
      <c r="K31" s="126"/>
      <c r="L31" s="120"/>
    </row>
    <row r="32" spans="2:12" s="119" customFormat="1" ht="14.45" customHeight="1" x14ac:dyDescent="0.25">
      <c r="B32" s="120"/>
      <c r="F32" s="129" t="s">
        <v>806</v>
      </c>
      <c r="I32" s="129" t="s">
        <v>807</v>
      </c>
      <c r="J32" s="129" t="s">
        <v>808</v>
      </c>
      <c r="L32" s="120"/>
    </row>
    <row r="33" spans="2:12" s="119" customFormat="1" ht="14.45" customHeight="1" x14ac:dyDescent="0.25">
      <c r="B33" s="120"/>
      <c r="D33" s="130" t="s">
        <v>45</v>
      </c>
      <c r="E33" s="118" t="s">
        <v>809</v>
      </c>
      <c r="F33" s="131">
        <f>ROUND((SUM(BE104:BE1775)),  2)</f>
        <v>0</v>
      </c>
      <c r="I33" s="132">
        <v>0.21</v>
      </c>
      <c r="J33" s="131">
        <f>ROUND(((SUM(BE104:BE1775))*I33),  2)</f>
        <v>0</v>
      </c>
      <c r="L33" s="120"/>
    </row>
    <row r="34" spans="2:12" s="119" customFormat="1" ht="14.45" customHeight="1" x14ac:dyDescent="0.25">
      <c r="B34" s="120"/>
      <c r="E34" s="118" t="s">
        <v>810</v>
      </c>
      <c r="F34" s="131">
        <f>ROUND((SUM(BF104:BF1775)),  2)</f>
        <v>0</v>
      </c>
      <c r="I34" s="132">
        <v>0.12</v>
      </c>
      <c r="J34" s="131">
        <f>ROUND(((SUM(BF104:BF1775))*I34),  2)</f>
        <v>0</v>
      </c>
      <c r="L34" s="120"/>
    </row>
    <row r="35" spans="2:12" s="119" customFormat="1" ht="14.45" hidden="1" customHeight="1" x14ac:dyDescent="0.25">
      <c r="B35" s="120"/>
      <c r="E35" s="118" t="s">
        <v>811</v>
      </c>
      <c r="F35" s="131">
        <f>ROUND((SUM(BG104:BG1775)),  2)</f>
        <v>0</v>
      </c>
      <c r="I35" s="132">
        <v>0.21</v>
      </c>
      <c r="J35" s="131">
        <f>0</f>
        <v>0</v>
      </c>
      <c r="L35" s="120"/>
    </row>
    <row r="36" spans="2:12" s="119" customFormat="1" ht="14.45" hidden="1" customHeight="1" x14ac:dyDescent="0.25">
      <c r="B36" s="120"/>
      <c r="E36" s="118" t="s">
        <v>812</v>
      </c>
      <c r="F36" s="131">
        <f>ROUND((SUM(BH104:BH1775)),  2)</f>
        <v>0</v>
      </c>
      <c r="I36" s="132">
        <v>0.12</v>
      </c>
      <c r="J36" s="131">
        <f>0</f>
        <v>0</v>
      </c>
      <c r="L36" s="120"/>
    </row>
    <row r="37" spans="2:12" s="119" customFormat="1" ht="14.45" hidden="1" customHeight="1" x14ac:dyDescent="0.25">
      <c r="B37" s="120"/>
      <c r="E37" s="118" t="s">
        <v>813</v>
      </c>
      <c r="F37" s="131">
        <f>ROUND((SUM(BI104:BI1775)),  2)</f>
        <v>0</v>
      </c>
      <c r="I37" s="132">
        <v>0</v>
      </c>
      <c r="J37" s="131">
        <f>0</f>
        <v>0</v>
      </c>
      <c r="L37" s="120"/>
    </row>
    <row r="38" spans="2:12" s="119" customFormat="1" ht="6.95" customHeight="1" x14ac:dyDescent="0.25">
      <c r="B38" s="120"/>
      <c r="L38" s="120"/>
    </row>
    <row r="39" spans="2:12" s="119" customFormat="1" ht="25.35" customHeight="1" x14ac:dyDescent="0.25">
      <c r="B39" s="120"/>
      <c r="C39" s="133"/>
      <c r="D39" s="134" t="s">
        <v>46</v>
      </c>
      <c r="E39" s="135"/>
      <c r="F39" s="135"/>
      <c r="G39" s="136" t="s">
        <v>814</v>
      </c>
      <c r="H39" s="137" t="s">
        <v>815</v>
      </c>
      <c r="I39" s="135"/>
      <c r="J39" s="138">
        <f>SUM(J30:J37)</f>
        <v>0</v>
      </c>
      <c r="K39" s="139"/>
      <c r="L39" s="120"/>
    </row>
    <row r="40" spans="2:12" s="119" customFormat="1" ht="14.45" customHeight="1" x14ac:dyDescent="0.25">
      <c r="B40" s="140"/>
      <c r="C40" s="141"/>
      <c r="D40" s="141"/>
      <c r="E40" s="141"/>
      <c r="F40" s="141"/>
      <c r="G40" s="141"/>
      <c r="H40" s="141"/>
      <c r="I40" s="141"/>
      <c r="J40" s="141"/>
      <c r="K40" s="141"/>
      <c r="L40" s="120"/>
    </row>
    <row r="44" spans="2:12" s="119" customFormat="1" ht="6.95" customHeight="1" x14ac:dyDescent="0.25">
      <c r="B44" s="142"/>
      <c r="C44" s="143"/>
      <c r="D44" s="143"/>
      <c r="E44" s="143"/>
      <c r="F44" s="143"/>
      <c r="G44" s="143"/>
      <c r="H44" s="143"/>
      <c r="I44" s="143"/>
      <c r="J44" s="143"/>
      <c r="K44" s="143"/>
      <c r="L44" s="120"/>
    </row>
    <row r="45" spans="2:12" s="119" customFormat="1" ht="24.95" customHeight="1" x14ac:dyDescent="0.25">
      <c r="B45" s="120"/>
      <c r="C45" s="116" t="s">
        <v>816</v>
      </c>
      <c r="L45" s="120"/>
    </row>
    <row r="46" spans="2:12" s="119" customFormat="1" ht="6.95" customHeight="1" x14ac:dyDescent="0.25">
      <c r="B46" s="120"/>
      <c r="L46" s="120"/>
    </row>
    <row r="47" spans="2:12" s="119" customFormat="1" ht="12" customHeight="1" x14ac:dyDescent="0.25">
      <c r="B47" s="120"/>
      <c r="C47" s="118" t="s">
        <v>788</v>
      </c>
      <c r="L47" s="120"/>
    </row>
    <row r="48" spans="2:12" s="119" customFormat="1" ht="16.5" customHeight="1" x14ac:dyDescent="0.25">
      <c r="B48" s="120"/>
      <c r="E48" s="478" t="str">
        <f>E7</f>
        <v>Přístavba k ZŠ Kostelní nám., Moravská Třebová</v>
      </c>
      <c r="F48" s="479"/>
      <c r="G48" s="479"/>
      <c r="H48" s="479"/>
      <c r="L48" s="120"/>
    </row>
    <row r="49" spans="2:47" s="119" customFormat="1" ht="12" customHeight="1" x14ac:dyDescent="0.25">
      <c r="B49" s="120"/>
      <c r="C49" s="118" t="s">
        <v>789</v>
      </c>
      <c r="L49" s="120"/>
    </row>
    <row r="50" spans="2:47" s="119" customFormat="1" ht="16.5" customHeight="1" x14ac:dyDescent="0.25">
      <c r="B50" s="120"/>
      <c r="E50" s="476" t="str">
        <f>E9</f>
        <v>1 - 1.PP Kuchyně, jídelna</v>
      </c>
      <c r="F50" s="477"/>
      <c r="G50" s="477"/>
      <c r="H50" s="477"/>
      <c r="L50" s="120"/>
    </row>
    <row r="51" spans="2:47" s="119" customFormat="1" ht="6.95" customHeight="1" x14ac:dyDescent="0.25">
      <c r="B51" s="120"/>
      <c r="L51" s="120"/>
    </row>
    <row r="52" spans="2:47" s="119" customFormat="1" ht="12" customHeight="1" x14ac:dyDescent="0.25">
      <c r="B52" s="120"/>
      <c r="C52" s="118" t="s">
        <v>794</v>
      </c>
      <c r="F52" s="121" t="str">
        <f>F12</f>
        <v xml:space="preserve"> </v>
      </c>
      <c r="I52" s="118" t="s">
        <v>795</v>
      </c>
      <c r="J52" s="122" t="str">
        <f>IF(J12="","",J12)</f>
        <v>6. 11. 2025</v>
      </c>
      <c r="L52" s="120"/>
    </row>
    <row r="53" spans="2:47" s="119" customFormat="1" ht="6.95" customHeight="1" x14ac:dyDescent="0.25">
      <c r="B53" s="120"/>
      <c r="L53" s="120"/>
    </row>
    <row r="54" spans="2:47" s="119" customFormat="1" ht="25.7" customHeight="1" x14ac:dyDescent="0.25">
      <c r="B54" s="120"/>
      <c r="C54" s="118" t="s">
        <v>796</v>
      </c>
      <c r="F54" s="121" t="str">
        <f>E15</f>
        <v>Město Moravská Třebová</v>
      </c>
      <c r="I54" s="118" t="s">
        <v>801</v>
      </c>
      <c r="J54" s="125" t="str">
        <f>E21</f>
        <v>Optima spol. s r.o., Vysoké Mýto</v>
      </c>
      <c r="L54" s="120"/>
    </row>
    <row r="55" spans="2:47" s="119" customFormat="1" ht="15.2" customHeight="1" x14ac:dyDescent="0.25">
      <c r="B55" s="120"/>
      <c r="C55" s="118" t="s">
        <v>800</v>
      </c>
      <c r="F55" s="121" t="str">
        <f>IF(E18="","",E18)</f>
        <v xml:space="preserve"> </v>
      </c>
      <c r="I55" s="118" t="s">
        <v>803</v>
      </c>
      <c r="J55" s="125" t="str">
        <f>E24</f>
        <v xml:space="preserve"> </v>
      </c>
      <c r="L55" s="120"/>
    </row>
    <row r="56" spans="2:47" s="119" customFormat="1" ht="10.35" customHeight="1" x14ac:dyDescent="0.25">
      <c r="B56" s="120"/>
      <c r="L56" s="120"/>
    </row>
    <row r="57" spans="2:47" s="119" customFormat="1" ht="29.25" customHeight="1" x14ac:dyDescent="0.25">
      <c r="B57" s="120"/>
      <c r="C57" s="144" t="s">
        <v>817</v>
      </c>
      <c r="D57" s="133"/>
      <c r="E57" s="133"/>
      <c r="F57" s="133"/>
      <c r="G57" s="133"/>
      <c r="H57" s="133"/>
      <c r="I57" s="133"/>
      <c r="J57" s="145" t="s">
        <v>509</v>
      </c>
      <c r="K57" s="133"/>
      <c r="L57" s="120"/>
    </row>
    <row r="58" spans="2:47" s="119" customFormat="1" ht="10.35" customHeight="1" x14ac:dyDescent="0.25">
      <c r="B58" s="120"/>
      <c r="L58" s="120"/>
    </row>
    <row r="59" spans="2:47" s="119" customFormat="1" ht="22.9" customHeight="1" x14ac:dyDescent="0.25">
      <c r="B59" s="120"/>
      <c r="C59" s="146" t="s">
        <v>818</v>
      </c>
      <c r="J59" s="128">
        <f>J104</f>
        <v>0</v>
      </c>
      <c r="L59" s="120"/>
      <c r="AU59" s="112" t="s">
        <v>819</v>
      </c>
    </row>
    <row r="60" spans="2:47" s="147" customFormat="1" ht="24.95" customHeight="1" x14ac:dyDescent="0.25">
      <c r="B60" s="148"/>
      <c r="D60" s="149" t="s">
        <v>820</v>
      </c>
      <c r="E60" s="150"/>
      <c r="F60" s="150"/>
      <c r="G60" s="150"/>
      <c r="H60" s="150"/>
      <c r="I60" s="150"/>
      <c r="J60" s="151">
        <f>J105</f>
        <v>0</v>
      </c>
      <c r="L60" s="148"/>
    </row>
    <row r="61" spans="2:47" s="152" customFormat="1" ht="19.899999999999999" customHeight="1" x14ac:dyDescent="0.25">
      <c r="B61" s="153"/>
      <c r="D61" s="154" t="s">
        <v>821</v>
      </c>
      <c r="E61" s="155"/>
      <c r="F61" s="155"/>
      <c r="G61" s="155"/>
      <c r="H61" s="155"/>
      <c r="I61" s="155"/>
      <c r="J61" s="156">
        <f>J106</f>
        <v>0</v>
      </c>
      <c r="L61" s="153"/>
    </row>
    <row r="62" spans="2:47" s="152" customFormat="1" ht="19.899999999999999" customHeight="1" x14ac:dyDescent="0.25">
      <c r="B62" s="153"/>
      <c r="D62" s="154" t="s">
        <v>822</v>
      </c>
      <c r="E62" s="155"/>
      <c r="F62" s="155"/>
      <c r="G62" s="155"/>
      <c r="H62" s="155"/>
      <c r="I62" s="155"/>
      <c r="J62" s="156">
        <f>J178</f>
        <v>0</v>
      </c>
      <c r="L62" s="153"/>
    </row>
    <row r="63" spans="2:47" s="152" customFormat="1" ht="19.899999999999999" customHeight="1" x14ac:dyDescent="0.25">
      <c r="B63" s="153"/>
      <c r="D63" s="154" t="s">
        <v>823</v>
      </c>
      <c r="E63" s="155"/>
      <c r="F63" s="155"/>
      <c r="G63" s="155"/>
      <c r="H63" s="155"/>
      <c r="I63" s="155"/>
      <c r="J63" s="156">
        <f>J265</f>
        <v>0</v>
      </c>
      <c r="L63" s="153"/>
    </row>
    <row r="64" spans="2:47" s="152" customFormat="1" ht="19.899999999999999" customHeight="1" x14ac:dyDescent="0.25">
      <c r="B64" s="153"/>
      <c r="D64" s="154" t="s">
        <v>824</v>
      </c>
      <c r="E64" s="155"/>
      <c r="F64" s="155"/>
      <c r="G64" s="155"/>
      <c r="H64" s="155"/>
      <c r="I64" s="155"/>
      <c r="J64" s="156">
        <f>J473</f>
        <v>0</v>
      </c>
      <c r="L64" s="153"/>
    </row>
    <row r="65" spans="2:12" s="152" customFormat="1" ht="19.899999999999999" customHeight="1" x14ac:dyDescent="0.25">
      <c r="B65" s="153"/>
      <c r="D65" s="154" t="s">
        <v>825</v>
      </c>
      <c r="E65" s="155"/>
      <c r="F65" s="155"/>
      <c r="G65" s="155"/>
      <c r="H65" s="155"/>
      <c r="I65" s="155"/>
      <c r="J65" s="156">
        <f>J572</f>
        <v>0</v>
      </c>
      <c r="L65" s="153"/>
    </row>
    <row r="66" spans="2:12" s="152" customFormat="1" ht="19.899999999999999" customHeight="1" x14ac:dyDescent="0.25">
      <c r="B66" s="153"/>
      <c r="D66" s="154" t="s">
        <v>826</v>
      </c>
      <c r="E66" s="155"/>
      <c r="F66" s="155"/>
      <c r="G66" s="155"/>
      <c r="H66" s="155"/>
      <c r="I66" s="155"/>
      <c r="J66" s="156">
        <f>J594</f>
        <v>0</v>
      </c>
      <c r="L66" s="153"/>
    </row>
    <row r="67" spans="2:12" s="152" customFormat="1" ht="19.899999999999999" customHeight="1" x14ac:dyDescent="0.25">
      <c r="B67" s="153"/>
      <c r="D67" s="154" t="s">
        <v>827</v>
      </c>
      <c r="E67" s="155"/>
      <c r="F67" s="155"/>
      <c r="G67" s="155"/>
      <c r="H67" s="155"/>
      <c r="I67" s="155"/>
      <c r="J67" s="156">
        <f>J898</f>
        <v>0</v>
      </c>
      <c r="L67" s="153"/>
    </row>
    <row r="68" spans="2:12" s="152" customFormat="1" ht="19.899999999999999" customHeight="1" x14ac:dyDescent="0.25">
      <c r="B68" s="153"/>
      <c r="D68" s="154" t="s">
        <v>828</v>
      </c>
      <c r="E68" s="155"/>
      <c r="F68" s="155"/>
      <c r="G68" s="155"/>
      <c r="H68" s="155"/>
      <c r="I68" s="155"/>
      <c r="J68" s="156">
        <f>J1005</f>
        <v>0</v>
      </c>
      <c r="L68" s="153"/>
    </row>
    <row r="69" spans="2:12" s="152" customFormat="1" ht="19.899999999999999" customHeight="1" x14ac:dyDescent="0.25">
      <c r="B69" s="153"/>
      <c r="D69" s="154" t="s">
        <v>829</v>
      </c>
      <c r="E69" s="155"/>
      <c r="F69" s="155"/>
      <c r="G69" s="155"/>
      <c r="H69" s="155"/>
      <c r="I69" s="155"/>
      <c r="J69" s="156">
        <f>J1019</f>
        <v>0</v>
      </c>
      <c r="L69" s="153"/>
    </row>
    <row r="70" spans="2:12" s="147" customFormat="1" ht="24.95" customHeight="1" x14ac:dyDescent="0.25">
      <c r="B70" s="148"/>
      <c r="D70" s="149" t="s">
        <v>830</v>
      </c>
      <c r="E70" s="150"/>
      <c r="F70" s="150"/>
      <c r="G70" s="150"/>
      <c r="H70" s="150"/>
      <c r="I70" s="150"/>
      <c r="J70" s="151">
        <f>J1023</f>
        <v>0</v>
      </c>
      <c r="L70" s="148"/>
    </row>
    <row r="71" spans="2:12" s="152" customFormat="1" ht="19.899999999999999" customHeight="1" x14ac:dyDescent="0.25">
      <c r="B71" s="153"/>
      <c r="D71" s="154" t="s">
        <v>831</v>
      </c>
      <c r="E71" s="155"/>
      <c r="F71" s="155"/>
      <c r="G71" s="155"/>
      <c r="H71" s="155"/>
      <c r="I71" s="155"/>
      <c r="J71" s="156">
        <f>J1024</f>
        <v>0</v>
      </c>
      <c r="L71" s="153"/>
    </row>
    <row r="72" spans="2:12" s="152" customFormat="1" ht="19.899999999999999" customHeight="1" x14ac:dyDescent="0.25">
      <c r="B72" s="153"/>
      <c r="D72" s="154" t="s">
        <v>832</v>
      </c>
      <c r="E72" s="155"/>
      <c r="F72" s="155"/>
      <c r="G72" s="155"/>
      <c r="H72" s="155"/>
      <c r="I72" s="155"/>
      <c r="J72" s="156">
        <f>J1079</f>
        <v>0</v>
      </c>
      <c r="L72" s="153"/>
    </row>
    <row r="73" spans="2:12" s="152" customFormat="1" ht="19.899999999999999" customHeight="1" x14ac:dyDescent="0.25">
      <c r="B73" s="153"/>
      <c r="D73" s="154" t="s">
        <v>833</v>
      </c>
      <c r="E73" s="155"/>
      <c r="F73" s="155"/>
      <c r="G73" s="155"/>
      <c r="H73" s="155"/>
      <c r="I73" s="155"/>
      <c r="J73" s="156">
        <f>J1099</f>
        <v>0</v>
      </c>
      <c r="L73" s="153"/>
    </row>
    <row r="74" spans="2:12" s="152" customFormat="1" ht="19.899999999999999" customHeight="1" x14ac:dyDescent="0.25">
      <c r="B74" s="153"/>
      <c r="D74" s="154" t="s">
        <v>834</v>
      </c>
      <c r="E74" s="155"/>
      <c r="F74" s="155"/>
      <c r="G74" s="155"/>
      <c r="H74" s="155"/>
      <c r="I74" s="155"/>
      <c r="J74" s="156">
        <f>J1143</f>
        <v>0</v>
      </c>
      <c r="L74" s="153"/>
    </row>
    <row r="75" spans="2:12" s="152" customFormat="1" ht="19.899999999999999" customHeight="1" x14ac:dyDescent="0.25">
      <c r="B75" s="153"/>
      <c r="D75" s="154" t="s">
        <v>835</v>
      </c>
      <c r="E75" s="155"/>
      <c r="F75" s="155"/>
      <c r="G75" s="155"/>
      <c r="H75" s="155"/>
      <c r="I75" s="155"/>
      <c r="J75" s="156">
        <f>J1155</f>
        <v>0</v>
      </c>
      <c r="L75" s="153"/>
    </row>
    <row r="76" spans="2:12" s="152" customFormat="1" ht="19.899999999999999" customHeight="1" x14ac:dyDescent="0.25">
      <c r="B76" s="153"/>
      <c r="D76" s="154" t="s">
        <v>836</v>
      </c>
      <c r="E76" s="155"/>
      <c r="F76" s="155"/>
      <c r="G76" s="155"/>
      <c r="H76" s="155"/>
      <c r="I76" s="155"/>
      <c r="J76" s="156">
        <f>J1265</f>
        <v>0</v>
      </c>
      <c r="L76" s="153"/>
    </row>
    <row r="77" spans="2:12" s="152" customFormat="1" ht="19.899999999999999" customHeight="1" x14ac:dyDescent="0.25">
      <c r="B77" s="153"/>
      <c r="D77" s="154" t="s">
        <v>837</v>
      </c>
      <c r="E77" s="155"/>
      <c r="F77" s="155"/>
      <c r="G77" s="155"/>
      <c r="H77" s="155"/>
      <c r="I77" s="155"/>
      <c r="J77" s="156">
        <f>J1412</f>
        <v>0</v>
      </c>
      <c r="L77" s="153"/>
    </row>
    <row r="78" spans="2:12" s="152" customFormat="1" ht="19.899999999999999" customHeight="1" x14ac:dyDescent="0.25">
      <c r="B78" s="153"/>
      <c r="D78" s="154" t="s">
        <v>838</v>
      </c>
      <c r="E78" s="155"/>
      <c r="F78" s="155"/>
      <c r="G78" s="155"/>
      <c r="H78" s="155"/>
      <c r="I78" s="155"/>
      <c r="J78" s="156">
        <f>J1544</f>
        <v>0</v>
      </c>
      <c r="L78" s="153"/>
    </row>
    <row r="79" spans="2:12" s="152" customFormat="1" ht="19.899999999999999" customHeight="1" x14ac:dyDescent="0.25">
      <c r="B79" s="153"/>
      <c r="D79" s="154" t="s">
        <v>839</v>
      </c>
      <c r="E79" s="155"/>
      <c r="F79" s="155"/>
      <c r="G79" s="155"/>
      <c r="H79" s="155"/>
      <c r="I79" s="155"/>
      <c r="J79" s="156">
        <f>J1559</f>
        <v>0</v>
      </c>
      <c r="L79" s="153"/>
    </row>
    <row r="80" spans="2:12" s="152" customFormat="1" ht="19.899999999999999" customHeight="1" x14ac:dyDescent="0.25">
      <c r="B80" s="153"/>
      <c r="D80" s="154" t="s">
        <v>840</v>
      </c>
      <c r="E80" s="155"/>
      <c r="F80" s="155"/>
      <c r="G80" s="155"/>
      <c r="H80" s="155"/>
      <c r="I80" s="155"/>
      <c r="J80" s="156">
        <f>J1611</f>
        <v>0</v>
      </c>
      <c r="L80" s="153"/>
    </row>
    <row r="81" spans="2:12" s="152" customFormat="1" ht="19.899999999999999" customHeight="1" x14ac:dyDescent="0.25">
      <c r="B81" s="153"/>
      <c r="D81" s="154" t="s">
        <v>841</v>
      </c>
      <c r="E81" s="155"/>
      <c r="F81" s="155"/>
      <c r="G81" s="155"/>
      <c r="H81" s="155"/>
      <c r="I81" s="155"/>
      <c r="J81" s="156">
        <f>J1631</f>
        <v>0</v>
      </c>
      <c r="L81" s="153"/>
    </row>
    <row r="82" spans="2:12" s="152" customFormat="1" ht="19.899999999999999" customHeight="1" x14ac:dyDescent="0.25">
      <c r="B82" s="153"/>
      <c r="D82" s="154" t="s">
        <v>842</v>
      </c>
      <c r="E82" s="155"/>
      <c r="F82" s="155"/>
      <c r="G82" s="155"/>
      <c r="H82" s="155"/>
      <c r="I82" s="155"/>
      <c r="J82" s="156">
        <f>J1725</f>
        <v>0</v>
      </c>
      <c r="L82" s="153"/>
    </row>
    <row r="83" spans="2:12" s="152" customFormat="1" ht="19.899999999999999" customHeight="1" x14ac:dyDescent="0.25">
      <c r="B83" s="153"/>
      <c r="D83" s="154" t="s">
        <v>843</v>
      </c>
      <c r="E83" s="155"/>
      <c r="F83" s="155"/>
      <c r="G83" s="155"/>
      <c r="H83" s="155"/>
      <c r="I83" s="155"/>
      <c r="J83" s="156">
        <f>J1742</f>
        <v>0</v>
      </c>
      <c r="L83" s="153"/>
    </row>
    <row r="84" spans="2:12" s="152" customFormat="1" ht="19.899999999999999" customHeight="1" x14ac:dyDescent="0.25">
      <c r="B84" s="153"/>
      <c r="D84" s="154" t="s">
        <v>844</v>
      </c>
      <c r="E84" s="155"/>
      <c r="F84" s="155"/>
      <c r="G84" s="155"/>
      <c r="H84" s="155"/>
      <c r="I84" s="155"/>
      <c r="J84" s="156">
        <f>J1757</f>
        <v>0</v>
      </c>
      <c r="L84" s="153"/>
    </row>
    <row r="85" spans="2:12" s="119" customFormat="1" ht="21.75" customHeight="1" x14ac:dyDescent="0.25">
      <c r="B85" s="120"/>
      <c r="L85" s="120"/>
    </row>
    <row r="86" spans="2:12" s="119" customFormat="1" ht="6.95" customHeight="1" x14ac:dyDescent="0.25">
      <c r="B86" s="140"/>
      <c r="C86" s="141"/>
      <c r="D86" s="141"/>
      <c r="E86" s="141"/>
      <c r="F86" s="141"/>
      <c r="G86" s="141"/>
      <c r="H86" s="141"/>
      <c r="I86" s="141"/>
      <c r="J86" s="141"/>
      <c r="K86" s="141"/>
      <c r="L86" s="120"/>
    </row>
    <row r="90" spans="2:12" s="119" customFormat="1" ht="6.95" customHeight="1" x14ac:dyDescent="0.25">
      <c r="B90" s="142"/>
      <c r="C90" s="143"/>
      <c r="D90" s="143"/>
      <c r="E90" s="143"/>
      <c r="F90" s="143"/>
      <c r="G90" s="143"/>
      <c r="H90" s="143"/>
      <c r="I90" s="143"/>
      <c r="J90" s="143"/>
      <c r="K90" s="143"/>
      <c r="L90" s="120"/>
    </row>
    <row r="91" spans="2:12" s="119" customFormat="1" ht="24.95" customHeight="1" x14ac:dyDescent="0.25">
      <c r="B91" s="120"/>
      <c r="C91" s="116" t="s">
        <v>845</v>
      </c>
      <c r="L91" s="120"/>
    </row>
    <row r="92" spans="2:12" s="119" customFormat="1" ht="6.95" customHeight="1" x14ac:dyDescent="0.25">
      <c r="B92" s="120"/>
      <c r="L92" s="120"/>
    </row>
    <row r="93" spans="2:12" s="119" customFormat="1" ht="12" customHeight="1" x14ac:dyDescent="0.25">
      <c r="B93" s="120"/>
      <c r="C93" s="118" t="s">
        <v>788</v>
      </c>
      <c r="L93" s="120"/>
    </row>
    <row r="94" spans="2:12" s="119" customFormat="1" ht="16.5" customHeight="1" x14ac:dyDescent="0.25">
      <c r="B94" s="120"/>
      <c r="E94" s="478" t="str">
        <f>E7</f>
        <v>Přístavba k ZŠ Kostelní nám., Moravská Třebová</v>
      </c>
      <c r="F94" s="479"/>
      <c r="G94" s="479"/>
      <c r="H94" s="479"/>
      <c r="L94" s="120"/>
    </row>
    <row r="95" spans="2:12" s="119" customFormat="1" ht="12" customHeight="1" x14ac:dyDescent="0.25">
      <c r="B95" s="120"/>
      <c r="C95" s="118" t="s">
        <v>789</v>
      </c>
      <c r="L95" s="120"/>
    </row>
    <row r="96" spans="2:12" s="119" customFormat="1" ht="16.5" customHeight="1" x14ac:dyDescent="0.25">
      <c r="B96" s="120"/>
      <c r="E96" s="476" t="str">
        <f>E9</f>
        <v>1 - 1.PP Kuchyně, jídelna</v>
      </c>
      <c r="F96" s="477"/>
      <c r="G96" s="477"/>
      <c r="H96" s="477"/>
      <c r="L96" s="120"/>
    </row>
    <row r="97" spans="2:65" s="119" customFormat="1" ht="6.95" customHeight="1" x14ac:dyDescent="0.25">
      <c r="B97" s="120"/>
      <c r="L97" s="120"/>
    </row>
    <row r="98" spans="2:65" s="119" customFormat="1" ht="12" customHeight="1" x14ac:dyDescent="0.25">
      <c r="B98" s="120"/>
      <c r="C98" s="118" t="s">
        <v>794</v>
      </c>
      <c r="F98" s="121" t="str">
        <f>F12</f>
        <v xml:space="preserve"> </v>
      </c>
      <c r="I98" s="118" t="s">
        <v>795</v>
      </c>
      <c r="J98" s="122" t="str">
        <f>IF(J12="","",J12)</f>
        <v>6. 11. 2025</v>
      </c>
      <c r="L98" s="120"/>
    </row>
    <row r="99" spans="2:65" s="119" customFormat="1" ht="6.95" customHeight="1" x14ac:dyDescent="0.25">
      <c r="B99" s="120"/>
      <c r="L99" s="120"/>
    </row>
    <row r="100" spans="2:65" s="119" customFormat="1" ht="25.7" customHeight="1" x14ac:dyDescent="0.25">
      <c r="B100" s="120"/>
      <c r="C100" s="118" t="s">
        <v>796</v>
      </c>
      <c r="F100" s="121" t="str">
        <f>E15</f>
        <v>Město Moravská Třebová</v>
      </c>
      <c r="I100" s="118" t="s">
        <v>801</v>
      </c>
      <c r="J100" s="125" t="str">
        <f>E21</f>
        <v>Optima spol. s r.o., Vysoké Mýto</v>
      </c>
      <c r="L100" s="120"/>
    </row>
    <row r="101" spans="2:65" s="119" customFormat="1" ht="15.2" customHeight="1" x14ac:dyDescent="0.25">
      <c r="B101" s="120"/>
      <c r="C101" s="118" t="s">
        <v>800</v>
      </c>
      <c r="F101" s="121" t="str">
        <f>IF(E18="","",E18)</f>
        <v xml:space="preserve"> </v>
      </c>
      <c r="I101" s="118" t="s">
        <v>803</v>
      </c>
      <c r="J101" s="125" t="str">
        <f>E24</f>
        <v xml:space="preserve"> </v>
      </c>
      <c r="L101" s="120"/>
    </row>
    <row r="102" spans="2:65" s="119" customFormat="1" ht="10.35" customHeight="1" x14ac:dyDescent="0.25">
      <c r="B102" s="120"/>
      <c r="L102" s="120"/>
    </row>
    <row r="103" spans="2:65" s="157" customFormat="1" ht="29.25" customHeight="1" x14ac:dyDescent="0.25">
      <c r="B103" s="158"/>
      <c r="C103" s="159" t="s">
        <v>846</v>
      </c>
      <c r="D103" s="160" t="s">
        <v>33</v>
      </c>
      <c r="E103" s="160" t="s">
        <v>34</v>
      </c>
      <c r="F103" s="160" t="s">
        <v>35</v>
      </c>
      <c r="G103" s="160" t="s">
        <v>36</v>
      </c>
      <c r="H103" s="160" t="s">
        <v>507</v>
      </c>
      <c r="I103" s="160" t="s">
        <v>508</v>
      </c>
      <c r="J103" s="160" t="s">
        <v>509</v>
      </c>
      <c r="K103" s="161" t="s">
        <v>510</v>
      </c>
      <c r="L103" s="158"/>
      <c r="M103" s="162" t="s">
        <v>792</v>
      </c>
      <c r="N103" s="163" t="s">
        <v>45</v>
      </c>
      <c r="O103" s="163" t="s">
        <v>847</v>
      </c>
      <c r="P103" s="163" t="s">
        <v>848</v>
      </c>
      <c r="Q103" s="163" t="s">
        <v>849</v>
      </c>
      <c r="R103" s="163" t="s">
        <v>850</v>
      </c>
      <c r="S103" s="163" t="s">
        <v>851</v>
      </c>
      <c r="T103" s="164" t="s">
        <v>852</v>
      </c>
    </row>
    <row r="104" spans="2:65" s="119" customFormat="1" ht="22.9" customHeight="1" x14ac:dyDescent="0.25">
      <c r="B104" s="120"/>
      <c r="C104" s="165" t="s">
        <v>853</v>
      </c>
      <c r="J104" s="166">
        <f>BK104</f>
        <v>0</v>
      </c>
      <c r="L104" s="120"/>
      <c r="M104" s="167"/>
      <c r="N104" s="126"/>
      <c r="O104" s="126"/>
      <c r="P104" s="168">
        <f>P105+P1023</f>
        <v>12281.278865</v>
      </c>
      <c r="Q104" s="126"/>
      <c r="R104" s="168">
        <f>R105+R1023</f>
        <v>3447.2911834999995</v>
      </c>
      <c r="S104" s="126"/>
      <c r="T104" s="169">
        <f>T105+T1023</f>
        <v>9.2271778500000003</v>
      </c>
      <c r="AT104" s="112" t="s">
        <v>854</v>
      </c>
      <c r="AU104" s="112" t="s">
        <v>819</v>
      </c>
      <c r="BK104" s="170">
        <f>BK105+BK1023</f>
        <v>0</v>
      </c>
    </row>
    <row r="105" spans="2:65" s="171" customFormat="1" ht="25.9" customHeight="1" x14ac:dyDescent="0.2">
      <c r="B105" s="172"/>
      <c r="D105" s="173" t="s">
        <v>854</v>
      </c>
      <c r="E105" s="174" t="s">
        <v>855</v>
      </c>
      <c r="F105" s="174" t="s">
        <v>856</v>
      </c>
      <c r="J105" s="175">
        <f>BK105</f>
        <v>0</v>
      </c>
      <c r="L105" s="172"/>
      <c r="M105" s="176"/>
      <c r="P105" s="177">
        <f>P106+P178+P265+P473+P572+P594+P898+P1005+P1019</f>
        <v>9700.5520190000007</v>
      </c>
      <c r="R105" s="177">
        <f>R106+R178+R265+R473+R572+R594+R898+R1005+R1019</f>
        <v>3404.3944426699995</v>
      </c>
      <c r="T105" s="178">
        <f>T106+T178+T265+T473+T572+T594+T898+T1005+T1019</f>
        <v>9.0015023999999997</v>
      </c>
      <c r="AR105" s="173" t="s">
        <v>544</v>
      </c>
      <c r="AT105" s="179" t="s">
        <v>854</v>
      </c>
      <c r="AU105" s="179" t="s">
        <v>857</v>
      </c>
      <c r="AY105" s="173" t="s">
        <v>858</v>
      </c>
      <c r="BK105" s="180">
        <f>BK106+BK178+BK265+BK473+BK572+BK594+BK898+BK1005+BK1019</f>
        <v>0</v>
      </c>
    </row>
    <row r="106" spans="2:65" s="171" customFormat="1" ht="22.9" customHeight="1" x14ac:dyDescent="0.2">
      <c r="B106" s="172"/>
      <c r="D106" s="173" t="s">
        <v>854</v>
      </c>
      <c r="E106" s="181" t="s">
        <v>544</v>
      </c>
      <c r="F106" s="181" t="s">
        <v>859</v>
      </c>
      <c r="J106" s="182">
        <f>BK106</f>
        <v>0</v>
      </c>
      <c r="L106" s="172"/>
      <c r="M106" s="176"/>
      <c r="P106" s="177">
        <f>SUM(P107:P177)</f>
        <v>214.96664999999999</v>
      </c>
      <c r="R106" s="177">
        <f>SUM(R107:R177)</f>
        <v>0</v>
      </c>
      <c r="T106" s="178">
        <f>SUM(T107:T177)</f>
        <v>0</v>
      </c>
      <c r="AR106" s="173" t="s">
        <v>544</v>
      </c>
      <c r="AT106" s="179" t="s">
        <v>854</v>
      </c>
      <c r="AU106" s="179" t="s">
        <v>544</v>
      </c>
      <c r="AY106" s="173" t="s">
        <v>858</v>
      </c>
      <c r="BK106" s="180">
        <f>SUM(BK107:BK177)</f>
        <v>0</v>
      </c>
    </row>
    <row r="107" spans="2:65" s="119" customFormat="1" ht="33" customHeight="1" x14ac:dyDescent="0.25">
      <c r="B107" s="120"/>
      <c r="C107" s="418" t="s">
        <v>544</v>
      </c>
      <c r="D107" s="418" t="s">
        <v>512</v>
      </c>
      <c r="E107" s="419" t="s">
        <v>860</v>
      </c>
      <c r="F107" s="420" t="s">
        <v>861</v>
      </c>
      <c r="G107" s="421" t="s">
        <v>51</v>
      </c>
      <c r="H107" s="422">
        <v>180</v>
      </c>
      <c r="I107" s="423"/>
      <c r="J107" s="423">
        <f>ROUND(I107*H107,2)</f>
        <v>0</v>
      </c>
      <c r="K107" s="420" t="s">
        <v>862</v>
      </c>
      <c r="L107" s="120"/>
      <c r="M107" s="190" t="s">
        <v>792</v>
      </c>
      <c r="N107" s="191" t="s">
        <v>809</v>
      </c>
      <c r="O107" s="192">
        <v>0.41399999999999998</v>
      </c>
      <c r="P107" s="192">
        <f>O107*H107</f>
        <v>74.52</v>
      </c>
      <c r="Q107" s="192">
        <v>0</v>
      </c>
      <c r="R107" s="192">
        <f>Q107*H107</f>
        <v>0</v>
      </c>
      <c r="S107" s="192">
        <v>0</v>
      </c>
      <c r="T107" s="193">
        <f>S107*H107</f>
        <v>0</v>
      </c>
      <c r="AR107" s="194" t="s">
        <v>863</v>
      </c>
      <c r="AT107" s="194" t="s">
        <v>512</v>
      </c>
      <c r="AU107" s="194" t="s">
        <v>240</v>
      </c>
      <c r="AY107" s="112" t="s">
        <v>858</v>
      </c>
      <c r="BE107" s="195">
        <f>IF(N107="základní",J107,0)</f>
        <v>0</v>
      </c>
      <c r="BF107" s="195">
        <f>IF(N107="snížená",J107,0)</f>
        <v>0</v>
      </c>
      <c r="BG107" s="195">
        <f>IF(N107="zákl. přenesená",J107,0)</f>
        <v>0</v>
      </c>
      <c r="BH107" s="195">
        <f>IF(N107="sníž. přenesená",J107,0)</f>
        <v>0</v>
      </c>
      <c r="BI107" s="195">
        <f>IF(N107="nulová",J107,0)</f>
        <v>0</v>
      </c>
      <c r="BJ107" s="112" t="s">
        <v>544</v>
      </c>
      <c r="BK107" s="195">
        <f>ROUND(I107*H107,2)</f>
        <v>0</v>
      </c>
      <c r="BL107" s="112" t="s">
        <v>863</v>
      </c>
      <c r="BM107" s="194" t="s">
        <v>864</v>
      </c>
    </row>
    <row r="108" spans="2:65" s="119" customFormat="1" ht="29.25" x14ac:dyDescent="0.25">
      <c r="B108" s="120"/>
      <c r="D108" s="196" t="s">
        <v>865</v>
      </c>
      <c r="F108" s="197" t="s">
        <v>866</v>
      </c>
      <c r="L108" s="120"/>
      <c r="M108" s="198"/>
      <c r="T108" s="199"/>
      <c r="AT108" s="112" t="s">
        <v>865</v>
      </c>
      <c r="AU108" s="112" t="s">
        <v>240</v>
      </c>
    </row>
    <row r="109" spans="2:65" s="119" customFormat="1" x14ac:dyDescent="0.25">
      <c r="B109" s="120"/>
      <c r="D109" s="200" t="s">
        <v>867</v>
      </c>
      <c r="F109" s="472" t="s">
        <v>868</v>
      </c>
      <c r="L109" s="120"/>
      <c r="M109" s="198"/>
      <c r="T109" s="199"/>
      <c r="AT109" s="112" t="s">
        <v>867</v>
      </c>
      <c r="AU109" s="112" t="s">
        <v>240</v>
      </c>
    </row>
    <row r="110" spans="2:65" s="202" customFormat="1" ht="11.25" x14ac:dyDescent="0.25">
      <c r="B110" s="203"/>
      <c r="D110" s="196" t="s">
        <v>869</v>
      </c>
      <c r="E110" s="204" t="s">
        <v>792</v>
      </c>
      <c r="F110" s="205" t="s">
        <v>870</v>
      </c>
      <c r="H110" s="206">
        <v>180</v>
      </c>
      <c r="L110" s="203"/>
      <c r="M110" s="207"/>
      <c r="T110" s="208"/>
      <c r="AT110" s="204" t="s">
        <v>869</v>
      </c>
      <c r="AU110" s="204" t="s">
        <v>240</v>
      </c>
      <c r="AV110" s="202" t="s">
        <v>240</v>
      </c>
      <c r="AW110" s="202" t="s">
        <v>871</v>
      </c>
      <c r="AX110" s="202" t="s">
        <v>857</v>
      </c>
      <c r="AY110" s="204" t="s">
        <v>858</v>
      </c>
    </row>
    <row r="111" spans="2:65" s="119" customFormat="1" ht="33" customHeight="1" x14ac:dyDescent="0.25">
      <c r="B111" s="120"/>
      <c r="C111" s="418" t="s">
        <v>240</v>
      </c>
      <c r="D111" s="418" t="s">
        <v>512</v>
      </c>
      <c r="E111" s="419" t="s">
        <v>53</v>
      </c>
      <c r="F111" s="420" t="s">
        <v>54</v>
      </c>
      <c r="G111" s="421" t="s">
        <v>51</v>
      </c>
      <c r="H111" s="422">
        <v>41.128999999999998</v>
      </c>
      <c r="I111" s="423"/>
      <c r="J111" s="423">
        <f>ROUND(I111*H111,2)</f>
        <v>0</v>
      </c>
      <c r="K111" s="420" t="s">
        <v>862</v>
      </c>
      <c r="L111" s="120"/>
      <c r="M111" s="190" t="s">
        <v>792</v>
      </c>
      <c r="N111" s="191" t="s">
        <v>809</v>
      </c>
      <c r="O111" s="192">
        <v>1.1220000000000001</v>
      </c>
      <c r="P111" s="192">
        <f>O111*H111</f>
        <v>46.146737999999999</v>
      </c>
      <c r="Q111" s="192">
        <v>0</v>
      </c>
      <c r="R111" s="192">
        <f>Q111*H111</f>
        <v>0</v>
      </c>
      <c r="S111" s="192">
        <v>0</v>
      </c>
      <c r="T111" s="193">
        <f>S111*H111</f>
        <v>0</v>
      </c>
      <c r="AR111" s="194" t="s">
        <v>863</v>
      </c>
      <c r="AT111" s="194" t="s">
        <v>512</v>
      </c>
      <c r="AU111" s="194" t="s">
        <v>240</v>
      </c>
      <c r="AY111" s="112" t="s">
        <v>858</v>
      </c>
      <c r="BE111" s="195">
        <f>IF(N111="základní",J111,0)</f>
        <v>0</v>
      </c>
      <c r="BF111" s="195">
        <f>IF(N111="snížená",J111,0)</f>
        <v>0</v>
      </c>
      <c r="BG111" s="195">
        <f>IF(N111="zákl. přenesená",J111,0)</f>
        <v>0</v>
      </c>
      <c r="BH111" s="195">
        <f>IF(N111="sníž. přenesená",J111,0)</f>
        <v>0</v>
      </c>
      <c r="BI111" s="195">
        <f>IF(N111="nulová",J111,0)</f>
        <v>0</v>
      </c>
      <c r="BJ111" s="112" t="s">
        <v>544</v>
      </c>
      <c r="BK111" s="195">
        <f>ROUND(I111*H111,2)</f>
        <v>0</v>
      </c>
      <c r="BL111" s="112" t="s">
        <v>863</v>
      </c>
      <c r="BM111" s="194" t="s">
        <v>872</v>
      </c>
    </row>
    <row r="112" spans="2:65" s="119" customFormat="1" ht="29.25" x14ac:dyDescent="0.25">
      <c r="B112" s="120"/>
      <c r="D112" s="196" t="s">
        <v>865</v>
      </c>
      <c r="F112" s="197" t="s">
        <v>873</v>
      </c>
      <c r="L112" s="120"/>
      <c r="M112" s="198"/>
      <c r="T112" s="199"/>
      <c r="AT112" s="112" t="s">
        <v>865</v>
      </c>
      <c r="AU112" s="112" t="s">
        <v>240</v>
      </c>
    </row>
    <row r="113" spans="2:65" s="119" customFormat="1" x14ac:dyDescent="0.25">
      <c r="B113" s="120"/>
      <c r="D113" s="200" t="s">
        <v>867</v>
      </c>
      <c r="F113" s="472" t="s">
        <v>874</v>
      </c>
      <c r="L113" s="120"/>
      <c r="M113" s="198"/>
      <c r="T113" s="199"/>
      <c r="AT113" s="112" t="s">
        <v>867</v>
      </c>
      <c r="AU113" s="112" t="s">
        <v>240</v>
      </c>
    </row>
    <row r="114" spans="2:65" s="202" customFormat="1" ht="11.25" x14ac:dyDescent="0.25">
      <c r="B114" s="203"/>
      <c r="D114" s="196" t="s">
        <v>869</v>
      </c>
      <c r="E114" s="204" t="s">
        <v>792</v>
      </c>
      <c r="F114" s="205" t="s">
        <v>875</v>
      </c>
      <c r="H114" s="206">
        <v>19.22</v>
      </c>
      <c r="L114" s="203"/>
      <c r="M114" s="207"/>
      <c r="T114" s="208"/>
      <c r="AT114" s="204" t="s">
        <v>869</v>
      </c>
      <c r="AU114" s="204" t="s">
        <v>240</v>
      </c>
      <c r="AV114" s="202" t="s">
        <v>240</v>
      </c>
      <c r="AW114" s="202" t="s">
        <v>871</v>
      </c>
      <c r="AX114" s="202" t="s">
        <v>857</v>
      </c>
      <c r="AY114" s="204" t="s">
        <v>858</v>
      </c>
    </row>
    <row r="115" spans="2:65" s="202" customFormat="1" ht="33.75" x14ac:dyDescent="0.25">
      <c r="B115" s="203"/>
      <c r="D115" s="196" t="s">
        <v>869</v>
      </c>
      <c r="E115" s="204" t="s">
        <v>792</v>
      </c>
      <c r="F115" s="205" t="s">
        <v>876</v>
      </c>
      <c r="H115" s="206">
        <v>13.5</v>
      </c>
      <c r="L115" s="203"/>
      <c r="M115" s="207"/>
      <c r="T115" s="208"/>
      <c r="AT115" s="204" t="s">
        <v>869</v>
      </c>
      <c r="AU115" s="204" t="s">
        <v>240</v>
      </c>
      <c r="AV115" s="202" t="s">
        <v>240</v>
      </c>
      <c r="AW115" s="202" t="s">
        <v>871</v>
      </c>
      <c r="AX115" s="202" t="s">
        <v>857</v>
      </c>
      <c r="AY115" s="204" t="s">
        <v>858</v>
      </c>
    </row>
    <row r="116" spans="2:65" s="209" customFormat="1" ht="11.25" x14ac:dyDescent="0.25">
      <c r="B116" s="210"/>
      <c r="D116" s="196" t="s">
        <v>869</v>
      </c>
      <c r="E116" s="211" t="s">
        <v>792</v>
      </c>
      <c r="F116" s="212" t="s">
        <v>877</v>
      </c>
      <c r="H116" s="211" t="s">
        <v>792</v>
      </c>
      <c r="L116" s="210"/>
      <c r="M116" s="213"/>
      <c r="T116" s="214"/>
      <c r="AT116" s="211" t="s">
        <v>869</v>
      </c>
      <c r="AU116" s="211" t="s">
        <v>240</v>
      </c>
      <c r="AV116" s="209" t="s">
        <v>544</v>
      </c>
      <c r="AW116" s="209" t="s">
        <v>871</v>
      </c>
      <c r="AX116" s="209" t="s">
        <v>857</v>
      </c>
      <c r="AY116" s="211" t="s">
        <v>858</v>
      </c>
    </row>
    <row r="117" spans="2:65" s="202" customFormat="1" ht="11.25" x14ac:dyDescent="0.25">
      <c r="B117" s="203"/>
      <c r="D117" s="196" t="s">
        <v>869</v>
      </c>
      <c r="E117" s="204" t="s">
        <v>792</v>
      </c>
      <c r="F117" s="205" t="s">
        <v>878</v>
      </c>
      <c r="H117" s="206">
        <v>3.06</v>
      </c>
      <c r="L117" s="203"/>
      <c r="M117" s="207"/>
      <c r="T117" s="208"/>
      <c r="AT117" s="204" t="s">
        <v>869</v>
      </c>
      <c r="AU117" s="204" t="s">
        <v>240</v>
      </c>
      <c r="AV117" s="202" t="s">
        <v>240</v>
      </c>
      <c r="AW117" s="202" t="s">
        <v>871</v>
      </c>
      <c r="AX117" s="202" t="s">
        <v>857</v>
      </c>
      <c r="AY117" s="204" t="s">
        <v>858</v>
      </c>
    </row>
    <row r="118" spans="2:65" s="202" customFormat="1" ht="11.25" x14ac:dyDescent="0.25">
      <c r="B118" s="203"/>
      <c r="D118" s="196" t="s">
        <v>869</v>
      </c>
      <c r="E118" s="204" t="s">
        <v>792</v>
      </c>
      <c r="F118" s="205" t="s">
        <v>879</v>
      </c>
      <c r="H118" s="206">
        <v>4.0049999999999999</v>
      </c>
      <c r="L118" s="203"/>
      <c r="M118" s="207"/>
      <c r="T118" s="208"/>
      <c r="AT118" s="204" t="s">
        <v>869</v>
      </c>
      <c r="AU118" s="204" t="s">
        <v>240</v>
      </c>
      <c r="AV118" s="202" t="s">
        <v>240</v>
      </c>
      <c r="AW118" s="202" t="s">
        <v>871</v>
      </c>
      <c r="AX118" s="202" t="s">
        <v>857</v>
      </c>
      <c r="AY118" s="204" t="s">
        <v>858</v>
      </c>
    </row>
    <row r="119" spans="2:65" s="202" customFormat="1" ht="11.25" x14ac:dyDescent="0.25">
      <c r="B119" s="203"/>
      <c r="D119" s="196" t="s">
        <v>869</v>
      </c>
      <c r="E119" s="204" t="s">
        <v>792</v>
      </c>
      <c r="F119" s="205" t="s">
        <v>880</v>
      </c>
      <c r="H119" s="206">
        <v>1.3440000000000001</v>
      </c>
      <c r="L119" s="203"/>
      <c r="M119" s="207"/>
      <c r="T119" s="208"/>
      <c r="AT119" s="204" t="s">
        <v>869</v>
      </c>
      <c r="AU119" s="204" t="s">
        <v>240</v>
      </c>
      <c r="AV119" s="202" t="s">
        <v>240</v>
      </c>
      <c r="AW119" s="202" t="s">
        <v>871</v>
      </c>
      <c r="AX119" s="202" t="s">
        <v>857</v>
      </c>
      <c r="AY119" s="204" t="s">
        <v>858</v>
      </c>
    </row>
    <row r="120" spans="2:65" s="119" customFormat="1" ht="37.9" customHeight="1" x14ac:dyDescent="0.25">
      <c r="B120" s="120"/>
      <c r="C120" s="418" t="s">
        <v>724</v>
      </c>
      <c r="D120" s="418" t="s">
        <v>512</v>
      </c>
      <c r="E120" s="419" t="s">
        <v>55</v>
      </c>
      <c r="F120" s="420" t="s">
        <v>56</v>
      </c>
      <c r="G120" s="421" t="s">
        <v>51</v>
      </c>
      <c r="H120" s="422">
        <v>221.12899999999999</v>
      </c>
      <c r="I120" s="423"/>
      <c r="J120" s="423">
        <f>ROUND(I120*H120,2)</f>
        <v>0</v>
      </c>
      <c r="K120" s="420" t="s">
        <v>862</v>
      </c>
      <c r="L120" s="120"/>
      <c r="M120" s="190" t="s">
        <v>792</v>
      </c>
      <c r="N120" s="191" t="s">
        <v>809</v>
      </c>
      <c r="O120" s="192">
        <v>8.6999999999999994E-2</v>
      </c>
      <c r="P120" s="192">
        <f>O120*H120</f>
        <v>19.238222999999998</v>
      </c>
      <c r="Q120" s="192">
        <v>0</v>
      </c>
      <c r="R120" s="192">
        <f>Q120*H120</f>
        <v>0</v>
      </c>
      <c r="S120" s="192">
        <v>0</v>
      </c>
      <c r="T120" s="193">
        <f>S120*H120</f>
        <v>0</v>
      </c>
      <c r="AR120" s="194" t="s">
        <v>863</v>
      </c>
      <c r="AT120" s="194" t="s">
        <v>512</v>
      </c>
      <c r="AU120" s="194" t="s">
        <v>240</v>
      </c>
      <c r="AY120" s="112" t="s">
        <v>858</v>
      </c>
      <c r="BE120" s="195">
        <f>IF(N120="základní",J120,0)</f>
        <v>0</v>
      </c>
      <c r="BF120" s="195">
        <f>IF(N120="snížená",J120,0)</f>
        <v>0</v>
      </c>
      <c r="BG120" s="195">
        <f>IF(N120="zákl. přenesená",J120,0)</f>
        <v>0</v>
      </c>
      <c r="BH120" s="195">
        <f>IF(N120="sníž. přenesená",J120,0)</f>
        <v>0</v>
      </c>
      <c r="BI120" s="195">
        <f>IF(N120="nulová",J120,0)</f>
        <v>0</v>
      </c>
      <c r="BJ120" s="112" t="s">
        <v>544</v>
      </c>
      <c r="BK120" s="195">
        <f>ROUND(I120*H120,2)</f>
        <v>0</v>
      </c>
      <c r="BL120" s="112" t="s">
        <v>863</v>
      </c>
      <c r="BM120" s="194" t="s">
        <v>881</v>
      </c>
    </row>
    <row r="121" spans="2:65" s="119" customFormat="1" ht="39" x14ac:dyDescent="0.25">
      <c r="B121" s="120"/>
      <c r="D121" s="196" t="s">
        <v>865</v>
      </c>
      <c r="F121" s="197" t="s">
        <v>882</v>
      </c>
      <c r="L121" s="120"/>
      <c r="M121" s="198"/>
      <c r="T121" s="199"/>
      <c r="AT121" s="112" t="s">
        <v>865</v>
      </c>
      <c r="AU121" s="112" t="s">
        <v>240</v>
      </c>
    </row>
    <row r="122" spans="2:65" s="119" customFormat="1" x14ac:dyDescent="0.25">
      <c r="B122" s="120"/>
      <c r="D122" s="200" t="s">
        <v>867</v>
      </c>
      <c r="F122" s="472" t="s">
        <v>883</v>
      </c>
      <c r="L122" s="120"/>
      <c r="M122" s="198"/>
      <c r="T122" s="199"/>
      <c r="AT122" s="112" t="s">
        <v>867</v>
      </c>
      <c r="AU122" s="112" t="s">
        <v>240</v>
      </c>
    </row>
    <row r="123" spans="2:65" s="202" customFormat="1" ht="11.25" x14ac:dyDescent="0.25">
      <c r="B123" s="203"/>
      <c r="D123" s="196" t="s">
        <v>869</v>
      </c>
      <c r="E123" s="204" t="s">
        <v>792</v>
      </c>
      <c r="F123" s="205" t="s">
        <v>870</v>
      </c>
      <c r="H123" s="206">
        <v>180</v>
      </c>
      <c r="L123" s="203"/>
      <c r="M123" s="207"/>
      <c r="T123" s="208"/>
      <c r="AT123" s="204" t="s">
        <v>869</v>
      </c>
      <c r="AU123" s="204" t="s">
        <v>240</v>
      </c>
      <c r="AV123" s="202" t="s">
        <v>240</v>
      </c>
      <c r="AW123" s="202" t="s">
        <v>871</v>
      </c>
      <c r="AX123" s="202" t="s">
        <v>857</v>
      </c>
      <c r="AY123" s="204" t="s">
        <v>858</v>
      </c>
    </row>
    <row r="124" spans="2:65" s="202" customFormat="1" ht="11.25" x14ac:dyDescent="0.25">
      <c r="B124" s="203"/>
      <c r="D124" s="196" t="s">
        <v>869</v>
      </c>
      <c r="E124" s="204" t="s">
        <v>792</v>
      </c>
      <c r="F124" s="205" t="s">
        <v>875</v>
      </c>
      <c r="H124" s="206">
        <v>19.22</v>
      </c>
      <c r="L124" s="203"/>
      <c r="M124" s="207"/>
      <c r="T124" s="208"/>
      <c r="AT124" s="204" t="s">
        <v>869</v>
      </c>
      <c r="AU124" s="204" t="s">
        <v>240</v>
      </c>
      <c r="AV124" s="202" t="s">
        <v>240</v>
      </c>
      <c r="AW124" s="202" t="s">
        <v>871</v>
      </c>
      <c r="AX124" s="202" t="s">
        <v>857</v>
      </c>
      <c r="AY124" s="204" t="s">
        <v>858</v>
      </c>
    </row>
    <row r="125" spans="2:65" s="202" customFormat="1" ht="33.75" x14ac:dyDescent="0.25">
      <c r="B125" s="203"/>
      <c r="D125" s="196" t="s">
        <v>869</v>
      </c>
      <c r="E125" s="204" t="s">
        <v>792</v>
      </c>
      <c r="F125" s="205" t="s">
        <v>876</v>
      </c>
      <c r="H125" s="206">
        <v>13.5</v>
      </c>
      <c r="L125" s="203"/>
      <c r="M125" s="207"/>
      <c r="T125" s="208"/>
      <c r="AT125" s="204" t="s">
        <v>869</v>
      </c>
      <c r="AU125" s="204" t="s">
        <v>240</v>
      </c>
      <c r="AV125" s="202" t="s">
        <v>240</v>
      </c>
      <c r="AW125" s="202" t="s">
        <v>871</v>
      </c>
      <c r="AX125" s="202" t="s">
        <v>857</v>
      </c>
      <c r="AY125" s="204" t="s">
        <v>858</v>
      </c>
    </row>
    <row r="126" spans="2:65" s="209" customFormat="1" ht="11.25" x14ac:dyDescent="0.25">
      <c r="B126" s="210"/>
      <c r="D126" s="196" t="s">
        <v>869</v>
      </c>
      <c r="E126" s="211" t="s">
        <v>792</v>
      </c>
      <c r="F126" s="212" t="s">
        <v>877</v>
      </c>
      <c r="H126" s="211" t="s">
        <v>792</v>
      </c>
      <c r="L126" s="210"/>
      <c r="M126" s="213"/>
      <c r="T126" s="214"/>
      <c r="AT126" s="211" t="s">
        <v>869</v>
      </c>
      <c r="AU126" s="211" t="s">
        <v>240</v>
      </c>
      <c r="AV126" s="209" t="s">
        <v>544</v>
      </c>
      <c r="AW126" s="209" t="s">
        <v>871</v>
      </c>
      <c r="AX126" s="209" t="s">
        <v>857</v>
      </c>
      <c r="AY126" s="211" t="s">
        <v>858</v>
      </c>
    </row>
    <row r="127" spans="2:65" s="202" customFormat="1" ht="11.25" x14ac:dyDescent="0.25">
      <c r="B127" s="203"/>
      <c r="D127" s="196" t="s">
        <v>869</v>
      </c>
      <c r="E127" s="204" t="s">
        <v>792</v>
      </c>
      <c r="F127" s="205" t="s">
        <v>878</v>
      </c>
      <c r="H127" s="206">
        <v>3.06</v>
      </c>
      <c r="L127" s="203"/>
      <c r="M127" s="207"/>
      <c r="T127" s="208"/>
      <c r="AT127" s="204" t="s">
        <v>869</v>
      </c>
      <c r="AU127" s="204" t="s">
        <v>240</v>
      </c>
      <c r="AV127" s="202" t="s">
        <v>240</v>
      </c>
      <c r="AW127" s="202" t="s">
        <v>871</v>
      </c>
      <c r="AX127" s="202" t="s">
        <v>857</v>
      </c>
      <c r="AY127" s="204" t="s">
        <v>858</v>
      </c>
    </row>
    <row r="128" spans="2:65" s="202" customFormat="1" ht="11.25" x14ac:dyDescent="0.25">
      <c r="B128" s="203"/>
      <c r="D128" s="196" t="s">
        <v>869</v>
      </c>
      <c r="E128" s="204" t="s">
        <v>792</v>
      </c>
      <c r="F128" s="205" t="s">
        <v>879</v>
      </c>
      <c r="H128" s="206">
        <v>4.0049999999999999</v>
      </c>
      <c r="L128" s="203"/>
      <c r="M128" s="207"/>
      <c r="T128" s="208"/>
      <c r="AT128" s="204" t="s">
        <v>869</v>
      </c>
      <c r="AU128" s="204" t="s">
        <v>240</v>
      </c>
      <c r="AV128" s="202" t="s">
        <v>240</v>
      </c>
      <c r="AW128" s="202" t="s">
        <v>871</v>
      </c>
      <c r="AX128" s="202" t="s">
        <v>857</v>
      </c>
      <c r="AY128" s="204" t="s">
        <v>858</v>
      </c>
    </row>
    <row r="129" spans="2:65" s="202" customFormat="1" ht="11.25" x14ac:dyDescent="0.25">
      <c r="B129" s="203"/>
      <c r="D129" s="196" t="s">
        <v>869</v>
      </c>
      <c r="E129" s="204" t="s">
        <v>792</v>
      </c>
      <c r="F129" s="205" t="s">
        <v>880</v>
      </c>
      <c r="H129" s="206">
        <v>1.3440000000000001</v>
      </c>
      <c r="L129" s="203"/>
      <c r="M129" s="207"/>
      <c r="T129" s="208"/>
      <c r="AT129" s="204" t="s">
        <v>869</v>
      </c>
      <c r="AU129" s="204" t="s">
        <v>240</v>
      </c>
      <c r="AV129" s="202" t="s">
        <v>240</v>
      </c>
      <c r="AW129" s="202" t="s">
        <v>871</v>
      </c>
      <c r="AX129" s="202" t="s">
        <v>857</v>
      </c>
      <c r="AY129" s="204" t="s">
        <v>858</v>
      </c>
    </row>
    <row r="130" spans="2:65" s="119" customFormat="1" ht="37.9" customHeight="1" x14ac:dyDescent="0.25">
      <c r="B130" s="120"/>
      <c r="C130" s="418" t="s">
        <v>863</v>
      </c>
      <c r="D130" s="418" t="s">
        <v>512</v>
      </c>
      <c r="E130" s="419" t="s">
        <v>57</v>
      </c>
      <c r="F130" s="420" t="s">
        <v>58</v>
      </c>
      <c r="G130" s="421" t="s">
        <v>51</v>
      </c>
      <c r="H130" s="422">
        <v>2653.5479999999998</v>
      </c>
      <c r="I130" s="423"/>
      <c r="J130" s="423">
        <f>ROUND(I130*H130,2)</f>
        <v>0</v>
      </c>
      <c r="K130" s="420" t="s">
        <v>862</v>
      </c>
      <c r="L130" s="120"/>
      <c r="M130" s="190" t="s">
        <v>792</v>
      </c>
      <c r="N130" s="191" t="s">
        <v>809</v>
      </c>
      <c r="O130" s="192">
        <v>5.0000000000000001E-3</v>
      </c>
      <c r="P130" s="192">
        <f>O130*H130</f>
        <v>13.26774</v>
      </c>
      <c r="Q130" s="192">
        <v>0</v>
      </c>
      <c r="R130" s="192">
        <f>Q130*H130</f>
        <v>0</v>
      </c>
      <c r="S130" s="192">
        <v>0</v>
      </c>
      <c r="T130" s="193">
        <f>S130*H130</f>
        <v>0</v>
      </c>
      <c r="AR130" s="194" t="s">
        <v>863</v>
      </c>
      <c r="AT130" s="194" t="s">
        <v>512</v>
      </c>
      <c r="AU130" s="194" t="s">
        <v>240</v>
      </c>
      <c r="AY130" s="112" t="s">
        <v>858</v>
      </c>
      <c r="BE130" s="195">
        <f>IF(N130="základní",J130,0)</f>
        <v>0</v>
      </c>
      <c r="BF130" s="195">
        <f>IF(N130="snížená",J130,0)</f>
        <v>0</v>
      </c>
      <c r="BG130" s="195">
        <f>IF(N130="zákl. přenesená",J130,0)</f>
        <v>0</v>
      </c>
      <c r="BH130" s="195">
        <f>IF(N130="sníž. přenesená",J130,0)</f>
        <v>0</v>
      </c>
      <c r="BI130" s="195">
        <f>IF(N130="nulová",J130,0)</f>
        <v>0</v>
      </c>
      <c r="BJ130" s="112" t="s">
        <v>544</v>
      </c>
      <c r="BK130" s="195">
        <f>ROUND(I130*H130,2)</f>
        <v>0</v>
      </c>
      <c r="BL130" s="112" t="s">
        <v>863</v>
      </c>
      <c r="BM130" s="194" t="s">
        <v>884</v>
      </c>
    </row>
    <row r="131" spans="2:65" s="119" customFormat="1" ht="39" x14ac:dyDescent="0.25">
      <c r="B131" s="120"/>
      <c r="D131" s="196" t="s">
        <v>865</v>
      </c>
      <c r="F131" s="197" t="s">
        <v>885</v>
      </c>
      <c r="L131" s="120"/>
      <c r="M131" s="198"/>
      <c r="T131" s="199"/>
      <c r="AT131" s="112" t="s">
        <v>865</v>
      </c>
      <c r="AU131" s="112" t="s">
        <v>240</v>
      </c>
    </row>
    <row r="132" spans="2:65" s="119" customFormat="1" x14ac:dyDescent="0.25">
      <c r="B132" s="120"/>
      <c r="D132" s="200" t="s">
        <v>867</v>
      </c>
      <c r="F132" s="472" t="s">
        <v>886</v>
      </c>
      <c r="L132" s="120"/>
      <c r="M132" s="198"/>
      <c r="T132" s="199"/>
      <c r="AT132" s="112" t="s">
        <v>867</v>
      </c>
      <c r="AU132" s="112" t="s">
        <v>240</v>
      </c>
    </row>
    <row r="133" spans="2:65" s="202" customFormat="1" ht="11.25" x14ac:dyDescent="0.25">
      <c r="B133" s="203"/>
      <c r="D133" s="196" t="s">
        <v>869</v>
      </c>
      <c r="E133" s="204" t="s">
        <v>792</v>
      </c>
      <c r="F133" s="205" t="s">
        <v>870</v>
      </c>
      <c r="H133" s="206">
        <v>180</v>
      </c>
      <c r="L133" s="203"/>
      <c r="M133" s="207"/>
      <c r="T133" s="208"/>
      <c r="AT133" s="204" t="s">
        <v>869</v>
      </c>
      <c r="AU133" s="204" t="s">
        <v>240</v>
      </c>
      <c r="AV133" s="202" t="s">
        <v>240</v>
      </c>
      <c r="AW133" s="202" t="s">
        <v>871</v>
      </c>
      <c r="AX133" s="202" t="s">
        <v>857</v>
      </c>
      <c r="AY133" s="204" t="s">
        <v>858</v>
      </c>
    </row>
    <row r="134" spans="2:65" s="202" customFormat="1" ht="11.25" x14ac:dyDescent="0.25">
      <c r="B134" s="203"/>
      <c r="D134" s="196" t="s">
        <v>869</v>
      </c>
      <c r="E134" s="204" t="s">
        <v>792</v>
      </c>
      <c r="F134" s="205" t="s">
        <v>875</v>
      </c>
      <c r="H134" s="206">
        <v>19.22</v>
      </c>
      <c r="L134" s="203"/>
      <c r="M134" s="207"/>
      <c r="T134" s="208"/>
      <c r="AT134" s="204" t="s">
        <v>869</v>
      </c>
      <c r="AU134" s="204" t="s">
        <v>240</v>
      </c>
      <c r="AV134" s="202" t="s">
        <v>240</v>
      </c>
      <c r="AW134" s="202" t="s">
        <v>871</v>
      </c>
      <c r="AX134" s="202" t="s">
        <v>857</v>
      </c>
      <c r="AY134" s="204" t="s">
        <v>858</v>
      </c>
    </row>
    <row r="135" spans="2:65" s="202" customFormat="1" ht="33.75" x14ac:dyDescent="0.25">
      <c r="B135" s="203"/>
      <c r="D135" s="196" t="s">
        <v>869</v>
      </c>
      <c r="E135" s="204" t="s">
        <v>792</v>
      </c>
      <c r="F135" s="205" t="s">
        <v>876</v>
      </c>
      <c r="H135" s="206">
        <v>13.5</v>
      </c>
      <c r="L135" s="203"/>
      <c r="M135" s="207"/>
      <c r="T135" s="208"/>
      <c r="AT135" s="204" t="s">
        <v>869</v>
      </c>
      <c r="AU135" s="204" t="s">
        <v>240</v>
      </c>
      <c r="AV135" s="202" t="s">
        <v>240</v>
      </c>
      <c r="AW135" s="202" t="s">
        <v>871</v>
      </c>
      <c r="AX135" s="202" t="s">
        <v>857</v>
      </c>
      <c r="AY135" s="204" t="s">
        <v>858</v>
      </c>
    </row>
    <row r="136" spans="2:65" s="209" customFormat="1" ht="11.25" x14ac:dyDescent="0.25">
      <c r="B136" s="210"/>
      <c r="D136" s="196" t="s">
        <v>869</v>
      </c>
      <c r="E136" s="211" t="s">
        <v>792</v>
      </c>
      <c r="F136" s="212" t="s">
        <v>877</v>
      </c>
      <c r="H136" s="211" t="s">
        <v>792</v>
      </c>
      <c r="L136" s="210"/>
      <c r="M136" s="213"/>
      <c r="T136" s="214"/>
      <c r="AT136" s="211" t="s">
        <v>869</v>
      </c>
      <c r="AU136" s="211" t="s">
        <v>240</v>
      </c>
      <c r="AV136" s="209" t="s">
        <v>544</v>
      </c>
      <c r="AW136" s="209" t="s">
        <v>871</v>
      </c>
      <c r="AX136" s="209" t="s">
        <v>857</v>
      </c>
      <c r="AY136" s="211" t="s">
        <v>858</v>
      </c>
    </row>
    <row r="137" spans="2:65" s="202" customFormat="1" ht="11.25" x14ac:dyDescent="0.25">
      <c r="B137" s="203"/>
      <c r="D137" s="196" t="s">
        <v>869</v>
      </c>
      <c r="E137" s="204" t="s">
        <v>792</v>
      </c>
      <c r="F137" s="205" t="s">
        <v>878</v>
      </c>
      <c r="H137" s="206">
        <v>3.06</v>
      </c>
      <c r="L137" s="203"/>
      <c r="M137" s="207"/>
      <c r="T137" s="208"/>
      <c r="AT137" s="204" t="s">
        <v>869</v>
      </c>
      <c r="AU137" s="204" t="s">
        <v>240</v>
      </c>
      <c r="AV137" s="202" t="s">
        <v>240</v>
      </c>
      <c r="AW137" s="202" t="s">
        <v>871</v>
      </c>
      <c r="AX137" s="202" t="s">
        <v>857</v>
      </c>
      <c r="AY137" s="204" t="s">
        <v>858</v>
      </c>
    </row>
    <row r="138" spans="2:65" s="202" customFormat="1" ht="11.25" x14ac:dyDescent="0.25">
      <c r="B138" s="203"/>
      <c r="D138" s="196" t="s">
        <v>869</v>
      </c>
      <c r="E138" s="204" t="s">
        <v>792</v>
      </c>
      <c r="F138" s="205" t="s">
        <v>879</v>
      </c>
      <c r="H138" s="206">
        <v>4.0049999999999999</v>
      </c>
      <c r="L138" s="203"/>
      <c r="M138" s="207"/>
      <c r="T138" s="208"/>
      <c r="AT138" s="204" t="s">
        <v>869</v>
      </c>
      <c r="AU138" s="204" t="s">
        <v>240</v>
      </c>
      <c r="AV138" s="202" t="s">
        <v>240</v>
      </c>
      <c r="AW138" s="202" t="s">
        <v>871</v>
      </c>
      <c r="AX138" s="202" t="s">
        <v>857</v>
      </c>
      <c r="AY138" s="204" t="s">
        <v>858</v>
      </c>
    </row>
    <row r="139" spans="2:65" s="202" customFormat="1" ht="11.25" x14ac:dyDescent="0.25">
      <c r="B139" s="203"/>
      <c r="D139" s="196" t="s">
        <v>869</v>
      </c>
      <c r="E139" s="204" t="s">
        <v>792</v>
      </c>
      <c r="F139" s="205" t="s">
        <v>880</v>
      </c>
      <c r="H139" s="206">
        <v>1.3440000000000001</v>
      </c>
      <c r="L139" s="203"/>
      <c r="M139" s="207"/>
      <c r="T139" s="208"/>
      <c r="AT139" s="204" t="s">
        <v>869</v>
      </c>
      <c r="AU139" s="204" t="s">
        <v>240</v>
      </c>
      <c r="AV139" s="202" t="s">
        <v>240</v>
      </c>
      <c r="AW139" s="202" t="s">
        <v>871</v>
      </c>
      <c r="AX139" s="202" t="s">
        <v>857</v>
      </c>
      <c r="AY139" s="204" t="s">
        <v>858</v>
      </c>
    </row>
    <row r="140" spans="2:65" s="202" customFormat="1" ht="11.25" x14ac:dyDescent="0.25">
      <c r="B140" s="203"/>
      <c r="D140" s="196" t="s">
        <v>869</v>
      </c>
      <c r="F140" s="205" t="s">
        <v>887</v>
      </c>
      <c r="H140" s="206">
        <v>2653.5479999999998</v>
      </c>
      <c r="L140" s="203"/>
      <c r="M140" s="207"/>
      <c r="T140" s="208"/>
      <c r="AT140" s="204" t="s">
        <v>869</v>
      </c>
      <c r="AU140" s="204" t="s">
        <v>240</v>
      </c>
      <c r="AV140" s="202" t="s">
        <v>240</v>
      </c>
      <c r="AW140" s="202" t="s">
        <v>787</v>
      </c>
      <c r="AX140" s="202" t="s">
        <v>544</v>
      </c>
      <c r="AY140" s="204" t="s">
        <v>858</v>
      </c>
    </row>
    <row r="141" spans="2:65" s="119" customFormat="1" ht="24.2" customHeight="1" x14ac:dyDescent="0.25">
      <c r="B141" s="120"/>
      <c r="C141" s="418" t="s">
        <v>721</v>
      </c>
      <c r="D141" s="418" t="s">
        <v>512</v>
      </c>
      <c r="E141" s="419" t="s">
        <v>59</v>
      </c>
      <c r="F141" s="420" t="s">
        <v>60</v>
      </c>
      <c r="G141" s="421" t="s">
        <v>51</v>
      </c>
      <c r="H141" s="422">
        <v>221.12899999999999</v>
      </c>
      <c r="I141" s="423"/>
      <c r="J141" s="423">
        <f>ROUND(I141*H141,2)</f>
        <v>0</v>
      </c>
      <c r="K141" s="420" t="s">
        <v>862</v>
      </c>
      <c r="L141" s="120"/>
      <c r="M141" s="190" t="s">
        <v>792</v>
      </c>
      <c r="N141" s="191" t="s">
        <v>809</v>
      </c>
      <c r="O141" s="192">
        <v>7.1999999999999995E-2</v>
      </c>
      <c r="P141" s="192">
        <f>O141*H141</f>
        <v>15.921287999999999</v>
      </c>
      <c r="Q141" s="192">
        <v>0</v>
      </c>
      <c r="R141" s="192">
        <f>Q141*H141</f>
        <v>0</v>
      </c>
      <c r="S141" s="192">
        <v>0</v>
      </c>
      <c r="T141" s="193">
        <f>S141*H141</f>
        <v>0</v>
      </c>
      <c r="AR141" s="194" t="s">
        <v>863</v>
      </c>
      <c r="AT141" s="194" t="s">
        <v>512</v>
      </c>
      <c r="AU141" s="194" t="s">
        <v>240</v>
      </c>
      <c r="AY141" s="112" t="s">
        <v>858</v>
      </c>
      <c r="BE141" s="195">
        <f>IF(N141="základní",J141,0)</f>
        <v>0</v>
      </c>
      <c r="BF141" s="195">
        <f>IF(N141="snížená",J141,0)</f>
        <v>0</v>
      </c>
      <c r="BG141" s="195">
        <f>IF(N141="zákl. přenesená",J141,0)</f>
        <v>0</v>
      </c>
      <c r="BH141" s="195">
        <f>IF(N141="sníž. přenesená",J141,0)</f>
        <v>0</v>
      </c>
      <c r="BI141" s="195">
        <f>IF(N141="nulová",J141,0)</f>
        <v>0</v>
      </c>
      <c r="BJ141" s="112" t="s">
        <v>544</v>
      </c>
      <c r="BK141" s="195">
        <f>ROUND(I141*H141,2)</f>
        <v>0</v>
      </c>
      <c r="BL141" s="112" t="s">
        <v>863</v>
      </c>
      <c r="BM141" s="194" t="s">
        <v>888</v>
      </c>
    </row>
    <row r="142" spans="2:65" s="119" customFormat="1" ht="29.25" x14ac:dyDescent="0.25">
      <c r="B142" s="120"/>
      <c r="D142" s="196" t="s">
        <v>865</v>
      </c>
      <c r="F142" s="197" t="s">
        <v>889</v>
      </c>
      <c r="L142" s="120"/>
      <c r="M142" s="198"/>
      <c r="T142" s="199"/>
      <c r="AT142" s="112" t="s">
        <v>865</v>
      </c>
      <c r="AU142" s="112" t="s">
        <v>240</v>
      </c>
    </row>
    <row r="143" spans="2:65" s="119" customFormat="1" x14ac:dyDescent="0.25">
      <c r="B143" s="120"/>
      <c r="D143" s="200" t="s">
        <v>867</v>
      </c>
      <c r="F143" s="472" t="s">
        <v>890</v>
      </c>
      <c r="L143" s="120"/>
      <c r="M143" s="198"/>
      <c r="T143" s="199"/>
      <c r="AT143" s="112" t="s">
        <v>867</v>
      </c>
      <c r="AU143" s="112" t="s">
        <v>240</v>
      </c>
    </row>
    <row r="144" spans="2:65" s="202" customFormat="1" ht="11.25" x14ac:dyDescent="0.25">
      <c r="B144" s="203"/>
      <c r="D144" s="196" t="s">
        <v>869</v>
      </c>
      <c r="E144" s="204" t="s">
        <v>792</v>
      </c>
      <c r="F144" s="205" t="s">
        <v>870</v>
      </c>
      <c r="H144" s="206">
        <v>180</v>
      </c>
      <c r="L144" s="203"/>
      <c r="M144" s="207"/>
      <c r="T144" s="208"/>
      <c r="AT144" s="204" t="s">
        <v>869</v>
      </c>
      <c r="AU144" s="204" t="s">
        <v>240</v>
      </c>
      <c r="AV144" s="202" t="s">
        <v>240</v>
      </c>
      <c r="AW144" s="202" t="s">
        <v>871</v>
      </c>
      <c r="AX144" s="202" t="s">
        <v>857</v>
      </c>
      <c r="AY144" s="204" t="s">
        <v>858</v>
      </c>
    </row>
    <row r="145" spans="2:65" s="202" customFormat="1" ht="11.25" x14ac:dyDescent="0.25">
      <c r="B145" s="203"/>
      <c r="D145" s="196" t="s">
        <v>869</v>
      </c>
      <c r="E145" s="204" t="s">
        <v>792</v>
      </c>
      <c r="F145" s="205" t="s">
        <v>875</v>
      </c>
      <c r="H145" s="206">
        <v>19.22</v>
      </c>
      <c r="L145" s="203"/>
      <c r="M145" s="207"/>
      <c r="T145" s="208"/>
      <c r="AT145" s="204" t="s">
        <v>869</v>
      </c>
      <c r="AU145" s="204" t="s">
        <v>240</v>
      </c>
      <c r="AV145" s="202" t="s">
        <v>240</v>
      </c>
      <c r="AW145" s="202" t="s">
        <v>871</v>
      </c>
      <c r="AX145" s="202" t="s">
        <v>857</v>
      </c>
      <c r="AY145" s="204" t="s">
        <v>858</v>
      </c>
    </row>
    <row r="146" spans="2:65" s="202" customFormat="1" ht="33.75" x14ac:dyDescent="0.25">
      <c r="B146" s="203"/>
      <c r="D146" s="196" t="s">
        <v>869</v>
      </c>
      <c r="E146" s="204" t="s">
        <v>792</v>
      </c>
      <c r="F146" s="205" t="s">
        <v>876</v>
      </c>
      <c r="H146" s="206">
        <v>13.5</v>
      </c>
      <c r="L146" s="203"/>
      <c r="M146" s="207"/>
      <c r="T146" s="208"/>
      <c r="AT146" s="204" t="s">
        <v>869</v>
      </c>
      <c r="AU146" s="204" t="s">
        <v>240</v>
      </c>
      <c r="AV146" s="202" t="s">
        <v>240</v>
      </c>
      <c r="AW146" s="202" t="s">
        <v>871</v>
      </c>
      <c r="AX146" s="202" t="s">
        <v>857</v>
      </c>
      <c r="AY146" s="204" t="s">
        <v>858</v>
      </c>
    </row>
    <row r="147" spans="2:65" s="209" customFormat="1" ht="11.25" x14ac:dyDescent="0.25">
      <c r="B147" s="210"/>
      <c r="D147" s="196" t="s">
        <v>869</v>
      </c>
      <c r="E147" s="211" t="s">
        <v>792</v>
      </c>
      <c r="F147" s="212" t="s">
        <v>877</v>
      </c>
      <c r="H147" s="211" t="s">
        <v>792</v>
      </c>
      <c r="L147" s="210"/>
      <c r="M147" s="213"/>
      <c r="T147" s="214"/>
      <c r="AT147" s="211" t="s">
        <v>869</v>
      </c>
      <c r="AU147" s="211" t="s">
        <v>240</v>
      </c>
      <c r="AV147" s="209" t="s">
        <v>544</v>
      </c>
      <c r="AW147" s="209" t="s">
        <v>871</v>
      </c>
      <c r="AX147" s="209" t="s">
        <v>857</v>
      </c>
      <c r="AY147" s="211" t="s">
        <v>858</v>
      </c>
    </row>
    <row r="148" spans="2:65" s="202" customFormat="1" ht="11.25" x14ac:dyDescent="0.25">
      <c r="B148" s="203"/>
      <c r="D148" s="196" t="s">
        <v>869</v>
      </c>
      <c r="E148" s="204" t="s">
        <v>792</v>
      </c>
      <c r="F148" s="205" t="s">
        <v>878</v>
      </c>
      <c r="H148" s="206">
        <v>3.06</v>
      </c>
      <c r="L148" s="203"/>
      <c r="M148" s="207"/>
      <c r="T148" s="208"/>
      <c r="AT148" s="204" t="s">
        <v>869</v>
      </c>
      <c r="AU148" s="204" t="s">
        <v>240</v>
      </c>
      <c r="AV148" s="202" t="s">
        <v>240</v>
      </c>
      <c r="AW148" s="202" t="s">
        <v>871</v>
      </c>
      <c r="AX148" s="202" t="s">
        <v>857</v>
      </c>
      <c r="AY148" s="204" t="s">
        <v>858</v>
      </c>
    </row>
    <row r="149" spans="2:65" s="202" customFormat="1" ht="11.25" x14ac:dyDescent="0.25">
      <c r="B149" s="203"/>
      <c r="D149" s="196" t="s">
        <v>869</v>
      </c>
      <c r="E149" s="204" t="s">
        <v>792</v>
      </c>
      <c r="F149" s="205" t="s">
        <v>879</v>
      </c>
      <c r="H149" s="206">
        <v>4.0049999999999999</v>
      </c>
      <c r="L149" s="203"/>
      <c r="M149" s="207"/>
      <c r="T149" s="208"/>
      <c r="AT149" s="204" t="s">
        <v>869</v>
      </c>
      <c r="AU149" s="204" t="s">
        <v>240</v>
      </c>
      <c r="AV149" s="202" t="s">
        <v>240</v>
      </c>
      <c r="AW149" s="202" t="s">
        <v>871</v>
      </c>
      <c r="AX149" s="202" t="s">
        <v>857</v>
      </c>
      <c r="AY149" s="204" t="s">
        <v>858</v>
      </c>
    </row>
    <row r="150" spans="2:65" s="202" customFormat="1" ht="11.25" x14ac:dyDescent="0.25">
      <c r="B150" s="203"/>
      <c r="D150" s="196" t="s">
        <v>869</v>
      </c>
      <c r="E150" s="204" t="s">
        <v>792</v>
      </c>
      <c r="F150" s="205" t="s">
        <v>880</v>
      </c>
      <c r="H150" s="206">
        <v>1.3440000000000001</v>
      </c>
      <c r="L150" s="203"/>
      <c r="M150" s="207"/>
      <c r="T150" s="208"/>
      <c r="AT150" s="204" t="s">
        <v>869</v>
      </c>
      <c r="AU150" s="204" t="s">
        <v>240</v>
      </c>
      <c r="AV150" s="202" t="s">
        <v>240</v>
      </c>
      <c r="AW150" s="202" t="s">
        <v>871</v>
      </c>
      <c r="AX150" s="202" t="s">
        <v>857</v>
      </c>
      <c r="AY150" s="204" t="s">
        <v>858</v>
      </c>
    </row>
    <row r="151" spans="2:65" s="119" customFormat="1" ht="33" customHeight="1" x14ac:dyDescent="0.25">
      <c r="B151" s="120"/>
      <c r="C151" s="418" t="s">
        <v>891</v>
      </c>
      <c r="D151" s="418" t="s">
        <v>512</v>
      </c>
      <c r="E151" s="419" t="s">
        <v>61</v>
      </c>
      <c r="F151" s="420" t="s">
        <v>62</v>
      </c>
      <c r="G151" s="421" t="s">
        <v>63</v>
      </c>
      <c r="H151" s="422">
        <v>386.976</v>
      </c>
      <c r="I151" s="423"/>
      <c r="J151" s="423">
        <f>ROUND(I151*H151,2)</f>
        <v>0</v>
      </c>
      <c r="K151" s="420" t="s">
        <v>862</v>
      </c>
      <c r="L151" s="120"/>
      <c r="M151" s="190" t="s">
        <v>792</v>
      </c>
      <c r="N151" s="191" t="s">
        <v>809</v>
      </c>
      <c r="O151" s="192">
        <v>0</v>
      </c>
      <c r="P151" s="192">
        <f>O151*H151</f>
        <v>0</v>
      </c>
      <c r="Q151" s="192">
        <v>0</v>
      </c>
      <c r="R151" s="192">
        <f>Q151*H151</f>
        <v>0</v>
      </c>
      <c r="S151" s="192">
        <v>0</v>
      </c>
      <c r="T151" s="193">
        <f>S151*H151</f>
        <v>0</v>
      </c>
      <c r="AR151" s="194" t="s">
        <v>863</v>
      </c>
      <c r="AT151" s="194" t="s">
        <v>512</v>
      </c>
      <c r="AU151" s="194" t="s">
        <v>240</v>
      </c>
      <c r="AY151" s="112" t="s">
        <v>858</v>
      </c>
      <c r="BE151" s="195">
        <f>IF(N151="základní",J151,0)</f>
        <v>0</v>
      </c>
      <c r="BF151" s="195">
        <f>IF(N151="snížená",J151,0)</f>
        <v>0</v>
      </c>
      <c r="BG151" s="195">
        <f>IF(N151="zákl. přenesená",J151,0)</f>
        <v>0</v>
      </c>
      <c r="BH151" s="195">
        <f>IF(N151="sníž. přenesená",J151,0)</f>
        <v>0</v>
      </c>
      <c r="BI151" s="195">
        <f>IF(N151="nulová",J151,0)</f>
        <v>0</v>
      </c>
      <c r="BJ151" s="112" t="s">
        <v>544</v>
      </c>
      <c r="BK151" s="195">
        <f>ROUND(I151*H151,2)</f>
        <v>0</v>
      </c>
      <c r="BL151" s="112" t="s">
        <v>863</v>
      </c>
      <c r="BM151" s="194" t="s">
        <v>892</v>
      </c>
    </row>
    <row r="152" spans="2:65" s="119" customFormat="1" ht="29.25" x14ac:dyDescent="0.25">
      <c r="B152" s="120"/>
      <c r="D152" s="196" t="s">
        <v>865</v>
      </c>
      <c r="F152" s="197" t="s">
        <v>893</v>
      </c>
      <c r="L152" s="120"/>
      <c r="M152" s="198"/>
      <c r="T152" s="199"/>
      <c r="AT152" s="112" t="s">
        <v>865</v>
      </c>
      <c r="AU152" s="112" t="s">
        <v>240</v>
      </c>
    </row>
    <row r="153" spans="2:65" s="119" customFormat="1" x14ac:dyDescent="0.25">
      <c r="B153" s="120"/>
      <c r="D153" s="200" t="s">
        <v>867</v>
      </c>
      <c r="F153" s="472" t="s">
        <v>894</v>
      </c>
      <c r="L153" s="120"/>
      <c r="M153" s="198"/>
      <c r="T153" s="199"/>
      <c r="AT153" s="112" t="s">
        <v>867</v>
      </c>
      <c r="AU153" s="112" t="s">
        <v>240</v>
      </c>
    </row>
    <row r="154" spans="2:65" s="202" customFormat="1" ht="11.25" x14ac:dyDescent="0.25">
      <c r="B154" s="203"/>
      <c r="D154" s="196" t="s">
        <v>869</v>
      </c>
      <c r="E154" s="204" t="s">
        <v>792</v>
      </c>
      <c r="F154" s="205" t="s">
        <v>895</v>
      </c>
      <c r="H154" s="206">
        <v>315</v>
      </c>
      <c r="L154" s="203"/>
      <c r="M154" s="207"/>
      <c r="T154" s="208"/>
      <c r="AT154" s="204" t="s">
        <v>869</v>
      </c>
      <c r="AU154" s="204" t="s">
        <v>240</v>
      </c>
      <c r="AV154" s="202" t="s">
        <v>240</v>
      </c>
      <c r="AW154" s="202" t="s">
        <v>871</v>
      </c>
      <c r="AX154" s="202" t="s">
        <v>857</v>
      </c>
      <c r="AY154" s="204" t="s">
        <v>858</v>
      </c>
    </row>
    <row r="155" spans="2:65" s="202" customFormat="1" ht="11.25" x14ac:dyDescent="0.25">
      <c r="B155" s="203"/>
      <c r="D155" s="196" t="s">
        <v>869</v>
      </c>
      <c r="E155" s="204" t="s">
        <v>792</v>
      </c>
      <c r="F155" s="205" t="s">
        <v>896</v>
      </c>
      <c r="H155" s="206">
        <v>33.634999999999998</v>
      </c>
      <c r="L155" s="203"/>
      <c r="M155" s="207"/>
      <c r="T155" s="208"/>
      <c r="AT155" s="204" t="s">
        <v>869</v>
      </c>
      <c r="AU155" s="204" t="s">
        <v>240</v>
      </c>
      <c r="AV155" s="202" t="s">
        <v>240</v>
      </c>
      <c r="AW155" s="202" t="s">
        <v>871</v>
      </c>
      <c r="AX155" s="202" t="s">
        <v>857</v>
      </c>
      <c r="AY155" s="204" t="s">
        <v>858</v>
      </c>
    </row>
    <row r="156" spans="2:65" s="202" customFormat="1" ht="33.75" x14ac:dyDescent="0.25">
      <c r="B156" s="203"/>
      <c r="D156" s="196" t="s">
        <v>869</v>
      </c>
      <c r="E156" s="204" t="s">
        <v>792</v>
      </c>
      <c r="F156" s="205" t="s">
        <v>897</v>
      </c>
      <c r="H156" s="206">
        <v>23.625</v>
      </c>
      <c r="L156" s="203"/>
      <c r="M156" s="207"/>
      <c r="T156" s="208"/>
      <c r="AT156" s="204" t="s">
        <v>869</v>
      </c>
      <c r="AU156" s="204" t="s">
        <v>240</v>
      </c>
      <c r="AV156" s="202" t="s">
        <v>240</v>
      </c>
      <c r="AW156" s="202" t="s">
        <v>871</v>
      </c>
      <c r="AX156" s="202" t="s">
        <v>857</v>
      </c>
      <c r="AY156" s="204" t="s">
        <v>858</v>
      </c>
    </row>
    <row r="157" spans="2:65" s="209" customFormat="1" ht="11.25" x14ac:dyDescent="0.25">
      <c r="B157" s="210"/>
      <c r="D157" s="196" t="s">
        <v>869</v>
      </c>
      <c r="E157" s="211" t="s">
        <v>792</v>
      </c>
      <c r="F157" s="212" t="s">
        <v>877</v>
      </c>
      <c r="H157" s="211" t="s">
        <v>792</v>
      </c>
      <c r="L157" s="210"/>
      <c r="M157" s="213"/>
      <c r="T157" s="214"/>
      <c r="AT157" s="211" t="s">
        <v>869</v>
      </c>
      <c r="AU157" s="211" t="s">
        <v>240</v>
      </c>
      <c r="AV157" s="209" t="s">
        <v>544</v>
      </c>
      <c r="AW157" s="209" t="s">
        <v>871</v>
      </c>
      <c r="AX157" s="209" t="s">
        <v>857</v>
      </c>
      <c r="AY157" s="211" t="s">
        <v>858</v>
      </c>
    </row>
    <row r="158" spans="2:65" s="202" customFormat="1" ht="11.25" x14ac:dyDescent="0.25">
      <c r="B158" s="203"/>
      <c r="D158" s="196" t="s">
        <v>869</v>
      </c>
      <c r="E158" s="204" t="s">
        <v>792</v>
      </c>
      <c r="F158" s="205" t="s">
        <v>898</v>
      </c>
      <c r="H158" s="206">
        <v>5.3550000000000004</v>
      </c>
      <c r="L158" s="203"/>
      <c r="M158" s="207"/>
      <c r="T158" s="208"/>
      <c r="AT158" s="204" t="s">
        <v>869</v>
      </c>
      <c r="AU158" s="204" t="s">
        <v>240</v>
      </c>
      <c r="AV158" s="202" t="s">
        <v>240</v>
      </c>
      <c r="AW158" s="202" t="s">
        <v>871</v>
      </c>
      <c r="AX158" s="202" t="s">
        <v>857</v>
      </c>
      <c r="AY158" s="204" t="s">
        <v>858</v>
      </c>
    </row>
    <row r="159" spans="2:65" s="202" customFormat="1" ht="11.25" x14ac:dyDescent="0.25">
      <c r="B159" s="203"/>
      <c r="D159" s="196" t="s">
        <v>869</v>
      </c>
      <c r="E159" s="204" t="s">
        <v>792</v>
      </c>
      <c r="F159" s="205" t="s">
        <v>899</v>
      </c>
      <c r="H159" s="206">
        <v>7.0090000000000003</v>
      </c>
      <c r="L159" s="203"/>
      <c r="M159" s="207"/>
      <c r="T159" s="208"/>
      <c r="AT159" s="204" t="s">
        <v>869</v>
      </c>
      <c r="AU159" s="204" t="s">
        <v>240</v>
      </c>
      <c r="AV159" s="202" t="s">
        <v>240</v>
      </c>
      <c r="AW159" s="202" t="s">
        <v>871</v>
      </c>
      <c r="AX159" s="202" t="s">
        <v>857</v>
      </c>
      <c r="AY159" s="204" t="s">
        <v>858</v>
      </c>
    </row>
    <row r="160" spans="2:65" s="202" customFormat="1" ht="11.25" x14ac:dyDescent="0.25">
      <c r="B160" s="203"/>
      <c r="D160" s="196" t="s">
        <v>869</v>
      </c>
      <c r="E160" s="204" t="s">
        <v>792</v>
      </c>
      <c r="F160" s="205" t="s">
        <v>900</v>
      </c>
      <c r="H160" s="206">
        <v>2.3519999999999999</v>
      </c>
      <c r="L160" s="203"/>
      <c r="M160" s="207"/>
      <c r="T160" s="208"/>
      <c r="AT160" s="204" t="s">
        <v>869</v>
      </c>
      <c r="AU160" s="204" t="s">
        <v>240</v>
      </c>
      <c r="AV160" s="202" t="s">
        <v>240</v>
      </c>
      <c r="AW160" s="202" t="s">
        <v>871</v>
      </c>
      <c r="AX160" s="202" t="s">
        <v>857</v>
      </c>
      <c r="AY160" s="204" t="s">
        <v>858</v>
      </c>
    </row>
    <row r="161" spans="2:65" s="119" customFormat="1" ht="16.5" customHeight="1" x14ac:dyDescent="0.25">
      <c r="B161" s="120"/>
      <c r="C161" s="418" t="s">
        <v>901</v>
      </c>
      <c r="D161" s="418" t="s">
        <v>512</v>
      </c>
      <c r="E161" s="419" t="s">
        <v>757</v>
      </c>
      <c r="F161" s="420" t="s">
        <v>758</v>
      </c>
      <c r="G161" s="421" t="s">
        <v>51</v>
      </c>
      <c r="H161" s="422">
        <v>221.12899999999999</v>
      </c>
      <c r="I161" s="423"/>
      <c r="J161" s="423">
        <f>ROUND(I161*H161,2)</f>
        <v>0</v>
      </c>
      <c r="K161" s="420" t="s">
        <v>862</v>
      </c>
      <c r="L161" s="120"/>
      <c r="M161" s="190" t="s">
        <v>792</v>
      </c>
      <c r="N161" s="191" t="s">
        <v>809</v>
      </c>
      <c r="O161" s="192">
        <v>8.9999999999999993E-3</v>
      </c>
      <c r="P161" s="192">
        <f>O161*H161</f>
        <v>1.9901609999999998</v>
      </c>
      <c r="Q161" s="192">
        <v>0</v>
      </c>
      <c r="R161" s="192">
        <f>Q161*H161</f>
        <v>0</v>
      </c>
      <c r="S161" s="192">
        <v>0</v>
      </c>
      <c r="T161" s="193">
        <f>S161*H161</f>
        <v>0</v>
      </c>
      <c r="AR161" s="194" t="s">
        <v>863</v>
      </c>
      <c r="AT161" s="194" t="s">
        <v>512</v>
      </c>
      <c r="AU161" s="194" t="s">
        <v>240</v>
      </c>
      <c r="AY161" s="112" t="s">
        <v>858</v>
      </c>
      <c r="BE161" s="195">
        <f>IF(N161="základní",J161,0)</f>
        <v>0</v>
      </c>
      <c r="BF161" s="195">
        <f>IF(N161="snížená",J161,0)</f>
        <v>0</v>
      </c>
      <c r="BG161" s="195">
        <f>IF(N161="zákl. přenesená",J161,0)</f>
        <v>0</v>
      </c>
      <c r="BH161" s="195">
        <f>IF(N161="sníž. přenesená",J161,0)</f>
        <v>0</v>
      </c>
      <c r="BI161" s="195">
        <f>IF(N161="nulová",J161,0)</f>
        <v>0</v>
      </c>
      <c r="BJ161" s="112" t="s">
        <v>544</v>
      </c>
      <c r="BK161" s="195">
        <f>ROUND(I161*H161,2)</f>
        <v>0</v>
      </c>
      <c r="BL161" s="112" t="s">
        <v>863</v>
      </c>
      <c r="BM161" s="194" t="s">
        <v>902</v>
      </c>
    </row>
    <row r="162" spans="2:65" s="119" customFormat="1" ht="19.5" x14ac:dyDescent="0.25">
      <c r="B162" s="120"/>
      <c r="D162" s="196" t="s">
        <v>865</v>
      </c>
      <c r="F162" s="197" t="s">
        <v>903</v>
      </c>
      <c r="L162" s="120"/>
      <c r="M162" s="198"/>
      <c r="T162" s="199"/>
      <c r="AT162" s="112" t="s">
        <v>865</v>
      </c>
      <c r="AU162" s="112" t="s">
        <v>240</v>
      </c>
    </row>
    <row r="163" spans="2:65" s="119" customFormat="1" x14ac:dyDescent="0.25">
      <c r="B163" s="120"/>
      <c r="D163" s="200" t="s">
        <v>867</v>
      </c>
      <c r="F163" s="472" t="s">
        <v>904</v>
      </c>
      <c r="L163" s="120"/>
      <c r="M163" s="198"/>
      <c r="T163" s="199"/>
      <c r="AT163" s="112" t="s">
        <v>867</v>
      </c>
      <c r="AU163" s="112" t="s">
        <v>240</v>
      </c>
    </row>
    <row r="164" spans="2:65" s="202" customFormat="1" ht="11.25" x14ac:dyDescent="0.25">
      <c r="B164" s="203"/>
      <c r="D164" s="196" t="s">
        <v>869</v>
      </c>
      <c r="E164" s="204" t="s">
        <v>792</v>
      </c>
      <c r="F164" s="205" t="s">
        <v>870</v>
      </c>
      <c r="H164" s="206">
        <v>180</v>
      </c>
      <c r="L164" s="203"/>
      <c r="M164" s="207"/>
      <c r="T164" s="208"/>
      <c r="AT164" s="204" t="s">
        <v>869</v>
      </c>
      <c r="AU164" s="204" t="s">
        <v>240</v>
      </c>
      <c r="AV164" s="202" t="s">
        <v>240</v>
      </c>
      <c r="AW164" s="202" t="s">
        <v>871</v>
      </c>
      <c r="AX164" s="202" t="s">
        <v>857</v>
      </c>
      <c r="AY164" s="204" t="s">
        <v>858</v>
      </c>
    </row>
    <row r="165" spans="2:65" s="202" customFormat="1" ht="11.25" x14ac:dyDescent="0.25">
      <c r="B165" s="203"/>
      <c r="D165" s="196" t="s">
        <v>869</v>
      </c>
      <c r="E165" s="204" t="s">
        <v>792</v>
      </c>
      <c r="F165" s="205" t="s">
        <v>875</v>
      </c>
      <c r="H165" s="206">
        <v>19.22</v>
      </c>
      <c r="L165" s="203"/>
      <c r="M165" s="207"/>
      <c r="T165" s="208"/>
      <c r="AT165" s="204" t="s">
        <v>869</v>
      </c>
      <c r="AU165" s="204" t="s">
        <v>240</v>
      </c>
      <c r="AV165" s="202" t="s">
        <v>240</v>
      </c>
      <c r="AW165" s="202" t="s">
        <v>871</v>
      </c>
      <c r="AX165" s="202" t="s">
        <v>857</v>
      </c>
      <c r="AY165" s="204" t="s">
        <v>858</v>
      </c>
    </row>
    <row r="166" spans="2:65" s="202" customFormat="1" ht="33.75" x14ac:dyDescent="0.25">
      <c r="B166" s="203"/>
      <c r="D166" s="196" t="s">
        <v>869</v>
      </c>
      <c r="E166" s="204" t="s">
        <v>792</v>
      </c>
      <c r="F166" s="205" t="s">
        <v>876</v>
      </c>
      <c r="H166" s="206">
        <v>13.5</v>
      </c>
      <c r="L166" s="203"/>
      <c r="M166" s="207"/>
      <c r="T166" s="208"/>
      <c r="AT166" s="204" t="s">
        <v>869</v>
      </c>
      <c r="AU166" s="204" t="s">
        <v>240</v>
      </c>
      <c r="AV166" s="202" t="s">
        <v>240</v>
      </c>
      <c r="AW166" s="202" t="s">
        <v>871</v>
      </c>
      <c r="AX166" s="202" t="s">
        <v>857</v>
      </c>
      <c r="AY166" s="204" t="s">
        <v>858</v>
      </c>
    </row>
    <row r="167" spans="2:65" s="209" customFormat="1" ht="11.25" x14ac:dyDescent="0.25">
      <c r="B167" s="210"/>
      <c r="D167" s="196" t="s">
        <v>869</v>
      </c>
      <c r="E167" s="211" t="s">
        <v>792</v>
      </c>
      <c r="F167" s="212" t="s">
        <v>877</v>
      </c>
      <c r="H167" s="211" t="s">
        <v>792</v>
      </c>
      <c r="L167" s="210"/>
      <c r="M167" s="213"/>
      <c r="T167" s="214"/>
      <c r="AT167" s="211" t="s">
        <v>869</v>
      </c>
      <c r="AU167" s="211" t="s">
        <v>240</v>
      </c>
      <c r="AV167" s="209" t="s">
        <v>544</v>
      </c>
      <c r="AW167" s="209" t="s">
        <v>871</v>
      </c>
      <c r="AX167" s="209" t="s">
        <v>857</v>
      </c>
      <c r="AY167" s="211" t="s">
        <v>858</v>
      </c>
    </row>
    <row r="168" spans="2:65" s="202" customFormat="1" ht="11.25" x14ac:dyDescent="0.25">
      <c r="B168" s="203"/>
      <c r="D168" s="196" t="s">
        <v>869</v>
      </c>
      <c r="E168" s="204" t="s">
        <v>792</v>
      </c>
      <c r="F168" s="205" t="s">
        <v>878</v>
      </c>
      <c r="H168" s="206">
        <v>3.06</v>
      </c>
      <c r="L168" s="203"/>
      <c r="M168" s="207"/>
      <c r="T168" s="208"/>
      <c r="AT168" s="204" t="s">
        <v>869</v>
      </c>
      <c r="AU168" s="204" t="s">
        <v>240</v>
      </c>
      <c r="AV168" s="202" t="s">
        <v>240</v>
      </c>
      <c r="AW168" s="202" t="s">
        <v>871</v>
      </c>
      <c r="AX168" s="202" t="s">
        <v>857</v>
      </c>
      <c r="AY168" s="204" t="s">
        <v>858</v>
      </c>
    </row>
    <row r="169" spans="2:65" s="202" customFormat="1" ht="11.25" x14ac:dyDescent="0.25">
      <c r="B169" s="203"/>
      <c r="D169" s="196" t="s">
        <v>869</v>
      </c>
      <c r="E169" s="204" t="s">
        <v>792</v>
      </c>
      <c r="F169" s="205" t="s">
        <v>879</v>
      </c>
      <c r="H169" s="206">
        <v>4.0049999999999999</v>
      </c>
      <c r="L169" s="203"/>
      <c r="M169" s="207"/>
      <c r="T169" s="208"/>
      <c r="AT169" s="204" t="s">
        <v>869</v>
      </c>
      <c r="AU169" s="204" t="s">
        <v>240</v>
      </c>
      <c r="AV169" s="202" t="s">
        <v>240</v>
      </c>
      <c r="AW169" s="202" t="s">
        <v>871</v>
      </c>
      <c r="AX169" s="202" t="s">
        <v>857</v>
      </c>
      <c r="AY169" s="204" t="s">
        <v>858</v>
      </c>
    </row>
    <row r="170" spans="2:65" s="202" customFormat="1" ht="11.25" x14ac:dyDescent="0.25">
      <c r="B170" s="203"/>
      <c r="D170" s="196" t="s">
        <v>869</v>
      </c>
      <c r="E170" s="204" t="s">
        <v>792</v>
      </c>
      <c r="F170" s="205" t="s">
        <v>880</v>
      </c>
      <c r="H170" s="206">
        <v>1.3440000000000001</v>
      </c>
      <c r="L170" s="203"/>
      <c r="M170" s="207"/>
      <c r="T170" s="208"/>
      <c r="AT170" s="204" t="s">
        <v>869</v>
      </c>
      <c r="AU170" s="204" t="s">
        <v>240</v>
      </c>
      <c r="AV170" s="202" t="s">
        <v>240</v>
      </c>
      <c r="AW170" s="202" t="s">
        <v>871</v>
      </c>
      <c r="AX170" s="202" t="s">
        <v>857</v>
      </c>
      <c r="AY170" s="204" t="s">
        <v>858</v>
      </c>
    </row>
    <row r="171" spans="2:65" s="119" customFormat="1" ht="33" customHeight="1" x14ac:dyDescent="0.25">
      <c r="B171" s="120"/>
      <c r="C171" s="418" t="s">
        <v>905</v>
      </c>
      <c r="D171" s="418" t="s">
        <v>512</v>
      </c>
      <c r="E171" s="419" t="s">
        <v>906</v>
      </c>
      <c r="F171" s="420" t="s">
        <v>907</v>
      </c>
      <c r="G171" s="421" t="s">
        <v>51</v>
      </c>
      <c r="H171" s="422">
        <v>30</v>
      </c>
      <c r="I171" s="423"/>
      <c r="J171" s="423">
        <f>ROUND(I171*H171,2)</f>
        <v>0</v>
      </c>
      <c r="K171" s="420" t="s">
        <v>862</v>
      </c>
      <c r="L171" s="120"/>
      <c r="M171" s="190" t="s">
        <v>792</v>
      </c>
      <c r="N171" s="191" t="s">
        <v>809</v>
      </c>
      <c r="O171" s="192">
        <v>0.94299999999999995</v>
      </c>
      <c r="P171" s="192">
        <f>O171*H171</f>
        <v>28.29</v>
      </c>
      <c r="Q171" s="192">
        <v>0</v>
      </c>
      <c r="R171" s="192">
        <f>Q171*H171</f>
        <v>0</v>
      </c>
      <c r="S171" s="192">
        <v>0</v>
      </c>
      <c r="T171" s="193">
        <f>S171*H171</f>
        <v>0</v>
      </c>
      <c r="AR171" s="194" t="s">
        <v>863</v>
      </c>
      <c r="AT171" s="194" t="s">
        <v>512</v>
      </c>
      <c r="AU171" s="194" t="s">
        <v>240</v>
      </c>
      <c r="AY171" s="112" t="s">
        <v>858</v>
      </c>
      <c r="BE171" s="195">
        <f>IF(N171="základní",J171,0)</f>
        <v>0</v>
      </c>
      <c r="BF171" s="195">
        <f>IF(N171="snížená",J171,0)</f>
        <v>0</v>
      </c>
      <c r="BG171" s="195">
        <f>IF(N171="zákl. přenesená",J171,0)</f>
        <v>0</v>
      </c>
      <c r="BH171" s="195">
        <f>IF(N171="sníž. přenesená",J171,0)</f>
        <v>0</v>
      </c>
      <c r="BI171" s="195">
        <f>IF(N171="nulová",J171,0)</f>
        <v>0</v>
      </c>
      <c r="BJ171" s="112" t="s">
        <v>544</v>
      </c>
      <c r="BK171" s="195">
        <f>ROUND(I171*H171,2)</f>
        <v>0</v>
      </c>
      <c r="BL171" s="112" t="s">
        <v>863</v>
      </c>
      <c r="BM171" s="194" t="s">
        <v>908</v>
      </c>
    </row>
    <row r="172" spans="2:65" s="119" customFormat="1" ht="39" x14ac:dyDescent="0.25">
      <c r="B172" s="120"/>
      <c r="D172" s="196" t="s">
        <v>865</v>
      </c>
      <c r="F172" s="197" t="s">
        <v>909</v>
      </c>
      <c r="L172" s="120"/>
      <c r="M172" s="198"/>
      <c r="T172" s="199"/>
      <c r="AT172" s="112" t="s">
        <v>865</v>
      </c>
      <c r="AU172" s="112" t="s">
        <v>240</v>
      </c>
    </row>
    <row r="173" spans="2:65" s="119" customFormat="1" x14ac:dyDescent="0.25">
      <c r="B173" s="120"/>
      <c r="D173" s="200" t="s">
        <v>867</v>
      </c>
      <c r="F173" s="472" t="s">
        <v>910</v>
      </c>
      <c r="L173" s="120"/>
      <c r="M173" s="198"/>
      <c r="T173" s="199"/>
      <c r="AT173" s="112" t="s">
        <v>867</v>
      </c>
      <c r="AU173" s="112" t="s">
        <v>240</v>
      </c>
    </row>
    <row r="174" spans="2:65" s="119" customFormat="1" ht="24.2" customHeight="1" x14ac:dyDescent="0.25">
      <c r="B174" s="120"/>
      <c r="C174" s="418" t="s">
        <v>911</v>
      </c>
      <c r="D174" s="418" t="s">
        <v>512</v>
      </c>
      <c r="E174" s="419" t="s">
        <v>64</v>
      </c>
      <c r="F174" s="420" t="s">
        <v>65</v>
      </c>
      <c r="G174" s="421" t="s">
        <v>66</v>
      </c>
      <c r="H174" s="422">
        <v>623.70000000000005</v>
      </c>
      <c r="I174" s="423"/>
      <c r="J174" s="423">
        <f>ROUND(I174*H174,2)</f>
        <v>0</v>
      </c>
      <c r="K174" s="420" t="s">
        <v>862</v>
      </c>
      <c r="L174" s="120"/>
      <c r="M174" s="190" t="s">
        <v>792</v>
      </c>
      <c r="N174" s="191" t="s">
        <v>809</v>
      </c>
      <c r="O174" s="192">
        <v>2.5000000000000001E-2</v>
      </c>
      <c r="P174" s="192">
        <f>O174*H174</f>
        <v>15.592500000000001</v>
      </c>
      <c r="Q174" s="192">
        <v>0</v>
      </c>
      <c r="R174" s="192">
        <f>Q174*H174</f>
        <v>0</v>
      </c>
      <c r="S174" s="192">
        <v>0</v>
      </c>
      <c r="T174" s="193">
        <f>S174*H174</f>
        <v>0</v>
      </c>
      <c r="AR174" s="194" t="s">
        <v>863</v>
      </c>
      <c r="AT174" s="194" t="s">
        <v>512</v>
      </c>
      <c r="AU174" s="194" t="s">
        <v>240</v>
      </c>
      <c r="AY174" s="112" t="s">
        <v>858</v>
      </c>
      <c r="BE174" s="195">
        <f>IF(N174="základní",J174,0)</f>
        <v>0</v>
      </c>
      <c r="BF174" s="195">
        <f>IF(N174="snížená",J174,0)</f>
        <v>0</v>
      </c>
      <c r="BG174" s="195">
        <f>IF(N174="zákl. přenesená",J174,0)</f>
        <v>0</v>
      </c>
      <c r="BH174" s="195">
        <f>IF(N174="sníž. přenesená",J174,0)</f>
        <v>0</v>
      </c>
      <c r="BI174" s="195">
        <f>IF(N174="nulová",J174,0)</f>
        <v>0</v>
      </c>
      <c r="BJ174" s="112" t="s">
        <v>544</v>
      </c>
      <c r="BK174" s="195">
        <f>ROUND(I174*H174,2)</f>
        <v>0</v>
      </c>
      <c r="BL174" s="112" t="s">
        <v>863</v>
      </c>
      <c r="BM174" s="194" t="s">
        <v>912</v>
      </c>
    </row>
    <row r="175" spans="2:65" s="119" customFormat="1" ht="19.5" x14ac:dyDescent="0.25">
      <c r="B175" s="120"/>
      <c r="D175" s="196" t="s">
        <v>865</v>
      </c>
      <c r="F175" s="197" t="s">
        <v>913</v>
      </c>
      <c r="L175" s="120"/>
      <c r="M175" s="198"/>
      <c r="T175" s="199"/>
      <c r="AT175" s="112" t="s">
        <v>865</v>
      </c>
      <c r="AU175" s="112" t="s">
        <v>240</v>
      </c>
    </row>
    <row r="176" spans="2:65" s="119" customFormat="1" x14ac:dyDescent="0.25">
      <c r="B176" s="120"/>
      <c r="D176" s="200" t="s">
        <v>867</v>
      </c>
      <c r="F176" s="472" t="s">
        <v>914</v>
      </c>
      <c r="L176" s="120"/>
      <c r="M176" s="198"/>
      <c r="T176" s="199"/>
      <c r="AT176" s="112" t="s">
        <v>867</v>
      </c>
      <c r="AU176" s="112" t="s">
        <v>240</v>
      </c>
    </row>
    <row r="177" spans="2:65" s="202" customFormat="1" ht="11.25" x14ac:dyDescent="0.25">
      <c r="B177" s="203"/>
      <c r="D177" s="196" t="s">
        <v>869</v>
      </c>
      <c r="E177" s="204" t="s">
        <v>792</v>
      </c>
      <c r="F177" s="205" t="s">
        <v>915</v>
      </c>
      <c r="H177" s="206">
        <v>623.70000000000005</v>
      </c>
      <c r="L177" s="203"/>
      <c r="M177" s="207"/>
      <c r="T177" s="208"/>
      <c r="AT177" s="204" t="s">
        <v>869</v>
      </c>
      <c r="AU177" s="204" t="s">
        <v>240</v>
      </c>
      <c r="AV177" s="202" t="s">
        <v>240</v>
      </c>
      <c r="AW177" s="202" t="s">
        <v>871</v>
      </c>
      <c r="AX177" s="202" t="s">
        <v>857</v>
      </c>
      <c r="AY177" s="204" t="s">
        <v>858</v>
      </c>
    </row>
    <row r="178" spans="2:65" s="171" customFormat="1" ht="22.9" customHeight="1" x14ac:dyDescent="0.2">
      <c r="B178" s="172"/>
      <c r="D178" s="173" t="s">
        <v>854</v>
      </c>
      <c r="E178" s="181" t="s">
        <v>240</v>
      </c>
      <c r="F178" s="181" t="s">
        <v>916</v>
      </c>
      <c r="J178" s="182">
        <f>BK178</f>
        <v>0</v>
      </c>
      <c r="L178" s="172"/>
      <c r="M178" s="176"/>
      <c r="P178" s="177">
        <f>SUM(P179:P264)</f>
        <v>1620.6052910000001</v>
      </c>
      <c r="R178" s="177">
        <f>SUM(R179:R264)</f>
        <v>2106.4435539999999</v>
      </c>
      <c r="T178" s="178">
        <f>SUM(T179:T264)</f>
        <v>0</v>
      </c>
      <c r="AR178" s="173" t="s">
        <v>544</v>
      </c>
      <c r="AT178" s="179" t="s">
        <v>854</v>
      </c>
      <c r="AU178" s="179" t="s">
        <v>544</v>
      </c>
      <c r="AY178" s="173" t="s">
        <v>858</v>
      </c>
      <c r="BK178" s="180">
        <f>SUM(BK179:BK264)</f>
        <v>0</v>
      </c>
    </row>
    <row r="179" spans="2:65" s="119" customFormat="1" ht="33" customHeight="1" x14ac:dyDescent="0.25">
      <c r="B179" s="120"/>
      <c r="C179" s="418" t="s">
        <v>917</v>
      </c>
      <c r="D179" s="418" t="s">
        <v>512</v>
      </c>
      <c r="E179" s="419" t="s">
        <v>918</v>
      </c>
      <c r="F179" s="420" t="s">
        <v>919</v>
      </c>
      <c r="G179" s="421" t="s">
        <v>51</v>
      </c>
      <c r="H179" s="422">
        <v>11.25</v>
      </c>
      <c r="I179" s="423"/>
      <c r="J179" s="423">
        <f>ROUND(I179*H179,2)</f>
        <v>0</v>
      </c>
      <c r="K179" s="420" t="s">
        <v>862</v>
      </c>
      <c r="L179" s="120"/>
      <c r="M179" s="190" t="s">
        <v>792</v>
      </c>
      <c r="N179" s="191" t="s">
        <v>809</v>
      </c>
      <c r="O179" s="192">
        <v>0.92</v>
      </c>
      <c r="P179" s="192">
        <f>O179*H179</f>
        <v>10.35</v>
      </c>
      <c r="Q179" s="192">
        <v>0</v>
      </c>
      <c r="R179" s="192">
        <f>Q179*H179</f>
        <v>0</v>
      </c>
      <c r="S179" s="192">
        <v>0</v>
      </c>
      <c r="T179" s="193">
        <f>S179*H179</f>
        <v>0</v>
      </c>
      <c r="AR179" s="194" t="s">
        <v>863</v>
      </c>
      <c r="AT179" s="194" t="s">
        <v>512</v>
      </c>
      <c r="AU179" s="194" t="s">
        <v>240</v>
      </c>
      <c r="AY179" s="112" t="s">
        <v>858</v>
      </c>
      <c r="BE179" s="195">
        <f>IF(N179="základní",J179,0)</f>
        <v>0</v>
      </c>
      <c r="BF179" s="195">
        <f>IF(N179="snížená",J179,0)</f>
        <v>0</v>
      </c>
      <c r="BG179" s="195">
        <f>IF(N179="zákl. přenesená",J179,0)</f>
        <v>0</v>
      </c>
      <c r="BH179" s="195">
        <f>IF(N179="sníž. přenesená",J179,0)</f>
        <v>0</v>
      </c>
      <c r="BI179" s="195">
        <f>IF(N179="nulová",J179,0)</f>
        <v>0</v>
      </c>
      <c r="BJ179" s="112" t="s">
        <v>544</v>
      </c>
      <c r="BK179" s="195">
        <f>ROUND(I179*H179,2)</f>
        <v>0</v>
      </c>
      <c r="BL179" s="112" t="s">
        <v>863</v>
      </c>
      <c r="BM179" s="194" t="s">
        <v>920</v>
      </c>
    </row>
    <row r="180" spans="2:65" s="119" customFormat="1" ht="29.25" x14ac:dyDescent="0.25">
      <c r="B180" s="120"/>
      <c r="D180" s="196" t="s">
        <v>865</v>
      </c>
      <c r="F180" s="197" t="s">
        <v>921</v>
      </c>
      <c r="L180" s="120"/>
      <c r="M180" s="198"/>
      <c r="T180" s="199"/>
      <c r="AT180" s="112" t="s">
        <v>865</v>
      </c>
      <c r="AU180" s="112" t="s">
        <v>240</v>
      </c>
    </row>
    <row r="181" spans="2:65" s="119" customFormat="1" x14ac:dyDescent="0.25">
      <c r="B181" s="120"/>
      <c r="D181" s="200" t="s">
        <v>867</v>
      </c>
      <c r="F181" s="472" t="s">
        <v>922</v>
      </c>
      <c r="L181" s="120"/>
      <c r="M181" s="198"/>
      <c r="T181" s="199"/>
      <c r="AT181" s="112" t="s">
        <v>867</v>
      </c>
      <c r="AU181" s="112" t="s">
        <v>240</v>
      </c>
    </row>
    <row r="182" spans="2:65" s="202" customFormat="1" ht="33.75" x14ac:dyDescent="0.25">
      <c r="B182" s="203"/>
      <c r="D182" s="196" t="s">
        <v>869</v>
      </c>
      <c r="E182" s="204" t="s">
        <v>792</v>
      </c>
      <c r="F182" s="205" t="s">
        <v>923</v>
      </c>
      <c r="H182" s="206">
        <v>11.25</v>
      </c>
      <c r="L182" s="203"/>
      <c r="M182" s="207"/>
      <c r="T182" s="208"/>
      <c r="AT182" s="204" t="s">
        <v>869</v>
      </c>
      <c r="AU182" s="204" t="s">
        <v>240</v>
      </c>
      <c r="AV182" s="202" t="s">
        <v>240</v>
      </c>
      <c r="AW182" s="202" t="s">
        <v>871</v>
      </c>
      <c r="AX182" s="202" t="s">
        <v>857</v>
      </c>
      <c r="AY182" s="204" t="s">
        <v>858</v>
      </c>
    </row>
    <row r="183" spans="2:65" s="119" customFormat="1" ht="33" customHeight="1" x14ac:dyDescent="0.25">
      <c r="B183" s="120"/>
      <c r="C183" s="418" t="s">
        <v>924</v>
      </c>
      <c r="D183" s="418" t="s">
        <v>512</v>
      </c>
      <c r="E183" s="419" t="s">
        <v>925</v>
      </c>
      <c r="F183" s="420" t="s">
        <v>926</v>
      </c>
      <c r="G183" s="421" t="s">
        <v>66</v>
      </c>
      <c r="H183" s="422">
        <v>90</v>
      </c>
      <c r="I183" s="423"/>
      <c r="J183" s="423">
        <f>ROUND(I183*H183,2)</f>
        <v>0</v>
      </c>
      <c r="K183" s="420" t="s">
        <v>862</v>
      </c>
      <c r="L183" s="120"/>
      <c r="M183" s="190" t="s">
        <v>792</v>
      </c>
      <c r="N183" s="191" t="s">
        <v>809</v>
      </c>
      <c r="O183" s="192">
        <v>8.8999999999999996E-2</v>
      </c>
      <c r="P183" s="192">
        <f>O183*H183</f>
        <v>8.01</v>
      </c>
      <c r="Q183" s="192">
        <v>3.1E-4</v>
      </c>
      <c r="R183" s="192">
        <f>Q183*H183</f>
        <v>2.7900000000000001E-2</v>
      </c>
      <c r="S183" s="192">
        <v>0</v>
      </c>
      <c r="T183" s="193">
        <f>S183*H183</f>
        <v>0</v>
      </c>
      <c r="AR183" s="194" t="s">
        <v>863</v>
      </c>
      <c r="AT183" s="194" t="s">
        <v>512</v>
      </c>
      <c r="AU183" s="194" t="s">
        <v>240</v>
      </c>
      <c r="AY183" s="112" t="s">
        <v>858</v>
      </c>
      <c r="BE183" s="195">
        <f>IF(N183="základní",J183,0)</f>
        <v>0</v>
      </c>
      <c r="BF183" s="195">
        <f>IF(N183="snížená",J183,0)</f>
        <v>0</v>
      </c>
      <c r="BG183" s="195">
        <f>IF(N183="zákl. přenesená",J183,0)</f>
        <v>0</v>
      </c>
      <c r="BH183" s="195">
        <f>IF(N183="sníž. přenesená",J183,0)</f>
        <v>0</v>
      </c>
      <c r="BI183" s="195">
        <f>IF(N183="nulová",J183,0)</f>
        <v>0</v>
      </c>
      <c r="BJ183" s="112" t="s">
        <v>544</v>
      </c>
      <c r="BK183" s="195">
        <f>ROUND(I183*H183,2)</f>
        <v>0</v>
      </c>
      <c r="BL183" s="112" t="s">
        <v>863</v>
      </c>
      <c r="BM183" s="194" t="s">
        <v>927</v>
      </c>
    </row>
    <row r="184" spans="2:65" s="119" customFormat="1" ht="29.25" x14ac:dyDescent="0.25">
      <c r="B184" s="120"/>
      <c r="D184" s="196" t="s">
        <v>865</v>
      </c>
      <c r="F184" s="197" t="s">
        <v>928</v>
      </c>
      <c r="L184" s="120"/>
      <c r="M184" s="198"/>
      <c r="T184" s="199"/>
      <c r="AT184" s="112" t="s">
        <v>865</v>
      </c>
      <c r="AU184" s="112" t="s">
        <v>240</v>
      </c>
    </row>
    <row r="185" spans="2:65" s="119" customFormat="1" x14ac:dyDescent="0.25">
      <c r="B185" s="120"/>
      <c r="D185" s="200" t="s">
        <v>867</v>
      </c>
      <c r="F185" s="472" t="s">
        <v>929</v>
      </c>
      <c r="L185" s="120"/>
      <c r="M185" s="198"/>
      <c r="T185" s="199"/>
      <c r="AT185" s="112" t="s">
        <v>867</v>
      </c>
      <c r="AU185" s="112" t="s">
        <v>240</v>
      </c>
    </row>
    <row r="186" spans="2:65" s="202" customFormat="1" ht="33.75" x14ac:dyDescent="0.25">
      <c r="B186" s="203"/>
      <c r="D186" s="196" t="s">
        <v>869</v>
      </c>
      <c r="E186" s="204" t="s">
        <v>792</v>
      </c>
      <c r="F186" s="205" t="s">
        <v>930</v>
      </c>
      <c r="H186" s="206">
        <v>90</v>
      </c>
      <c r="L186" s="203"/>
      <c r="M186" s="207"/>
      <c r="T186" s="208"/>
      <c r="AT186" s="204" t="s">
        <v>869</v>
      </c>
      <c r="AU186" s="204" t="s">
        <v>240</v>
      </c>
      <c r="AV186" s="202" t="s">
        <v>240</v>
      </c>
      <c r="AW186" s="202" t="s">
        <v>871</v>
      </c>
      <c r="AX186" s="202" t="s">
        <v>857</v>
      </c>
      <c r="AY186" s="204" t="s">
        <v>858</v>
      </c>
    </row>
    <row r="187" spans="2:65" s="119" customFormat="1" ht="24.2" customHeight="1" x14ac:dyDescent="0.25">
      <c r="B187" s="120"/>
      <c r="C187" s="432" t="s">
        <v>931</v>
      </c>
      <c r="D187" s="432" t="s">
        <v>932</v>
      </c>
      <c r="E187" s="433" t="s">
        <v>933</v>
      </c>
      <c r="F187" s="434" t="s">
        <v>934</v>
      </c>
      <c r="G187" s="435" t="s">
        <v>66</v>
      </c>
      <c r="H187" s="436">
        <v>106.605</v>
      </c>
      <c r="I187" s="437"/>
      <c r="J187" s="437">
        <f>ROUND(I187*H187,2)</f>
        <v>0</v>
      </c>
      <c r="K187" s="434" t="s">
        <v>862</v>
      </c>
      <c r="L187" s="215"/>
      <c r="M187" s="216" t="s">
        <v>792</v>
      </c>
      <c r="N187" s="217" t="s">
        <v>809</v>
      </c>
      <c r="O187" s="192">
        <v>0</v>
      </c>
      <c r="P187" s="192">
        <f>O187*H187</f>
        <v>0</v>
      </c>
      <c r="Q187" s="192">
        <v>2.0000000000000001E-4</v>
      </c>
      <c r="R187" s="192">
        <f>Q187*H187</f>
        <v>2.1321000000000003E-2</v>
      </c>
      <c r="S187" s="192">
        <v>0</v>
      </c>
      <c r="T187" s="193">
        <f>S187*H187</f>
        <v>0</v>
      </c>
      <c r="AR187" s="194" t="s">
        <v>905</v>
      </c>
      <c r="AT187" s="194" t="s">
        <v>932</v>
      </c>
      <c r="AU187" s="194" t="s">
        <v>240</v>
      </c>
      <c r="AY187" s="112" t="s">
        <v>858</v>
      </c>
      <c r="BE187" s="195">
        <f>IF(N187="základní",J187,0)</f>
        <v>0</v>
      </c>
      <c r="BF187" s="195">
        <f>IF(N187="snížená",J187,0)</f>
        <v>0</v>
      </c>
      <c r="BG187" s="195">
        <f>IF(N187="zákl. přenesená",J187,0)</f>
        <v>0</v>
      </c>
      <c r="BH187" s="195">
        <f>IF(N187="sníž. přenesená",J187,0)</f>
        <v>0</v>
      </c>
      <c r="BI187" s="195">
        <f>IF(N187="nulová",J187,0)</f>
        <v>0</v>
      </c>
      <c r="BJ187" s="112" t="s">
        <v>544</v>
      </c>
      <c r="BK187" s="195">
        <f>ROUND(I187*H187,2)</f>
        <v>0</v>
      </c>
      <c r="BL187" s="112" t="s">
        <v>863</v>
      </c>
      <c r="BM187" s="194" t="s">
        <v>935</v>
      </c>
    </row>
    <row r="188" spans="2:65" s="119" customFormat="1" ht="19.5" x14ac:dyDescent="0.25">
      <c r="B188" s="120"/>
      <c r="D188" s="196" t="s">
        <v>865</v>
      </c>
      <c r="F188" s="197" t="s">
        <v>934</v>
      </c>
      <c r="L188" s="120"/>
      <c r="M188" s="198"/>
      <c r="T188" s="199"/>
      <c r="AT188" s="112" t="s">
        <v>865</v>
      </c>
      <c r="AU188" s="112" t="s">
        <v>240</v>
      </c>
    </row>
    <row r="189" spans="2:65" s="202" customFormat="1" ht="11.25" x14ac:dyDescent="0.25">
      <c r="B189" s="203"/>
      <c r="D189" s="196" t="s">
        <v>869</v>
      </c>
      <c r="F189" s="205" t="s">
        <v>936</v>
      </c>
      <c r="H189" s="206">
        <v>106.605</v>
      </c>
      <c r="L189" s="203"/>
      <c r="M189" s="207"/>
      <c r="T189" s="208"/>
      <c r="AT189" s="204" t="s">
        <v>869</v>
      </c>
      <c r="AU189" s="204" t="s">
        <v>240</v>
      </c>
      <c r="AV189" s="202" t="s">
        <v>240</v>
      </c>
      <c r="AW189" s="202" t="s">
        <v>787</v>
      </c>
      <c r="AX189" s="202" t="s">
        <v>544</v>
      </c>
      <c r="AY189" s="204" t="s">
        <v>858</v>
      </c>
    </row>
    <row r="190" spans="2:65" s="119" customFormat="1" ht="24.2" customHeight="1" x14ac:dyDescent="0.25">
      <c r="B190" s="120"/>
      <c r="C190" s="418" t="s">
        <v>937</v>
      </c>
      <c r="D190" s="418" t="s">
        <v>512</v>
      </c>
      <c r="E190" s="419" t="s">
        <v>938</v>
      </c>
      <c r="F190" s="420" t="s">
        <v>939</v>
      </c>
      <c r="G190" s="421" t="s">
        <v>85</v>
      </c>
      <c r="H190" s="422">
        <v>45</v>
      </c>
      <c r="I190" s="423"/>
      <c r="J190" s="423">
        <f>ROUND(I190*H190,2)</f>
        <v>0</v>
      </c>
      <c r="K190" s="420" t="s">
        <v>862</v>
      </c>
      <c r="L190" s="120"/>
      <c r="M190" s="190" t="s">
        <v>792</v>
      </c>
      <c r="N190" s="191" t="s">
        <v>809</v>
      </c>
      <c r="O190" s="192">
        <v>6.5000000000000002E-2</v>
      </c>
      <c r="P190" s="192">
        <f>O190*H190</f>
        <v>2.9250000000000003</v>
      </c>
      <c r="Q190" s="192">
        <v>1.16E-3</v>
      </c>
      <c r="R190" s="192">
        <f>Q190*H190</f>
        <v>5.2200000000000003E-2</v>
      </c>
      <c r="S190" s="192">
        <v>0</v>
      </c>
      <c r="T190" s="193">
        <f>S190*H190</f>
        <v>0</v>
      </c>
      <c r="AR190" s="194" t="s">
        <v>863</v>
      </c>
      <c r="AT190" s="194" t="s">
        <v>512</v>
      </c>
      <c r="AU190" s="194" t="s">
        <v>240</v>
      </c>
      <c r="AY190" s="112" t="s">
        <v>858</v>
      </c>
      <c r="BE190" s="195">
        <f>IF(N190="základní",J190,0)</f>
        <v>0</v>
      </c>
      <c r="BF190" s="195">
        <f>IF(N190="snížená",J190,0)</f>
        <v>0</v>
      </c>
      <c r="BG190" s="195">
        <f>IF(N190="zákl. přenesená",J190,0)</f>
        <v>0</v>
      </c>
      <c r="BH190" s="195">
        <f>IF(N190="sníž. přenesená",J190,0)</f>
        <v>0</v>
      </c>
      <c r="BI190" s="195">
        <f>IF(N190="nulová",J190,0)</f>
        <v>0</v>
      </c>
      <c r="BJ190" s="112" t="s">
        <v>544</v>
      </c>
      <c r="BK190" s="195">
        <f>ROUND(I190*H190,2)</f>
        <v>0</v>
      </c>
      <c r="BL190" s="112" t="s">
        <v>863</v>
      </c>
      <c r="BM190" s="194" t="s">
        <v>940</v>
      </c>
    </row>
    <row r="191" spans="2:65" s="119" customFormat="1" ht="19.5" x14ac:dyDescent="0.25">
      <c r="B191" s="120"/>
      <c r="D191" s="196" t="s">
        <v>865</v>
      </c>
      <c r="F191" s="197" t="s">
        <v>941</v>
      </c>
      <c r="L191" s="120"/>
      <c r="M191" s="198"/>
      <c r="T191" s="199"/>
      <c r="AT191" s="112" t="s">
        <v>865</v>
      </c>
      <c r="AU191" s="112" t="s">
        <v>240</v>
      </c>
    </row>
    <row r="192" spans="2:65" s="119" customFormat="1" x14ac:dyDescent="0.25">
      <c r="B192" s="120"/>
      <c r="D192" s="200" t="s">
        <v>867</v>
      </c>
      <c r="F192" s="472" t="s">
        <v>942</v>
      </c>
      <c r="L192" s="120"/>
      <c r="M192" s="198"/>
      <c r="T192" s="199"/>
      <c r="AT192" s="112" t="s">
        <v>867</v>
      </c>
      <c r="AU192" s="112" t="s">
        <v>240</v>
      </c>
    </row>
    <row r="193" spans="2:65" s="202" customFormat="1" ht="22.5" x14ac:dyDescent="0.25">
      <c r="B193" s="203"/>
      <c r="D193" s="196" t="s">
        <v>869</v>
      </c>
      <c r="E193" s="204" t="s">
        <v>792</v>
      </c>
      <c r="F193" s="205" t="s">
        <v>943</v>
      </c>
      <c r="H193" s="206">
        <v>45</v>
      </c>
      <c r="L193" s="203"/>
      <c r="M193" s="207"/>
      <c r="T193" s="208"/>
      <c r="AT193" s="204" t="s">
        <v>869</v>
      </c>
      <c r="AU193" s="204" t="s">
        <v>240</v>
      </c>
      <c r="AV193" s="202" t="s">
        <v>240</v>
      </c>
      <c r="AW193" s="202" t="s">
        <v>871</v>
      </c>
      <c r="AX193" s="202" t="s">
        <v>857</v>
      </c>
      <c r="AY193" s="204" t="s">
        <v>858</v>
      </c>
    </row>
    <row r="194" spans="2:65" s="119" customFormat="1" ht="44.25" customHeight="1" x14ac:dyDescent="0.25">
      <c r="B194" s="120"/>
      <c r="C194" s="418" t="s">
        <v>944</v>
      </c>
      <c r="D194" s="418" t="s">
        <v>512</v>
      </c>
      <c r="E194" s="419" t="s">
        <v>945</v>
      </c>
      <c r="F194" s="420" t="s">
        <v>946</v>
      </c>
      <c r="G194" s="421" t="s">
        <v>67</v>
      </c>
      <c r="H194" s="422">
        <v>10</v>
      </c>
      <c r="I194" s="423"/>
      <c r="J194" s="423">
        <f>ROUND(I194*H194,2)</f>
        <v>0</v>
      </c>
      <c r="K194" s="420" t="s">
        <v>862</v>
      </c>
      <c r="L194" s="120"/>
      <c r="M194" s="190" t="s">
        <v>792</v>
      </c>
      <c r="N194" s="191" t="s">
        <v>809</v>
      </c>
      <c r="O194" s="192">
        <v>0.45200000000000001</v>
      </c>
      <c r="P194" s="192">
        <f>O194*H194</f>
        <v>4.5200000000000005</v>
      </c>
      <c r="Q194" s="192">
        <v>0</v>
      </c>
      <c r="R194" s="192">
        <f>Q194*H194</f>
        <v>0</v>
      </c>
      <c r="S194" s="192">
        <v>0</v>
      </c>
      <c r="T194" s="193">
        <f>S194*H194</f>
        <v>0</v>
      </c>
      <c r="AR194" s="194" t="s">
        <v>863</v>
      </c>
      <c r="AT194" s="194" t="s">
        <v>512</v>
      </c>
      <c r="AU194" s="194" t="s">
        <v>240</v>
      </c>
      <c r="AY194" s="112" t="s">
        <v>858</v>
      </c>
      <c r="BE194" s="195">
        <f>IF(N194="základní",J194,0)</f>
        <v>0</v>
      </c>
      <c r="BF194" s="195">
        <f>IF(N194="snížená",J194,0)</f>
        <v>0</v>
      </c>
      <c r="BG194" s="195">
        <f>IF(N194="zákl. přenesená",J194,0)</f>
        <v>0</v>
      </c>
      <c r="BH194" s="195">
        <f>IF(N194="sníž. přenesená",J194,0)</f>
        <v>0</v>
      </c>
      <c r="BI194" s="195">
        <f>IF(N194="nulová",J194,0)</f>
        <v>0</v>
      </c>
      <c r="BJ194" s="112" t="s">
        <v>544</v>
      </c>
      <c r="BK194" s="195">
        <f>ROUND(I194*H194,2)</f>
        <v>0</v>
      </c>
      <c r="BL194" s="112" t="s">
        <v>863</v>
      </c>
      <c r="BM194" s="194" t="s">
        <v>947</v>
      </c>
    </row>
    <row r="195" spans="2:65" s="119" customFormat="1" ht="39" x14ac:dyDescent="0.25">
      <c r="B195" s="120"/>
      <c r="D195" s="196" t="s">
        <v>865</v>
      </c>
      <c r="F195" s="197" t="s">
        <v>948</v>
      </c>
      <c r="L195" s="120"/>
      <c r="M195" s="198"/>
      <c r="T195" s="199"/>
      <c r="AT195" s="112" t="s">
        <v>865</v>
      </c>
      <c r="AU195" s="112" t="s">
        <v>240</v>
      </c>
    </row>
    <row r="196" spans="2:65" s="119" customFormat="1" x14ac:dyDescent="0.25">
      <c r="B196" s="120"/>
      <c r="D196" s="200" t="s">
        <v>867</v>
      </c>
      <c r="F196" s="472" t="s">
        <v>949</v>
      </c>
      <c r="L196" s="120"/>
      <c r="M196" s="198"/>
      <c r="T196" s="199"/>
      <c r="AT196" s="112" t="s">
        <v>867</v>
      </c>
      <c r="AU196" s="112" t="s">
        <v>240</v>
      </c>
    </row>
    <row r="197" spans="2:65" s="119" customFormat="1" ht="24.2" customHeight="1" x14ac:dyDescent="0.25">
      <c r="B197" s="120"/>
      <c r="C197" s="432" t="s">
        <v>950</v>
      </c>
      <c r="D197" s="432" t="s">
        <v>932</v>
      </c>
      <c r="E197" s="433" t="s">
        <v>951</v>
      </c>
      <c r="F197" s="434" t="s">
        <v>952</v>
      </c>
      <c r="G197" s="435" t="s">
        <v>85</v>
      </c>
      <c r="H197" s="436">
        <v>6</v>
      </c>
      <c r="I197" s="437"/>
      <c r="J197" s="437">
        <f>ROUND(I197*H197,2)</f>
        <v>0</v>
      </c>
      <c r="K197" s="434" t="s">
        <v>862</v>
      </c>
      <c r="L197" s="215"/>
      <c r="M197" s="216" t="s">
        <v>792</v>
      </c>
      <c r="N197" s="217" t="s">
        <v>809</v>
      </c>
      <c r="O197" s="192">
        <v>0</v>
      </c>
      <c r="P197" s="192">
        <f>O197*H197</f>
        <v>0</v>
      </c>
      <c r="Q197" s="192">
        <v>6.7299999999999999E-3</v>
      </c>
      <c r="R197" s="192">
        <f>Q197*H197</f>
        <v>4.0379999999999999E-2</v>
      </c>
      <c r="S197" s="192">
        <v>0</v>
      </c>
      <c r="T197" s="193">
        <f>S197*H197</f>
        <v>0</v>
      </c>
      <c r="AR197" s="194" t="s">
        <v>905</v>
      </c>
      <c r="AT197" s="194" t="s">
        <v>932</v>
      </c>
      <c r="AU197" s="194" t="s">
        <v>240</v>
      </c>
      <c r="AY197" s="112" t="s">
        <v>858</v>
      </c>
      <c r="BE197" s="195">
        <f>IF(N197="základní",J197,0)</f>
        <v>0</v>
      </c>
      <c r="BF197" s="195">
        <f>IF(N197="snížená",J197,0)</f>
        <v>0</v>
      </c>
      <c r="BG197" s="195">
        <f>IF(N197="zákl. přenesená",J197,0)</f>
        <v>0</v>
      </c>
      <c r="BH197" s="195">
        <f>IF(N197="sníž. přenesená",J197,0)</f>
        <v>0</v>
      </c>
      <c r="BI197" s="195">
        <f>IF(N197="nulová",J197,0)</f>
        <v>0</v>
      </c>
      <c r="BJ197" s="112" t="s">
        <v>544</v>
      </c>
      <c r="BK197" s="195">
        <f>ROUND(I197*H197,2)</f>
        <v>0</v>
      </c>
      <c r="BL197" s="112" t="s">
        <v>863</v>
      </c>
      <c r="BM197" s="194" t="s">
        <v>953</v>
      </c>
    </row>
    <row r="198" spans="2:65" s="119" customFormat="1" ht="19.5" x14ac:dyDescent="0.25">
      <c r="B198" s="120"/>
      <c r="D198" s="196" t="s">
        <v>865</v>
      </c>
      <c r="F198" s="197" t="s">
        <v>952</v>
      </c>
      <c r="L198" s="120"/>
      <c r="M198" s="198"/>
      <c r="T198" s="199"/>
      <c r="AT198" s="112" t="s">
        <v>865</v>
      </c>
      <c r="AU198" s="112" t="s">
        <v>240</v>
      </c>
    </row>
    <row r="199" spans="2:65" s="202" customFormat="1" ht="11.25" x14ac:dyDescent="0.25">
      <c r="B199" s="203"/>
      <c r="D199" s="196" t="s">
        <v>869</v>
      </c>
      <c r="E199" s="204" t="s">
        <v>792</v>
      </c>
      <c r="F199" s="205" t="s">
        <v>954</v>
      </c>
      <c r="H199" s="206">
        <v>6</v>
      </c>
      <c r="L199" s="203"/>
      <c r="M199" s="207"/>
      <c r="T199" s="208"/>
      <c r="AT199" s="204" t="s">
        <v>869</v>
      </c>
      <c r="AU199" s="204" t="s">
        <v>240</v>
      </c>
      <c r="AV199" s="202" t="s">
        <v>240</v>
      </c>
      <c r="AW199" s="202" t="s">
        <v>871</v>
      </c>
      <c r="AX199" s="202" t="s">
        <v>857</v>
      </c>
      <c r="AY199" s="204" t="s">
        <v>858</v>
      </c>
    </row>
    <row r="200" spans="2:65" s="119" customFormat="1" ht="24.2" customHeight="1" x14ac:dyDescent="0.25">
      <c r="B200" s="120"/>
      <c r="C200" s="418" t="s">
        <v>955</v>
      </c>
      <c r="D200" s="418" t="s">
        <v>512</v>
      </c>
      <c r="E200" s="419" t="s">
        <v>956</v>
      </c>
      <c r="F200" s="420" t="s">
        <v>957</v>
      </c>
      <c r="G200" s="421" t="s">
        <v>51</v>
      </c>
      <c r="H200" s="422">
        <v>498.96</v>
      </c>
      <c r="I200" s="423"/>
      <c r="J200" s="423">
        <f>ROUND(I200*H200,2)</f>
        <v>0</v>
      </c>
      <c r="K200" s="420" t="s">
        <v>862</v>
      </c>
      <c r="L200" s="120"/>
      <c r="M200" s="190" t="s">
        <v>792</v>
      </c>
      <c r="N200" s="191" t="s">
        <v>809</v>
      </c>
      <c r="O200" s="192">
        <v>1.0249999999999999</v>
      </c>
      <c r="P200" s="192">
        <f>O200*H200</f>
        <v>511.43399999999991</v>
      </c>
      <c r="Q200" s="192">
        <v>2.16</v>
      </c>
      <c r="R200" s="192">
        <f>Q200*H200</f>
        <v>1077.7536</v>
      </c>
      <c r="S200" s="192">
        <v>0</v>
      </c>
      <c r="T200" s="193">
        <f>S200*H200</f>
        <v>0</v>
      </c>
      <c r="AR200" s="194" t="s">
        <v>863</v>
      </c>
      <c r="AT200" s="194" t="s">
        <v>512</v>
      </c>
      <c r="AU200" s="194" t="s">
        <v>240</v>
      </c>
      <c r="AY200" s="112" t="s">
        <v>858</v>
      </c>
      <c r="BE200" s="195">
        <f>IF(N200="základní",J200,0)</f>
        <v>0</v>
      </c>
      <c r="BF200" s="195">
        <f>IF(N200="snížená",J200,0)</f>
        <v>0</v>
      </c>
      <c r="BG200" s="195">
        <f>IF(N200="zákl. přenesená",J200,0)</f>
        <v>0</v>
      </c>
      <c r="BH200" s="195">
        <f>IF(N200="sníž. přenesená",J200,0)</f>
        <v>0</v>
      </c>
      <c r="BI200" s="195">
        <f>IF(N200="nulová",J200,0)</f>
        <v>0</v>
      </c>
      <c r="BJ200" s="112" t="s">
        <v>544</v>
      </c>
      <c r="BK200" s="195">
        <f>ROUND(I200*H200,2)</f>
        <v>0</v>
      </c>
      <c r="BL200" s="112" t="s">
        <v>863</v>
      </c>
      <c r="BM200" s="194" t="s">
        <v>958</v>
      </c>
    </row>
    <row r="201" spans="2:65" s="119" customFormat="1" ht="19.5" x14ac:dyDescent="0.25">
      <c r="B201" s="120"/>
      <c r="D201" s="196" t="s">
        <v>865</v>
      </c>
      <c r="F201" s="197" t="s">
        <v>959</v>
      </c>
      <c r="L201" s="120"/>
      <c r="M201" s="198"/>
      <c r="T201" s="199"/>
      <c r="AT201" s="112" t="s">
        <v>865</v>
      </c>
      <c r="AU201" s="112" t="s">
        <v>240</v>
      </c>
    </row>
    <row r="202" spans="2:65" s="119" customFormat="1" x14ac:dyDescent="0.25">
      <c r="B202" s="120"/>
      <c r="D202" s="200" t="s">
        <v>867</v>
      </c>
      <c r="F202" s="472" t="s">
        <v>960</v>
      </c>
      <c r="L202" s="120"/>
      <c r="M202" s="198"/>
      <c r="T202" s="199"/>
      <c r="AT202" s="112" t="s">
        <v>867</v>
      </c>
      <c r="AU202" s="112" t="s">
        <v>240</v>
      </c>
    </row>
    <row r="203" spans="2:65" s="202" customFormat="1" ht="11.25" x14ac:dyDescent="0.25">
      <c r="B203" s="203"/>
      <c r="D203" s="196" t="s">
        <v>869</v>
      </c>
      <c r="E203" s="204" t="s">
        <v>792</v>
      </c>
      <c r="F203" s="205" t="s">
        <v>961</v>
      </c>
      <c r="H203" s="206">
        <v>498.96</v>
      </c>
      <c r="L203" s="203"/>
      <c r="M203" s="207"/>
      <c r="T203" s="208"/>
      <c r="AT203" s="204" t="s">
        <v>869</v>
      </c>
      <c r="AU203" s="204" t="s">
        <v>240</v>
      </c>
      <c r="AV203" s="202" t="s">
        <v>240</v>
      </c>
      <c r="AW203" s="202" t="s">
        <v>871</v>
      </c>
      <c r="AX203" s="202" t="s">
        <v>857</v>
      </c>
      <c r="AY203" s="204" t="s">
        <v>858</v>
      </c>
    </row>
    <row r="204" spans="2:65" s="119" customFormat="1" ht="24.2" customHeight="1" x14ac:dyDescent="0.25">
      <c r="B204" s="120"/>
      <c r="C204" s="418" t="s">
        <v>962</v>
      </c>
      <c r="D204" s="418" t="s">
        <v>512</v>
      </c>
      <c r="E204" s="419" t="s">
        <v>963</v>
      </c>
      <c r="F204" s="420" t="s">
        <v>964</v>
      </c>
      <c r="G204" s="421" t="s">
        <v>51</v>
      </c>
      <c r="H204" s="422">
        <v>124.74</v>
      </c>
      <c r="I204" s="423"/>
      <c r="J204" s="423">
        <f>ROUND(I204*H204,2)</f>
        <v>0</v>
      </c>
      <c r="K204" s="420" t="s">
        <v>862</v>
      </c>
      <c r="L204" s="120"/>
      <c r="M204" s="190" t="s">
        <v>792</v>
      </c>
      <c r="N204" s="191" t="s">
        <v>809</v>
      </c>
      <c r="O204" s="192">
        <v>0.98499999999999999</v>
      </c>
      <c r="P204" s="192">
        <f>O204*H204</f>
        <v>122.8689</v>
      </c>
      <c r="Q204" s="192">
        <v>2.16</v>
      </c>
      <c r="R204" s="192">
        <f>Q204*H204</f>
        <v>269.4384</v>
      </c>
      <c r="S204" s="192">
        <v>0</v>
      </c>
      <c r="T204" s="193">
        <f>S204*H204</f>
        <v>0</v>
      </c>
      <c r="AR204" s="194" t="s">
        <v>863</v>
      </c>
      <c r="AT204" s="194" t="s">
        <v>512</v>
      </c>
      <c r="AU204" s="194" t="s">
        <v>240</v>
      </c>
      <c r="AY204" s="112" t="s">
        <v>858</v>
      </c>
      <c r="BE204" s="195">
        <f>IF(N204="základní",J204,0)</f>
        <v>0</v>
      </c>
      <c r="BF204" s="195">
        <f>IF(N204="snížená",J204,0)</f>
        <v>0</v>
      </c>
      <c r="BG204" s="195">
        <f>IF(N204="zákl. přenesená",J204,0)</f>
        <v>0</v>
      </c>
      <c r="BH204" s="195">
        <f>IF(N204="sníž. přenesená",J204,0)</f>
        <v>0</v>
      </c>
      <c r="BI204" s="195">
        <f>IF(N204="nulová",J204,0)</f>
        <v>0</v>
      </c>
      <c r="BJ204" s="112" t="s">
        <v>544</v>
      </c>
      <c r="BK204" s="195">
        <f>ROUND(I204*H204,2)</f>
        <v>0</v>
      </c>
      <c r="BL204" s="112" t="s">
        <v>863</v>
      </c>
      <c r="BM204" s="194" t="s">
        <v>965</v>
      </c>
    </row>
    <row r="205" spans="2:65" s="119" customFormat="1" ht="19.5" x14ac:dyDescent="0.25">
      <c r="B205" s="120"/>
      <c r="D205" s="196" t="s">
        <v>865</v>
      </c>
      <c r="F205" s="197" t="s">
        <v>966</v>
      </c>
      <c r="L205" s="120"/>
      <c r="M205" s="198"/>
      <c r="T205" s="199"/>
      <c r="AT205" s="112" t="s">
        <v>865</v>
      </c>
      <c r="AU205" s="112" t="s">
        <v>240</v>
      </c>
    </row>
    <row r="206" spans="2:65" s="119" customFormat="1" x14ac:dyDescent="0.25">
      <c r="B206" s="120"/>
      <c r="D206" s="200" t="s">
        <v>867</v>
      </c>
      <c r="F206" s="472" t="s">
        <v>967</v>
      </c>
      <c r="L206" s="120"/>
      <c r="M206" s="198"/>
      <c r="T206" s="199"/>
      <c r="AT206" s="112" t="s">
        <v>867</v>
      </c>
      <c r="AU206" s="112" t="s">
        <v>240</v>
      </c>
    </row>
    <row r="207" spans="2:65" s="202" customFormat="1" ht="11.25" x14ac:dyDescent="0.25">
      <c r="B207" s="203"/>
      <c r="D207" s="196" t="s">
        <v>869</v>
      </c>
      <c r="E207" s="204" t="s">
        <v>792</v>
      </c>
      <c r="F207" s="205" t="s">
        <v>968</v>
      </c>
      <c r="H207" s="206">
        <v>124.74</v>
      </c>
      <c r="L207" s="203"/>
      <c r="M207" s="207"/>
      <c r="T207" s="208"/>
      <c r="AT207" s="204" t="s">
        <v>869</v>
      </c>
      <c r="AU207" s="204" t="s">
        <v>240</v>
      </c>
      <c r="AV207" s="202" t="s">
        <v>240</v>
      </c>
      <c r="AW207" s="202" t="s">
        <v>871</v>
      </c>
      <c r="AX207" s="202" t="s">
        <v>857</v>
      </c>
      <c r="AY207" s="204" t="s">
        <v>858</v>
      </c>
    </row>
    <row r="208" spans="2:65" s="119" customFormat="1" ht="24.2" customHeight="1" x14ac:dyDescent="0.25">
      <c r="B208" s="120"/>
      <c r="C208" s="418" t="s">
        <v>969</v>
      </c>
      <c r="D208" s="418" t="s">
        <v>512</v>
      </c>
      <c r="E208" s="419" t="s">
        <v>970</v>
      </c>
      <c r="F208" s="420" t="s">
        <v>971</v>
      </c>
      <c r="G208" s="421" t="s">
        <v>51</v>
      </c>
      <c r="H208" s="422">
        <v>192.75800000000001</v>
      </c>
      <c r="I208" s="423"/>
      <c r="J208" s="423">
        <f>ROUND(I208*H208,2)</f>
        <v>0</v>
      </c>
      <c r="K208" s="420" t="s">
        <v>862</v>
      </c>
      <c r="L208" s="120"/>
      <c r="M208" s="190" t="s">
        <v>792</v>
      </c>
      <c r="N208" s="191" t="s">
        <v>809</v>
      </c>
      <c r="O208" s="192">
        <v>0.629</v>
      </c>
      <c r="P208" s="192">
        <f>O208*H208</f>
        <v>121.244782</v>
      </c>
      <c r="Q208" s="192">
        <v>2.5018699999999998</v>
      </c>
      <c r="R208" s="192">
        <f>Q208*H208</f>
        <v>482.25545746</v>
      </c>
      <c r="S208" s="192">
        <v>0</v>
      </c>
      <c r="T208" s="193">
        <f>S208*H208</f>
        <v>0</v>
      </c>
      <c r="AR208" s="194" t="s">
        <v>863</v>
      </c>
      <c r="AT208" s="194" t="s">
        <v>512</v>
      </c>
      <c r="AU208" s="194" t="s">
        <v>240</v>
      </c>
      <c r="AY208" s="112" t="s">
        <v>858</v>
      </c>
      <c r="BE208" s="195">
        <f>IF(N208="základní",J208,0)</f>
        <v>0</v>
      </c>
      <c r="BF208" s="195">
        <f>IF(N208="snížená",J208,0)</f>
        <v>0</v>
      </c>
      <c r="BG208" s="195">
        <f>IF(N208="zákl. přenesená",J208,0)</f>
        <v>0</v>
      </c>
      <c r="BH208" s="195">
        <f>IF(N208="sníž. přenesená",J208,0)</f>
        <v>0</v>
      </c>
      <c r="BI208" s="195">
        <f>IF(N208="nulová",J208,0)</f>
        <v>0</v>
      </c>
      <c r="BJ208" s="112" t="s">
        <v>544</v>
      </c>
      <c r="BK208" s="195">
        <f>ROUND(I208*H208,2)</f>
        <v>0</v>
      </c>
      <c r="BL208" s="112" t="s">
        <v>863</v>
      </c>
      <c r="BM208" s="194" t="s">
        <v>972</v>
      </c>
    </row>
    <row r="209" spans="2:65" s="119" customFormat="1" ht="19.5" x14ac:dyDescent="0.25">
      <c r="B209" s="120"/>
      <c r="D209" s="196" t="s">
        <v>865</v>
      </c>
      <c r="F209" s="197" t="s">
        <v>973</v>
      </c>
      <c r="L209" s="120"/>
      <c r="M209" s="198"/>
      <c r="T209" s="199"/>
      <c r="AT209" s="112" t="s">
        <v>865</v>
      </c>
      <c r="AU209" s="112" t="s">
        <v>240</v>
      </c>
    </row>
    <row r="210" spans="2:65" s="119" customFormat="1" x14ac:dyDescent="0.25">
      <c r="B210" s="120"/>
      <c r="D210" s="200" t="s">
        <v>867</v>
      </c>
      <c r="F210" s="472" t="s">
        <v>974</v>
      </c>
      <c r="L210" s="120"/>
      <c r="M210" s="198"/>
      <c r="T210" s="199"/>
      <c r="AT210" s="112" t="s">
        <v>867</v>
      </c>
      <c r="AU210" s="112" t="s">
        <v>240</v>
      </c>
    </row>
    <row r="211" spans="2:65" s="202" customFormat="1" ht="22.5" x14ac:dyDescent="0.25">
      <c r="B211" s="203"/>
      <c r="D211" s="196" t="s">
        <v>869</v>
      </c>
      <c r="E211" s="204" t="s">
        <v>792</v>
      </c>
      <c r="F211" s="205" t="s">
        <v>975</v>
      </c>
      <c r="H211" s="206">
        <v>149.11799999999999</v>
      </c>
      <c r="L211" s="203"/>
      <c r="M211" s="207"/>
      <c r="T211" s="208"/>
      <c r="AT211" s="204" t="s">
        <v>869</v>
      </c>
      <c r="AU211" s="204" t="s">
        <v>240</v>
      </c>
      <c r="AV211" s="202" t="s">
        <v>240</v>
      </c>
      <c r="AW211" s="202" t="s">
        <v>871</v>
      </c>
      <c r="AX211" s="202" t="s">
        <v>857</v>
      </c>
      <c r="AY211" s="204" t="s">
        <v>858</v>
      </c>
    </row>
    <row r="212" spans="2:65" s="202" customFormat="1" ht="11.25" x14ac:dyDescent="0.25">
      <c r="B212" s="203"/>
      <c r="D212" s="196" t="s">
        <v>869</v>
      </c>
      <c r="E212" s="204" t="s">
        <v>792</v>
      </c>
      <c r="F212" s="205" t="s">
        <v>976</v>
      </c>
      <c r="H212" s="206">
        <v>40.28</v>
      </c>
      <c r="L212" s="203"/>
      <c r="M212" s="207"/>
      <c r="T212" s="208"/>
      <c r="AT212" s="204" t="s">
        <v>869</v>
      </c>
      <c r="AU212" s="204" t="s">
        <v>240</v>
      </c>
      <c r="AV212" s="202" t="s">
        <v>240</v>
      </c>
      <c r="AW212" s="202" t="s">
        <v>871</v>
      </c>
      <c r="AX212" s="202" t="s">
        <v>857</v>
      </c>
      <c r="AY212" s="204" t="s">
        <v>858</v>
      </c>
    </row>
    <row r="213" spans="2:65" s="202" customFormat="1" ht="11.25" x14ac:dyDescent="0.25">
      <c r="B213" s="203"/>
      <c r="D213" s="196" t="s">
        <v>869</v>
      </c>
      <c r="E213" s="204" t="s">
        <v>792</v>
      </c>
      <c r="F213" s="205" t="s">
        <v>977</v>
      </c>
      <c r="H213" s="206">
        <v>3.36</v>
      </c>
      <c r="L213" s="203"/>
      <c r="M213" s="207"/>
      <c r="T213" s="208"/>
      <c r="AT213" s="204" t="s">
        <v>869</v>
      </c>
      <c r="AU213" s="204" t="s">
        <v>240</v>
      </c>
      <c r="AV213" s="202" t="s">
        <v>240</v>
      </c>
      <c r="AW213" s="202" t="s">
        <v>871</v>
      </c>
      <c r="AX213" s="202" t="s">
        <v>857</v>
      </c>
      <c r="AY213" s="204" t="s">
        <v>858</v>
      </c>
    </row>
    <row r="214" spans="2:65" s="119" customFormat="1" ht="16.5" customHeight="1" x14ac:dyDescent="0.25">
      <c r="B214" s="120"/>
      <c r="C214" s="418" t="s">
        <v>978</v>
      </c>
      <c r="D214" s="418" t="s">
        <v>512</v>
      </c>
      <c r="E214" s="419" t="s">
        <v>979</v>
      </c>
      <c r="F214" s="420" t="s">
        <v>980</v>
      </c>
      <c r="G214" s="421" t="s">
        <v>66</v>
      </c>
      <c r="H214" s="422">
        <v>73.709999999999994</v>
      </c>
      <c r="I214" s="423"/>
      <c r="J214" s="423">
        <f>ROUND(I214*H214,2)</f>
        <v>0</v>
      </c>
      <c r="K214" s="420" t="s">
        <v>862</v>
      </c>
      <c r="L214" s="120"/>
      <c r="M214" s="190" t="s">
        <v>792</v>
      </c>
      <c r="N214" s="191" t="s">
        <v>809</v>
      </c>
      <c r="O214" s="192">
        <v>0.35399999999999998</v>
      </c>
      <c r="P214" s="192">
        <f>O214*H214</f>
        <v>26.093339999999998</v>
      </c>
      <c r="Q214" s="192">
        <v>2.9399999999999999E-3</v>
      </c>
      <c r="R214" s="192">
        <f>Q214*H214</f>
        <v>0.21670739999999997</v>
      </c>
      <c r="S214" s="192">
        <v>0</v>
      </c>
      <c r="T214" s="193">
        <f>S214*H214</f>
        <v>0</v>
      </c>
      <c r="AR214" s="194" t="s">
        <v>863</v>
      </c>
      <c r="AT214" s="194" t="s">
        <v>512</v>
      </c>
      <c r="AU214" s="194" t="s">
        <v>240</v>
      </c>
      <c r="AY214" s="112" t="s">
        <v>858</v>
      </c>
      <c r="BE214" s="195">
        <f>IF(N214="základní",J214,0)</f>
        <v>0</v>
      </c>
      <c r="BF214" s="195">
        <f>IF(N214="snížená",J214,0)</f>
        <v>0</v>
      </c>
      <c r="BG214" s="195">
        <f>IF(N214="zákl. přenesená",J214,0)</f>
        <v>0</v>
      </c>
      <c r="BH214" s="195">
        <f>IF(N214="sníž. přenesená",J214,0)</f>
        <v>0</v>
      </c>
      <c r="BI214" s="195">
        <f>IF(N214="nulová",J214,0)</f>
        <v>0</v>
      </c>
      <c r="BJ214" s="112" t="s">
        <v>544</v>
      </c>
      <c r="BK214" s="195">
        <f>ROUND(I214*H214,2)</f>
        <v>0</v>
      </c>
      <c r="BL214" s="112" t="s">
        <v>863</v>
      </c>
      <c r="BM214" s="194" t="s">
        <v>981</v>
      </c>
    </row>
    <row r="215" spans="2:65" s="119" customFormat="1" x14ac:dyDescent="0.25">
      <c r="B215" s="120"/>
      <c r="D215" s="196" t="s">
        <v>865</v>
      </c>
      <c r="F215" s="197" t="s">
        <v>982</v>
      </c>
      <c r="L215" s="120"/>
      <c r="M215" s="198"/>
      <c r="T215" s="199"/>
      <c r="AT215" s="112" t="s">
        <v>865</v>
      </c>
      <c r="AU215" s="112" t="s">
        <v>240</v>
      </c>
    </row>
    <row r="216" spans="2:65" s="119" customFormat="1" x14ac:dyDescent="0.25">
      <c r="B216" s="120"/>
      <c r="D216" s="200" t="s">
        <v>867</v>
      </c>
      <c r="F216" s="472" t="s">
        <v>983</v>
      </c>
      <c r="L216" s="120"/>
      <c r="M216" s="198"/>
      <c r="T216" s="199"/>
      <c r="AT216" s="112" t="s">
        <v>867</v>
      </c>
      <c r="AU216" s="112" t="s">
        <v>240</v>
      </c>
    </row>
    <row r="217" spans="2:65" s="202" customFormat="1" ht="22.5" x14ac:dyDescent="0.25">
      <c r="B217" s="203"/>
      <c r="D217" s="196" t="s">
        <v>869</v>
      </c>
      <c r="E217" s="204" t="s">
        <v>792</v>
      </c>
      <c r="F217" s="205" t="s">
        <v>984</v>
      </c>
      <c r="H217" s="206">
        <v>66.91</v>
      </c>
      <c r="L217" s="203"/>
      <c r="M217" s="207"/>
      <c r="T217" s="208"/>
      <c r="AT217" s="204" t="s">
        <v>869</v>
      </c>
      <c r="AU217" s="204" t="s">
        <v>240</v>
      </c>
      <c r="AV217" s="202" t="s">
        <v>240</v>
      </c>
      <c r="AW217" s="202" t="s">
        <v>871</v>
      </c>
      <c r="AX217" s="202" t="s">
        <v>857</v>
      </c>
      <c r="AY217" s="204" t="s">
        <v>858</v>
      </c>
    </row>
    <row r="218" spans="2:65" s="202" customFormat="1" ht="11.25" x14ac:dyDescent="0.25">
      <c r="B218" s="203"/>
      <c r="D218" s="196" t="s">
        <v>869</v>
      </c>
      <c r="E218" s="204" t="s">
        <v>792</v>
      </c>
      <c r="F218" s="205" t="s">
        <v>985</v>
      </c>
      <c r="H218" s="206">
        <v>6.8</v>
      </c>
      <c r="L218" s="203"/>
      <c r="M218" s="207"/>
      <c r="T218" s="208"/>
      <c r="AT218" s="204" t="s">
        <v>869</v>
      </c>
      <c r="AU218" s="204" t="s">
        <v>240</v>
      </c>
      <c r="AV218" s="202" t="s">
        <v>240</v>
      </c>
      <c r="AW218" s="202" t="s">
        <v>871</v>
      </c>
      <c r="AX218" s="202" t="s">
        <v>857</v>
      </c>
      <c r="AY218" s="204" t="s">
        <v>858</v>
      </c>
    </row>
    <row r="219" spans="2:65" s="119" customFormat="1" ht="16.5" customHeight="1" x14ac:dyDescent="0.25">
      <c r="B219" s="120"/>
      <c r="C219" s="418" t="s">
        <v>986</v>
      </c>
      <c r="D219" s="418" t="s">
        <v>512</v>
      </c>
      <c r="E219" s="419" t="s">
        <v>987</v>
      </c>
      <c r="F219" s="420" t="s">
        <v>988</v>
      </c>
      <c r="G219" s="421" t="s">
        <v>66</v>
      </c>
      <c r="H219" s="422">
        <v>73.709999999999994</v>
      </c>
      <c r="I219" s="423"/>
      <c r="J219" s="423">
        <f>ROUND(I219*H219,2)</f>
        <v>0</v>
      </c>
      <c r="K219" s="420" t="s">
        <v>862</v>
      </c>
      <c r="L219" s="120"/>
      <c r="M219" s="190" t="s">
        <v>792</v>
      </c>
      <c r="N219" s="191" t="s">
        <v>809</v>
      </c>
      <c r="O219" s="192">
        <v>0.152</v>
      </c>
      <c r="P219" s="192">
        <f>O219*H219</f>
        <v>11.203919999999998</v>
      </c>
      <c r="Q219" s="192">
        <v>0</v>
      </c>
      <c r="R219" s="192">
        <f>Q219*H219</f>
        <v>0</v>
      </c>
      <c r="S219" s="192">
        <v>0</v>
      </c>
      <c r="T219" s="193">
        <f>S219*H219</f>
        <v>0</v>
      </c>
      <c r="AR219" s="194" t="s">
        <v>863</v>
      </c>
      <c r="AT219" s="194" t="s">
        <v>512</v>
      </c>
      <c r="AU219" s="194" t="s">
        <v>240</v>
      </c>
      <c r="AY219" s="112" t="s">
        <v>858</v>
      </c>
      <c r="BE219" s="195">
        <f>IF(N219="základní",J219,0)</f>
        <v>0</v>
      </c>
      <c r="BF219" s="195">
        <f>IF(N219="snížená",J219,0)</f>
        <v>0</v>
      </c>
      <c r="BG219" s="195">
        <f>IF(N219="zákl. přenesená",J219,0)</f>
        <v>0</v>
      </c>
      <c r="BH219" s="195">
        <f>IF(N219="sníž. přenesená",J219,0)</f>
        <v>0</v>
      </c>
      <c r="BI219" s="195">
        <f>IF(N219="nulová",J219,0)</f>
        <v>0</v>
      </c>
      <c r="BJ219" s="112" t="s">
        <v>544</v>
      </c>
      <c r="BK219" s="195">
        <f>ROUND(I219*H219,2)</f>
        <v>0</v>
      </c>
      <c r="BL219" s="112" t="s">
        <v>863</v>
      </c>
      <c r="BM219" s="194" t="s">
        <v>989</v>
      </c>
    </row>
    <row r="220" spans="2:65" s="119" customFormat="1" x14ac:dyDescent="0.25">
      <c r="B220" s="120"/>
      <c r="D220" s="196" t="s">
        <v>865</v>
      </c>
      <c r="F220" s="197" t="s">
        <v>990</v>
      </c>
      <c r="L220" s="120"/>
      <c r="M220" s="198"/>
      <c r="T220" s="199"/>
      <c r="AT220" s="112" t="s">
        <v>865</v>
      </c>
      <c r="AU220" s="112" t="s">
        <v>240</v>
      </c>
    </row>
    <row r="221" spans="2:65" s="119" customFormat="1" x14ac:dyDescent="0.25">
      <c r="B221" s="120"/>
      <c r="D221" s="200" t="s">
        <v>867</v>
      </c>
      <c r="F221" s="472" t="s">
        <v>991</v>
      </c>
      <c r="L221" s="120"/>
      <c r="M221" s="198"/>
      <c r="T221" s="199"/>
      <c r="AT221" s="112" t="s">
        <v>867</v>
      </c>
      <c r="AU221" s="112" t="s">
        <v>240</v>
      </c>
    </row>
    <row r="222" spans="2:65" s="119" customFormat="1" ht="21.75" customHeight="1" x14ac:dyDescent="0.25">
      <c r="B222" s="120"/>
      <c r="C222" s="418" t="s">
        <v>992</v>
      </c>
      <c r="D222" s="418" t="s">
        <v>512</v>
      </c>
      <c r="E222" s="419" t="s">
        <v>993</v>
      </c>
      <c r="F222" s="420" t="s">
        <v>994</v>
      </c>
      <c r="G222" s="421" t="s">
        <v>63</v>
      </c>
      <c r="H222" s="422">
        <v>30.24</v>
      </c>
      <c r="I222" s="423"/>
      <c r="J222" s="423">
        <f>ROUND(I222*H222,2)</f>
        <v>0</v>
      </c>
      <c r="K222" s="420" t="s">
        <v>862</v>
      </c>
      <c r="L222" s="120"/>
      <c r="M222" s="190" t="s">
        <v>792</v>
      </c>
      <c r="N222" s="191" t="s">
        <v>809</v>
      </c>
      <c r="O222" s="192">
        <v>23.968</v>
      </c>
      <c r="P222" s="192">
        <f>O222*H222</f>
        <v>724.79232000000002</v>
      </c>
      <c r="Q222" s="192">
        <v>1.0606199999999999</v>
      </c>
      <c r="R222" s="192">
        <f>Q222*H222</f>
        <v>32.073148799999998</v>
      </c>
      <c r="S222" s="192">
        <v>0</v>
      </c>
      <c r="T222" s="193">
        <f>S222*H222</f>
        <v>0</v>
      </c>
      <c r="AR222" s="194" t="s">
        <v>863</v>
      </c>
      <c r="AT222" s="194" t="s">
        <v>512</v>
      </c>
      <c r="AU222" s="194" t="s">
        <v>240</v>
      </c>
      <c r="AY222" s="112" t="s">
        <v>858</v>
      </c>
      <c r="BE222" s="195">
        <f>IF(N222="základní",J222,0)</f>
        <v>0</v>
      </c>
      <c r="BF222" s="195">
        <f>IF(N222="snížená",J222,0)</f>
        <v>0</v>
      </c>
      <c r="BG222" s="195">
        <f>IF(N222="zákl. přenesená",J222,0)</f>
        <v>0</v>
      </c>
      <c r="BH222" s="195">
        <f>IF(N222="sníž. přenesená",J222,0)</f>
        <v>0</v>
      </c>
      <c r="BI222" s="195">
        <f>IF(N222="nulová",J222,0)</f>
        <v>0</v>
      </c>
      <c r="BJ222" s="112" t="s">
        <v>544</v>
      </c>
      <c r="BK222" s="195">
        <f>ROUND(I222*H222,2)</f>
        <v>0</v>
      </c>
      <c r="BL222" s="112" t="s">
        <v>863</v>
      </c>
      <c r="BM222" s="194" t="s">
        <v>995</v>
      </c>
    </row>
    <row r="223" spans="2:65" s="119" customFormat="1" x14ac:dyDescent="0.25">
      <c r="B223" s="120"/>
      <c r="D223" s="196" t="s">
        <v>865</v>
      </c>
      <c r="F223" s="197" t="s">
        <v>996</v>
      </c>
      <c r="L223" s="120"/>
      <c r="M223" s="198"/>
      <c r="T223" s="199"/>
      <c r="AT223" s="112" t="s">
        <v>865</v>
      </c>
      <c r="AU223" s="112" t="s">
        <v>240</v>
      </c>
    </row>
    <row r="224" spans="2:65" s="119" customFormat="1" x14ac:dyDescent="0.25">
      <c r="B224" s="120"/>
      <c r="D224" s="200" t="s">
        <v>867</v>
      </c>
      <c r="F224" s="472" t="s">
        <v>997</v>
      </c>
      <c r="L224" s="120"/>
      <c r="M224" s="198"/>
      <c r="T224" s="199"/>
      <c r="AT224" s="112" t="s">
        <v>867</v>
      </c>
      <c r="AU224" s="112" t="s">
        <v>240</v>
      </c>
    </row>
    <row r="225" spans="2:65" s="202" customFormat="1" ht="11.25" x14ac:dyDescent="0.25">
      <c r="B225" s="203"/>
      <c r="D225" s="196" t="s">
        <v>869</v>
      </c>
      <c r="E225" s="204" t="s">
        <v>792</v>
      </c>
      <c r="F225" s="205" t="s">
        <v>998</v>
      </c>
      <c r="H225" s="206">
        <v>30.24</v>
      </c>
      <c r="L225" s="203"/>
      <c r="M225" s="207"/>
      <c r="T225" s="208"/>
      <c r="AT225" s="204" t="s">
        <v>869</v>
      </c>
      <c r="AU225" s="204" t="s">
        <v>240</v>
      </c>
      <c r="AV225" s="202" t="s">
        <v>240</v>
      </c>
      <c r="AW225" s="202" t="s">
        <v>871</v>
      </c>
      <c r="AX225" s="202" t="s">
        <v>857</v>
      </c>
      <c r="AY225" s="204" t="s">
        <v>858</v>
      </c>
    </row>
    <row r="226" spans="2:65" s="119" customFormat="1" ht="16.5" customHeight="1" x14ac:dyDescent="0.25">
      <c r="B226" s="120"/>
      <c r="C226" s="418" t="s">
        <v>999</v>
      </c>
      <c r="D226" s="418" t="s">
        <v>512</v>
      </c>
      <c r="E226" s="419" t="s">
        <v>751</v>
      </c>
      <c r="F226" s="420" t="s">
        <v>1000</v>
      </c>
      <c r="G226" s="421" t="s">
        <v>51</v>
      </c>
      <c r="H226" s="422">
        <v>96.867999999999995</v>
      </c>
      <c r="I226" s="423"/>
      <c r="J226" s="423">
        <f>ROUND(I226*H226,2)</f>
        <v>0</v>
      </c>
      <c r="K226" s="420" t="s">
        <v>862</v>
      </c>
      <c r="L226" s="120"/>
      <c r="M226" s="190" t="s">
        <v>792</v>
      </c>
      <c r="N226" s="191" t="s">
        <v>809</v>
      </c>
      <c r="O226" s="192">
        <v>0.58399999999999996</v>
      </c>
      <c r="P226" s="192">
        <f>O226*H226</f>
        <v>56.570911999999993</v>
      </c>
      <c r="Q226" s="192">
        <v>2.3010199999999998</v>
      </c>
      <c r="R226" s="192">
        <f>Q226*H226</f>
        <v>222.89520535999998</v>
      </c>
      <c r="S226" s="192">
        <v>0</v>
      </c>
      <c r="T226" s="193">
        <f>S226*H226</f>
        <v>0</v>
      </c>
      <c r="AR226" s="194" t="s">
        <v>863</v>
      </c>
      <c r="AT226" s="194" t="s">
        <v>512</v>
      </c>
      <c r="AU226" s="194" t="s">
        <v>240</v>
      </c>
      <c r="AY226" s="112" t="s">
        <v>858</v>
      </c>
      <c r="BE226" s="195">
        <f>IF(N226="základní",J226,0)</f>
        <v>0</v>
      </c>
      <c r="BF226" s="195">
        <f>IF(N226="snížená",J226,0)</f>
        <v>0</v>
      </c>
      <c r="BG226" s="195">
        <f>IF(N226="zákl. přenesená",J226,0)</f>
        <v>0</v>
      </c>
      <c r="BH226" s="195">
        <f>IF(N226="sníž. přenesená",J226,0)</f>
        <v>0</v>
      </c>
      <c r="BI226" s="195">
        <f>IF(N226="nulová",J226,0)</f>
        <v>0</v>
      </c>
      <c r="BJ226" s="112" t="s">
        <v>544</v>
      </c>
      <c r="BK226" s="195">
        <f>ROUND(I226*H226,2)</f>
        <v>0</v>
      </c>
      <c r="BL226" s="112" t="s">
        <v>863</v>
      </c>
      <c r="BM226" s="194" t="s">
        <v>1001</v>
      </c>
    </row>
    <row r="227" spans="2:65" s="119" customFormat="1" ht="19.5" x14ac:dyDescent="0.25">
      <c r="B227" s="120"/>
      <c r="D227" s="196" t="s">
        <v>865</v>
      </c>
      <c r="F227" s="197" t="s">
        <v>1002</v>
      </c>
      <c r="L227" s="120"/>
      <c r="M227" s="198"/>
      <c r="T227" s="199"/>
      <c r="AT227" s="112" t="s">
        <v>865</v>
      </c>
      <c r="AU227" s="112" t="s">
        <v>240</v>
      </c>
    </row>
    <row r="228" spans="2:65" s="119" customFormat="1" x14ac:dyDescent="0.25">
      <c r="B228" s="120"/>
      <c r="D228" s="200" t="s">
        <v>867</v>
      </c>
      <c r="F228" s="472" t="s">
        <v>1003</v>
      </c>
      <c r="L228" s="120"/>
      <c r="M228" s="198"/>
      <c r="T228" s="199"/>
      <c r="AT228" s="112" t="s">
        <v>867</v>
      </c>
      <c r="AU228" s="112" t="s">
        <v>240</v>
      </c>
    </row>
    <row r="229" spans="2:65" s="202" customFormat="1" ht="22.5" x14ac:dyDescent="0.25">
      <c r="B229" s="203"/>
      <c r="D229" s="196" t="s">
        <v>869</v>
      </c>
      <c r="E229" s="204" t="s">
        <v>792</v>
      </c>
      <c r="F229" s="205" t="s">
        <v>1004</v>
      </c>
      <c r="H229" s="206">
        <v>77.647999999999996</v>
      </c>
      <c r="L229" s="203"/>
      <c r="M229" s="207"/>
      <c r="T229" s="208"/>
      <c r="AT229" s="204" t="s">
        <v>869</v>
      </c>
      <c r="AU229" s="204" t="s">
        <v>240</v>
      </c>
      <c r="AV229" s="202" t="s">
        <v>240</v>
      </c>
      <c r="AW229" s="202" t="s">
        <v>871</v>
      </c>
      <c r="AX229" s="202" t="s">
        <v>857</v>
      </c>
      <c r="AY229" s="204" t="s">
        <v>858</v>
      </c>
    </row>
    <row r="230" spans="2:65" s="202" customFormat="1" ht="11.25" x14ac:dyDescent="0.25">
      <c r="B230" s="203"/>
      <c r="D230" s="196" t="s">
        <v>869</v>
      </c>
      <c r="E230" s="204" t="s">
        <v>792</v>
      </c>
      <c r="F230" s="205" t="s">
        <v>875</v>
      </c>
      <c r="H230" s="206">
        <v>19.22</v>
      </c>
      <c r="L230" s="203"/>
      <c r="M230" s="207"/>
      <c r="T230" s="208"/>
      <c r="AT230" s="204" t="s">
        <v>869</v>
      </c>
      <c r="AU230" s="204" t="s">
        <v>240</v>
      </c>
      <c r="AV230" s="202" t="s">
        <v>240</v>
      </c>
      <c r="AW230" s="202" t="s">
        <v>871</v>
      </c>
      <c r="AX230" s="202" t="s">
        <v>857</v>
      </c>
      <c r="AY230" s="204" t="s">
        <v>858</v>
      </c>
    </row>
    <row r="231" spans="2:65" s="119" customFormat="1" ht="24.2" customHeight="1" x14ac:dyDescent="0.25">
      <c r="B231" s="120"/>
      <c r="C231" s="418" t="s">
        <v>1005</v>
      </c>
      <c r="D231" s="418" t="s">
        <v>512</v>
      </c>
      <c r="E231" s="419" t="s">
        <v>1006</v>
      </c>
      <c r="F231" s="420" t="s">
        <v>1007</v>
      </c>
      <c r="G231" s="421" t="s">
        <v>51</v>
      </c>
      <c r="H231" s="422">
        <v>7.9889999999999999</v>
      </c>
      <c r="I231" s="423"/>
      <c r="J231" s="423">
        <f>ROUND(I231*H231,2)</f>
        <v>0</v>
      </c>
      <c r="K231" s="420" t="s">
        <v>862</v>
      </c>
      <c r="L231" s="120"/>
      <c r="M231" s="190" t="s">
        <v>792</v>
      </c>
      <c r="N231" s="191" t="s">
        <v>809</v>
      </c>
      <c r="O231" s="192">
        <v>0.629</v>
      </c>
      <c r="P231" s="192">
        <f>O231*H231</f>
        <v>5.0250810000000001</v>
      </c>
      <c r="Q231" s="192">
        <v>2.3010199999999998</v>
      </c>
      <c r="R231" s="192">
        <f>Q231*H231</f>
        <v>18.38284878</v>
      </c>
      <c r="S231" s="192">
        <v>0</v>
      </c>
      <c r="T231" s="193">
        <f>S231*H231</f>
        <v>0</v>
      </c>
      <c r="AR231" s="194" t="s">
        <v>863</v>
      </c>
      <c r="AT231" s="194" t="s">
        <v>512</v>
      </c>
      <c r="AU231" s="194" t="s">
        <v>240</v>
      </c>
      <c r="AY231" s="112" t="s">
        <v>858</v>
      </c>
      <c r="BE231" s="195">
        <f>IF(N231="základní",J231,0)</f>
        <v>0</v>
      </c>
      <c r="BF231" s="195">
        <f>IF(N231="snížená",J231,0)</f>
        <v>0</v>
      </c>
      <c r="BG231" s="195">
        <f>IF(N231="zákl. přenesená",J231,0)</f>
        <v>0</v>
      </c>
      <c r="BH231" s="195">
        <f>IF(N231="sníž. přenesená",J231,0)</f>
        <v>0</v>
      </c>
      <c r="BI231" s="195">
        <f>IF(N231="nulová",J231,0)</f>
        <v>0</v>
      </c>
      <c r="BJ231" s="112" t="s">
        <v>544</v>
      </c>
      <c r="BK231" s="195">
        <f>ROUND(I231*H231,2)</f>
        <v>0</v>
      </c>
      <c r="BL231" s="112" t="s">
        <v>863</v>
      </c>
      <c r="BM231" s="194" t="s">
        <v>1008</v>
      </c>
    </row>
    <row r="232" spans="2:65" s="119" customFormat="1" ht="19.5" x14ac:dyDescent="0.25">
      <c r="B232" s="120"/>
      <c r="D232" s="196" t="s">
        <v>865</v>
      </c>
      <c r="F232" s="197" t="s">
        <v>1009</v>
      </c>
      <c r="L232" s="120"/>
      <c r="M232" s="198"/>
      <c r="T232" s="199"/>
      <c r="AT232" s="112" t="s">
        <v>865</v>
      </c>
      <c r="AU232" s="112" t="s">
        <v>240</v>
      </c>
    </row>
    <row r="233" spans="2:65" s="119" customFormat="1" x14ac:dyDescent="0.25">
      <c r="B233" s="120"/>
      <c r="D233" s="200" t="s">
        <v>867</v>
      </c>
      <c r="F233" s="472" t="s">
        <v>1010</v>
      </c>
      <c r="L233" s="120"/>
      <c r="M233" s="198"/>
      <c r="T233" s="199"/>
      <c r="AT233" s="112" t="s">
        <v>867</v>
      </c>
      <c r="AU233" s="112" t="s">
        <v>240</v>
      </c>
    </row>
    <row r="234" spans="2:65" s="209" customFormat="1" ht="11.25" x14ac:dyDescent="0.25">
      <c r="B234" s="210"/>
      <c r="D234" s="196" t="s">
        <v>869</v>
      </c>
      <c r="E234" s="211" t="s">
        <v>792</v>
      </c>
      <c r="F234" s="212" t="s">
        <v>877</v>
      </c>
      <c r="H234" s="211" t="s">
        <v>792</v>
      </c>
      <c r="L234" s="210"/>
      <c r="M234" s="213"/>
      <c r="T234" s="214"/>
      <c r="AT234" s="211" t="s">
        <v>869</v>
      </c>
      <c r="AU234" s="211" t="s">
        <v>240</v>
      </c>
      <c r="AV234" s="209" t="s">
        <v>544</v>
      </c>
      <c r="AW234" s="209" t="s">
        <v>871</v>
      </c>
      <c r="AX234" s="209" t="s">
        <v>857</v>
      </c>
      <c r="AY234" s="211" t="s">
        <v>858</v>
      </c>
    </row>
    <row r="235" spans="2:65" s="202" customFormat="1" ht="11.25" x14ac:dyDescent="0.25">
      <c r="B235" s="203"/>
      <c r="D235" s="196" t="s">
        <v>869</v>
      </c>
      <c r="E235" s="204" t="s">
        <v>792</v>
      </c>
      <c r="F235" s="205" t="s">
        <v>878</v>
      </c>
      <c r="H235" s="206">
        <v>3.06</v>
      </c>
      <c r="L235" s="203"/>
      <c r="M235" s="207"/>
      <c r="T235" s="208"/>
      <c r="AT235" s="204" t="s">
        <v>869</v>
      </c>
      <c r="AU235" s="204" t="s">
        <v>240</v>
      </c>
      <c r="AV235" s="202" t="s">
        <v>240</v>
      </c>
      <c r="AW235" s="202" t="s">
        <v>871</v>
      </c>
      <c r="AX235" s="202" t="s">
        <v>857</v>
      </c>
      <c r="AY235" s="204" t="s">
        <v>858</v>
      </c>
    </row>
    <row r="236" spans="2:65" s="202" customFormat="1" ht="11.25" x14ac:dyDescent="0.25">
      <c r="B236" s="203"/>
      <c r="D236" s="196" t="s">
        <v>869</v>
      </c>
      <c r="E236" s="204" t="s">
        <v>792</v>
      </c>
      <c r="F236" s="205" t="s">
        <v>879</v>
      </c>
      <c r="H236" s="206">
        <v>4.0049999999999999</v>
      </c>
      <c r="L236" s="203"/>
      <c r="M236" s="207"/>
      <c r="T236" s="208"/>
      <c r="AT236" s="204" t="s">
        <v>869</v>
      </c>
      <c r="AU236" s="204" t="s">
        <v>240</v>
      </c>
      <c r="AV236" s="202" t="s">
        <v>240</v>
      </c>
      <c r="AW236" s="202" t="s">
        <v>871</v>
      </c>
      <c r="AX236" s="202" t="s">
        <v>857</v>
      </c>
      <c r="AY236" s="204" t="s">
        <v>858</v>
      </c>
    </row>
    <row r="237" spans="2:65" s="202" customFormat="1" ht="11.25" x14ac:dyDescent="0.25">
      <c r="B237" s="203"/>
      <c r="D237" s="196" t="s">
        <v>869</v>
      </c>
      <c r="E237" s="204" t="s">
        <v>792</v>
      </c>
      <c r="F237" s="205" t="s">
        <v>1011</v>
      </c>
      <c r="H237" s="206">
        <v>0.92400000000000004</v>
      </c>
      <c r="L237" s="203"/>
      <c r="M237" s="207"/>
      <c r="T237" s="208"/>
      <c r="AT237" s="204" t="s">
        <v>869</v>
      </c>
      <c r="AU237" s="204" t="s">
        <v>240</v>
      </c>
      <c r="AV237" s="202" t="s">
        <v>240</v>
      </c>
      <c r="AW237" s="202" t="s">
        <v>871</v>
      </c>
      <c r="AX237" s="202" t="s">
        <v>857</v>
      </c>
      <c r="AY237" s="204" t="s">
        <v>858</v>
      </c>
    </row>
    <row r="238" spans="2:65" s="119" customFormat="1" ht="16.5" customHeight="1" x14ac:dyDescent="0.25">
      <c r="B238" s="120"/>
      <c r="C238" s="418" t="s">
        <v>1012</v>
      </c>
      <c r="D238" s="418" t="s">
        <v>512</v>
      </c>
      <c r="E238" s="419" t="s">
        <v>68</v>
      </c>
      <c r="F238" s="420" t="s">
        <v>69</v>
      </c>
      <c r="G238" s="421" t="s">
        <v>66</v>
      </c>
      <c r="H238" s="422">
        <v>12</v>
      </c>
      <c r="I238" s="423"/>
      <c r="J238" s="423">
        <f>ROUND(I238*H238,2)</f>
        <v>0</v>
      </c>
      <c r="K238" s="420" t="s">
        <v>862</v>
      </c>
      <c r="L238" s="120"/>
      <c r="M238" s="190" t="s">
        <v>792</v>
      </c>
      <c r="N238" s="191" t="s">
        <v>809</v>
      </c>
      <c r="O238" s="192">
        <v>0.247</v>
      </c>
      <c r="P238" s="192">
        <f>O238*H238</f>
        <v>2.964</v>
      </c>
      <c r="Q238" s="192">
        <v>2.6900000000000001E-3</v>
      </c>
      <c r="R238" s="192">
        <f>Q238*H238</f>
        <v>3.2280000000000003E-2</v>
      </c>
      <c r="S238" s="192">
        <v>0</v>
      </c>
      <c r="T238" s="193">
        <f>S238*H238</f>
        <v>0</v>
      </c>
      <c r="AR238" s="194" t="s">
        <v>863</v>
      </c>
      <c r="AT238" s="194" t="s">
        <v>512</v>
      </c>
      <c r="AU238" s="194" t="s">
        <v>240</v>
      </c>
      <c r="AY238" s="112" t="s">
        <v>858</v>
      </c>
      <c r="BE238" s="195">
        <f>IF(N238="základní",J238,0)</f>
        <v>0</v>
      </c>
      <c r="BF238" s="195">
        <f>IF(N238="snížená",J238,0)</f>
        <v>0</v>
      </c>
      <c r="BG238" s="195">
        <f>IF(N238="zákl. přenesená",J238,0)</f>
        <v>0</v>
      </c>
      <c r="BH238" s="195">
        <f>IF(N238="sníž. přenesená",J238,0)</f>
        <v>0</v>
      </c>
      <c r="BI238" s="195">
        <f>IF(N238="nulová",J238,0)</f>
        <v>0</v>
      </c>
      <c r="BJ238" s="112" t="s">
        <v>544</v>
      </c>
      <c r="BK238" s="195">
        <f>ROUND(I238*H238,2)</f>
        <v>0</v>
      </c>
      <c r="BL238" s="112" t="s">
        <v>863</v>
      </c>
      <c r="BM238" s="194" t="s">
        <v>1013</v>
      </c>
    </row>
    <row r="239" spans="2:65" s="119" customFormat="1" x14ac:dyDescent="0.25">
      <c r="B239" s="120"/>
      <c r="D239" s="196" t="s">
        <v>865</v>
      </c>
      <c r="F239" s="197" t="s">
        <v>1014</v>
      </c>
      <c r="L239" s="120"/>
      <c r="M239" s="198"/>
      <c r="T239" s="199"/>
      <c r="AT239" s="112" t="s">
        <v>865</v>
      </c>
      <c r="AU239" s="112" t="s">
        <v>240</v>
      </c>
    </row>
    <row r="240" spans="2:65" s="119" customFormat="1" x14ac:dyDescent="0.25">
      <c r="B240" s="120"/>
      <c r="D240" s="200" t="s">
        <v>867</v>
      </c>
      <c r="F240" s="472" t="s">
        <v>1015</v>
      </c>
      <c r="L240" s="120"/>
      <c r="M240" s="198"/>
      <c r="T240" s="199"/>
      <c r="AT240" s="112" t="s">
        <v>867</v>
      </c>
      <c r="AU240" s="112" t="s">
        <v>240</v>
      </c>
    </row>
    <row r="241" spans="2:65" s="202" customFormat="1" ht="11.25" x14ac:dyDescent="0.25">
      <c r="B241" s="203"/>
      <c r="D241" s="196" t="s">
        <v>869</v>
      </c>
      <c r="E241" s="204" t="s">
        <v>792</v>
      </c>
      <c r="F241" s="205" t="s">
        <v>1016</v>
      </c>
      <c r="H241" s="206">
        <v>12</v>
      </c>
      <c r="L241" s="203"/>
      <c r="M241" s="207"/>
      <c r="T241" s="208"/>
      <c r="AT241" s="204" t="s">
        <v>869</v>
      </c>
      <c r="AU241" s="204" t="s">
        <v>240</v>
      </c>
      <c r="AV241" s="202" t="s">
        <v>240</v>
      </c>
      <c r="AW241" s="202" t="s">
        <v>871</v>
      </c>
      <c r="AX241" s="202" t="s">
        <v>857</v>
      </c>
      <c r="AY241" s="204" t="s">
        <v>858</v>
      </c>
    </row>
    <row r="242" spans="2:65" s="119" customFormat="1" ht="16.5" customHeight="1" x14ac:dyDescent="0.25">
      <c r="B242" s="120"/>
      <c r="C242" s="418" t="s">
        <v>1017</v>
      </c>
      <c r="D242" s="418" t="s">
        <v>512</v>
      </c>
      <c r="E242" s="419" t="s">
        <v>70</v>
      </c>
      <c r="F242" s="420" t="s">
        <v>71</v>
      </c>
      <c r="G242" s="421" t="s">
        <v>66</v>
      </c>
      <c r="H242" s="422">
        <v>12</v>
      </c>
      <c r="I242" s="423"/>
      <c r="J242" s="423">
        <f>ROUND(I242*H242,2)</f>
        <v>0</v>
      </c>
      <c r="K242" s="420" t="s">
        <v>862</v>
      </c>
      <c r="L242" s="120"/>
      <c r="M242" s="190" t="s">
        <v>792</v>
      </c>
      <c r="N242" s="191" t="s">
        <v>809</v>
      </c>
      <c r="O242" s="192">
        <v>8.3000000000000004E-2</v>
      </c>
      <c r="P242" s="192">
        <f>O242*H242</f>
        <v>0.996</v>
      </c>
      <c r="Q242" s="192">
        <v>0</v>
      </c>
      <c r="R242" s="192">
        <f>Q242*H242</f>
        <v>0</v>
      </c>
      <c r="S242" s="192">
        <v>0</v>
      </c>
      <c r="T242" s="193">
        <f>S242*H242</f>
        <v>0</v>
      </c>
      <c r="AR242" s="194" t="s">
        <v>863</v>
      </c>
      <c r="AT242" s="194" t="s">
        <v>512</v>
      </c>
      <c r="AU242" s="194" t="s">
        <v>240</v>
      </c>
      <c r="AY242" s="112" t="s">
        <v>858</v>
      </c>
      <c r="BE242" s="195">
        <f>IF(N242="základní",J242,0)</f>
        <v>0</v>
      </c>
      <c r="BF242" s="195">
        <f>IF(N242="snížená",J242,0)</f>
        <v>0</v>
      </c>
      <c r="BG242" s="195">
        <f>IF(N242="zákl. přenesená",J242,0)</f>
        <v>0</v>
      </c>
      <c r="BH242" s="195">
        <f>IF(N242="sníž. přenesená",J242,0)</f>
        <v>0</v>
      </c>
      <c r="BI242" s="195">
        <f>IF(N242="nulová",J242,0)</f>
        <v>0</v>
      </c>
      <c r="BJ242" s="112" t="s">
        <v>544</v>
      </c>
      <c r="BK242" s="195">
        <f>ROUND(I242*H242,2)</f>
        <v>0</v>
      </c>
      <c r="BL242" s="112" t="s">
        <v>863</v>
      </c>
      <c r="BM242" s="194" t="s">
        <v>1018</v>
      </c>
    </row>
    <row r="243" spans="2:65" s="119" customFormat="1" x14ac:dyDescent="0.25">
      <c r="B243" s="120"/>
      <c r="D243" s="196" t="s">
        <v>865</v>
      </c>
      <c r="F243" s="197" t="s">
        <v>1019</v>
      </c>
      <c r="L243" s="120"/>
      <c r="M243" s="198"/>
      <c r="T243" s="199"/>
      <c r="AT243" s="112" t="s">
        <v>865</v>
      </c>
      <c r="AU243" s="112" t="s">
        <v>240</v>
      </c>
    </row>
    <row r="244" spans="2:65" s="119" customFormat="1" x14ac:dyDescent="0.25">
      <c r="B244" s="120"/>
      <c r="D244" s="200" t="s">
        <v>867</v>
      </c>
      <c r="F244" s="472" t="s">
        <v>1020</v>
      </c>
      <c r="L244" s="120"/>
      <c r="M244" s="198"/>
      <c r="T244" s="199"/>
      <c r="AT244" s="112" t="s">
        <v>867</v>
      </c>
      <c r="AU244" s="112" t="s">
        <v>240</v>
      </c>
    </row>
    <row r="245" spans="2:65" s="202" customFormat="1" ht="11.25" x14ac:dyDescent="0.25">
      <c r="B245" s="203"/>
      <c r="D245" s="196" t="s">
        <v>869</v>
      </c>
      <c r="E245" s="204" t="s">
        <v>792</v>
      </c>
      <c r="F245" s="205" t="s">
        <v>1016</v>
      </c>
      <c r="H245" s="206">
        <v>12</v>
      </c>
      <c r="L245" s="203"/>
      <c r="M245" s="207"/>
      <c r="T245" s="208"/>
      <c r="AT245" s="204" t="s">
        <v>869</v>
      </c>
      <c r="AU245" s="204" t="s">
        <v>240</v>
      </c>
      <c r="AV245" s="202" t="s">
        <v>240</v>
      </c>
      <c r="AW245" s="202" t="s">
        <v>871</v>
      </c>
      <c r="AX245" s="202" t="s">
        <v>857</v>
      </c>
      <c r="AY245" s="204" t="s">
        <v>858</v>
      </c>
    </row>
    <row r="246" spans="2:65" s="119" customFormat="1" ht="21.75" customHeight="1" x14ac:dyDescent="0.25">
      <c r="B246" s="120"/>
      <c r="C246" s="418" t="s">
        <v>1021</v>
      </c>
      <c r="D246" s="418" t="s">
        <v>512</v>
      </c>
      <c r="E246" s="419" t="s">
        <v>72</v>
      </c>
      <c r="F246" s="420" t="s">
        <v>73</v>
      </c>
      <c r="G246" s="421" t="s">
        <v>63</v>
      </c>
      <c r="H246" s="422">
        <v>0.24</v>
      </c>
      <c r="I246" s="423"/>
      <c r="J246" s="423">
        <f>ROUND(I246*H246,2)</f>
        <v>0</v>
      </c>
      <c r="K246" s="420" t="s">
        <v>862</v>
      </c>
      <c r="L246" s="120"/>
      <c r="M246" s="190" t="s">
        <v>792</v>
      </c>
      <c r="N246" s="191" t="s">
        <v>809</v>
      </c>
      <c r="O246" s="192">
        <v>23.968</v>
      </c>
      <c r="P246" s="192">
        <f>O246*H246</f>
        <v>5.7523200000000001</v>
      </c>
      <c r="Q246" s="192">
        <v>1.0606199999999999</v>
      </c>
      <c r="R246" s="192">
        <f>Q246*H246</f>
        <v>0.25454879999999996</v>
      </c>
      <c r="S246" s="192">
        <v>0</v>
      </c>
      <c r="T246" s="193">
        <f>S246*H246</f>
        <v>0</v>
      </c>
      <c r="AR246" s="194" t="s">
        <v>863</v>
      </c>
      <c r="AT246" s="194" t="s">
        <v>512</v>
      </c>
      <c r="AU246" s="194" t="s">
        <v>240</v>
      </c>
      <c r="AY246" s="112" t="s">
        <v>858</v>
      </c>
      <c r="BE246" s="195">
        <f>IF(N246="základní",J246,0)</f>
        <v>0</v>
      </c>
      <c r="BF246" s="195">
        <f>IF(N246="snížená",J246,0)</f>
        <v>0</v>
      </c>
      <c r="BG246" s="195">
        <f>IF(N246="zákl. přenesená",J246,0)</f>
        <v>0</v>
      </c>
      <c r="BH246" s="195">
        <f>IF(N246="sníž. přenesená",J246,0)</f>
        <v>0</v>
      </c>
      <c r="BI246" s="195">
        <f>IF(N246="nulová",J246,0)</f>
        <v>0</v>
      </c>
      <c r="BJ246" s="112" t="s">
        <v>544</v>
      </c>
      <c r="BK246" s="195">
        <f>ROUND(I246*H246,2)</f>
        <v>0</v>
      </c>
      <c r="BL246" s="112" t="s">
        <v>863</v>
      </c>
      <c r="BM246" s="194" t="s">
        <v>1022</v>
      </c>
    </row>
    <row r="247" spans="2:65" s="119" customFormat="1" x14ac:dyDescent="0.25">
      <c r="B247" s="120"/>
      <c r="D247" s="196" t="s">
        <v>865</v>
      </c>
      <c r="F247" s="197" t="s">
        <v>1023</v>
      </c>
      <c r="L247" s="120"/>
      <c r="M247" s="198"/>
      <c r="T247" s="199"/>
      <c r="AT247" s="112" t="s">
        <v>865</v>
      </c>
      <c r="AU247" s="112" t="s">
        <v>240</v>
      </c>
    </row>
    <row r="248" spans="2:65" s="119" customFormat="1" x14ac:dyDescent="0.25">
      <c r="B248" s="120"/>
      <c r="D248" s="200" t="s">
        <v>867</v>
      </c>
      <c r="F248" s="472" t="s">
        <v>1024</v>
      </c>
      <c r="L248" s="120"/>
      <c r="M248" s="198"/>
      <c r="T248" s="199"/>
      <c r="AT248" s="112" t="s">
        <v>867</v>
      </c>
      <c r="AU248" s="112" t="s">
        <v>240</v>
      </c>
    </row>
    <row r="249" spans="2:65" s="209" customFormat="1" ht="11.25" x14ac:dyDescent="0.25">
      <c r="B249" s="210"/>
      <c r="D249" s="196" t="s">
        <v>869</v>
      </c>
      <c r="E249" s="211" t="s">
        <v>792</v>
      </c>
      <c r="F249" s="212" t="s">
        <v>1025</v>
      </c>
      <c r="H249" s="211" t="s">
        <v>792</v>
      </c>
      <c r="L249" s="210"/>
      <c r="M249" s="213"/>
      <c r="T249" s="214"/>
      <c r="AT249" s="211" t="s">
        <v>869</v>
      </c>
      <c r="AU249" s="211" t="s">
        <v>240</v>
      </c>
      <c r="AV249" s="209" t="s">
        <v>544</v>
      </c>
      <c r="AW249" s="209" t="s">
        <v>871</v>
      </c>
      <c r="AX249" s="209" t="s">
        <v>857</v>
      </c>
      <c r="AY249" s="211" t="s">
        <v>858</v>
      </c>
    </row>
    <row r="250" spans="2:65" s="202" customFormat="1" ht="11.25" x14ac:dyDescent="0.25">
      <c r="B250" s="203"/>
      <c r="D250" s="196" t="s">
        <v>869</v>
      </c>
      <c r="E250" s="204" t="s">
        <v>792</v>
      </c>
      <c r="F250" s="205" t="s">
        <v>878</v>
      </c>
      <c r="H250" s="206">
        <v>3.06</v>
      </c>
      <c r="L250" s="203"/>
      <c r="M250" s="207"/>
      <c r="T250" s="208"/>
      <c r="AT250" s="204" t="s">
        <v>869</v>
      </c>
      <c r="AU250" s="204" t="s">
        <v>240</v>
      </c>
      <c r="AV250" s="202" t="s">
        <v>240</v>
      </c>
      <c r="AW250" s="202" t="s">
        <v>871</v>
      </c>
      <c r="AX250" s="202" t="s">
        <v>857</v>
      </c>
      <c r="AY250" s="204" t="s">
        <v>858</v>
      </c>
    </row>
    <row r="251" spans="2:65" s="202" customFormat="1" ht="11.25" x14ac:dyDescent="0.25">
      <c r="B251" s="203"/>
      <c r="D251" s="196" t="s">
        <v>869</v>
      </c>
      <c r="E251" s="204" t="s">
        <v>792</v>
      </c>
      <c r="F251" s="205" t="s">
        <v>879</v>
      </c>
      <c r="H251" s="206">
        <v>4.0049999999999999</v>
      </c>
      <c r="L251" s="203"/>
      <c r="M251" s="207"/>
      <c r="T251" s="208"/>
      <c r="AT251" s="204" t="s">
        <v>869</v>
      </c>
      <c r="AU251" s="204" t="s">
        <v>240</v>
      </c>
      <c r="AV251" s="202" t="s">
        <v>240</v>
      </c>
      <c r="AW251" s="202" t="s">
        <v>871</v>
      </c>
      <c r="AX251" s="202" t="s">
        <v>857</v>
      </c>
      <c r="AY251" s="204" t="s">
        <v>858</v>
      </c>
    </row>
    <row r="252" spans="2:65" s="202" customFormat="1" ht="11.25" x14ac:dyDescent="0.25">
      <c r="B252" s="203"/>
      <c r="D252" s="196" t="s">
        <v>869</v>
      </c>
      <c r="E252" s="204" t="s">
        <v>792</v>
      </c>
      <c r="F252" s="205" t="s">
        <v>1011</v>
      </c>
      <c r="H252" s="206">
        <v>0.92400000000000004</v>
      </c>
      <c r="L252" s="203"/>
      <c r="M252" s="207"/>
      <c r="T252" s="208"/>
      <c r="AT252" s="204" t="s">
        <v>869</v>
      </c>
      <c r="AU252" s="204" t="s">
        <v>240</v>
      </c>
      <c r="AV252" s="202" t="s">
        <v>240</v>
      </c>
      <c r="AW252" s="202" t="s">
        <v>871</v>
      </c>
      <c r="AX252" s="202" t="s">
        <v>857</v>
      </c>
      <c r="AY252" s="204" t="s">
        <v>858</v>
      </c>
    </row>
    <row r="253" spans="2:65" s="202" customFormat="1" ht="11.25" x14ac:dyDescent="0.25">
      <c r="B253" s="203"/>
      <c r="D253" s="196" t="s">
        <v>869</v>
      </c>
      <c r="F253" s="205" t="s">
        <v>1026</v>
      </c>
      <c r="H253" s="206">
        <v>0.24</v>
      </c>
      <c r="L253" s="203"/>
      <c r="M253" s="207"/>
      <c r="T253" s="208"/>
      <c r="AT253" s="204" t="s">
        <v>869</v>
      </c>
      <c r="AU253" s="204" t="s">
        <v>240</v>
      </c>
      <c r="AV253" s="202" t="s">
        <v>240</v>
      </c>
      <c r="AW253" s="202" t="s">
        <v>787</v>
      </c>
      <c r="AX253" s="202" t="s">
        <v>544</v>
      </c>
      <c r="AY253" s="204" t="s">
        <v>858</v>
      </c>
    </row>
    <row r="254" spans="2:65" s="119" customFormat="1" ht="33" customHeight="1" x14ac:dyDescent="0.25">
      <c r="B254" s="120"/>
      <c r="C254" s="418" t="s">
        <v>1027</v>
      </c>
      <c r="D254" s="418" t="s">
        <v>512</v>
      </c>
      <c r="E254" s="419" t="s">
        <v>752</v>
      </c>
      <c r="F254" s="420" t="s">
        <v>753</v>
      </c>
      <c r="G254" s="421" t="s">
        <v>66</v>
      </c>
      <c r="H254" s="422">
        <v>4.2</v>
      </c>
      <c r="I254" s="423"/>
      <c r="J254" s="423">
        <f>ROUND(I254*H254,2)</f>
        <v>0</v>
      </c>
      <c r="K254" s="420" t="s">
        <v>862</v>
      </c>
      <c r="L254" s="120"/>
      <c r="M254" s="190" t="s">
        <v>792</v>
      </c>
      <c r="N254" s="191" t="s">
        <v>809</v>
      </c>
      <c r="O254" s="192">
        <v>0.98699999999999999</v>
      </c>
      <c r="P254" s="192">
        <f>O254*H254</f>
        <v>4.1454000000000004</v>
      </c>
      <c r="Q254" s="192">
        <v>0.69501000000000002</v>
      </c>
      <c r="R254" s="192">
        <f>Q254*H254</f>
        <v>2.9190420000000001</v>
      </c>
      <c r="S254" s="192">
        <v>0</v>
      </c>
      <c r="T254" s="193">
        <f>S254*H254</f>
        <v>0</v>
      </c>
      <c r="AR254" s="194" t="s">
        <v>863</v>
      </c>
      <c r="AT254" s="194" t="s">
        <v>512</v>
      </c>
      <c r="AU254" s="194" t="s">
        <v>240</v>
      </c>
      <c r="AY254" s="112" t="s">
        <v>858</v>
      </c>
      <c r="BE254" s="195">
        <f>IF(N254="základní",J254,0)</f>
        <v>0</v>
      </c>
      <c r="BF254" s="195">
        <f>IF(N254="snížená",J254,0)</f>
        <v>0</v>
      </c>
      <c r="BG254" s="195">
        <f>IF(N254="zákl. přenesená",J254,0)</f>
        <v>0</v>
      </c>
      <c r="BH254" s="195">
        <f>IF(N254="sníž. přenesená",J254,0)</f>
        <v>0</v>
      </c>
      <c r="BI254" s="195">
        <f>IF(N254="nulová",J254,0)</f>
        <v>0</v>
      </c>
      <c r="BJ254" s="112" t="s">
        <v>544</v>
      </c>
      <c r="BK254" s="195">
        <f>ROUND(I254*H254,2)</f>
        <v>0</v>
      </c>
      <c r="BL254" s="112" t="s">
        <v>863</v>
      </c>
      <c r="BM254" s="194" t="s">
        <v>1028</v>
      </c>
    </row>
    <row r="255" spans="2:65" s="119" customFormat="1" ht="29.25" x14ac:dyDescent="0.25">
      <c r="B255" s="120"/>
      <c r="D255" s="196" t="s">
        <v>865</v>
      </c>
      <c r="F255" s="197" t="s">
        <v>1029</v>
      </c>
      <c r="L255" s="120"/>
      <c r="M255" s="198"/>
      <c r="T255" s="199"/>
      <c r="AT255" s="112" t="s">
        <v>865</v>
      </c>
      <c r="AU255" s="112" t="s">
        <v>240</v>
      </c>
    </row>
    <row r="256" spans="2:65" s="119" customFormat="1" x14ac:dyDescent="0.25">
      <c r="B256" s="120"/>
      <c r="D256" s="200" t="s">
        <v>867</v>
      </c>
      <c r="F256" s="472" t="s">
        <v>1030</v>
      </c>
      <c r="L256" s="120"/>
      <c r="M256" s="198"/>
      <c r="T256" s="199"/>
      <c r="AT256" s="112" t="s">
        <v>867</v>
      </c>
      <c r="AU256" s="112" t="s">
        <v>240</v>
      </c>
    </row>
    <row r="257" spans="2:65" s="209" customFormat="1" ht="11.25" x14ac:dyDescent="0.25">
      <c r="B257" s="210"/>
      <c r="D257" s="196" t="s">
        <v>869</v>
      </c>
      <c r="E257" s="211" t="s">
        <v>792</v>
      </c>
      <c r="F257" s="212" t="s">
        <v>877</v>
      </c>
      <c r="H257" s="211" t="s">
        <v>792</v>
      </c>
      <c r="L257" s="210"/>
      <c r="M257" s="213"/>
      <c r="T257" s="214"/>
      <c r="AT257" s="211" t="s">
        <v>869</v>
      </c>
      <c r="AU257" s="211" t="s">
        <v>240</v>
      </c>
      <c r="AV257" s="209" t="s">
        <v>544</v>
      </c>
      <c r="AW257" s="209" t="s">
        <v>871</v>
      </c>
      <c r="AX257" s="209" t="s">
        <v>857</v>
      </c>
      <c r="AY257" s="211" t="s">
        <v>858</v>
      </c>
    </row>
    <row r="258" spans="2:65" s="202" customFormat="1" ht="11.25" x14ac:dyDescent="0.25">
      <c r="B258" s="203"/>
      <c r="D258" s="196" t="s">
        <v>869</v>
      </c>
      <c r="E258" s="204" t="s">
        <v>792</v>
      </c>
      <c r="F258" s="205" t="s">
        <v>1031</v>
      </c>
      <c r="H258" s="206">
        <v>4.2</v>
      </c>
      <c r="L258" s="203"/>
      <c r="M258" s="207"/>
      <c r="T258" s="208"/>
      <c r="AT258" s="204" t="s">
        <v>869</v>
      </c>
      <c r="AU258" s="204" t="s">
        <v>240</v>
      </c>
      <c r="AV258" s="202" t="s">
        <v>240</v>
      </c>
      <c r="AW258" s="202" t="s">
        <v>871</v>
      </c>
      <c r="AX258" s="202" t="s">
        <v>857</v>
      </c>
      <c r="AY258" s="204" t="s">
        <v>858</v>
      </c>
    </row>
    <row r="259" spans="2:65" s="119" customFormat="1" ht="24.2" customHeight="1" x14ac:dyDescent="0.25">
      <c r="B259" s="120"/>
      <c r="C259" s="418" t="s">
        <v>1032</v>
      </c>
      <c r="D259" s="418" t="s">
        <v>512</v>
      </c>
      <c r="E259" s="419" t="s">
        <v>1033</v>
      </c>
      <c r="F259" s="420" t="s">
        <v>1034</v>
      </c>
      <c r="G259" s="421" t="s">
        <v>63</v>
      </c>
      <c r="H259" s="422">
        <v>7.5999999999999998E-2</v>
      </c>
      <c r="I259" s="423"/>
      <c r="J259" s="423">
        <f>ROUND(I259*H259,2)</f>
        <v>0</v>
      </c>
      <c r="K259" s="420" t="s">
        <v>862</v>
      </c>
      <c r="L259" s="120"/>
      <c r="M259" s="190" t="s">
        <v>792</v>
      </c>
      <c r="N259" s="191" t="s">
        <v>809</v>
      </c>
      <c r="O259" s="192">
        <v>22.491</v>
      </c>
      <c r="P259" s="192">
        <f>O259*H259</f>
        <v>1.7093159999999998</v>
      </c>
      <c r="Q259" s="192">
        <v>1.0593999999999999</v>
      </c>
      <c r="R259" s="192">
        <f>Q259*H259</f>
        <v>8.0514399999999986E-2</v>
      </c>
      <c r="S259" s="192">
        <v>0</v>
      </c>
      <c r="T259" s="193">
        <f>S259*H259</f>
        <v>0</v>
      </c>
      <c r="AR259" s="194" t="s">
        <v>863</v>
      </c>
      <c r="AT259" s="194" t="s">
        <v>512</v>
      </c>
      <c r="AU259" s="194" t="s">
        <v>240</v>
      </c>
      <c r="AY259" s="112" t="s">
        <v>858</v>
      </c>
      <c r="BE259" s="195">
        <f>IF(N259="základní",J259,0)</f>
        <v>0</v>
      </c>
      <c r="BF259" s="195">
        <f>IF(N259="snížená",J259,0)</f>
        <v>0</v>
      </c>
      <c r="BG259" s="195">
        <f>IF(N259="zákl. přenesená",J259,0)</f>
        <v>0</v>
      </c>
      <c r="BH259" s="195">
        <f>IF(N259="sníž. přenesená",J259,0)</f>
        <v>0</v>
      </c>
      <c r="BI259" s="195">
        <f>IF(N259="nulová",J259,0)</f>
        <v>0</v>
      </c>
      <c r="BJ259" s="112" t="s">
        <v>544</v>
      </c>
      <c r="BK259" s="195">
        <f>ROUND(I259*H259,2)</f>
        <v>0</v>
      </c>
      <c r="BL259" s="112" t="s">
        <v>863</v>
      </c>
      <c r="BM259" s="194" t="s">
        <v>1035</v>
      </c>
    </row>
    <row r="260" spans="2:65" s="119" customFormat="1" ht="29.25" x14ac:dyDescent="0.25">
      <c r="B260" s="120"/>
      <c r="D260" s="196" t="s">
        <v>865</v>
      </c>
      <c r="F260" s="197" t="s">
        <v>1036</v>
      </c>
      <c r="L260" s="120"/>
      <c r="M260" s="198"/>
      <c r="T260" s="199"/>
      <c r="AT260" s="112" t="s">
        <v>865</v>
      </c>
      <c r="AU260" s="112" t="s">
        <v>240</v>
      </c>
    </row>
    <row r="261" spans="2:65" s="119" customFormat="1" x14ac:dyDescent="0.25">
      <c r="B261" s="120"/>
      <c r="D261" s="200" t="s">
        <v>867</v>
      </c>
      <c r="F261" s="472" t="s">
        <v>1037</v>
      </c>
      <c r="L261" s="120"/>
      <c r="M261" s="198"/>
      <c r="T261" s="199"/>
      <c r="AT261" s="112" t="s">
        <v>867</v>
      </c>
      <c r="AU261" s="112" t="s">
        <v>240</v>
      </c>
    </row>
    <row r="262" spans="2:65" s="209" customFormat="1" ht="11.25" x14ac:dyDescent="0.25">
      <c r="B262" s="210"/>
      <c r="D262" s="196" t="s">
        <v>869</v>
      </c>
      <c r="E262" s="211" t="s">
        <v>792</v>
      </c>
      <c r="F262" s="212" t="s">
        <v>877</v>
      </c>
      <c r="H262" s="211" t="s">
        <v>792</v>
      </c>
      <c r="L262" s="210"/>
      <c r="M262" s="213"/>
      <c r="T262" s="214"/>
      <c r="AT262" s="211" t="s">
        <v>869</v>
      </c>
      <c r="AU262" s="211" t="s">
        <v>240</v>
      </c>
      <c r="AV262" s="209" t="s">
        <v>544</v>
      </c>
      <c r="AW262" s="209" t="s">
        <v>871</v>
      </c>
      <c r="AX262" s="209" t="s">
        <v>857</v>
      </c>
      <c r="AY262" s="211" t="s">
        <v>858</v>
      </c>
    </row>
    <row r="263" spans="2:65" s="202" customFormat="1" ht="11.25" x14ac:dyDescent="0.25">
      <c r="B263" s="203"/>
      <c r="D263" s="196" t="s">
        <v>869</v>
      </c>
      <c r="E263" s="204" t="s">
        <v>792</v>
      </c>
      <c r="F263" s="205" t="s">
        <v>1038</v>
      </c>
      <c r="H263" s="206">
        <v>75.599999999999994</v>
      </c>
      <c r="L263" s="203"/>
      <c r="M263" s="207"/>
      <c r="T263" s="208"/>
      <c r="AT263" s="204" t="s">
        <v>869</v>
      </c>
      <c r="AU263" s="204" t="s">
        <v>240</v>
      </c>
      <c r="AV263" s="202" t="s">
        <v>240</v>
      </c>
      <c r="AW263" s="202" t="s">
        <v>871</v>
      </c>
      <c r="AX263" s="202" t="s">
        <v>857</v>
      </c>
      <c r="AY263" s="204" t="s">
        <v>858</v>
      </c>
    </row>
    <row r="264" spans="2:65" s="202" customFormat="1" ht="11.25" x14ac:dyDescent="0.25">
      <c r="B264" s="203"/>
      <c r="D264" s="196" t="s">
        <v>869</v>
      </c>
      <c r="F264" s="205" t="s">
        <v>1039</v>
      </c>
      <c r="H264" s="206">
        <v>7.5999999999999998E-2</v>
      </c>
      <c r="L264" s="203"/>
      <c r="M264" s="207"/>
      <c r="T264" s="208"/>
      <c r="AT264" s="204" t="s">
        <v>869</v>
      </c>
      <c r="AU264" s="204" t="s">
        <v>240</v>
      </c>
      <c r="AV264" s="202" t="s">
        <v>240</v>
      </c>
      <c r="AW264" s="202" t="s">
        <v>787</v>
      </c>
      <c r="AX264" s="202" t="s">
        <v>544</v>
      </c>
      <c r="AY264" s="204" t="s">
        <v>858</v>
      </c>
    </row>
    <row r="265" spans="2:65" s="171" customFormat="1" ht="22.9" customHeight="1" x14ac:dyDescent="0.2">
      <c r="B265" s="172"/>
      <c r="D265" s="173" t="s">
        <v>854</v>
      </c>
      <c r="E265" s="181" t="s">
        <v>724</v>
      </c>
      <c r="F265" s="181" t="s">
        <v>1040</v>
      </c>
      <c r="J265" s="182">
        <f>BK265</f>
        <v>0</v>
      </c>
      <c r="L265" s="172"/>
      <c r="M265" s="176"/>
      <c r="P265" s="177">
        <f>SUM(P266:P472)</f>
        <v>2449.9611219999997</v>
      </c>
      <c r="R265" s="177">
        <f>SUM(R266:R472)</f>
        <v>648.64975664999986</v>
      </c>
      <c r="T265" s="178">
        <f>SUM(T266:T472)</f>
        <v>0</v>
      </c>
      <c r="AR265" s="173" t="s">
        <v>544</v>
      </c>
      <c r="AT265" s="179" t="s">
        <v>854</v>
      </c>
      <c r="AU265" s="179" t="s">
        <v>544</v>
      </c>
      <c r="AY265" s="173" t="s">
        <v>858</v>
      </c>
      <c r="BK265" s="180">
        <f>SUM(BK266:BK472)</f>
        <v>0</v>
      </c>
    </row>
    <row r="266" spans="2:65" s="119" customFormat="1" ht="37.9" customHeight="1" x14ac:dyDescent="0.25">
      <c r="B266" s="120"/>
      <c r="C266" s="418" t="s">
        <v>1041</v>
      </c>
      <c r="D266" s="418" t="s">
        <v>512</v>
      </c>
      <c r="E266" s="419" t="s">
        <v>1042</v>
      </c>
      <c r="F266" s="420" t="s">
        <v>1043</v>
      </c>
      <c r="G266" s="421" t="s">
        <v>66</v>
      </c>
      <c r="H266" s="422">
        <v>184.45</v>
      </c>
      <c r="I266" s="423"/>
      <c r="J266" s="423">
        <f>ROUND(I266*H266,2)</f>
        <v>0</v>
      </c>
      <c r="K266" s="420" t="s">
        <v>862</v>
      </c>
      <c r="L266" s="120"/>
      <c r="M266" s="190" t="s">
        <v>792</v>
      </c>
      <c r="N266" s="191" t="s">
        <v>809</v>
      </c>
      <c r="O266" s="192">
        <v>0.76200000000000001</v>
      </c>
      <c r="P266" s="192">
        <f>O266*H266</f>
        <v>140.55089999999998</v>
      </c>
      <c r="Q266" s="192">
        <v>0.50100999999999996</v>
      </c>
      <c r="R266" s="192">
        <f>Q266*H266</f>
        <v>92.411294499999983</v>
      </c>
      <c r="S266" s="192">
        <v>0</v>
      </c>
      <c r="T266" s="193">
        <f>S266*H266</f>
        <v>0</v>
      </c>
      <c r="AR266" s="194" t="s">
        <v>863</v>
      </c>
      <c r="AT266" s="194" t="s">
        <v>512</v>
      </c>
      <c r="AU266" s="194" t="s">
        <v>240</v>
      </c>
      <c r="AY266" s="112" t="s">
        <v>858</v>
      </c>
      <c r="BE266" s="195">
        <f>IF(N266="základní",J266,0)</f>
        <v>0</v>
      </c>
      <c r="BF266" s="195">
        <f>IF(N266="snížená",J266,0)</f>
        <v>0</v>
      </c>
      <c r="BG266" s="195">
        <f>IF(N266="zákl. přenesená",J266,0)</f>
        <v>0</v>
      </c>
      <c r="BH266" s="195">
        <f>IF(N266="sníž. přenesená",J266,0)</f>
        <v>0</v>
      </c>
      <c r="BI266" s="195">
        <f>IF(N266="nulová",J266,0)</f>
        <v>0</v>
      </c>
      <c r="BJ266" s="112" t="s">
        <v>544</v>
      </c>
      <c r="BK266" s="195">
        <f>ROUND(I266*H266,2)</f>
        <v>0</v>
      </c>
      <c r="BL266" s="112" t="s">
        <v>863</v>
      </c>
      <c r="BM266" s="194" t="s">
        <v>1044</v>
      </c>
    </row>
    <row r="267" spans="2:65" s="119" customFormat="1" ht="19.5" x14ac:dyDescent="0.25">
      <c r="B267" s="120"/>
      <c r="D267" s="196" t="s">
        <v>865</v>
      </c>
      <c r="F267" s="197" t="s">
        <v>1045</v>
      </c>
      <c r="L267" s="120"/>
      <c r="M267" s="198"/>
      <c r="T267" s="199"/>
      <c r="AT267" s="112" t="s">
        <v>865</v>
      </c>
      <c r="AU267" s="112" t="s">
        <v>240</v>
      </c>
    </row>
    <row r="268" spans="2:65" s="119" customFormat="1" x14ac:dyDescent="0.25">
      <c r="B268" s="120"/>
      <c r="D268" s="200" t="s">
        <v>867</v>
      </c>
      <c r="F268" s="472" t="s">
        <v>1046</v>
      </c>
      <c r="L268" s="120"/>
      <c r="M268" s="198"/>
      <c r="T268" s="199"/>
      <c r="AT268" s="112" t="s">
        <v>867</v>
      </c>
      <c r="AU268" s="112" t="s">
        <v>240</v>
      </c>
    </row>
    <row r="269" spans="2:65" s="202" customFormat="1" ht="22.5" x14ac:dyDescent="0.25">
      <c r="B269" s="203"/>
      <c r="D269" s="196" t="s">
        <v>869</v>
      </c>
      <c r="E269" s="204" t="s">
        <v>792</v>
      </c>
      <c r="F269" s="205" t="s">
        <v>1047</v>
      </c>
      <c r="H269" s="206">
        <v>184.45</v>
      </c>
      <c r="L269" s="203"/>
      <c r="M269" s="207"/>
      <c r="T269" s="208"/>
      <c r="AT269" s="204" t="s">
        <v>869</v>
      </c>
      <c r="AU269" s="204" t="s">
        <v>240</v>
      </c>
      <c r="AV269" s="202" t="s">
        <v>240</v>
      </c>
      <c r="AW269" s="202" t="s">
        <v>871</v>
      </c>
      <c r="AX269" s="202" t="s">
        <v>857</v>
      </c>
      <c r="AY269" s="204" t="s">
        <v>858</v>
      </c>
    </row>
    <row r="270" spans="2:65" s="119" customFormat="1" ht="16.5" customHeight="1" x14ac:dyDescent="0.25">
      <c r="B270" s="120"/>
      <c r="C270" s="418" t="s">
        <v>1048</v>
      </c>
      <c r="D270" s="418" t="s">
        <v>512</v>
      </c>
      <c r="E270" s="419" t="s">
        <v>1049</v>
      </c>
      <c r="F270" s="420" t="s">
        <v>1050</v>
      </c>
      <c r="G270" s="421" t="s">
        <v>63</v>
      </c>
      <c r="H270" s="422">
        <v>2.2130000000000001</v>
      </c>
      <c r="I270" s="423"/>
      <c r="J270" s="423">
        <f>ROUND(I270*H270,2)</f>
        <v>0</v>
      </c>
      <c r="K270" s="420" t="s">
        <v>862</v>
      </c>
      <c r="L270" s="120"/>
      <c r="M270" s="190" t="s">
        <v>792</v>
      </c>
      <c r="N270" s="191" t="s">
        <v>809</v>
      </c>
      <c r="O270" s="192">
        <v>26.431000000000001</v>
      </c>
      <c r="P270" s="192">
        <f>O270*H270</f>
        <v>58.491803000000004</v>
      </c>
      <c r="Q270" s="192">
        <v>1.04922</v>
      </c>
      <c r="R270" s="192">
        <f>Q270*H270</f>
        <v>2.3219238600000001</v>
      </c>
      <c r="S270" s="192">
        <v>0</v>
      </c>
      <c r="T270" s="193">
        <f>S270*H270</f>
        <v>0</v>
      </c>
      <c r="AR270" s="194" t="s">
        <v>863</v>
      </c>
      <c r="AT270" s="194" t="s">
        <v>512</v>
      </c>
      <c r="AU270" s="194" t="s">
        <v>240</v>
      </c>
      <c r="AY270" s="112" t="s">
        <v>858</v>
      </c>
      <c r="BE270" s="195">
        <f>IF(N270="základní",J270,0)</f>
        <v>0</v>
      </c>
      <c r="BF270" s="195">
        <f>IF(N270="snížená",J270,0)</f>
        <v>0</v>
      </c>
      <c r="BG270" s="195">
        <f>IF(N270="zákl. přenesená",J270,0)</f>
        <v>0</v>
      </c>
      <c r="BH270" s="195">
        <f>IF(N270="sníž. přenesená",J270,0)</f>
        <v>0</v>
      </c>
      <c r="BI270" s="195">
        <f>IF(N270="nulová",J270,0)</f>
        <v>0</v>
      </c>
      <c r="BJ270" s="112" t="s">
        <v>544</v>
      </c>
      <c r="BK270" s="195">
        <f>ROUND(I270*H270,2)</f>
        <v>0</v>
      </c>
      <c r="BL270" s="112" t="s">
        <v>863</v>
      </c>
      <c r="BM270" s="194" t="s">
        <v>1051</v>
      </c>
    </row>
    <row r="271" spans="2:65" s="119" customFormat="1" ht="29.25" x14ac:dyDescent="0.25">
      <c r="B271" s="120"/>
      <c r="D271" s="196" t="s">
        <v>865</v>
      </c>
      <c r="F271" s="197" t="s">
        <v>1052</v>
      </c>
      <c r="L271" s="120"/>
      <c r="M271" s="198"/>
      <c r="T271" s="199"/>
      <c r="AT271" s="112" t="s">
        <v>865</v>
      </c>
      <c r="AU271" s="112" t="s">
        <v>240</v>
      </c>
    </row>
    <row r="272" spans="2:65" s="119" customFormat="1" x14ac:dyDescent="0.25">
      <c r="B272" s="120"/>
      <c r="D272" s="200" t="s">
        <v>867</v>
      </c>
      <c r="F272" s="472" t="s">
        <v>1053</v>
      </c>
      <c r="L272" s="120"/>
      <c r="M272" s="198"/>
      <c r="T272" s="199"/>
      <c r="AT272" s="112" t="s">
        <v>867</v>
      </c>
      <c r="AU272" s="112" t="s">
        <v>240</v>
      </c>
    </row>
    <row r="273" spans="2:65" s="202" customFormat="1" ht="22.5" x14ac:dyDescent="0.25">
      <c r="B273" s="203"/>
      <c r="D273" s="196" t="s">
        <v>869</v>
      </c>
      <c r="E273" s="204" t="s">
        <v>792</v>
      </c>
      <c r="F273" s="205" t="s">
        <v>1054</v>
      </c>
      <c r="H273" s="206">
        <v>2213.4</v>
      </c>
      <c r="L273" s="203"/>
      <c r="M273" s="207"/>
      <c r="T273" s="208"/>
      <c r="AT273" s="204" t="s">
        <v>869</v>
      </c>
      <c r="AU273" s="204" t="s">
        <v>240</v>
      </c>
      <c r="AV273" s="202" t="s">
        <v>240</v>
      </c>
      <c r="AW273" s="202" t="s">
        <v>871</v>
      </c>
      <c r="AX273" s="202" t="s">
        <v>857</v>
      </c>
      <c r="AY273" s="204" t="s">
        <v>858</v>
      </c>
    </row>
    <row r="274" spans="2:65" s="202" customFormat="1" ht="11.25" x14ac:dyDescent="0.25">
      <c r="B274" s="203"/>
      <c r="D274" s="196" t="s">
        <v>869</v>
      </c>
      <c r="F274" s="205" t="s">
        <v>1055</v>
      </c>
      <c r="H274" s="206">
        <v>2.2130000000000001</v>
      </c>
      <c r="L274" s="203"/>
      <c r="M274" s="207"/>
      <c r="T274" s="208"/>
      <c r="AT274" s="204" t="s">
        <v>869</v>
      </c>
      <c r="AU274" s="204" t="s">
        <v>240</v>
      </c>
      <c r="AV274" s="202" t="s">
        <v>240</v>
      </c>
      <c r="AW274" s="202" t="s">
        <v>787</v>
      </c>
      <c r="AX274" s="202" t="s">
        <v>544</v>
      </c>
      <c r="AY274" s="204" t="s">
        <v>858</v>
      </c>
    </row>
    <row r="275" spans="2:65" s="119" customFormat="1" ht="33" customHeight="1" x14ac:dyDescent="0.25">
      <c r="B275" s="120"/>
      <c r="C275" s="418" t="s">
        <v>1056</v>
      </c>
      <c r="D275" s="418" t="s">
        <v>512</v>
      </c>
      <c r="E275" s="419" t="s">
        <v>1057</v>
      </c>
      <c r="F275" s="420" t="s">
        <v>1058</v>
      </c>
      <c r="G275" s="421" t="s">
        <v>66</v>
      </c>
      <c r="H275" s="422">
        <v>5.4249999999999998</v>
      </c>
      <c r="I275" s="423"/>
      <c r="J275" s="423">
        <f>ROUND(I275*H275,2)</f>
        <v>0</v>
      </c>
      <c r="K275" s="420" t="s">
        <v>862</v>
      </c>
      <c r="L275" s="120"/>
      <c r="M275" s="190" t="s">
        <v>792</v>
      </c>
      <c r="N275" s="191" t="s">
        <v>809</v>
      </c>
      <c r="O275" s="192">
        <v>0.55000000000000004</v>
      </c>
      <c r="P275" s="192">
        <f>O275*H275</f>
        <v>2.9837500000000001</v>
      </c>
      <c r="Q275" s="192">
        <v>0.16116</v>
      </c>
      <c r="R275" s="192">
        <f>Q275*H275</f>
        <v>0.87429299999999999</v>
      </c>
      <c r="S275" s="192">
        <v>0</v>
      </c>
      <c r="T275" s="193">
        <f>S275*H275</f>
        <v>0</v>
      </c>
      <c r="AR275" s="194" t="s">
        <v>863</v>
      </c>
      <c r="AT275" s="194" t="s">
        <v>512</v>
      </c>
      <c r="AU275" s="194" t="s">
        <v>240</v>
      </c>
      <c r="AY275" s="112" t="s">
        <v>858</v>
      </c>
      <c r="BE275" s="195">
        <f>IF(N275="základní",J275,0)</f>
        <v>0</v>
      </c>
      <c r="BF275" s="195">
        <f>IF(N275="snížená",J275,0)</f>
        <v>0</v>
      </c>
      <c r="BG275" s="195">
        <f>IF(N275="zákl. přenesená",J275,0)</f>
        <v>0</v>
      </c>
      <c r="BH275" s="195">
        <f>IF(N275="sníž. přenesená",J275,0)</f>
        <v>0</v>
      </c>
      <c r="BI275" s="195">
        <f>IF(N275="nulová",J275,0)</f>
        <v>0</v>
      </c>
      <c r="BJ275" s="112" t="s">
        <v>544</v>
      </c>
      <c r="BK275" s="195">
        <f>ROUND(I275*H275,2)</f>
        <v>0</v>
      </c>
      <c r="BL275" s="112" t="s">
        <v>863</v>
      </c>
      <c r="BM275" s="194" t="s">
        <v>1059</v>
      </c>
    </row>
    <row r="276" spans="2:65" s="119" customFormat="1" ht="29.25" x14ac:dyDescent="0.25">
      <c r="B276" s="120"/>
      <c r="D276" s="196" t="s">
        <v>865</v>
      </c>
      <c r="F276" s="197" t="s">
        <v>1060</v>
      </c>
      <c r="L276" s="120"/>
      <c r="M276" s="198"/>
      <c r="T276" s="199"/>
      <c r="AT276" s="112" t="s">
        <v>865</v>
      </c>
      <c r="AU276" s="112" t="s">
        <v>240</v>
      </c>
    </row>
    <row r="277" spans="2:65" s="119" customFormat="1" x14ac:dyDescent="0.25">
      <c r="B277" s="120"/>
      <c r="D277" s="200" t="s">
        <v>867</v>
      </c>
      <c r="F277" s="472" t="s">
        <v>1061</v>
      </c>
      <c r="L277" s="120"/>
      <c r="M277" s="198"/>
      <c r="T277" s="199"/>
      <c r="AT277" s="112" t="s">
        <v>867</v>
      </c>
      <c r="AU277" s="112" t="s">
        <v>240</v>
      </c>
    </row>
    <row r="278" spans="2:65" s="202" customFormat="1" ht="11.25" x14ac:dyDescent="0.25">
      <c r="B278" s="203"/>
      <c r="D278" s="196" t="s">
        <v>869</v>
      </c>
      <c r="E278" s="204" t="s">
        <v>792</v>
      </c>
      <c r="F278" s="205" t="s">
        <v>1062</v>
      </c>
      <c r="H278" s="206">
        <v>5.4249999999999998</v>
      </c>
      <c r="L278" s="203"/>
      <c r="M278" s="207"/>
      <c r="T278" s="208"/>
      <c r="AT278" s="204" t="s">
        <v>869</v>
      </c>
      <c r="AU278" s="204" t="s">
        <v>240</v>
      </c>
      <c r="AV278" s="202" t="s">
        <v>240</v>
      </c>
      <c r="AW278" s="202" t="s">
        <v>871</v>
      </c>
      <c r="AX278" s="202" t="s">
        <v>857</v>
      </c>
      <c r="AY278" s="204" t="s">
        <v>858</v>
      </c>
    </row>
    <row r="279" spans="2:65" s="119" customFormat="1" ht="24.2" customHeight="1" x14ac:dyDescent="0.25">
      <c r="B279" s="120"/>
      <c r="C279" s="418" t="s">
        <v>1063</v>
      </c>
      <c r="D279" s="418" t="s">
        <v>512</v>
      </c>
      <c r="E279" s="419" t="s">
        <v>1064</v>
      </c>
      <c r="F279" s="420" t="s">
        <v>1065</v>
      </c>
      <c r="G279" s="421" t="s">
        <v>66</v>
      </c>
      <c r="H279" s="422">
        <v>4.55</v>
      </c>
      <c r="I279" s="423"/>
      <c r="J279" s="423">
        <f>ROUND(I279*H279,2)</f>
        <v>0</v>
      </c>
      <c r="K279" s="420" t="s">
        <v>862</v>
      </c>
      <c r="L279" s="120"/>
      <c r="M279" s="190" t="s">
        <v>792</v>
      </c>
      <c r="N279" s="191" t="s">
        <v>809</v>
      </c>
      <c r="O279" s="192">
        <v>1.4550000000000001</v>
      </c>
      <c r="P279" s="192">
        <f>O279*H279</f>
        <v>6.6202500000000004</v>
      </c>
      <c r="Q279" s="192">
        <v>0.35010999999999998</v>
      </c>
      <c r="R279" s="192">
        <f>Q279*H279</f>
        <v>1.5930004999999998</v>
      </c>
      <c r="S279" s="192">
        <v>0</v>
      </c>
      <c r="T279" s="193">
        <f>S279*H279</f>
        <v>0</v>
      </c>
      <c r="AR279" s="194" t="s">
        <v>863</v>
      </c>
      <c r="AT279" s="194" t="s">
        <v>512</v>
      </c>
      <c r="AU279" s="194" t="s">
        <v>240</v>
      </c>
      <c r="AY279" s="112" t="s">
        <v>858</v>
      </c>
      <c r="BE279" s="195">
        <f>IF(N279="základní",J279,0)</f>
        <v>0</v>
      </c>
      <c r="BF279" s="195">
        <f>IF(N279="snížená",J279,0)</f>
        <v>0</v>
      </c>
      <c r="BG279" s="195">
        <f>IF(N279="zákl. přenesená",J279,0)</f>
        <v>0</v>
      </c>
      <c r="BH279" s="195">
        <f>IF(N279="sníž. přenesená",J279,0)</f>
        <v>0</v>
      </c>
      <c r="BI279" s="195">
        <f>IF(N279="nulová",J279,0)</f>
        <v>0</v>
      </c>
      <c r="BJ279" s="112" t="s">
        <v>544</v>
      </c>
      <c r="BK279" s="195">
        <f>ROUND(I279*H279,2)</f>
        <v>0</v>
      </c>
      <c r="BL279" s="112" t="s">
        <v>863</v>
      </c>
      <c r="BM279" s="194" t="s">
        <v>1066</v>
      </c>
    </row>
    <row r="280" spans="2:65" s="119" customFormat="1" ht="29.25" x14ac:dyDescent="0.25">
      <c r="B280" s="120"/>
      <c r="D280" s="196" t="s">
        <v>865</v>
      </c>
      <c r="F280" s="197" t="s">
        <v>1067</v>
      </c>
      <c r="L280" s="120"/>
      <c r="M280" s="198"/>
      <c r="T280" s="199"/>
      <c r="AT280" s="112" t="s">
        <v>865</v>
      </c>
      <c r="AU280" s="112" t="s">
        <v>240</v>
      </c>
    </row>
    <row r="281" spans="2:65" s="119" customFormat="1" x14ac:dyDescent="0.25">
      <c r="B281" s="120"/>
      <c r="D281" s="200" t="s">
        <v>867</v>
      </c>
      <c r="F281" s="472" t="s">
        <v>1068</v>
      </c>
      <c r="L281" s="120"/>
      <c r="M281" s="198"/>
      <c r="T281" s="199"/>
      <c r="AT281" s="112" t="s">
        <v>867</v>
      </c>
      <c r="AU281" s="112" t="s">
        <v>240</v>
      </c>
    </row>
    <row r="282" spans="2:65" s="202" customFormat="1" ht="11.25" x14ac:dyDescent="0.25">
      <c r="B282" s="203"/>
      <c r="D282" s="196" t="s">
        <v>869</v>
      </c>
      <c r="E282" s="204" t="s">
        <v>792</v>
      </c>
      <c r="F282" s="205" t="s">
        <v>1069</v>
      </c>
      <c r="H282" s="206">
        <v>4.55</v>
      </c>
      <c r="L282" s="203"/>
      <c r="M282" s="207"/>
      <c r="T282" s="208"/>
      <c r="AT282" s="204" t="s">
        <v>869</v>
      </c>
      <c r="AU282" s="204" t="s">
        <v>240</v>
      </c>
      <c r="AV282" s="202" t="s">
        <v>240</v>
      </c>
      <c r="AW282" s="202" t="s">
        <v>871</v>
      </c>
      <c r="AX282" s="202" t="s">
        <v>857</v>
      </c>
      <c r="AY282" s="204" t="s">
        <v>858</v>
      </c>
    </row>
    <row r="283" spans="2:65" s="119" customFormat="1" ht="24.2" customHeight="1" x14ac:dyDescent="0.25">
      <c r="B283" s="120"/>
      <c r="C283" s="418" t="s">
        <v>1070</v>
      </c>
      <c r="D283" s="418" t="s">
        <v>512</v>
      </c>
      <c r="E283" s="419" t="s">
        <v>1071</v>
      </c>
      <c r="F283" s="420" t="s">
        <v>1072</v>
      </c>
      <c r="G283" s="421" t="s">
        <v>66</v>
      </c>
      <c r="H283" s="422">
        <v>110.66</v>
      </c>
      <c r="I283" s="423"/>
      <c r="J283" s="423">
        <f>ROUND(I283*H283,2)</f>
        <v>0</v>
      </c>
      <c r="K283" s="420" t="s">
        <v>862</v>
      </c>
      <c r="L283" s="120"/>
      <c r="M283" s="190" t="s">
        <v>792</v>
      </c>
      <c r="N283" s="191" t="s">
        <v>809</v>
      </c>
      <c r="O283" s="192">
        <v>1.0409999999999999</v>
      </c>
      <c r="P283" s="192">
        <f>O283*H283</f>
        <v>115.19705999999999</v>
      </c>
      <c r="Q283" s="192">
        <v>0.26878000000000002</v>
      </c>
      <c r="R283" s="192">
        <f>Q283*H283</f>
        <v>29.743194800000001</v>
      </c>
      <c r="S283" s="192">
        <v>0</v>
      </c>
      <c r="T283" s="193">
        <f>S283*H283</f>
        <v>0</v>
      </c>
      <c r="AR283" s="194" t="s">
        <v>863</v>
      </c>
      <c r="AT283" s="194" t="s">
        <v>512</v>
      </c>
      <c r="AU283" s="194" t="s">
        <v>240</v>
      </c>
      <c r="AY283" s="112" t="s">
        <v>858</v>
      </c>
      <c r="BE283" s="195">
        <f>IF(N283="základní",J283,0)</f>
        <v>0</v>
      </c>
      <c r="BF283" s="195">
        <f>IF(N283="snížená",J283,0)</f>
        <v>0</v>
      </c>
      <c r="BG283" s="195">
        <f>IF(N283="zákl. přenesená",J283,0)</f>
        <v>0</v>
      </c>
      <c r="BH283" s="195">
        <f>IF(N283="sníž. přenesená",J283,0)</f>
        <v>0</v>
      </c>
      <c r="BI283" s="195">
        <f>IF(N283="nulová",J283,0)</f>
        <v>0</v>
      </c>
      <c r="BJ283" s="112" t="s">
        <v>544</v>
      </c>
      <c r="BK283" s="195">
        <f>ROUND(I283*H283,2)</f>
        <v>0</v>
      </c>
      <c r="BL283" s="112" t="s">
        <v>863</v>
      </c>
      <c r="BM283" s="194" t="s">
        <v>1073</v>
      </c>
    </row>
    <row r="284" spans="2:65" s="119" customFormat="1" ht="29.25" x14ac:dyDescent="0.25">
      <c r="B284" s="120"/>
      <c r="D284" s="196" t="s">
        <v>865</v>
      </c>
      <c r="F284" s="197" t="s">
        <v>1074</v>
      </c>
      <c r="L284" s="120"/>
      <c r="M284" s="198"/>
      <c r="T284" s="199"/>
      <c r="AT284" s="112" t="s">
        <v>865</v>
      </c>
      <c r="AU284" s="112" t="s">
        <v>240</v>
      </c>
    </row>
    <row r="285" spans="2:65" s="119" customFormat="1" x14ac:dyDescent="0.25">
      <c r="B285" s="120"/>
      <c r="D285" s="200" t="s">
        <v>867</v>
      </c>
      <c r="F285" s="472" t="s">
        <v>1075</v>
      </c>
      <c r="L285" s="120"/>
      <c r="M285" s="198"/>
      <c r="T285" s="199"/>
      <c r="AT285" s="112" t="s">
        <v>867</v>
      </c>
      <c r="AU285" s="112" t="s">
        <v>240</v>
      </c>
    </row>
    <row r="286" spans="2:65" s="202" customFormat="1" ht="11.25" x14ac:dyDescent="0.25">
      <c r="B286" s="203"/>
      <c r="D286" s="196" t="s">
        <v>869</v>
      </c>
      <c r="E286" s="204" t="s">
        <v>792</v>
      </c>
      <c r="F286" s="205" t="s">
        <v>1076</v>
      </c>
      <c r="H286" s="206">
        <v>29.7</v>
      </c>
      <c r="L286" s="203"/>
      <c r="M286" s="207"/>
      <c r="T286" s="208"/>
      <c r="AT286" s="204" t="s">
        <v>869</v>
      </c>
      <c r="AU286" s="204" t="s">
        <v>240</v>
      </c>
      <c r="AV286" s="202" t="s">
        <v>240</v>
      </c>
      <c r="AW286" s="202" t="s">
        <v>871</v>
      </c>
      <c r="AX286" s="202" t="s">
        <v>857</v>
      </c>
      <c r="AY286" s="204" t="s">
        <v>858</v>
      </c>
    </row>
    <row r="287" spans="2:65" s="202" customFormat="1" ht="11.25" x14ac:dyDescent="0.25">
      <c r="B287" s="203"/>
      <c r="D287" s="196" t="s">
        <v>869</v>
      </c>
      <c r="E287" s="204" t="s">
        <v>792</v>
      </c>
      <c r="F287" s="205" t="s">
        <v>1077</v>
      </c>
      <c r="H287" s="206">
        <v>43.924999999999997</v>
      </c>
      <c r="L287" s="203"/>
      <c r="M287" s="207"/>
      <c r="T287" s="208"/>
      <c r="AT287" s="204" t="s">
        <v>869</v>
      </c>
      <c r="AU287" s="204" t="s">
        <v>240</v>
      </c>
      <c r="AV287" s="202" t="s">
        <v>240</v>
      </c>
      <c r="AW287" s="202" t="s">
        <v>871</v>
      </c>
      <c r="AX287" s="202" t="s">
        <v>857</v>
      </c>
      <c r="AY287" s="204" t="s">
        <v>858</v>
      </c>
    </row>
    <row r="288" spans="2:65" s="202" customFormat="1" ht="11.25" x14ac:dyDescent="0.25">
      <c r="B288" s="203"/>
      <c r="D288" s="196" t="s">
        <v>869</v>
      </c>
      <c r="E288" s="204" t="s">
        <v>792</v>
      </c>
      <c r="F288" s="205" t="s">
        <v>1078</v>
      </c>
      <c r="H288" s="206">
        <v>37.034999999999997</v>
      </c>
      <c r="L288" s="203"/>
      <c r="M288" s="207"/>
      <c r="T288" s="208"/>
      <c r="AT288" s="204" t="s">
        <v>869</v>
      </c>
      <c r="AU288" s="204" t="s">
        <v>240</v>
      </c>
      <c r="AV288" s="202" t="s">
        <v>240</v>
      </c>
      <c r="AW288" s="202" t="s">
        <v>871</v>
      </c>
      <c r="AX288" s="202" t="s">
        <v>857</v>
      </c>
      <c r="AY288" s="204" t="s">
        <v>858</v>
      </c>
    </row>
    <row r="289" spans="2:65" s="119" customFormat="1" ht="24.2" customHeight="1" x14ac:dyDescent="0.25">
      <c r="B289" s="120"/>
      <c r="C289" s="418" t="s">
        <v>1079</v>
      </c>
      <c r="D289" s="418" t="s">
        <v>512</v>
      </c>
      <c r="E289" s="419" t="s">
        <v>1080</v>
      </c>
      <c r="F289" s="420" t="s">
        <v>1081</v>
      </c>
      <c r="G289" s="421" t="s">
        <v>85</v>
      </c>
      <c r="H289" s="422">
        <v>30.76</v>
      </c>
      <c r="I289" s="423"/>
      <c r="J289" s="423">
        <f>ROUND(I289*H289,2)</f>
        <v>0</v>
      </c>
      <c r="K289" s="420" t="s">
        <v>862</v>
      </c>
      <c r="L289" s="120"/>
      <c r="M289" s="190" t="s">
        <v>792</v>
      </c>
      <c r="N289" s="191" t="s">
        <v>809</v>
      </c>
      <c r="O289" s="192">
        <v>0.21</v>
      </c>
      <c r="P289" s="192">
        <f>O289*H289</f>
        <v>6.4596</v>
      </c>
      <c r="Q289" s="192">
        <v>1.856E-2</v>
      </c>
      <c r="R289" s="192">
        <f>Q289*H289</f>
        <v>0.57090560000000001</v>
      </c>
      <c r="S289" s="192">
        <v>0</v>
      </c>
      <c r="T289" s="193">
        <f>S289*H289</f>
        <v>0</v>
      </c>
      <c r="AR289" s="194" t="s">
        <v>863</v>
      </c>
      <c r="AT289" s="194" t="s">
        <v>512</v>
      </c>
      <c r="AU289" s="194" t="s">
        <v>240</v>
      </c>
      <c r="AY289" s="112" t="s">
        <v>858</v>
      </c>
      <c r="BE289" s="195">
        <f>IF(N289="základní",J289,0)</f>
        <v>0</v>
      </c>
      <c r="BF289" s="195">
        <f>IF(N289="snížená",J289,0)</f>
        <v>0</v>
      </c>
      <c r="BG289" s="195">
        <f>IF(N289="zákl. přenesená",J289,0)</f>
        <v>0</v>
      </c>
      <c r="BH289" s="195">
        <f>IF(N289="sníž. přenesená",J289,0)</f>
        <v>0</v>
      </c>
      <c r="BI289" s="195">
        <f>IF(N289="nulová",J289,0)</f>
        <v>0</v>
      </c>
      <c r="BJ289" s="112" t="s">
        <v>544</v>
      </c>
      <c r="BK289" s="195">
        <f>ROUND(I289*H289,2)</f>
        <v>0</v>
      </c>
      <c r="BL289" s="112" t="s">
        <v>863</v>
      </c>
      <c r="BM289" s="194" t="s">
        <v>1082</v>
      </c>
    </row>
    <row r="290" spans="2:65" s="119" customFormat="1" ht="19.5" x14ac:dyDescent="0.25">
      <c r="B290" s="120"/>
      <c r="D290" s="196" t="s">
        <v>865</v>
      </c>
      <c r="F290" s="197" t="s">
        <v>1083</v>
      </c>
      <c r="L290" s="120"/>
      <c r="M290" s="198"/>
      <c r="T290" s="199"/>
      <c r="AT290" s="112" t="s">
        <v>865</v>
      </c>
      <c r="AU290" s="112" t="s">
        <v>240</v>
      </c>
    </row>
    <row r="291" spans="2:65" s="119" customFormat="1" x14ac:dyDescent="0.25">
      <c r="B291" s="120"/>
      <c r="D291" s="200" t="s">
        <v>867</v>
      </c>
      <c r="F291" s="472" t="s">
        <v>1084</v>
      </c>
      <c r="L291" s="120"/>
      <c r="M291" s="198"/>
      <c r="T291" s="199"/>
      <c r="AT291" s="112" t="s">
        <v>867</v>
      </c>
      <c r="AU291" s="112" t="s">
        <v>240</v>
      </c>
    </row>
    <row r="292" spans="2:65" s="202" customFormat="1" ht="11.25" x14ac:dyDescent="0.25">
      <c r="B292" s="203"/>
      <c r="D292" s="196" t="s">
        <v>869</v>
      </c>
      <c r="E292" s="204" t="s">
        <v>792</v>
      </c>
      <c r="F292" s="205" t="s">
        <v>1085</v>
      </c>
      <c r="H292" s="206">
        <v>8.1999999999999993</v>
      </c>
      <c r="L292" s="203"/>
      <c r="M292" s="207"/>
      <c r="T292" s="208"/>
      <c r="AT292" s="204" t="s">
        <v>869</v>
      </c>
      <c r="AU292" s="204" t="s">
        <v>240</v>
      </c>
      <c r="AV292" s="202" t="s">
        <v>240</v>
      </c>
      <c r="AW292" s="202" t="s">
        <v>871</v>
      </c>
      <c r="AX292" s="202" t="s">
        <v>857</v>
      </c>
      <c r="AY292" s="204" t="s">
        <v>858</v>
      </c>
    </row>
    <row r="293" spans="2:65" s="202" customFormat="1" ht="11.25" x14ac:dyDescent="0.25">
      <c r="B293" s="203"/>
      <c r="D293" s="196" t="s">
        <v>869</v>
      </c>
      <c r="E293" s="204" t="s">
        <v>792</v>
      </c>
      <c r="F293" s="205" t="s">
        <v>1086</v>
      </c>
      <c r="H293" s="206">
        <v>12.55</v>
      </c>
      <c r="L293" s="203"/>
      <c r="M293" s="207"/>
      <c r="T293" s="208"/>
      <c r="AT293" s="204" t="s">
        <v>869</v>
      </c>
      <c r="AU293" s="204" t="s">
        <v>240</v>
      </c>
      <c r="AV293" s="202" t="s">
        <v>240</v>
      </c>
      <c r="AW293" s="202" t="s">
        <v>871</v>
      </c>
      <c r="AX293" s="202" t="s">
        <v>857</v>
      </c>
      <c r="AY293" s="204" t="s">
        <v>858</v>
      </c>
    </row>
    <row r="294" spans="2:65" s="202" customFormat="1" ht="11.25" x14ac:dyDescent="0.25">
      <c r="B294" s="203"/>
      <c r="D294" s="196" t="s">
        <v>869</v>
      </c>
      <c r="E294" s="204" t="s">
        <v>792</v>
      </c>
      <c r="F294" s="205" t="s">
        <v>1087</v>
      </c>
      <c r="H294" s="206">
        <v>10.01</v>
      </c>
      <c r="L294" s="203"/>
      <c r="M294" s="207"/>
      <c r="T294" s="208"/>
      <c r="AT294" s="204" t="s">
        <v>869</v>
      </c>
      <c r="AU294" s="204" t="s">
        <v>240</v>
      </c>
      <c r="AV294" s="202" t="s">
        <v>240</v>
      </c>
      <c r="AW294" s="202" t="s">
        <v>871</v>
      </c>
      <c r="AX294" s="202" t="s">
        <v>857</v>
      </c>
      <c r="AY294" s="204" t="s">
        <v>858</v>
      </c>
    </row>
    <row r="295" spans="2:65" s="119" customFormat="1" ht="21.75" customHeight="1" x14ac:dyDescent="0.25">
      <c r="B295" s="120"/>
      <c r="C295" s="418" t="s">
        <v>1088</v>
      </c>
      <c r="D295" s="418" t="s">
        <v>512</v>
      </c>
      <c r="E295" s="419" t="s">
        <v>1089</v>
      </c>
      <c r="F295" s="420" t="s">
        <v>1090</v>
      </c>
      <c r="G295" s="421" t="s">
        <v>51</v>
      </c>
      <c r="H295" s="422">
        <v>18.332999999999998</v>
      </c>
      <c r="I295" s="423"/>
      <c r="J295" s="423">
        <f>ROUND(I295*H295,2)</f>
        <v>0</v>
      </c>
      <c r="K295" s="420" t="s">
        <v>862</v>
      </c>
      <c r="L295" s="120"/>
      <c r="M295" s="190" t="s">
        <v>792</v>
      </c>
      <c r="N295" s="191" t="s">
        <v>809</v>
      </c>
      <c r="O295" s="192">
        <v>1.4490000000000001</v>
      </c>
      <c r="P295" s="192">
        <f>O295*H295</f>
        <v>26.564516999999999</v>
      </c>
      <c r="Q295" s="192">
        <v>2.5018699999999998</v>
      </c>
      <c r="R295" s="192">
        <f>Q295*H295</f>
        <v>45.866782709999995</v>
      </c>
      <c r="S295" s="192">
        <v>0</v>
      </c>
      <c r="T295" s="193">
        <f>S295*H295</f>
        <v>0</v>
      </c>
      <c r="AR295" s="194" t="s">
        <v>863</v>
      </c>
      <c r="AT295" s="194" t="s">
        <v>512</v>
      </c>
      <c r="AU295" s="194" t="s">
        <v>240</v>
      </c>
      <c r="AY295" s="112" t="s">
        <v>858</v>
      </c>
      <c r="BE295" s="195">
        <f>IF(N295="základní",J295,0)</f>
        <v>0</v>
      </c>
      <c r="BF295" s="195">
        <f>IF(N295="snížená",J295,0)</f>
        <v>0</v>
      </c>
      <c r="BG295" s="195">
        <f>IF(N295="zákl. přenesená",J295,0)</f>
        <v>0</v>
      </c>
      <c r="BH295" s="195">
        <f>IF(N295="sníž. přenesená",J295,0)</f>
        <v>0</v>
      </c>
      <c r="BI295" s="195">
        <f>IF(N295="nulová",J295,0)</f>
        <v>0</v>
      </c>
      <c r="BJ295" s="112" t="s">
        <v>544</v>
      </c>
      <c r="BK295" s="195">
        <f>ROUND(I295*H295,2)</f>
        <v>0</v>
      </c>
      <c r="BL295" s="112" t="s">
        <v>863</v>
      </c>
      <c r="BM295" s="194" t="s">
        <v>1091</v>
      </c>
    </row>
    <row r="296" spans="2:65" s="119" customFormat="1" ht="19.5" x14ac:dyDescent="0.25">
      <c r="B296" s="120"/>
      <c r="D296" s="196" t="s">
        <v>865</v>
      </c>
      <c r="F296" s="197" t="s">
        <v>1092</v>
      </c>
      <c r="L296" s="120"/>
      <c r="M296" s="198"/>
      <c r="T296" s="199"/>
      <c r="AT296" s="112" t="s">
        <v>865</v>
      </c>
      <c r="AU296" s="112" t="s">
        <v>240</v>
      </c>
    </row>
    <row r="297" spans="2:65" s="119" customFormat="1" x14ac:dyDescent="0.25">
      <c r="B297" s="120"/>
      <c r="D297" s="200" t="s">
        <v>867</v>
      </c>
      <c r="F297" s="472" t="s">
        <v>1093</v>
      </c>
      <c r="L297" s="120"/>
      <c r="M297" s="198"/>
      <c r="T297" s="199"/>
      <c r="AT297" s="112" t="s">
        <v>867</v>
      </c>
      <c r="AU297" s="112" t="s">
        <v>240</v>
      </c>
    </row>
    <row r="298" spans="2:65" s="209" customFormat="1" ht="11.25" x14ac:dyDescent="0.25">
      <c r="B298" s="210"/>
      <c r="D298" s="196" t="s">
        <v>869</v>
      </c>
      <c r="E298" s="211" t="s">
        <v>792</v>
      </c>
      <c r="F298" s="212" t="s">
        <v>877</v>
      </c>
      <c r="H298" s="211" t="s">
        <v>792</v>
      </c>
      <c r="L298" s="210"/>
      <c r="M298" s="213"/>
      <c r="T298" s="214"/>
      <c r="AT298" s="211" t="s">
        <v>869</v>
      </c>
      <c r="AU298" s="211" t="s">
        <v>240</v>
      </c>
      <c r="AV298" s="209" t="s">
        <v>544</v>
      </c>
      <c r="AW298" s="209" t="s">
        <v>871</v>
      </c>
      <c r="AX298" s="209" t="s">
        <v>857</v>
      </c>
      <c r="AY298" s="211" t="s">
        <v>858</v>
      </c>
    </row>
    <row r="299" spans="2:65" s="202" customFormat="1" ht="33.75" x14ac:dyDescent="0.25">
      <c r="B299" s="203"/>
      <c r="D299" s="196" t="s">
        <v>869</v>
      </c>
      <c r="E299" s="204" t="s">
        <v>792</v>
      </c>
      <c r="F299" s="205" t="s">
        <v>1094</v>
      </c>
      <c r="H299" s="206">
        <v>6.1890000000000001</v>
      </c>
      <c r="L299" s="203"/>
      <c r="M299" s="207"/>
      <c r="T299" s="208"/>
      <c r="AT299" s="204" t="s">
        <v>869</v>
      </c>
      <c r="AU299" s="204" t="s">
        <v>240</v>
      </c>
      <c r="AV299" s="202" t="s">
        <v>240</v>
      </c>
      <c r="AW299" s="202" t="s">
        <v>871</v>
      </c>
      <c r="AX299" s="202" t="s">
        <v>857</v>
      </c>
      <c r="AY299" s="204" t="s">
        <v>858</v>
      </c>
    </row>
    <row r="300" spans="2:65" s="202" customFormat="1" ht="11.25" x14ac:dyDescent="0.25">
      <c r="B300" s="203"/>
      <c r="D300" s="196" t="s">
        <v>869</v>
      </c>
      <c r="E300" s="204" t="s">
        <v>792</v>
      </c>
      <c r="F300" s="205" t="s">
        <v>1095</v>
      </c>
      <c r="H300" s="206">
        <v>12.144</v>
      </c>
      <c r="L300" s="203"/>
      <c r="M300" s="207"/>
      <c r="T300" s="208"/>
      <c r="AT300" s="204" t="s">
        <v>869</v>
      </c>
      <c r="AU300" s="204" t="s">
        <v>240</v>
      </c>
      <c r="AV300" s="202" t="s">
        <v>240</v>
      </c>
      <c r="AW300" s="202" t="s">
        <v>871</v>
      </c>
      <c r="AX300" s="202" t="s">
        <v>857</v>
      </c>
      <c r="AY300" s="204" t="s">
        <v>858</v>
      </c>
    </row>
    <row r="301" spans="2:65" s="119" customFormat="1" ht="16.5" customHeight="1" x14ac:dyDescent="0.25">
      <c r="B301" s="120"/>
      <c r="C301" s="418" t="s">
        <v>1096</v>
      </c>
      <c r="D301" s="418" t="s">
        <v>512</v>
      </c>
      <c r="E301" s="419" t="s">
        <v>1097</v>
      </c>
      <c r="F301" s="420" t="s">
        <v>1098</v>
      </c>
      <c r="G301" s="421" t="s">
        <v>51</v>
      </c>
      <c r="H301" s="422">
        <v>126.529</v>
      </c>
      <c r="I301" s="423"/>
      <c r="J301" s="423">
        <f>ROUND(I301*H301,2)</f>
        <v>0</v>
      </c>
      <c r="K301" s="420" t="s">
        <v>862</v>
      </c>
      <c r="L301" s="120"/>
      <c r="M301" s="190" t="s">
        <v>792</v>
      </c>
      <c r="N301" s="191" t="s">
        <v>809</v>
      </c>
      <c r="O301" s="192">
        <v>1.2</v>
      </c>
      <c r="P301" s="192">
        <f>O301*H301</f>
        <v>151.8348</v>
      </c>
      <c r="Q301" s="192">
        <v>2.5018699999999998</v>
      </c>
      <c r="R301" s="192">
        <f>Q301*H301</f>
        <v>316.55910922999999</v>
      </c>
      <c r="S301" s="192">
        <v>0</v>
      </c>
      <c r="T301" s="193">
        <f>S301*H301</f>
        <v>0</v>
      </c>
      <c r="AR301" s="194" t="s">
        <v>863</v>
      </c>
      <c r="AT301" s="194" t="s">
        <v>512</v>
      </c>
      <c r="AU301" s="194" t="s">
        <v>240</v>
      </c>
      <c r="AY301" s="112" t="s">
        <v>858</v>
      </c>
      <c r="BE301" s="195">
        <f>IF(N301="základní",J301,0)</f>
        <v>0</v>
      </c>
      <c r="BF301" s="195">
        <f>IF(N301="snížená",J301,0)</f>
        <v>0</v>
      </c>
      <c r="BG301" s="195">
        <f>IF(N301="zákl. přenesená",J301,0)</f>
        <v>0</v>
      </c>
      <c r="BH301" s="195">
        <f>IF(N301="sníž. přenesená",J301,0)</f>
        <v>0</v>
      </c>
      <c r="BI301" s="195">
        <f>IF(N301="nulová",J301,0)</f>
        <v>0</v>
      </c>
      <c r="BJ301" s="112" t="s">
        <v>544</v>
      </c>
      <c r="BK301" s="195">
        <f>ROUND(I301*H301,2)</f>
        <v>0</v>
      </c>
      <c r="BL301" s="112" t="s">
        <v>863</v>
      </c>
      <c r="BM301" s="194" t="s">
        <v>1099</v>
      </c>
    </row>
    <row r="302" spans="2:65" s="119" customFormat="1" ht="19.5" x14ac:dyDescent="0.25">
      <c r="B302" s="120"/>
      <c r="D302" s="196" t="s">
        <v>865</v>
      </c>
      <c r="F302" s="197" t="s">
        <v>1100</v>
      </c>
      <c r="L302" s="120"/>
      <c r="M302" s="198"/>
      <c r="T302" s="199"/>
      <c r="AT302" s="112" t="s">
        <v>865</v>
      </c>
      <c r="AU302" s="112" t="s">
        <v>240</v>
      </c>
    </row>
    <row r="303" spans="2:65" s="119" customFormat="1" x14ac:dyDescent="0.25">
      <c r="B303" s="120"/>
      <c r="D303" s="200" t="s">
        <v>867</v>
      </c>
      <c r="F303" s="472" t="s">
        <v>1101</v>
      </c>
      <c r="L303" s="120"/>
      <c r="M303" s="198"/>
      <c r="T303" s="199"/>
      <c r="AT303" s="112" t="s">
        <v>867</v>
      </c>
      <c r="AU303" s="112" t="s">
        <v>240</v>
      </c>
    </row>
    <row r="304" spans="2:65" s="202" customFormat="1" ht="33.75" x14ac:dyDescent="0.25">
      <c r="B304" s="203"/>
      <c r="D304" s="196" t="s">
        <v>869</v>
      </c>
      <c r="E304" s="204" t="s">
        <v>792</v>
      </c>
      <c r="F304" s="205" t="s">
        <v>1102</v>
      </c>
      <c r="H304" s="206">
        <v>13.298</v>
      </c>
      <c r="L304" s="203"/>
      <c r="M304" s="207"/>
      <c r="T304" s="208"/>
      <c r="AT304" s="204" t="s">
        <v>869</v>
      </c>
      <c r="AU304" s="204" t="s">
        <v>240</v>
      </c>
      <c r="AV304" s="202" t="s">
        <v>240</v>
      </c>
      <c r="AW304" s="202" t="s">
        <v>871</v>
      </c>
      <c r="AX304" s="202" t="s">
        <v>857</v>
      </c>
      <c r="AY304" s="204" t="s">
        <v>858</v>
      </c>
    </row>
    <row r="305" spans="2:65" s="209" customFormat="1" ht="11.25" x14ac:dyDescent="0.25">
      <c r="B305" s="210"/>
      <c r="D305" s="196" t="s">
        <v>869</v>
      </c>
      <c r="E305" s="211" t="s">
        <v>792</v>
      </c>
      <c r="F305" s="212" t="s">
        <v>1103</v>
      </c>
      <c r="H305" s="211" t="s">
        <v>792</v>
      </c>
      <c r="L305" s="210"/>
      <c r="M305" s="213"/>
      <c r="T305" s="214"/>
      <c r="AT305" s="211" t="s">
        <v>869</v>
      </c>
      <c r="AU305" s="211" t="s">
        <v>240</v>
      </c>
      <c r="AV305" s="209" t="s">
        <v>544</v>
      </c>
      <c r="AW305" s="209" t="s">
        <v>871</v>
      </c>
      <c r="AX305" s="209" t="s">
        <v>857</v>
      </c>
      <c r="AY305" s="211" t="s">
        <v>858</v>
      </c>
    </row>
    <row r="306" spans="2:65" s="202" customFormat="1" ht="11.25" x14ac:dyDescent="0.25">
      <c r="B306" s="203"/>
      <c r="D306" s="196" t="s">
        <v>869</v>
      </c>
      <c r="E306" s="204" t="s">
        <v>792</v>
      </c>
      <c r="F306" s="205" t="s">
        <v>1104</v>
      </c>
      <c r="H306" s="206">
        <v>13.363</v>
      </c>
      <c r="L306" s="203"/>
      <c r="M306" s="207"/>
      <c r="T306" s="208"/>
      <c r="AT306" s="204" t="s">
        <v>869</v>
      </c>
      <c r="AU306" s="204" t="s">
        <v>240</v>
      </c>
      <c r="AV306" s="202" t="s">
        <v>240</v>
      </c>
      <c r="AW306" s="202" t="s">
        <v>871</v>
      </c>
      <c r="AX306" s="202" t="s">
        <v>857</v>
      </c>
      <c r="AY306" s="204" t="s">
        <v>858</v>
      </c>
    </row>
    <row r="307" spans="2:65" s="202" customFormat="1" ht="11.25" x14ac:dyDescent="0.25">
      <c r="B307" s="203"/>
      <c r="D307" s="196" t="s">
        <v>869</v>
      </c>
      <c r="E307" s="204" t="s">
        <v>792</v>
      </c>
      <c r="F307" s="205" t="s">
        <v>1105</v>
      </c>
      <c r="H307" s="206">
        <v>31.841999999999999</v>
      </c>
      <c r="L307" s="203"/>
      <c r="M307" s="207"/>
      <c r="T307" s="208"/>
      <c r="AT307" s="204" t="s">
        <v>869</v>
      </c>
      <c r="AU307" s="204" t="s">
        <v>240</v>
      </c>
      <c r="AV307" s="202" t="s">
        <v>240</v>
      </c>
      <c r="AW307" s="202" t="s">
        <v>871</v>
      </c>
      <c r="AX307" s="202" t="s">
        <v>857</v>
      </c>
      <c r="AY307" s="204" t="s">
        <v>858</v>
      </c>
    </row>
    <row r="308" spans="2:65" s="202" customFormat="1" ht="45" x14ac:dyDescent="0.25">
      <c r="B308" s="203"/>
      <c r="D308" s="196" t="s">
        <v>869</v>
      </c>
      <c r="E308" s="204" t="s">
        <v>792</v>
      </c>
      <c r="F308" s="205" t="s">
        <v>1106</v>
      </c>
      <c r="H308" s="206">
        <v>22.155999999999999</v>
      </c>
      <c r="L308" s="203"/>
      <c r="M308" s="207"/>
      <c r="T308" s="208"/>
      <c r="AT308" s="204" t="s">
        <v>869</v>
      </c>
      <c r="AU308" s="204" t="s">
        <v>240</v>
      </c>
      <c r="AV308" s="202" t="s">
        <v>240</v>
      </c>
      <c r="AW308" s="202" t="s">
        <v>871</v>
      </c>
      <c r="AX308" s="202" t="s">
        <v>857</v>
      </c>
      <c r="AY308" s="204" t="s">
        <v>858</v>
      </c>
    </row>
    <row r="309" spans="2:65" s="202" customFormat="1" ht="22.5" x14ac:dyDescent="0.25">
      <c r="B309" s="203"/>
      <c r="D309" s="196" t="s">
        <v>869</v>
      </c>
      <c r="E309" s="204" t="s">
        <v>792</v>
      </c>
      <c r="F309" s="205" t="s">
        <v>1107</v>
      </c>
      <c r="H309" s="206">
        <v>9.6950000000000003</v>
      </c>
      <c r="L309" s="203"/>
      <c r="M309" s="207"/>
      <c r="T309" s="208"/>
      <c r="AT309" s="204" t="s">
        <v>869</v>
      </c>
      <c r="AU309" s="204" t="s">
        <v>240</v>
      </c>
      <c r="AV309" s="202" t="s">
        <v>240</v>
      </c>
      <c r="AW309" s="202" t="s">
        <v>871</v>
      </c>
      <c r="AX309" s="202" t="s">
        <v>857</v>
      </c>
      <c r="AY309" s="204" t="s">
        <v>858</v>
      </c>
    </row>
    <row r="310" spans="2:65" s="202" customFormat="1" ht="11.25" x14ac:dyDescent="0.25">
      <c r="B310" s="203"/>
      <c r="D310" s="196" t="s">
        <v>869</v>
      </c>
      <c r="E310" s="204" t="s">
        <v>792</v>
      </c>
      <c r="F310" s="205" t="s">
        <v>1108</v>
      </c>
      <c r="H310" s="206">
        <v>8.68</v>
      </c>
      <c r="L310" s="203"/>
      <c r="M310" s="207"/>
      <c r="T310" s="208"/>
      <c r="AT310" s="204" t="s">
        <v>869</v>
      </c>
      <c r="AU310" s="204" t="s">
        <v>240</v>
      </c>
      <c r="AV310" s="202" t="s">
        <v>240</v>
      </c>
      <c r="AW310" s="202" t="s">
        <v>871</v>
      </c>
      <c r="AX310" s="202" t="s">
        <v>857</v>
      </c>
      <c r="AY310" s="204" t="s">
        <v>858</v>
      </c>
    </row>
    <row r="311" spans="2:65" s="202" customFormat="1" ht="11.25" x14ac:dyDescent="0.25">
      <c r="B311" s="203"/>
      <c r="D311" s="196" t="s">
        <v>869</v>
      </c>
      <c r="E311" s="204" t="s">
        <v>792</v>
      </c>
      <c r="F311" s="205" t="s">
        <v>1109</v>
      </c>
      <c r="H311" s="206">
        <v>4.1760000000000002</v>
      </c>
      <c r="L311" s="203"/>
      <c r="M311" s="207"/>
      <c r="T311" s="208"/>
      <c r="AT311" s="204" t="s">
        <v>869</v>
      </c>
      <c r="AU311" s="204" t="s">
        <v>240</v>
      </c>
      <c r="AV311" s="202" t="s">
        <v>240</v>
      </c>
      <c r="AW311" s="202" t="s">
        <v>871</v>
      </c>
      <c r="AX311" s="202" t="s">
        <v>857</v>
      </c>
      <c r="AY311" s="204" t="s">
        <v>858</v>
      </c>
    </row>
    <row r="312" spans="2:65" s="202" customFormat="1" ht="11.25" x14ac:dyDescent="0.25">
      <c r="B312" s="203"/>
      <c r="D312" s="196" t="s">
        <v>869</v>
      </c>
      <c r="E312" s="204" t="s">
        <v>792</v>
      </c>
      <c r="F312" s="205" t="s">
        <v>1110</v>
      </c>
      <c r="H312" s="206">
        <v>23.318999999999999</v>
      </c>
      <c r="L312" s="203"/>
      <c r="M312" s="207"/>
      <c r="T312" s="208"/>
      <c r="AT312" s="204" t="s">
        <v>869</v>
      </c>
      <c r="AU312" s="204" t="s">
        <v>240</v>
      </c>
      <c r="AV312" s="202" t="s">
        <v>240</v>
      </c>
      <c r="AW312" s="202" t="s">
        <v>871</v>
      </c>
      <c r="AX312" s="202" t="s">
        <v>857</v>
      </c>
      <c r="AY312" s="204" t="s">
        <v>858</v>
      </c>
    </row>
    <row r="313" spans="2:65" s="119" customFormat="1" ht="24.2" customHeight="1" x14ac:dyDescent="0.25">
      <c r="B313" s="120"/>
      <c r="C313" s="418" t="s">
        <v>1111</v>
      </c>
      <c r="D313" s="418" t="s">
        <v>512</v>
      </c>
      <c r="E313" s="419" t="s">
        <v>78</v>
      </c>
      <c r="F313" s="420" t="s">
        <v>79</v>
      </c>
      <c r="G313" s="421" t="s">
        <v>66</v>
      </c>
      <c r="H313" s="422">
        <v>1006.652</v>
      </c>
      <c r="I313" s="423"/>
      <c r="J313" s="423">
        <f>ROUND(I313*H313,2)</f>
        <v>0</v>
      </c>
      <c r="K313" s="420" t="s">
        <v>862</v>
      </c>
      <c r="L313" s="120"/>
      <c r="M313" s="190" t="s">
        <v>792</v>
      </c>
      <c r="N313" s="191" t="s">
        <v>809</v>
      </c>
      <c r="O313" s="192">
        <v>0.499</v>
      </c>
      <c r="P313" s="192">
        <f>O313*H313</f>
        <v>502.31934800000005</v>
      </c>
      <c r="Q313" s="192">
        <v>2.7499999999999998E-3</v>
      </c>
      <c r="R313" s="192">
        <f>Q313*H313</f>
        <v>2.7682929999999999</v>
      </c>
      <c r="S313" s="192">
        <v>0</v>
      </c>
      <c r="T313" s="193">
        <f>S313*H313</f>
        <v>0</v>
      </c>
      <c r="AR313" s="194" t="s">
        <v>863</v>
      </c>
      <c r="AT313" s="194" t="s">
        <v>512</v>
      </c>
      <c r="AU313" s="194" t="s">
        <v>240</v>
      </c>
      <c r="AY313" s="112" t="s">
        <v>858</v>
      </c>
      <c r="BE313" s="195">
        <f>IF(N313="základní",J313,0)</f>
        <v>0</v>
      </c>
      <c r="BF313" s="195">
        <f>IF(N313="snížená",J313,0)</f>
        <v>0</v>
      </c>
      <c r="BG313" s="195">
        <f>IF(N313="zákl. přenesená",J313,0)</f>
        <v>0</v>
      </c>
      <c r="BH313" s="195">
        <f>IF(N313="sníž. přenesená",J313,0)</f>
        <v>0</v>
      </c>
      <c r="BI313" s="195">
        <f>IF(N313="nulová",J313,0)</f>
        <v>0</v>
      </c>
      <c r="BJ313" s="112" t="s">
        <v>544</v>
      </c>
      <c r="BK313" s="195">
        <f>ROUND(I313*H313,2)</f>
        <v>0</v>
      </c>
      <c r="BL313" s="112" t="s">
        <v>863</v>
      </c>
      <c r="BM313" s="194" t="s">
        <v>1112</v>
      </c>
    </row>
    <row r="314" spans="2:65" s="119" customFormat="1" ht="19.5" x14ac:dyDescent="0.25">
      <c r="B314" s="120"/>
      <c r="D314" s="196" t="s">
        <v>865</v>
      </c>
      <c r="F314" s="197" t="s">
        <v>1113</v>
      </c>
      <c r="L314" s="120"/>
      <c r="M314" s="198"/>
      <c r="T314" s="199"/>
      <c r="AT314" s="112" t="s">
        <v>865</v>
      </c>
      <c r="AU314" s="112" t="s">
        <v>240</v>
      </c>
    </row>
    <row r="315" spans="2:65" s="119" customFormat="1" x14ac:dyDescent="0.25">
      <c r="B315" s="120"/>
      <c r="D315" s="200" t="s">
        <v>867</v>
      </c>
      <c r="F315" s="472" t="s">
        <v>1114</v>
      </c>
      <c r="L315" s="120"/>
      <c r="M315" s="198"/>
      <c r="T315" s="199"/>
      <c r="AT315" s="112" t="s">
        <v>867</v>
      </c>
      <c r="AU315" s="112" t="s">
        <v>240</v>
      </c>
    </row>
    <row r="316" spans="2:65" s="202" customFormat="1" ht="33.75" x14ac:dyDescent="0.25">
      <c r="B316" s="203"/>
      <c r="D316" s="196" t="s">
        <v>869</v>
      </c>
      <c r="E316" s="204" t="s">
        <v>792</v>
      </c>
      <c r="F316" s="205" t="s">
        <v>1115</v>
      </c>
      <c r="H316" s="206">
        <v>81</v>
      </c>
      <c r="L316" s="203"/>
      <c r="M316" s="207"/>
      <c r="T316" s="208"/>
      <c r="AT316" s="204" t="s">
        <v>869</v>
      </c>
      <c r="AU316" s="204" t="s">
        <v>240</v>
      </c>
      <c r="AV316" s="202" t="s">
        <v>240</v>
      </c>
      <c r="AW316" s="202" t="s">
        <v>871</v>
      </c>
      <c r="AX316" s="202" t="s">
        <v>857</v>
      </c>
      <c r="AY316" s="204" t="s">
        <v>858</v>
      </c>
    </row>
    <row r="317" spans="2:65" s="209" customFormat="1" ht="11.25" x14ac:dyDescent="0.25">
      <c r="B317" s="210"/>
      <c r="D317" s="196" t="s">
        <v>869</v>
      </c>
      <c r="E317" s="211" t="s">
        <v>792</v>
      </c>
      <c r="F317" s="212" t="s">
        <v>1103</v>
      </c>
      <c r="H317" s="211" t="s">
        <v>792</v>
      </c>
      <c r="L317" s="210"/>
      <c r="M317" s="213"/>
      <c r="T317" s="214"/>
      <c r="AT317" s="211" t="s">
        <v>869</v>
      </c>
      <c r="AU317" s="211" t="s">
        <v>240</v>
      </c>
      <c r="AV317" s="209" t="s">
        <v>544</v>
      </c>
      <c r="AW317" s="209" t="s">
        <v>871</v>
      </c>
      <c r="AX317" s="209" t="s">
        <v>857</v>
      </c>
      <c r="AY317" s="211" t="s">
        <v>858</v>
      </c>
    </row>
    <row r="318" spans="2:65" s="202" customFormat="1" ht="11.25" x14ac:dyDescent="0.25">
      <c r="B318" s="203"/>
      <c r="D318" s="196" t="s">
        <v>869</v>
      </c>
      <c r="E318" s="204" t="s">
        <v>792</v>
      </c>
      <c r="F318" s="205" t="s">
        <v>1116</v>
      </c>
      <c r="H318" s="206">
        <v>70.7</v>
      </c>
      <c r="L318" s="203"/>
      <c r="M318" s="207"/>
      <c r="T318" s="208"/>
      <c r="AT318" s="204" t="s">
        <v>869</v>
      </c>
      <c r="AU318" s="204" t="s">
        <v>240</v>
      </c>
      <c r="AV318" s="202" t="s">
        <v>240</v>
      </c>
      <c r="AW318" s="202" t="s">
        <v>871</v>
      </c>
      <c r="AX318" s="202" t="s">
        <v>857</v>
      </c>
      <c r="AY318" s="204" t="s">
        <v>858</v>
      </c>
    </row>
    <row r="319" spans="2:65" s="202" customFormat="1" ht="33.75" x14ac:dyDescent="0.25">
      <c r="B319" s="203"/>
      <c r="D319" s="196" t="s">
        <v>869</v>
      </c>
      <c r="E319" s="204" t="s">
        <v>792</v>
      </c>
      <c r="F319" s="205" t="s">
        <v>1117</v>
      </c>
      <c r="H319" s="206">
        <v>217.14400000000001</v>
      </c>
      <c r="L319" s="203"/>
      <c r="M319" s="207"/>
      <c r="T319" s="208"/>
      <c r="AT319" s="204" t="s">
        <v>869</v>
      </c>
      <c r="AU319" s="204" t="s">
        <v>240</v>
      </c>
      <c r="AV319" s="202" t="s">
        <v>240</v>
      </c>
      <c r="AW319" s="202" t="s">
        <v>871</v>
      </c>
      <c r="AX319" s="202" t="s">
        <v>857</v>
      </c>
      <c r="AY319" s="204" t="s">
        <v>858</v>
      </c>
    </row>
    <row r="320" spans="2:65" s="202" customFormat="1" ht="56.25" x14ac:dyDescent="0.25">
      <c r="B320" s="203"/>
      <c r="D320" s="196" t="s">
        <v>869</v>
      </c>
      <c r="E320" s="204" t="s">
        <v>792</v>
      </c>
      <c r="F320" s="205" t="s">
        <v>1118</v>
      </c>
      <c r="H320" s="206">
        <v>211.06399999999999</v>
      </c>
      <c r="L320" s="203"/>
      <c r="M320" s="207"/>
      <c r="T320" s="208"/>
      <c r="AT320" s="204" t="s">
        <v>869</v>
      </c>
      <c r="AU320" s="204" t="s">
        <v>240</v>
      </c>
      <c r="AV320" s="202" t="s">
        <v>240</v>
      </c>
      <c r="AW320" s="202" t="s">
        <v>871</v>
      </c>
      <c r="AX320" s="202" t="s">
        <v>857</v>
      </c>
      <c r="AY320" s="204" t="s">
        <v>858</v>
      </c>
    </row>
    <row r="321" spans="2:65" s="202" customFormat="1" ht="11.25" x14ac:dyDescent="0.25">
      <c r="B321" s="203"/>
      <c r="D321" s="196" t="s">
        <v>869</v>
      </c>
      <c r="E321" s="204" t="s">
        <v>792</v>
      </c>
      <c r="F321" s="205" t="s">
        <v>1119</v>
      </c>
      <c r="H321" s="206">
        <v>12.48</v>
      </c>
      <c r="L321" s="203"/>
      <c r="M321" s="207"/>
      <c r="T321" s="208"/>
      <c r="AT321" s="204" t="s">
        <v>869</v>
      </c>
      <c r="AU321" s="204" t="s">
        <v>240</v>
      </c>
      <c r="AV321" s="202" t="s">
        <v>240</v>
      </c>
      <c r="AW321" s="202" t="s">
        <v>871</v>
      </c>
      <c r="AX321" s="202" t="s">
        <v>857</v>
      </c>
      <c r="AY321" s="204" t="s">
        <v>858</v>
      </c>
    </row>
    <row r="322" spans="2:65" s="202" customFormat="1" ht="33.75" x14ac:dyDescent="0.25">
      <c r="B322" s="203"/>
      <c r="D322" s="196" t="s">
        <v>869</v>
      </c>
      <c r="E322" s="204" t="s">
        <v>792</v>
      </c>
      <c r="F322" s="205" t="s">
        <v>1120</v>
      </c>
      <c r="H322" s="206">
        <v>109.536</v>
      </c>
      <c r="L322" s="203"/>
      <c r="M322" s="207"/>
      <c r="T322" s="208"/>
      <c r="AT322" s="204" t="s">
        <v>869</v>
      </c>
      <c r="AU322" s="204" t="s">
        <v>240</v>
      </c>
      <c r="AV322" s="202" t="s">
        <v>240</v>
      </c>
      <c r="AW322" s="202" t="s">
        <v>871</v>
      </c>
      <c r="AX322" s="202" t="s">
        <v>857</v>
      </c>
      <c r="AY322" s="204" t="s">
        <v>858</v>
      </c>
    </row>
    <row r="323" spans="2:65" s="202" customFormat="1" ht="22.5" x14ac:dyDescent="0.25">
      <c r="B323" s="203"/>
      <c r="D323" s="196" t="s">
        <v>869</v>
      </c>
      <c r="E323" s="204" t="s">
        <v>792</v>
      </c>
      <c r="F323" s="205" t="s">
        <v>1121</v>
      </c>
      <c r="H323" s="206">
        <v>42.128</v>
      </c>
      <c r="L323" s="203"/>
      <c r="M323" s="207"/>
      <c r="T323" s="208"/>
      <c r="AT323" s="204" t="s">
        <v>869</v>
      </c>
      <c r="AU323" s="204" t="s">
        <v>240</v>
      </c>
      <c r="AV323" s="202" t="s">
        <v>240</v>
      </c>
      <c r="AW323" s="202" t="s">
        <v>871</v>
      </c>
      <c r="AX323" s="202" t="s">
        <v>857</v>
      </c>
      <c r="AY323" s="204" t="s">
        <v>858</v>
      </c>
    </row>
    <row r="324" spans="2:65" s="202" customFormat="1" ht="11.25" x14ac:dyDescent="0.25">
      <c r="B324" s="203"/>
      <c r="D324" s="196" t="s">
        <v>869</v>
      </c>
      <c r="E324" s="204" t="s">
        <v>792</v>
      </c>
      <c r="F324" s="205" t="s">
        <v>1122</v>
      </c>
      <c r="H324" s="206">
        <v>30.8</v>
      </c>
      <c r="L324" s="203"/>
      <c r="M324" s="207"/>
      <c r="T324" s="208"/>
      <c r="AT324" s="204" t="s">
        <v>869</v>
      </c>
      <c r="AU324" s="204" t="s">
        <v>240</v>
      </c>
      <c r="AV324" s="202" t="s">
        <v>240</v>
      </c>
      <c r="AW324" s="202" t="s">
        <v>871</v>
      </c>
      <c r="AX324" s="202" t="s">
        <v>857</v>
      </c>
      <c r="AY324" s="204" t="s">
        <v>858</v>
      </c>
    </row>
    <row r="325" spans="2:65" s="202" customFormat="1" ht="33.75" x14ac:dyDescent="0.25">
      <c r="B325" s="203"/>
      <c r="D325" s="196" t="s">
        <v>869</v>
      </c>
      <c r="E325" s="204" t="s">
        <v>792</v>
      </c>
      <c r="F325" s="205" t="s">
        <v>1123</v>
      </c>
      <c r="H325" s="206">
        <v>123.9</v>
      </c>
      <c r="L325" s="203"/>
      <c r="M325" s="207"/>
      <c r="T325" s="208"/>
      <c r="AT325" s="204" t="s">
        <v>869</v>
      </c>
      <c r="AU325" s="204" t="s">
        <v>240</v>
      </c>
      <c r="AV325" s="202" t="s">
        <v>240</v>
      </c>
      <c r="AW325" s="202" t="s">
        <v>871</v>
      </c>
      <c r="AX325" s="202" t="s">
        <v>857</v>
      </c>
      <c r="AY325" s="204" t="s">
        <v>858</v>
      </c>
    </row>
    <row r="326" spans="2:65" s="202" customFormat="1" ht="11.25" x14ac:dyDescent="0.25">
      <c r="B326" s="203"/>
      <c r="D326" s="196" t="s">
        <v>869</v>
      </c>
      <c r="E326" s="204" t="s">
        <v>792</v>
      </c>
      <c r="F326" s="205" t="s">
        <v>1124</v>
      </c>
      <c r="H326" s="206">
        <v>20</v>
      </c>
      <c r="L326" s="203"/>
      <c r="M326" s="207"/>
      <c r="T326" s="208"/>
      <c r="AT326" s="204" t="s">
        <v>869</v>
      </c>
      <c r="AU326" s="204" t="s">
        <v>240</v>
      </c>
      <c r="AV326" s="202" t="s">
        <v>240</v>
      </c>
      <c r="AW326" s="202" t="s">
        <v>871</v>
      </c>
      <c r="AX326" s="202" t="s">
        <v>857</v>
      </c>
      <c r="AY326" s="204" t="s">
        <v>858</v>
      </c>
    </row>
    <row r="327" spans="2:65" s="209" customFormat="1" ht="11.25" x14ac:dyDescent="0.25">
      <c r="B327" s="210"/>
      <c r="D327" s="196" t="s">
        <v>869</v>
      </c>
      <c r="E327" s="211" t="s">
        <v>792</v>
      </c>
      <c r="F327" s="212" t="s">
        <v>877</v>
      </c>
      <c r="H327" s="211" t="s">
        <v>792</v>
      </c>
      <c r="L327" s="210"/>
      <c r="M327" s="213"/>
      <c r="T327" s="214"/>
      <c r="AT327" s="211" t="s">
        <v>869</v>
      </c>
      <c r="AU327" s="211" t="s">
        <v>240</v>
      </c>
      <c r="AV327" s="209" t="s">
        <v>544</v>
      </c>
      <c r="AW327" s="209" t="s">
        <v>871</v>
      </c>
      <c r="AX327" s="209" t="s">
        <v>857</v>
      </c>
      <c r="AY327" s="211" t="s">
        <v>858</v>
      </c>
    </row>
    <row r="328" spans="2:65" s="202" customFormat="1" ht="33.75" x14ac:dyDescent="0.25">
      <c r="B328" s="203"/>
      <c r="D328" s="196" t="s">
        <v>869</v>
      </c>
      <c r="E328" s="204" t="s">
        <v>792</v>
      </c>
      <c r="F328" s="205" t="s">
        <v>1125</v>
      </c>
      <c r="H328" s="206">
        <v>32.1</v>
      </c>
      <c r="L328" s="203"/>
      <c r="M328" s="207"/>
      <c r="T328" s="208"/>
      <c r="AT328" s="204" t="s">
        <v>869</v>
      </c>
      <c r="AU328" s="204" t="s">
        <v>240</v>
      </c>
      <c r="AV328" s="202" t="s">
        <v>240</v>
      </c>
      <c r="AW328" s="202" t="s">
        <v>871</v>
      </c>
      <c r="AX328" s="202" t="s">
        <v>857</v>
      </c>
      <c r="AY328" s="204" t="s">
        <v>858</v>
      </c>
    </row>
    <row r="329" spans="2:65" s="202" customFormat="1" ht="11.25" x14ac:dyDescent="0.25">
      <c r="B329" s="203"/>
      <c r="D329" s="196" t="s">
        <v>869</v>
      </c>
      <c r="E329" s="204" t="s">
        <v>792</v>
      </c>
      <c r="F329" s="205" t="s">
        <v>1126</v>
      </c>
      <c r="H329" s="206">
        <v>55.8</v>
      </c>
      <c r="L329" s="203"/>
      <c r="M329" s="207"/>
      <c r="T329" s="208"/>
      <c r="AT329" s="204" t="s">
        <v>869</v>
      </c>
      <c r="AU329" s="204" t="s">
        <v>240</v>
      </c>
      <c r="AV329" s="202" t="s">
        <v>240</v>
      </c>
      <c r="AW329" s="202" t="s">
        <v>871</v>
      </c>
      <c r="AX329" s="202" t="s">
        <v>857</v>
      </c>
      <c r="AY329" s="204" t="s">
        <v>858</v>
      </c>
    </row>
    <row r="330" spans="2:65" s="119" customFormat="1" ht="24.2" customHeight="1" x14ac:dyDescent="0.25">
      <c r="B330" s="120"/>
      <c r="C330" s="418" t="s">
        <v>1127</v>
      </c>
      <c r="D330" s="418" t="s">
        <v>512</v>
      </c>
      <c r="E330" s="419" t="s">
        <v>80</v>
      </c>
      <c r="F330" s="420" t="s">
        <v>81</v>
      </c>
      <c r="G330" s="421" t="s">
        <v>66</v>
      </c>
      <c r="H330" s="422">
        <v>1006.652</v>
      </c>
      <c r="I330" s="423"/>
      <c r="J330" s="423">
        <f>ROUND(I330*H330,2)</f>
        <v>0</v>
      </c>
      <c r="K330" s="420" t="s">
        <v>862</v>
      </c>
      <c r="L330" s="120"/>
      <c r="M330" s="190" t="s">
        <v>792</v>
      </c>
      <c r="N330" s="191" t="s">
        <v>809</v>
      </c>
      <c r="O330" s="192">
        <v>0.17</v>
      </c>
      <c r="P330" s="192">
        <f>O330*H330</f>
        <v>171.13084000000001</v>
      </c>
      <c r="Q330" s="192">
        <v>0</v>
      </c>
      <c r="R330" s="192">
        <f>Q330*H330</f>
        <v>0</v>
      </c>
      <c r="S330" s="192">
        <v>0</v>
      </c>
      <c r="T330" s="193">
        <f>S330*H330</f>
        <v>0</v>
      </c>
      <c r="AR330" s="194" t="s">
        <v>863</v>
      </c>
      <c r="AT330" s="194" t="s">
        <v>512</v>
      </c>
      <c r="AU330" s="194" t="s">
        <v>240</v>
      </c>
      <c r="AY330" s="112" t="s">
        <v>858</v>
      </c>
      <c r="BE330" s="195">
        <f>IF(N330="základní",J330,0)</f>
        <v>0</v>
      </c>
      <c r="BF330" s="195">
        <f>IF(N330="snížená",J330,0)</f>
        <v>0</v>
      </c>
      <c r="BG330" s="195">
        <f>IF(N330="zákl. přenesená",J330,0)</f>
        <v>0</v>
      </c>
      <c r="BH330" s="195">
        <f>IF(N330="sníž. přenesená",J330,0)</f>
        <v>0</v>
      </c>
      <c r="BI330" s="195">
        <f>IF(N330="nulová",J330,0)</f>
        <v>0</v>
      </c>
      <c r="BJ330" s="112" t="s">
        <v>544</v>
      </c>
      <c r="BK330" s="195">
        <f>ROUND(I330*H330,2)</f>
        <v>0</v>
      </c>
      <c r="BL330" s="112" t="s">
        <v>863</v>
      </c>
      <c r="BM330" s="194" t="s">
        <v>1128</v>
      </c>
    </row>
    <row r="331" spans="2:65" s="119" customFormat="1" ht="19.5" x14ac:dyDescent="0.25">
      <c r="B331" s="120"/>
      <c r="D331" s="196" t="s">
        <v>865</v>
      </c>
      <c r="F331" s="197" t="s">
        <v>1129</v>
      </c>
      <c r="L331" s="120"/>
      <c r="M331" s="198"/>
      <c r="T331" s="199"/>
      <c r="AT331" s="112" t="s">
        <v>865</v>
      </c>
      <c r="AU331" s="112" t="s">
        <v>240</v>
      </c>
    </row>
    <row r="332" spans="2:65" s="119" customFormat="1" x14ac:dyDescent="0.25">
      <c r="B332" s="120"/>
      <c r="D332" s="200" t="s">
        <v>867</v>
      </c>
      <c r="F332" s="472" t="s">
        <v>1130</v>
      </c>
      <c r="L332" s="120"/>
      <c r="M332" s="198"/>
      <c r="T332" s="199"/>
      <c r="AT332" s="112" t="s">
        <v>867</v>
      </c>
      <c r="AU332" s="112" t="s">
        <v>240</v>
      </c>
    </row>
    <row r="333" spans="2:65" s="119" customFormat="1" ht="16.5" customHeight="1" x14ac:dyDescent="0.25">
      <c r="B333" s="120"/>
      <c r="C333" s="418" t="s">
        <v>1131</v>
      </c>
      <c r="D333" s="418" t="s">
        <v>512</v>
      </c>
      <c r="E333" s="419" t="s">
        <v>82</v>
      </c>
      <c r="F333" s="420" t="s">
        <v>83</v>
      </c>
      <c r="G333" s="421" t="s">
        <v>63</v>
      </c>
      <c r="H333" s="422">
        <v>24.337</v>
      </c>
      <c r="I333" s="423"/>
      <c r="J333" s="423">
        <f>ROUND(I333*H333,2)</f>
        <v>0</v>
      </c>
      <c r="K333" s="420" t="s">
        <v>862</v>
      </c>
      <c r="L333" s="120"/>
      <c r="M333" s="190" t="s">
        <v>792</v>
      </c>
      <c r="N333" s="191" t="s">
        <v>809</v>
      </c>
      <c r="O333" s="192">
        <v>26.431000000000001</v>
      </c>
      <c r="P333" s="192">
        <f>O333*H333</f>
        <v>643.25124700000003</v>
      </c>
      <c r="Q333" s="192">
        <v>1.04922</v>
      </c>
      <c r="R333" s="192">
        <f>Q333*H333</f>
        <v>25.534867139999999</v>
      </c>
      <c r="S333" s="192">
        <v>0</v>
      </c>
      <c r="T333" s="193">
        <f>S333*H333</f>
        <v>0</v>
      </c>
      <c r="AR333" s="194" t="s">
        <v>863</v>
      </c>
      <c r="AT333" s="194" t="s">
        <v>512</v>
      </c>
      <c r="AU333" s="194" t="s">
        <v>240</v>
      </c>
      <c r="AY333" s="112" t="s">
        <v>858</v>
      </c>
      <c r="BE333" s="195">
        <f>IF(N333="základní",J333,0)</f>
        <v>0</v>
      </c>
      <c r="BF333" s="195">
        <f>IF(N333="snížená",J333,0)</f>
        <v>0</v>
      </c>
      <c r="BG333" s="195">
        <f>IF(N333="zákl. přenesená",J333,0)</f>
        <v>0</v>
      </c>
      <c r="BH333" s="195">
        <f>IF(N333="sníž. přenesená",J333,0)</f>
        <v>0</v>
      </c>
      <c r="BI333" s="195">
        <f>IF(N333="nulová",J333,0)</f>
        <v>0</v>
      </c>
      <c r="BJ333" s="112" t="s">
        <v>544</v>
      </c>
      <c r="BK333" s="195">
        <f>ROUND(I333*H333,2)</f>
        <v>0</v>
      </c>
      <c r="BL333" s="112" t="s">
        <v>863</v>
      </c>
      <c r="BM333" s="194" t="s">
        <v>1132</v>
      </c>
    </row>
    <row r="334" spans="2:65" s="119" customFormat="1" ht="29.25" x14ac:dyDescent="0.25">
      <c r="B334" s="120"/>
      <c r="D334" s="196" t="s">
        <v>865</v>
      </c>
      <c r="F334" s="197" t="s">
        <v>1133</v>
      </c>
      <c r="L334" s="120"/>
      <c r="M334" s="198"/>
      <c r="T334" s="199"/>
      <c r="AT334" s="112" t="s">
        <v>865</v>
      </c>
      <c r="AU334" s="112" t="s">
        <v>240</v>
      </c>
    </row>
    <row r="335" spans="2:65" s="119" customFormat="1" x14ac:dyDescent="0.25">
      <c r="B335" s="120"/>
      <c r="D335" s="200" t="s">
        <v>867</v>
      </c>
      <c r="F335" s="472" t="s">
        <v>1134</v>
      </c>
      <c r="L335" s="120"/>
      <c r="M335" s="198"/>
      <c r="T335" s="199"/>
      <c r="AT335" s="112" t="s">
        <v>867</v>
      </c>
      <c r="AU335" s="112" t="s">
        <v>240</v>
      </c>
    </row>
    <row r="336" spans="2:65" s="202" customFormat="1" ht="11.25" x14ac:dyDescent="0.25">
      <c r="B336" s="203"/>
      <c r="D336" s="196" t="s">
        <v>869</v>
      </c>
      <c r="E336" s="204" t="s">
        <v>792</v>
      </c>
      <c r="F336" s="205" t="s">
        <v>1135</v>
      </c>
      <c r="H336" s="206">
        <v>24336.815999999999</v>
      </c>
      <c r="L336" s="203"/>
      <c r="M336" s="207"/>
      <c r="T336" s="208"/>
      <c r="AT336" s="204" t="s">
        <v>869</v>
      </c>
      <c r="AU336" s="204" t="s">
        <v>240</v>
      </c>
      <c r="AV336" s="202" t="s">
        <v>240</v>
      </c>
      <c r="AW336" s="202" t="s">
        <v>871</v>
      </c>
      <c r="AX336" s="202" t="s">
        <v>857</v>
      </c>
      <c r="AY336" s="204" t="s">
        <v>858</v>
      </c>
    </row>
    <row r="337" spans="2:65" s="202" customFormat="1" ht="11.25" x14ac:dyDescent="0.25">
      <c r="B337" s="203"/>
      <c r="D337" s="196" t="s">
        <v>869</v>
      </c>
      <c r="F337" s="205" t="s">
        <v>1136</v>
      </c>
      <c r="H337" s="206">
        <v>24.337</v>
      </c>
      <c r="L337" s="203"/>
      <c r="M337" s="207"/>
      <c r="T337" s="208"/>
      <c r="AT337" s="204" t="s">
        <v>869</v>
      </c>
      <c r="AU337" s="204" t="s">
        <v>240</v>
      </c>
      <c r="AV337" s="202" t="s">
        <v>240</v>
      </c>
      <c r="AW337" s="202" t="s">
        <v>787</v>
      </c>
      <c r="AX337" s="202" t="s">
        <v>544</v>
      </c>
      <c r="AY337" s="204" t="s">
        <v>858</v>
      </c>
    </row>
    <row r="338" spans="2:65" s="119" customFormat="1" ht="37.9" customHeight="1" x14ac:dyDescent="0.25">
      <c r="B338" s="120"/>
      <c r="C338" s="418" t="s">
        <v>284</v>
      </c>
      <c r="D338" s="418" t="s">
        <v>512</v>
      </c>
      <c r="E338" s="419" t="s">
        <v>1137</v>
      </c>
      <c r="F338" s="420" t="s">
        <v>1138</v>
      </c>
      <c r="G338" s="421" t="s">
        <v>84</v>
      </c>
      <c r="H338" s="422">
        <v>1</v>
      </c>
      <c r="I338" s="423"/>
      <c r="J338" s="423">
        <f>ROUND(I338*H338,2)</f>
        <v>0</v>
      </c>
      <c r="K338" s="420" t="s">
        <v>862</v>
      </c>
      <c r="L338" s="120"/>
      <c r="M338" s="190" t="s">
        <v>792</v>
      </c>
      <c r="N338" s="191" t="s">
        <v>809</v>
      </c>
      <c r="O338" s="192">
        <v>6.5220000000000002</v>
      </c>
      <c r="P338" s="192">
        <f>O338*H338</f>
        <v>6.5220000000000002</v>
      </c>
      <c r="Q338" s="192">
        <v>0.68342999999999998</v>
      </c>
      <c r="R338" s="192">
        <f>Q338*H338</f>
        <v>0.68342999999999998</v>
      </c>
      <c r="S338" s="192">
        <v>0</v>
      </c>
      <c r="T338" s="193">
        <f>S338*H338</f>
        <v>0</v>
      </c>
      <c r="AR338" s="194" t="s">
        <v>863</v>
      </c>
      <c r="AT338" s="194" t="s">
        <v>512</v>
      </c>
      <c r="AU338" s="194" t="s">
        <v>240</v>
      </c>
      <c r="AY338" s="112" t="s">
        <v>858</v>
      </c>
      <c r="BE338" s="195">
        <f>IF(N338="základní",J338,0)</f>
        <v>0</v>
      </c>
      <c r="BF338" s="195">
        <f>IF(N338="snížená",J338,0)</f>
        <v>0</v>
      </c>
      <c r="BG338" s="195">
        <f>IF(N338="zákl. přenesená",J338,0)</f>
        <v>0</v>
      </c>
      <c r="BH338" s="195">
        <f>IF(N338="sníž. přenesená",J338,0)</f>
        <v>0</v>
      </c>
      <c r="BI338" s="195">
        <f>IF(N338="nulová",J338,0)</f>
        <v>0</v>
      </c>
      <c r="BJ338" s="112" t="s">
        <v>544</v>
      </c>
      <c r="BK338" s="195">
        <f>ROUND(I338*H338,2)</f>
        <v>0</v>
      </c>
      <c r="BL338" s="112" t="s">
        <v>863</v>
      </c>
      <c r="BM338" s="194" t="s">
        <v>1139</v>
      </c>
    </row>
    <row r="339" spans="2:65" s="119" customFormat="1" ht="29.25" x14ac:dyDescent="0.25">
      <c r="B339" s="120"/>
      <c r="D339" s="196" t="s">
        <v>865</v>
      </c>
      <c r="F339" s="197" t="s">
        <v>1140</v>
      </c>
      <c r="L339" s="120"/>
      <c r="M339" s="198"/>
      <c r="T339" s="199"/>
      <c r="AT339" s="112" t="s">
        <v>865</v>
      </c>
      <c r="AU339" s="112" t="s">
        <v>240</v>
      </c>
    </row>
    <row r="340" spans="2:65" s="119" customFormat="1" x14ac:dyDescent="0.25">
      <c r="B340" s="120"/>
      <c r="D340" s="200" t="s">
        <v>867</v>
      </c>
      <c r="F340" s="472" t="s">
        <v>1141</v>
      </c>
      <c r="L340" s="120"/>
      <c r="M340" s="198"/>
      <c r="T340" s="199"/>
      <c r="AT340" s="112" t="s">
        <v>867</v>
      </c>
      <c r="AU340" s="112" t="s">
        <v>240</v>
      </c>
    </row>
    <row r="341" spans="2:65" s="119" customFormat="1" ht="37.9" customHeight="1" x14ac:dyDescent="0.25">
      <c r="B341" s="120"/>
      <c r="C341" s="418" t="s">
        <v>1142</v>
      </c>
      <c r="D341" s="418" t="s">
        <v>512</v>
      </c>
      <c r="E341" s="419" t="s">
        <v>1143</v>
      </c>
      <c r="F341" s="420" t="s">
        <v>1144</v>
      </c>
      <c r="G341" s="421" t="s">
        <v>85</v>
      </c>
      <c r="H341" s="422">
        <v>5.52</v>
      </c>
      <c r="I341" s="423"/>
      <c r="J341" s="423">
        <f>ROUND(I341*H341,2)</f>
        <v>0</v>
      </c>
      <c r="K341" s="420" t="s">
        <v>862</v>
      </c>
      <c r="L341" s="120"/>
      <c r="M341" s="190" t="s">
        <v>792</v>
      </c>
      <c r="N341" s="191" t="s">
        <v>809</v>
      </c>
      <c r="O341" s="192">
        <v>0.9</v>
      </c>
      <c r="P341" s="192">
        <f>O341*H341</f>
        <v>4.968</v>
      </c>
      <c r="Q341" s="192">
        <v>8.48E-2</v>
      </c>
      <c r="R341" s="192">
        <f>Q341*H341</f>
        <v>0.46809599999999996</v>
      </c>
      <c r="S341" s="192">
        <v>0</v>
      </c>
      <c r="T341" s="193">
        <f>S341*H341</f>
        <v>0</v>
      </c>
      <c r="AR341" s="194" t="s">
        <v>863</v>
      </c>
      <c r="AT341" s="194" t="s">
        <v>512</v>
      </c>
      <c r="AU341" s="194" t="s">
        <v>240</v>
      </c>
      <c r="AY341" s="112" t="s">
        <v>858</v>
      </c>
      <c r="BE341" s="195">
        <f>IF(N341="základní",J341,0)</f>
        <v>0</v>
      </c>
      <c r="BF341" s="195">
        <f>IF(N341="snížená",J341,0)</f>
        <v>0</v>
      </c>
      <c r="BG341" s="195">
        <f>IF(N341="zákl. přenesená",J341,0)</f>
        <v>0</v>
      </c>
      <c r="BH341" s="195">
        <f>IF(N341="sníž. přenesená",J341,0)</f>
        <v>0</v>
      </c>
      <c r="BI341" s="195">
        <f>IF(N341="nulová",J341,0)</f>
        <v>0</v>
      </c>
      <c r="BJ341" s="112" t="s">
        <v>544</v>
      </c>
      <c r="BK341" s="195">
        <f>ROUND(I341*H341,2)</f>
        <v>0</v>
      </c>
      <c r="BL341" s="112" t="s">
        <v>863</v>
      </c>
      <c r="BM341" s="194" t="s">
        <v>1145</v>
      </c>
    </row>
    <row r="342" spans="2:65" s="119" customFormat="1" ht="48.75" x14ac:dyDescent="0.25">
      <c r="B342" s="120"/>
      <c r="D342" s="196" t="s">
        <v>865</v>
      </c>
      <c r="F342" s="197" t="s">
        <v>1146</v>
      </c>
      <c r="L342" s="120"/>
      <c r="M342" s="198"/>
      <c r="T342" s="199"/>
      <c r="AT342" s="112" t="s">
        <v>865</v>
      </c>
      <c r="AU342" s="112" t="s">
        <v>240</v>
      </c>
    </row>
    <row r="343" spans="2:65" s="119" customFormat="1" x14ac:dyDescent="0.25">
      <c r="B343" s="120"/>
      <c r="D343" s="200" t="s">
        <v>867</v>
      </c>
      <c r="F343" s="472" t="s">
        <v>1147</v>
      </c>
      <c r="L343" s="120"/>
      <c r="M343" s="198"/>
      <c r="T343" s="199"/>
      <c r="AT343" s="112" t="s">
        <v>867</v>
      </c>
      <c r="AU343" s="112" t="s">
        <v>240</v>
      </c>
    </row>
    <row r="344" spans="2:65" s="119" customFormat="1" ht="49.15" customHeight="1" x14ac:dyDescent="0.25">
      <c r="B344" s="120"/>
      <c r="C344" s="418" t="s">
        <v>1148</v>
      </c>
      <c r="D344" s="418" t="s">
        <v>512</v>
      </c>
      <c r="E344" s="419" t="s">
        <v>1149</v>
      </c>
      <c r="F344" s="420" t="s">
        <v>1150</v>
      </c>
      <c r="G344" s="421" t="s">
        <v>85</v>
      </c>
      <c r="H344" s="422">
        <v>5.52</v>
      </c>
      <c r="I344" s="423"/>
      <c r="J344" s="423">
        <f>ROUND(I344*H344,2)</f>
        <v>0</v>
      </c>
      <c r="K344" s="420" t="s">
        <v>862</v>
      </c>
      <c r="L344" s="120"/>
      <c r="M344" s="190" t="s">
        <v>792</v>
      </c>
      <c r="N344" s="191" t="s">
        <v>809</v>
      </c>
      <c r="O344" s="192">
        <v>3.1739999999999999</v>
      </c>
      <c r="P344" s="192">
        <f>O344*H344</f>
        <v>17.520479999999999</v>
      </c>
      <c r="Q344" s="192">
        <v>0.21865999999999999</v>
      </c>
      <c r="R344" s="192">
        <f>Q344*H344</f>
        <v>1.2070031999999999</v>
      </c>
      <c r="S344" s="192">
        <v>0</v>
      </c>
      <c r="T344" s="193">
        <f>S344*H344</f>
        <v>0</v>
      </c>
      <c r="AR344" s="194" t="s">
        <v>863</v>
      </c>
      <c r="AT344" s="194" t="s">
        <v>512</v>
      </c>
      <c r="AU344" s="194" t="s">
        <v>240</v>
      </c>
      <c r="AY344" s="112" t="s">
        <v>858</v>
      </c>
      <c r="BE344" s="195">
        <f>IF(N344="základní",J344,0)</f>
        <v>0</v>
      </c>
      <c r="BF344" s="195">
        <f>IF(N344="snížená",J344,0)</f>
        <v>0</v>
      </c>
      <c r="BG344" s="195">
        <f>IF(N344="zákl. přenesená",J344,0)</f>
        <v>0</v>
      </c>
      <c r="BH344" s="195">
        <f>IF(N344="sníž. přenesená",J344,0)</f>
        <v>0</v>
      </c>
      <c r="BI344" s="195">
        <f>IF(N344="nulová",J344,0)</f>
        <v>0</v>
      </c>
      <c r="BJ344" s="112" t="s">
        <v>544</v>
      </c>
      <c r="BK344" s="195">
        <f>ROUND(I344*H344,2)</f>
        <v>0</v>
      </c>
      <c r="BL344" s="112" t="s">
        <v>863</v>
      </c>
      <c r="BM344" s="194" t="s">
        <v>1151</v>
      </c>
    </row>
    <row r="345" spans="2:65" s="119" customFormat="1" ht="48.75" x14ac:dyDescent="0.25">
      <c r="B345" s="120"/>
      <c r="D345" s="196" t="s">
        <v>865</v>
      </c>
      <c r="F345" s="197" t="s">
        <v>1152</v>
      </c>
      <c r="L345" s="120"/>
      <c r="M345" s="198"/>
      <c r="T345" s="199"/>
      <c r="AT345" s="112" t="s">
        <v>865</v>
      </c>
      <c r="AU345" s="112" t="s">
        <v>240</v>
      </c>
    </row>
    <row r="346" spans="2:65" s="119" customFormat="1" x14ac:dyDescent="0.25">
      <c r="B346" s="120"/>
      <c r="D346" s="200" t="s">
        <v>867</v>
      </c>
      <c r="F346" s="472" t="s">
        <v>1153</v>
      </c>
      <c r="L346" s="120"/>
      <c r="M346" s="198"/>
      <c r="T346" s="199"/>
      <c r="AT346" s="112" t="s">
        <v>867</v>
      </c>
      <c r="AU346" s="112" t="s">
        <v>240</v>
      </c>
    </row>
    <row r="347" spans="2:65" s="202" customFormat="1" ht="11.25" x14ac:dyDescent="0.25">
      <c r="B347" s="203"/>
      <c r="D347" s="196" t="s">
        <v>869</v>
      </c>
      <c r="E347" s="204" t="s">
        <v>792</v>
      </c>
      <c r="F347" s="205" t="s">
        <v>1154</v>
      </c>
      <c r="H347" s="206">
        <v>5.52</v>
      </c>
      <c r="L347" s="203"/>
      <c r="M347" s="207"/>
      <c r="T347" s="208"/>
      <c r="AT347" s="204" t="s">
        <v>869</v>
      </c>
      <c r="AU347" s="204" t="s">
        <v>240</v>
      </c>
      <c r="AV347" s="202" t="s">
        <v>240</v>
      </c>
      <c r="AW347" s="202" t="s">
        <v>871</v>
      </c>
      <c r="AX347" s="202" t="s">
        <v>857</v>
      </c>
      <c r="AY347" s="204" t="s">
        <v>858</v>
      </c>
    </row>
    <row r="348" spans="2:65" s="119" customFormat="1" ht="24.2" customHeight="1" x14ac:dyDescent="0.25">
      <c r="B348" s="120"/>
      <c r="C348" s="418" t="s">
        <v>1155</v>
      </c>
      <c r="D348" s="418" t="s">
        <v>512</v>
      </c>
      <c r="E348" s="419" t="s">
        <v>1156</v>
      </c>
      <c r="F348" s="420" t="s">
        <v>1157</v>
      </c>
      <c r="G348" s="421" t="s">
        <v>67</v>
      </c>
      <c r="H348" s="422">
        <v>1</v>
      </c>
      <c r="I348" s="423"/>
      <c r="J348" s="423">
        <f>ROUND(I348*H348,2)</f>
        <v>0</v>
      </c>
      <c r="K348" s="420" t="s">
        <v>862</v>
      </c>
      <c r="L348" s="120"/>
      <c r="M348" s="190" t="s">
        <v>792</v>
      </c>
      <c r="N348" s="191" t="s">
        <v>809</v>
      </c>
      <c r="O348" s="192">
        <v>1.5</v>
      </c>
      <c r="P348" s="192">
        <f>O348*H348</f>
        <v>1.5</v>
      </c>
      <c r="Q348" s="192">
        <v>7.7999999999999996E-3</v>
      </c>
      <c r="R348" s="192">
        <f>Q348*H348</f>
        <v>7.7999999999999996E-3</v>
      </c>
      <c r="S348" s="192">
        <v>0</v>
      </c>
      <c r="T348" s="193">
        <f>S348*H348</f>
        <v>0</v>
      </c>
      <c r="AR348" s="194" t="s">
        <v>863</v>
      </c>
      <c r="AT348" s="194" t="s">
        <v>512</v>
      </c>
      <c r="AU348" s="194" t="s">
        <v>240</v>
      </c>
      <c r="AY348" s="112" t="s">
        <v>858</v>
      </c>
      <c r="BE348" s="195">
        <f>IF(N348="základní",J348,0)</f>
        <v>0</v>
      </c>
      <c r="BF348" s="195">
        <f>IF(N348="snížená",J348,0)</f>
        <v>0</v>
      </c>
      <c r="BG348" s="195">
        <f>IF(N348="zákl. přenesená",J348,0)</f>
        <v>0</v>
      </c>
      <c r="BH348" s="195">
        <f>IF(N348="sníž. přenesená",J348,0)</f>
        <v>0</v>
      </c>
      <c r="BI348" s="195">
        <f>IF(N348="nulová",J348,0)</f>
        <v>0</v>
      </c>
      <c r="BJ348" s="112" t="s">
        <v>544</v>
      </c>
      <c r="BK348" s="195">
        <f>ROUND(I348*H348,2)</f>
        <v>0</v>
      </c>
      <c r="BL348" s="112" t="s">
        <v>863</v>
      </c>
      <c r="BM348" s="194" t="s">
        <v>1158</v>
      </c>
    </row>
    <row r="349" spans="2:65" s="119" customFormat="1" ht="19.5" x14ac:dyDescent="0.25">
      <c r="B349" s="120"/>
      <c r="D349" s="196" t="s">
        <v>865</v>
      </c>
      <c r="F349" s="197" t="s">
        <v>1159</v>
      </c>
      <c r="L349" s="120"/>
      <c r="M349" s="198"/>
      <c r="T349" s="199"/>
      <c r="AT349" s="112" t="s">
        <v>865</v>
      </c>
      <c r="AU349" s="112" t="s">
        <v>240</v>
      </c>
    </row>
    <row r="350" spans="2:65" s="119" customFormat="1" x14ac:dyDescent="0.25">
      <c r="B350" s="120"/>
      <c r="D350" s="200" t="s">
        <v>867</v>
      </c>
      <c r="F350" s="472" t="s">
        <v>1160</v>
      </c>
      <c r="L350" s="120"/>
      <c r="M350" s="198"/>
      <c r="T350" s="199"/>
      <c r="AT350" s="112" t="s">
        <v>867</v>
      </c>
      <c r="AU350" s="112" t="s">
        <v>240</v>
      </c>
    </row>
    <row r="351" spans="2:65" s="119" customFormat="1" ht="33" customHeight="1" x14ac:dyDescent="0.25">
      <c r="B351" s="120"/>
      <c r="C351" s="418" t="s">
        <v>1161</v>
      </c>
      <c r="D351" s="418" t="s">
        <v>512</v>
      </c>
      <c r="E351" s="419" t="s">
        <v>1162</v>
      </c>
      <c r="F351" s="420" t="s">
        <v>1163</v>
      </c>
      <c r="G351" s="421" t="s">
        <v>67</v>
      </c>
      <c r="H351" s="422">
        <v>3</v>
      </c>
      <c r="I351" s="423"/>
      <c r="J351" s="423">
        <f>ROUND(I351*H351,2)</f>
        <v>0</v>
      </c>
      <c r="K351" s="420" t="s">
        <v>862</v>
      </c>
      <c r="L351" s="120"/>
      <c r="M351" s="190" t="s">
        <v>792</v>
      </c>
      <c r="N351" s="191" t="s">
        <v>809</v>
      </c>
      <c r="O351" s="192">
        <v>0.192</v>
      </c>
      <c r="P351" s="192">
        <f>O351*H351</f>
        <v>0.57600000000000007</v>
      </c>
      <c r="Q351" s="192">
        <v>2.6280000000000001E-2</v>
      </c>
      <c r="R351" s="192">
        <f>Q351*H351</f>
        <v>7.8840000000000007E-2</v>
      </c>
      <c r="S351" s="192">
        <v>0</v>
      </c>
      <c r="T351" s="193">
        <f>S351*H351</f>
        <v>0</v>
      </c>
      <c r="AR351" s="194" t="s">
        <v>863</v>
      </c>
      <c r="AT351" s="194" t="s">
        <v>512</v>
      </c>
      <c r="AU351" s="194" t="s">
        <v>240</v>
      </c>
      <c r="AY351" s="112" t="s">
        <v>858</v>
      </c>
      <c r="BE351" s="195">
        <f>IF(N351="základní",J351,0)</f>
        <v>0</v>
      </c>
      <c r="BF351" s="195">
        <f>IF(N351="snížená",J351,0)</f>
        <v>0</v>
      </c>
      <c r="BG351" s="195">
        <f>IF(N351="zákl. přenesená",J351,0)</f>
        <v>0</v>
      </c>
      <c r="BH351" s="195">
        <f>IF(N351="sníž. přenesená",J351,0)</f>
        <v>0</v>
      </c>
      <c r="BI351" s="195">
        <f>IF(N351="nulová",J351,0)</f>
        <v>0</v>
      </c>
      <c r="BJ351" s="112" t="s">
        <v>544</v>
      </c>
      <c r="BK351" s="195">
        <f>ROUND(I351*H351,2)</f>
        <v>0</v>
      </c>
      <c r="BL351" s="112" t="s">
        <v>863</v>
      </c>
      <c r="BM351" s="194" t="s">
        <v>1164</v>
      </c>
    </row>
    <row r="352" spans="2:65" s="119" customFormat="1" ht="29.25" x14ac:dyDescent="0.25">
      <c r="B352" s="120"/>
      <c r="D352" s="196" t="s">
        <v>865</v>
      </c>
      <c r="F352" s="197" t="s">
        <v>1165</v>
      </c>
      <c r="L352" s="120"/>
      <c r="M352" s="198"/>
      <c r="T352" s="199"/>
      <c r="AT352" s="112" t="s">
        <v>865</v>
      </c>
      <c r="AU352" s="112" t="s">
        <v>240</v>
      </c>
    </row>
    <row r="353" spans="2:65" s="119" customFormat="1" x14ac:dyDescent="0.25">
      <c r="B353" s="120"/>
      <c r="D353" s="200" t="s">
        <v>867</v>
      </c>
      <c r="F353" s="472" t="s">
        <v>1166</v>
      </c>
      <c r="L353" s="120"/>
      <c r="M353" s="198"/>
      <c r="T353" s="199"/>
      <c r="AT353" s="112" t="s">
        <v>867</v>
      </c>
      <c r="AU353" s="112" t="s">
        <v>240</v>
      </c>
    </row>
    <row r="354" spans="2:65" s="202" customFormat="1" ht="11.25" x14ac:dyDescent="0.25">
      <c r="B354" s="203"/>
      <c r="D354" s="196" t="s">
        <v>869</v>
      </c>
      <c r="E354" s="204" t="s">
        <v>792</v>
      </c>
      <c r="F354" s="205" t="s">
        <v>724</v>
      </c>
      <c r="H354" s="206">
        <v>3</v>
      </c>
      <c r="L354" s="203"/>
      <c r="M354" s="207"/>
      <c r="T354" s="208"/>
      <c r="AT354" s="204" t="s">
        <v>869</v>
      </c>
      <c r="AU354" s="204" t="s">
        <v>240</v>
      </c>
      <c r="AV354" s="202" t="s">
        <v>240</v>
      </c>
      <c r="AW354" s="202" t="s">
        <v>871</v>
      </c>
      <c r="AX354" s="202" t="s">
        <v>857</v>
      </c>
      <c r="AY354" s="204" t="s">
        <v>858</v>
      </c>
    </row>
    <row r="355" spans="2:65" s="119" customFormat="1" ht="33" customHeight="1" x14ac:dyDescent="0.25">
      <c r="B355" s="120"/>
      <c r="C355" s="418" t="s">
        <v>1167</v>
      </c>
      <c r="D355" s="418" t="s">
        <v>512</v>
      </c>
      <c r="E355" s="419" t="s">
        <v>1168</v>
      </c>
      <c r="F355" s="420" t="s">
        <v>1169</v>
      </c>
      <c r="G355" s="421" t="s">
        <v>67</v>
      </c>
      <c r="H355" s="422">
        <v>1</v>
      </c>
      <c r="I355" s="423"/>
      <c r="J355" s="423">
        <f>ROUND(I355*H355,2)</f>
        <v>0</v>
      </c>
      <c r="K355" s="420" t="s">
        <v>862</v>
      </c>
      <c r="L355" s="120"/>
      <c r="M355" s="190" t="s">
        <v>792</v>
      </c>
      <c r="N355" s="191" t="s">
        <v>809</v>
      </c>
      <c r="O355" s="192">
        <v>0.28999999999999998</v>
      </c>
      <c r="P355" s="192">
        <f>O355*H355</f>
        <v>0.28999999999999998</v>
      </c>
      <c r="Q355" s="192">
        <v>5.5280000000000003E-2</v>
      </c>
      <c r="R355" s="192">
        <f>Q355*H355</f>
        <v>5.5280000000000003E-2</v>
      </c>
      <c r="S355" s="192">
        <v>0</v>
      </c>
      <c r="T355" s="193">
        <f>S355*H355</f>
        <v>0</v>
      </c>
      <c r="AR355" s="194" t="s">
        <v>863</v>
      </c>
      <c r="AT355" s="194" t="s">
        <v>512</v>
      </c>
      <c r="AU355" s="194" t="s">
        <v>240</v>
      </c>
      <c r="AY355" s="112" t="s">
        <v>858</v>
      </c>
      <c r="BE355" s="195">
        <f>IF(N355="základní",J355,0)</f>
        <v>0</v>
      </c>
      <c r="BF355" s="195">
        <f>IF(N355="snížená",J355,0)</f>
        <v>0</v>
      </c>
      <c r="BG355" s="195">
        <f>IF(N355="zákl. přenesená",J355,0)</f>
        <v>0</v>
      </c>
      <c r="BH355" s="195">
        <f>IF(N355="sníž. přenesená",J355,0)</f>
        <v>0</v>
      </c>
      <c r="BI355" s="195">
        <f>IF(N355="nulová",J355,0)</f>
        <v>0</v>
      </c>
      <c r="BJ355" s="112" t="s">
        <v>544</v>
      </c>
      <c r="BK355" s="195">
        <f>ROUND(I355*H355,2)</f>
        <v>0</v>
      </c>
      <c r="BL355" s="112" t="s">
        <v>863</v>
      </c>
      <c r="BM355" s="194" t="s">
        <v>1170</v>
      </c>
    </row>
    <row r="356" spans="2:65" s="119" customFormat="1" ht="29.25" x14ac:dyDescent="0.25">
      <c r="B356" s="120"/>
      <c r="D356" s="196" t="s">
        <v>865</v>
      </c>
      <c r="F356" s="197" t="s">
        <v>1171</v>
      </c>
      <c r="L356" s="120"/>
      <c r="M356" s="198"/>
      <c r="T356" s="199"/>
      <c r="AT356" s="112" t="s">
        <v>865</v>
      </c>
      <c r="AU356" s="112" t="s">
        <v>240</v>
      </c>
    </row>
    <row r="357" spans="2:65" s="119" customFormat="1" x14ac:dyDescent="0.25">
      <c r="B357" s="120"/>
      <c r="D357" s="200" t="s">
        <v>867</v>
      </c>
      <c r="F357" s="472" t="s">
        <v>1172</v>
      </c>
      <c r="L357" s="120"/>
      <c r="M357" s="198"/>
      <c r="T357" s="199"/>
      <c r="AT357" s="112" t="s">
        <v>867</v>
      </c>
      <c r="AU357" s="112" t="s">
        <v>240</v>
      </c>
    </row>
    <row r="358" spans="2:65" s="202" customFormat="1" ht="11.25" x14ac:dyDescent="0.25">
      <c r="B358" s="203"/>
      <c r="D358" s="196" t="s">
        <v>869</v>
      </c>
      <c r="E358" s="204" t="s">
        <v>792</v>
      </c>
      <c r="F358" s="205" t="s">
        <v>544</v>
      </c>
      <c r="H358" s="206">
        <v>1</v>
      </c>
      <c r="L358" s="203"/>
      <c r="M358" s="207"/>
      <c r="T358" s="208"/>
      <c r="AT358" s="204" t="s">
        <v>869</v>
      </c>
      <c r="AU358" s="204" t="s">
        <v>240</v>
      </c>
      <c r="AV358" s="202" t="s">
        <v>240</v>
      </c>
      <c r="AW358" s="202" t="s">
        <v>871</v>
      </c>
      <c r="AX358" s="202" t="s">
        <v>857</v>
      </c>
      <c r="AY358" s="204" t="s">
        <v>858</v>
      </c>
    </row>
    <row r="359" spans="2:65" s="119" customFormat="1" ht="33" customHeight="1" x14ac:dyDescent="0.25">
      <c r="B359" s="120"/>
      <c r="C359" s="418" t="s">
        <v>1173</v>
      </c>
      <c r="D359" s="418" t="s">
        <v>512</v>
      </c>
      <c r="E359" s="419" t="s">
        <v>88</v>
      </c>
      <c r="F359" s="420" t="s">
        <v>89</v>
      </c>
      <c r="G359" s="421" t="s">
        <v>67</v>
      </c>
      <c r="H359" s="422">
        <v>12</v>
      </c>
      <c r="I359" s="423"/>
      <c r="J359" s="423">
        <f>ROUND(I359*H359,2)</f>
        <v>0</v>
      </c>
      <c r="K359" s="420" t="s">
        <v>862</v>
      </c>
      <c r="L359" s="120"/>
      <c r="M359" s="190" t="s">
        <v>792</v>
      </c>
      <c r="N359" s="191" t="s">
        <v>809</v>
      </c>
      <c r="O359" s="192">
        <v>0.246</v>
      </c>
      <c r="P359" s="192">
        <f>O359*H359</f>
        <v>2.952</v>
      </c>
      <c r="Q359" s="192">
        <v>3.193E-2</v>
      </c>
      <c r="R359" s="192">
        <f>Q359*H359</f>
        <v>0.38316</v>
      </c>
      <c r="S359" s="192">
        <v>0</v>
      </c>
      <c r="T359" s="193">
        <f>S359*H359</f>
        <v>0</v>
      </c>
      <c r="AR359" s="194" t="s">
        <v>863</v>
      </c>
      <c r="AT359" s="194" t="s">
        <v>512</v>
      </c>
      <c r="AU359" s="194" t="s">
        <v>240</v>
      </c>
      <c r="AY359" s="112" t="s">
        <v>858</v>
      </c>
      <c r="BE359" s="195">
        <f>IF(N359="základní",J359,0)</f>
        <v>0</v>
      </c>
      <c r="BF359" s="195">
        <f>IF(N359="snížená",J359,0)</f>
        <v>0</v>
      </c>
      <c r="BG359" s="195">
        <f>IF(N359="zákl. přenesená",J359,0)</f>
        <v>0</v>
      </c>
      <c r="BH359" s="195">
        <f>IF(N359="sníž. přenesená",J359,0)</f>
        <v>0</v>
      </c>
      <c r="BI359" s="195">
        <f>IF(N359="nulová",J359,0)</f>
        <v>0</v>
      </c>
      <c r="BJ359" s="112" t="s">
        <v>544</v>
      </c>
      <c r="BK359" s="195">
        <f>ROUND(I359*H359,2)</f>
        <v>0</v>
      </c>
      <c r="BL359" s="112" t="s">
        <v>863</v>
      </c>
      <c r="BM359" s="194" t="s">
        <v>1174</v>
      </c>
    </row>
    <row r="360" spans="2:65" s="119" customFormat="1" ht="29.25" x14ac:dyDescent="0.25">
      <c r="B360" s="120"/>
      <c r="D360" s="196" t="s">
        <v>865</v>
      </c>
      <c r="F360" s="197" t="s">
        <v>1175</v>
      </c>
      <c r="L360" s="120"/>
      <c r="M360" s="198"/>
      <c r="T360" s="199"/>
      <c r="AT360" s="112" t="s">
        <v>865</v>
      </c>
      <c r="AU360" s="112" t="s">
        <v>240</v>
      </c>
    </row>
    <row r="361" spans="2:65" s="119" customFormat="1" x14ac:dyDescent="0.25">
      <c r="B361" s="120"/>
      <c r="D361" s="200" t="s">
        <v>867</v>
      </c>
      <c r="F361" s="472" t="s">
        <v>1176</v>
      </c>
      <c r="L361" s="120"/>
      <c r="M361" s="198"/>
      <c r="T361" s="199"/>
      <c r="AT361" s="112" t="s">
        <v>867</v>
      </c>
      <c r="AU361" s="112" t="s">
        <v>240</v>
      </c>
    </row>
    <row r="362" spans="2:65" s="202" customFormat="1" ht="11.25" x14ac:dyDescent="0.25">
      <c r="B362" s="203"/>
      <c r="D362" s="196" t="s">
        <v>869</v>
      </c>
      <c r="E362" s="204" t="s">
        <v>792</v>
      </c>
      <c r="F362" s="205" t="s">
        <v>931</v>
      </c>
      <c r="H362" s="206">
        <v>12</v>
      </c>
      <c r="L362" s="203"/>
      <c r="M362" s="207"/>
      <c r="T362" s="208"/>
      <c r="AT362" s="204" t="s">
        <v>869</v>
      </c>
      <c r="AU362" s="204" t="s">
        <v>240</v>
      </c>
      <c r="AV362" s="202" t="s">
        <v>240</v>
      </c>
      <c r="AW362" s="202" t="s">
        <v>871</v>
      </c>
      <c r="AX362" s="202" t="s">
        <v>857</v>
      </c>
      <c r="AY362" s="204" t="s">
        <v>858</v>
      </c>
    </row>
    <row r="363" spans="2:65" s="119" customFormat="1" ht="33" customHeight="1" x14ac:dyDescent="0.25">
      <c r="B363" s="120"/>
      <c r="C363" s="418" t="s">
        <v>1177</v>
      </c>
      <c r="D363" s="418" t="s">
        <v>512</v>
      </c>
      <c r="E363" s="419" t="s">
        <v>1178</v>
      </c>
      <c r="F363" s="420" t="s">
        <v>1179</v>
      </c>
      <c r="G363" s="421" t="s">
        <v>67</v>
      </c>
      <c r="H363" s="422">
        <v>3</v>
      </c>
      <c r="I363" s="423"/>
      <c r="J363" s="423">
        <f>ROUND(I363*H363,2)</f>
        <v>0</v>
      </c>
      <c r="K363" s="420" t="s">
        <v>862</v>
      </c>
      <c r="L363" s="120"/>
      <c r="M363" s="190" t="s">
        <v>792</v>
      </c>
      <c r="N363" s="191" t="s">
        <v>809</v>
      </c>
      <c r="O363" s="192">
        <v>0.254</v>
      </c>
      <c r="P363" s="192">
        <f>O363*H363</f>
        <v>0.76200000000000001</v>
      </c>
      <c r="Q363" s="192">
        <v>3.8030000000000001E-2</v>
      </c>
      <c r="R363" s="192">
        <f>Q363*H363</f>
        <v>0.11409</v>
      </c>
      <c r="S363" s="192">
        <v>0</v>
      </c>
      <c r="T363" s="193">
        <f>S363*H363</f>
        <v>0</v>
      </c>
      <c r="AR363" s="194" t="s">
        <v>863</v>
      </c>
      <c r="AT363" s="194" t="s">
        <v>512</v>
      </c>
      <c r="AU363" s="194" t="s">
        <v>240</v>
      </c>
      <c r="AY363" s="112" t="s">
        <v>858</v>
      </c>
      <c r="BE363" s="195">
        <f>IF(N363="základní",J363,0)</f>
        <v>0</v>
      </c>
      <c r="BF363" s="195">
        <f>IF(N363="snížená",J363,0)</f>
        <v>0</v>
      </c>
      <c r="BG363" s="195">
        <f>IF(N363="zákl. přenesená",J363,0)</f>
        <v>0</v>
      </c>
      <c r="BH363" s="195">
        <f>IF(N363="sníž. přenesená",J363,0)</f>
        <v>0</v>
      </c>
      <c r="BI363" s="195">
        <f>IF(N363="nulová",J363,0)</f>
        <v>0</v>
      </c>
      <c r="BJ363" s="112" t="s">
        <v>544</v>
      </c>
      <c r="BK363" s="195">
        <f>ROUND(I363*H363,2)</f>
        <v>0</v>
      </c>
      <c r="BL363" s="112" t="s">
        <v>863</v>
      </c>
      <c r="BM363" s="194" t="s">
        <v>1180</v>
      </c>
    </row>
    <row r="364" spans="2:65" s="119" customFormat="1" ht="29.25" x14ac:dyDescent="0.25">
      <c r="B364" s="120"/>
      <c r="D364" s="196" t="s">
        <v>865</v>
      </c>
      <c r="F364" s="197" t="s">
        <v>1181</v>
      </c>
      <c r="L364" s="120"/>
      <c r="M364" s="198"/>
      <c r="T364" s="199"/>
      <c r="AT364" s="112" t="s">
        <v>865</v>
      </c>
      <c r="AU364" s="112" t="s">
        <v>240</v>
      </c>
    </row>
    <row r="365" spans="2:65" s="119" customFormat="1" x14ac:dyDescent="0.25">
      <c r="B365" s="120"/>
      <c r="D365" s="200" t="s">
        <v>867</v>
      </c>
      <c r="F365" s="472" t="s">
        <v>1182</v>
      </c>
      <c r="L365" s="120"/>
      <c r="M365" s="198"/>
      <c r="T365" s="199"/>
      <c r="AT365" s="112" t="s">
        <v>867</v>
      </c>
      <c r="AU365" s="112" t="s">
        <v>240</v>
      </c>
    </row>
    <row r="366" spans="2:65" s="202" customFormat="1" ht="11.25" x14ac:dyDescent="0.25">
      <c r="B366" s="203"/>
      <c r="D366" s="196" t="s">
        <v>869</v>
      </c>
      <c r="E366" s="204" t="s">
        <v>792</v>
      </c>
      <c r="F366" s="205" t="s">
        <v>724</v>
      </c>
      <c r="H366" s="206">
        <v>3</v>
      </c>
      <c r="L366" s="203"/>
      <c r="M366" s="207"/>
      <c r="T366" s="208"/>
      <c r="AT366" s="204" t="s">
        <v>869</v>
      </c>
      <c r="AU366" s="204" t="s">
        <v>240</v>
      </c>
      <c r="AV366" s="202" t="s">
        <v>240</v>
      </c>
      <c r="AW366" s="202" t="s">
        <v>871</v>
      </c>
      <c r="AX366" s="202" t="s">
        <v>857</v>
      </c>
      <c r="AY366" s="204" t="s">
        <v>858</v>
      </c>
    </row>
    <row r="367" spans="2:65" s="119" customFormat="1" ht="33" customHeight="1" x14ac:dyDescent="0.25">
      <c r="B367" s="120"/>
      <c r="C367" s="418" t="s">
        <v>1183</v>
      </c>
      <c r="D367" s="418" t="s">
        <v>512</v>
      </c>
      <c r="E367" s="419" t="s">
        <v>90</v>
      </c>
      <c r="F367" s="420" t="s">
        <v>91</v>
      </c>
      <c r="G367" s="421" t="s">
        <v>67</v>
      </c>
      <c r="H367" s="422">
        <v>1</v>
      </c>
      <c r="I367" s="423"/>
      <c r="J367" s="423">
        <f>ROUND(I367*H367,2)</f>
        <v>0</v>
      </c>
      <c r="K367" s="420" t="s">
        <v>862</v>
      </c>
      <c r="L367" s="120"/>
      <c r="M367" s="190" t="s">
        <v>792</v>
      </c>
      <c r="N367" s="191" t="s">
        <v>809</v>
      </c>
      <c r="O367" s="192">
        <v>0.28299999999999997</v>
      </c>
      <c r="P367" s="192">
        <f>O367*H367</f>
        <v>0.28299999999999997</v>
      </c>
      <c r="Q367" s="192">
        <v>5.3629999999999997E-2</v>
      </c>
      <c r="R367" s="192">
        <f>Q367*H367</f>
        <v>5.3629999999999997E-2</v>
      </c>
      <c r="S367" s="192">
        <v>0</v>
      </c>
      <c r="T367" s="193">
        <f>S367*H367</f>
        <v>0</v>
      </c>
      <c r="AR367" s="194" t="s">
        <v>863</v>
      </c>
      <c r="AT367" s="194" t="s">
        <v>512</v>
      </c>
      <c r="AU367" s="194" t="s">
        <v>240</v>
      </c>
      <c r="AY367" s="112" t="s">
        <v>858</v>
      </c>
      <c r="BE367" s="195">
        <f>IF(N367="základní",J367,0)</f>
        <v>0</v>
      </c>
      <c r="BF367" s="195">
        <f>IF(N367="snížená",J367,0)</f>
        <v>0</v>
      </c>
      <c r="BG367" s="195">
        <f>IF(N367="zákl. přenesená",J367,0)</f>
        <v>0</v>
      </c>
      <c r="BH367" s="195">
        <f>IF(N367="sníž. přenesená",J367,0)</f>
        <v>0</v>
      </c>
      <c r="BI367" s="195">
        <f>IF(N367="nulová",J367,0)</f>
        <v>0</v>
      </c>
      <c r="BJ367" s="112" t="s">
        <v>544</v>
      </c>
      <c r="BK367" s="195">
        <f>ROUND(I367*H367,2)</f>
        <v>0</v>
      </c>
      <c r="BL367" s="112" t="s">
        <v>863</v>
      </c>
      <c r="BM367" s="194" t="s">
        <v>1184</v>
      </c>
    </row>
    <row r="368" spans="2:65" s="119" customFormat="1" ht="29.25" x14ac:dyDescent="0.25">
      <c r="B368" s="120"/>
      <c r="D368" s="196" t="s">
        <v>865</v>
      </c>
      <c r="F368" s="197" t="s">
        <v>1185</v>
      </c>
      <c r="L368" s="120"/>
      <c r="M368" s="198"/>
      <c r="T368" s="199"/>
      <c r="AT368" s="112" t="s">
        <v>865</v>
      </c>
      <c r="AU368" s="112" t="s">
        <v>240</v>
      </c>
    </row>
    <row r="369" spans="2:65" s="119" customFormat="1" x14ac:dyDescent="0.25">
      <c r="B369" s="120"/>
      <c r="D369" s="200" t="s">
        <v>867</v>
      </c>
      <c r="F369" s="472" t="s">
        <v>1186</v>
      </c>
      <c r="L369" s="120"/>
      <c r="M369" s="198"/>
      <c r="T369" s="199"/>
      <c r="AT369" s="112" t="s">
        <v>867</v>
      </c>
      <c r="AU369" s="112" t="s">
        <v>240</v>
      </c>
    </row>
    <row r="370" spans="2:65" s="202" customFormat="1" ht="11.25" x14ac:dyDescent="0.25">
      <c r="B370" s="203"/>
      <c r="D370" s="196" t="s">
        <v>869</v>
      </c>
      <c r="E370" s="204" t="s">
        <v>792</v>
      </c>
      <c r="F370" s="205" t="s">
        <v>544</v>
      </c>
      <c r="H370" s="206">
        <v>1</v>
      </c>
      <c r="L370" s="203"/>
      <c r="M370" s="207"/>
      <c r="T370" s="208"/>
      <c r="AT370" s="204" t="s">
        <v>869</v>
      </c>
      <c r="AU370" s="204" t="s">
        <v>240</v>
      </c>
      <c r="AV370" s="202" t="s">
        <v>240</v>
      </c>
      <c r="AW370" s="202" t="s">
        <v>871</v>
      </c>
      <c r="AX370" s="202" t="s">
        <v>857</v>
      </c>
      <c r="AY370" s="204" t="s">
        <v>858</v>
      </c>
    </row>
    <row r="371" spans="2:65" s="119" customFormat="1" ht="33" customHeight="1" x14ac:dyDescent="0.25">
      <c r="B371" s="120"/>
      <c r="C371" s="418" t="s">
        <v>1187</v>
      </c>
      <c r="D371" s="418" t="s">
        <v>512</v>
      </c>
      <c r="E371" s="419" t="s">
        <v>1188</v>
      </c>
      <c r="F371" s="420" t="s">
        <v>1189</v>
      </c>
      <c r="G371" s="421" t="s">
        <v>67</v>
      </c>
      <c r="H371" s="422">
        <v>1</v>
      </c>
      <c r="I371" s="423"/>
      <c r="J371" s="423">
        <f>ROUND(I371*H371,2)</f>
        <v>0</v>
      </c>
      <c r="K371" s="420" t="s">
        <v>862</v>
      </c>
      <c r="L371" s="120"/>
      <c r="M371" s="190" t="s">
        <v>792</v>
      </c>
      <c r="N371" s="191" t="s">
        <v>809</v>
      </c>
      <c r="O371" s="192">
        <v>0.36899999999999999</v>
      </c>
      <c r="P371" s="192">
        <f>O371*H371</f>
        <v>0.36899999999999999</v>
      </c>
      <c r="Q371" s="192">
        <v>6.6930000000000003E-2</v>
      </c>
      <c r="R371" s="192">
        <f>Q371*H371</f>
        <v>6.6930000000000003E-2</v>
      </c>
      <c r="S371" s="192">
        <v>0</v>
      </c>
      <c r="T371" s="193">
        <f>S371*H371</f>
        <v>0</v>
      </c>
      <c r="AR371" s="194" t="s">
        <v>863</v>
      </c>
      <c r="AT371" s="194" t="s">
        <v>512</v>
      </c>
      <c r="AU371" s="194" t="s">
        <v>240</v>
      </c>
      <c r="AY371" s="112" t="s">
        <v>858</v>
      </c>
      <c r="BE371" s="195">
        <f>IF(N371="základní",J371,0)</f>
        <v>0</v>
      </c>
      <c r="BF371" s="195">
        <f>IF(N371="snížená",J371,0)</f>
        <v>0</v>
      </c>
      <c r="BG371" s="195">
        <f>IF(N371="zákl. přenesená",J371,0)</f>
        <v>0</v>
      </c>
      <c r="BH371" s="195">
        <f>IF(N371="sníž. přenesená",J371,0)</f>
        <v>0</v>
      </c>
      <c r="BI371" s="195">
        <f>IF(N371="nulová",J371,0)</f>
        <v>0</v>
      </c>
      <c r="BJ371" s="112" t="s">
        <v>544</v>
      </c>
      <c r="BK371" s="195">
        <f>ROUND(I371*H371,2)</f>
        <v>0</v>
      </c>
      <c r="BL371" s="112" t="s">
        <v>863</v>
      </c>
      <c r="BM371" s="194" t="s">
        <v>1190</v>
      </c>
    </row>
    <row r="372" spans="2:65" s="119" customFormat="1" ht="29.25" x14ac:dyDescent="0.25">
      <c r="B372" s="120"/>
      <c r="D372" s="196" t="s">
        <v>865</v>
      </c>
      <c r="F372" s="197" t="s">
        <v>1191</v>
      </c>
      <c r="L372" s="120"/>
      <c r="M372" s="198"/>
      <c r="T372" s="199"/>
      <c r="AT372" s="112" t="s">
        <v>865</v>
      </c>
      <c r="AU372" s="112" t="s">
        <v>240</v>
      </c>
    </row>
    <row r="373" spans="2:65" s="119" customFormat="1" x14ac:dyDescent="0.25">
      <c r="B373" s="120"/>
      <c r="D373" s="200" t="s">
        <v>867</v>
      </c>
      <c r="F373" s="472" t="s">
        <v>1192</v>
      </c>
      <c r="L373" s="120"/>
      <c r="M373" s="198"/>
      <c r="T373" s="199"/>
      <c r="AT373" s="112" t="s">
        <v>867</v>
      </c>
      <c r="AU373" s="112" t="s">
        <v>240</v>
      </c>
    </row>
    <row r="374" spans="2:65" s="202" customFormat="1" ht="11.25" x14ac:dyDescent="0.25">
      <c r="B374" s="203"/>
      <c r="D374" s="196" t="s">
        <v>869</v>
      </c>
      <c r="E374" s="204" t="s">
        <v>792</v>
      </c>
      <c r="F374" s="205" t="s">
        <v>544</v>
      </c>
      <c r="H374" s="206">
        <v>1</v>
      </c>
      <c r="L374" s="203"/>
      <c r="M374" s="207"/>
      <c r="T374" s="208"/>
      <c r="AT374" s="204" t="s">
        <v>869</v>
      </c>
      <c r="AU374" s="204" t="s">
        <v>240</v>
      </c>
      <c r="AV374" s="202" t="s">
        <v>240</v>
      </c>
      <c r="AW374" s="202" t="s">
        <v>871</v>
      </c>
      <c r="AX374" s="202" t="s">
        <v>857</v>
      </c>
      <c r="AY374" s="204" t="s">
        <v>858</v>
      </c>
    </row>
    <row r="375" spans="2:65" s="119" customFormat="1" ht="24.2" customHeight="1" x14ac:dyDescent="0.25">
      <c r="B375" s="120"/>
      <c r="C375" s="418" t="s">
        <v>1193</v>
      </c>
      <c r="D375" s="418" t="s">
        <v>512</v>
      </c>
      <c r="E375" s="419" t="s">
        <v>1194</v>
      </c>
      <c r="F375" s="420" t="s">
        <v>1195</v>
      </c>
      <c r="G375" s="421" t="s">
        <v>67</v>
      </c>
      <c r="H375" s="422">
        <v>1</v>
      </c>
      <c r="I375" s="423"/>
      <c r="J375" s="423">
        <f>ROUND(I375*H375,2)</f>
        <v>0</v>
      </c>
      <c r="K375" s="420" t="s">
        <v>862</v>
      </c>
      <c r="L375" s="120"/>
      <c r="M375" s="190" t="s">
        <v>792</v>
      </c>
      <c r="N375" s="191" t="s">
        <v>809</v>
      </c>
      <c r="O375" s="192">
        <v>0.24199999999999999</v>
      </c>
      <c r="P375" s="192">
        <f>O375*H375</f>
        <v>0.24199999999999999</v>
      </c>
      <c r="Q375" s="192">
        <v>5.4210000000000001E-2</v>
      </c>
      <c r="R375" s="192">
        <f>Q375*H375</f>
        <v>5.4210000000000001E-2</v>
      </c>
      <c r="S375" s="192">
        <v>0</v>
      </c>
      <c r="T375" s="193">
        <f>S375*H375</f>
        <v>0</v>
      </c>
      <c r="AR375" s="194" t="s">
        <v>863</v>
      </c>
      <c r="AT375" s="194" t="s">
        <v>512</v>
      </c>
      <c r="AU375" s="194" t="s">
        <v>240</v>
      </c>
      <c r="AY375" s="112" t="s">
        <v>858</v>
      </c>
      <c r="BE375" s="195">
        <f>IF(N375="základní",J375,0)</f>
        <v>0</v>
      </c>
      <c r="BF375" s="195">
        <f>IF(N375="snížená",J375,0)</f>
        <v>0</v>
      </c>
      <c r="BG375" s="195">
        <f>IF(N375="zákl. přenesená",J375,0)</f>
        <v>0</v>
      </c>
      <c r="BH375" s="195">
        <f>IF(N375="sníž. přenesená",J375,0)</f>
        <v>0</v>
      </c>
      <c r="BI375" s="195">
        <f>IF(N375="nulová",J375,0)</f>
        <v>0</v>
      </c>
      <c r="BJ375" s="112" t="s">
        <v>544</v>
      </c>
      <c r="BK375" s="195">
        <f>ROUND(I375*H375,2)</f>
        <v>0</v>
      </c>
      <c r="BL375" s="112" t="s">
        <v>863</v>
      </c>
      <c r="BM375" s="194" t="s">
        <v>1196</v>
      </c>
    </row>
    <row r="376" spans="2:65" s="119" customFormat="1" ht="19.5" x14ac:dyDescent="0.25">
      <c r="B376" s="120"/>
      <c r="D376" s="196" t="s">
        <v>865</v>
      </c>
      <c r="F376" s="197" t="s">
        <v>1197</v>
      </c>
      <c r="L376" s="120"/>
      <c r="M376" s="198"/>
      <c r="T376" s="199"/>
      <c r="AT376" s="112" t="s">
        <v>865</v>
      </c>
      <c r="AU376" s="112" t="s">
        <v>240</v>
      </c>
    </row>
    <row r="377" spans="2:65" s="119" customFormat="1" x14ac:dyDescent="0.25">
      <c r="B377" s="120"/>
      <c r="D377" s="200" t="s">
        <v>867</v>
      </c>
      <c r="F377" s="472" t="s">
        <v>1198</v>
      </c>
      <c r="L377" s="120"/>
      <c r="M377" s="198"/>
      <c r="T377" s="199"/>
      <c r="AT377" s="112" t="s">
        <v>867</v>
      </c>
      <c r="AU377" s="112" t="s">
        <v>240</v>
      </c>
    </row>
    <row r="378" spans="2:65" s="202" customFormat="1" ht="11.25" x14ac:dyDescent="0.25">
      <c r="B378" s="203"/>
      <c r="D378" s="196" t="s">
        <v>869</v>
      </c>
      <c r="E378" s="204" t="s">
        <v>792</v>
      </c>
      <c r="F378" s="205" t="s">
        <v>544</v>
      </c>
      <c r="H378" s="206">
        <v>1</v>
      </c>
      <c r="L378" s="203"/>
      <c r="M378" s="207"/>
      <c r="T378" s="208"/>
      <c r="AT378" s="204" t="s">
        <v>869</v>
      </c>
      <c r="AU378" s="204" t="s">
        <v>240</v>
      </c>
      <c r="AV378" s="202" t="s">
        <v>240</v>
      </c>
      <c r="AW378" s="202" t="s">
        <v>871</v>
      </c>
      <c r="AX378" s="202" t="s">
        <v>857</v>
      </c>
      <c r="AY378" s="204" t="s">
        <v>858</v>
      </c>
    </row>
    <row r="379" spans="2:65" s="119" customFormat="1" ht="21.75" customHeight="1" x14ac:dyDescent="0.25">
      <c r="B379" s="120"/>
      <c r="C379" s="418" t="s">
        <v>1199</v>
      </c>
      <c r="D379" s="418" t="s">
        <v>512</v>
      </c>
      <c r="E379" s="419" t="s">
        <v>92</v>
      </c>
      <c r="F379" s="420" t="s">
        <v>93</v>
      </c>
      <c r="G379" s="421" t="s">
        <v>67</v>
      </c>
      <c r="H379" s="422">
        <v>12</v>
      </c>
      <c r="I379" s="423"/>
      <c r="J379" s="423">
        <f>ROUND(I379*H379,2)</f>
        <v>0</v>
      </c>
      <c r="K379" s="420" t="s">
        <v>862</v>
      </c>
      <c r="L379" s="120"/>
      <c r="M379" s="190" t="s">
        <v>792</v>
      </c>
      <c r="N379" s="191" t="s">
        <v>809</v>
      </c>
      <c r="O379" s="192">
        <v>0.253</v>
      </c>
      <c r="P379" s="192">
        <f>O379*H379</f>
        <v>3.036</v>
      </c>
      <c r="Q379" s="192">
        <v>4.555E-2</v>
      </c>
      <c r="R379" s="192">
        <f>Q379*H379</f>
        <v>0.54659999999999997</v>
      </c>
      <c r="S379" s="192">
        <v>0</v>
      </c>
      <c r="T379" s="193">
        <f>S379*H379</f>
        <v>0</v>
      </c>
      <c r="AR379" s="194" t="s">
        <v>863</v>
      </c>
      <c r="AT379" s="194" t="s">
        <v>512</v>
      </c>
      <c r="AU379" s="194" t="s">
        <v>240</v>
      </c>
      <c r="AY379" s="112" t="s">
        <v>858</v>
      </c>
      <c r="BE379" s="195">
        <f>IF(N379="základní",J379,0)</f>
        <v>0</v>
      </c>
      <c r="BF379" s="195">
        <f>IF(N379="snížená",J379,0)</f>
        <v>0</v>
      </c>
      <c r="BG379" s="195">
        <f>IF(N379="zákl. přenesená",J379,0)</f>
        <v>0</v>
      </c>
      <c r="BH379" s="195">
        <f>IF(N379="sníž. přenesená",J379,0)</f>
        <v>0</v>
      </c>
      <c r="BI379" s="195">
        <f>IF(N379="nulová",J379,0)</f>
        <v>0</v>
      </c>
      <c r="BJ379" s="112" t="s">
        <v>544</v>
      </c>
      <c r="BK379" s="195">
        <f>ROUND(I379*H379,2)</f>
        <v>0</v>
      </c>
      <c r="BL379" s="112" t="s">
        <v>863</v>
      </c>
      <c r="BM379" s="194" t="s">
        <v>1200</v>
      </c>
    </row>
    <row r="380" spans="2:65" s="119" customFormat="1" ht="19.5" x14ac:dyDescent="0.25">
      <c r="B380" s="120"/>
      <c r="D380" s="196" t="s">
        <v>865</v>
      </c>
      <c r="F380" s="197" t="s">
        <v>1201</v>
      </c>
      <c r="L380" s="120"/>
      <c r="M380" s="198"/>
      <c r="T380" s="199"/>
      <c r="AT380" s="112" t="s">
        <v>865</v>
      </c>
      <c r="AU380" s="112" t="s">
        <v>240</v>
      </c>
    </row>
    <row r="381" spans="2:65" s="119" customFormat="1" x14ac:dyDescent="0.25">
      <c r="B381" s="120"/>
      <c r="D381" s="200" t="s">
        <v>867</v>
      </c>
      <c r="F381" s="472" t="s">
        <v>1202</v>
      </c>
      <c r="L381" s="120"/>
      <c r="M381" s="198"/>
      <c r="T381" s="199"/>
      <c r="AT381" s="112" t="s">
        <v>867</v>
      </c>
      <c r="AU381" s="112" t="s">
        <v>240</v>
      </c>
    </row>
    <row r="382" spans="2:65" s="202" customFormat="1" ht="11.25" x14ac:dyDescent="0.25">
      <c r="B382" s="203"/>
      <c r="D382" s="196" t="s">
        <v>869</v>
      </c>
      <c r="E382" s="204" t="s">
        <v>792</v>
      </c>
      <c r="F382" s="205" t="s">
        <v>1203</v>
      </c>
      <c r="H382" s="206">
        <v>12</v>
      </c>
      <c r="L382" s="203"/>
      <c r="M382" s="207"/>
      <c r="T382" s="208"/>
      <c r="AT382" s="204" t="s">
        <v>869</v>
      </c>
      <c r="AU382" s="204" t="s">
        <v>240</v>
      </c>
      <c r="AV382" s="202" t="s">
        <v>240</v>
      </c>
      <c r="AW382" s="202" t="s">
        <v>871</v>
      </c>
      <c r="AX382" s="202" t="s">
        <v>857</v>
      </c>
      <c r="AY382" s="204" t="s">
        <v>858</v>
      </c>
    </row>
    <row r="383" spans="2:65" s="119" customFormat="1" ht="21.75" customHeight="1" x14ac:dyDescent="0.25">
      <c r="B383" s="120"/>
      <c r="C383" s="418" t="s">
        <v>1204</v>
      </c>
      <c r="D383" s="418" t="s">
        <v>512</v>
      </c>
      <c r="E383" s="419" t="s">
        <v>245</v>
      </c>
      <c r="F383" s="420" t="s">
        <v>246</v>
      </c>
      <c r="G383" s="421" t="s">
        <v>67</v>
      </c>
      <c r="H383" s="422">
        <v>4</v>
      </c>
      <c r="I383" s="423"/>
      <c r="J383" s="423">
        <f>ROUND(I383*H383,2)</f>
        <v>0</v>
      </c>
      <c r="K383" s="420" t="s">
        <v>862</v>
      </c>
      <c r="L383" s="120"/>
      <c r="M383" s="190" t="s">
        <v>792</v>
      </c>
      <c r="N383" s="191" t="s">
        <v>809</v>
      </c>
      <c r="O383" s="192">
        <v>0.26800000000000002</v>
      </c>
      <c r="P383" s="192">
        <f>O383*H383</f>
        <v>1.0720000000000001</v>
      </c>
      <c r="Q383" s="192">
        <v>6.3549999999999995E-2</v>
      </c>
      <c r="R383" s="192">
        <f>Q383*H383</f>
        <v>0.25419999999999998</v>
      </c>
      <c r="S383" s="192">
        <v>0</v>
      </c>
      <c r="T383" s="193">
        <f>S383*H383</f>
        <v>0</v>
      </c>
      <c r="AR383" s="194" t="s">
        <v>863</v>
      </c>
      <c r="AT383" s="194" t="s">
        <v>512</v>
      </c>
      <c r="AU383" s="194" t="s">
        <v>240</v>
      </c>
      <c r="AY383" s="112" t="s">
        <v>858</v>
      </c>
      <c r="BE383" s="195">
        <f>IF(N383="základní",J383,0)</f>
        <v>0</v>
      </c>
      <c r="BF383" s="195">
        <f>IF(N383="snížená",J383,0)</f>
        <v>0</v>
      </c>
      <c r="BG383" s="195">
        <f>IF(N383="zákl. přenesená",J383,0)</f>
        <v>0</v>
      </c>
      <c r="BH383" s="195">
        <f>IF(N383="sníž. přenesená",J383,0)</f>
        <v>0</v>
      </c>
      <c r="BI383" s="195">
        <f>IF(N383="nulová",J383,0)</f>
        <v>0</v>
      </c>
      <c r="BJ383" s="112" t="s">
        <v>544</v>
      </c>
      <c r="BK383" s="195">
        <f>ROUND(I383*H383,2)</f>
        <v>0</v>
      </c>
      <c r="BL383" s="112" t="s">
        <v>863</v>
      </c>
      <c r="BM383" s="194" t="s">
        <v>1205</v>
      </c>
    </row>
    <row r="384" spans="2:65" s="119" customFormat="1" ht="19.5" x14ac:dyDescent="0.25">
      <c r="B384" s="120"/>
      <c r="D384" s="196" t="s">
        <v>865</v>
      </c>
      <c r="F384" s="197" t="s">
        <v>1206</v>
      </c>
      <c r="L384" s="120"/>
      <c r="M384" s="198"/>
      <c r="T384" s="199"/>
      <c r="AT384" s="112" t="s">
        <v>865</v>
      </c>
      <c r="AU384" s="112" t="s">
        <v>240</v>
      </c>
    </row>
    <row r="385" spans="2:65" s="119" customFormat="1" x14ac:dyDescent="0.25">
      <c r="B385" s="120"/>
      <c r="D385" s="200" t="s">
        <v>867</v>
      </c>
      <c r="F385" s="472" t="s">
        <v>1207</v>
      </c>
      <c r="L385" s="120"/>
      <c r="M385" s="198"/>
      <c r="T385" s="199"/>
      <c r="AT385" s="112" t="s">
        <v>867</v>
      </c>
      <c r="AU385" s="112" t="s">
        <v>240</v>
      </c>
    </row>
    <row r="386" spans="2:65" s="202" customFormat="1" ht="11.25" x14ac:dyDescent="0.25">
      <c r="B386" s="203"/>
      <c r="D386" s="196" t="s">
        <v>869</v>
      </c>
      <c r="E386" s="204" t="s">
        <v>792</v>
      </c>
      <c r="F386" s="205" t="s">
        <v>1208</v>
      </c>
      <c r="H386" s="206">
        <v>4</v>
      </c>
      <c r="L386" s="203"/>
      <c r="M386" s="207"/>
      <c r="T386" s="208"/>
      <c r="AT386" s="204" t="s">
        <v>869</v>
      </c>
      <c r="AU386" s="204" t="s">
        <v>240</v>
      </c>
      <c r="AV386" s="202" t="s">
        <v>240</v>
      </c>
      <c r="AW386" s="202" t="s">
        <v>871</v>
      </c>
      <c r="AX386" s="202" t="s">
        <v>857</v>
      </c>
      <c r="AY386" s="204" t="s">
        <v>858</v>
      </c>
    </row>
    <row r="387" spans="2:65" s="119" customFormat="1" ht="21.75" customHeight="1" x14ac:dyDescent="0.25">
      <c r="B387" s="120"/>
      <c r="C387" s="418" t="s">
        <v>1209</v>
      </c>
      <c r="D387" s="418" t="s">
        <v>512</v>
      </c>
      <c r="E387" s="419" t="s">
        <v>1210</v>
      </c>
      <c r="F387" s="420" t="s">
        <v>1211</v>
      </c>
      <c r="G387" s="421" t="s">
        <v>67</v>
      </c>
      <c r="H387" s="422">
        <v>8</v>
      </c>
      <c r="I387" s="423"/>
      <c r="J387" s="423">
        <f>ROUND(I387*H387,2)</f>
        <v>0</v>
      </c>
      <c r="K387" s="420" t="s">
        <v>862</v>
      </c>
      <c r="L387" s="120"/>
      <c r="M387" s="190" t="s">
        <v>792</v>
      </c>
      <c r="N387" s="191" t="s">
        <v>809</v>
      </c>
      <c r="O387" s="192">
        <v>0.44</v>
      </c>
      <c r="P387" s="192">
        <f>O387*H387</f>
        <v>3.52</v>
      </c>
      <c r="Q387" s="192">
        <v>0.10005</v>
      </c>
      <c r="R387" s="192">
        <f>Q387*H387</f>
        <v>0.8004</v>
      </c>
      <c r="S387" s="192">
        <v>0</v>
      </c>
      <c r="T387" s="193">
        <f>S387*H387</f>
        <v>0</v>
      </c>
      <c r="AR387" s="194" t="s">
        <v>863</v>
      </c>
      <c r="AT387" s="194" t="s">
        <v>512</v>
      </c>
      <c r="AU387" s="194" t="s">
        <v>240</v>
      </c>
      <c r="AY387" s="112" t="s">
        <v>858</v>
      </c>
      <c r="BE387" s="195">
        <f>IF(N387="základní",J387,0)</f>
        <v>0</v>
      </c>
      <c r="BF387" s="195">
        <f>IF(N387="snížená",J387,0)</f>
        <v>0</v>
      </c>
      <c r="BG387" s="195">
        <f>IF(N387="zákl. přenesená",J387,0)</f>
        <v>0</v>
      </c>
      <c r="BH387" s="195">
        <f>IF(N387="sníž. přenesená",J387,0)</f>
        <v>0</v>
      </c>
      <c r="BI387" s="195">
        <f>IF(N387="nulová",J387,0)</f>
        <v>0</v>
      </c>
      <c r="BJ387" s="112" t="s">
        <v>544</v>
      </c>
      <c r="BK387" s="195">
        <f>ROUND(I387*H387,2)</f>
        <v>0</v>
      </c>
      <c r="BL387" s="112" t="s">
        <v>863</v>
      </c>
      <c r="BM387" s="194" t="s">
        <v>1212</v>
      </c>
    </row>
    <row r="388" spans="2:65" s="119" customFormat="1" ht="19.5" x14ac:dyDescent="0.25">
      <c r="B388" s="120"/>
      <c r="D388" s="196" t="s">
        <v>865</v>
      </c>
      <c r="F388" s="197" t="s">
        <v>1213</v>
      </c>
      <c r="L388" s="120"/>
      <c r="M388" s="198"/>
      <c r="T388" s="199"/>
      <c r="AT388" s="112" t="s">
        <v>865</v>
      </c>
      <c r="AU388" s="112" t="s">
        <v>240</v>
      </c>
    </row>
    <row r="389" spans="2:65" s="119" customFormat="1" x14ac:dyDescent="0.25">
      <c r="B389" s="120"/>
      <c r="D389" s="200" t="s">
        <v>867</v>
      </c>
      <c r="F389" s="472" t="s">
        <v>1214</v>
      </c>
      <c r="L389" s="120"/>
      <c r="M389" s="198"/>
      <c r="T389" s="199"/>
      <c r="AT389" s="112" t="s">
        <v>867</v>
      </c>
      <c r="AU389" s="112" t="s">
        <v>240</v>
      </c>
    </row>
    <row r="390" spans="2:65" s="202" customFormat="1" ht="11.25" x14ac:dyDescent="0.25">
      <c r="B390" s="203"/>
      <c r="D390" s="196" t="s">
        <v>869</v>
      </c>
      <c r="E390" s="204" t="s">
        <v>792</v>
      </c>
      <c r="F390" s="205" t="s">
        <v>1215</v>
      </c>
      <c r="H390" s="206">
        <v>8</v>
      </c>
      <c r="L390" s="203"/>
      <c r="M390" s="207"/>
      <c r="T390" s="208"/>
      <c r="AT390" s="204" t="s">
        <v>869</v>
      </c>
      <c r="AU390" s="204" t="s">
        <v>240</v>
      </c>
      <c r="AV390" s="202" t="s">
        <v>240</v>
      </c>
      <c r="AW390" s="202" t="s">
        <v>871</v>
      </c>
      <c r="AX390" s="202" t="s">
        <v>857</v>
      </c>
      <c r="AY390" s="204" t="s">
        <v>858</v>
      </c>
    </row>
    <row r="391" spans="2:65" s="119" customFormat="1" ht="21.75" customHeight="1" x14ac:dyDescent="0.25">
      <c r="B391" s="120"/>
      <c r="C391" s="418" t="s">
        <v>1216</v>
      </c>
      <c r="D391" s="418" t="s">
        <v>512</v>
      </c>
      <c r="E391" s="419" t="s">
        <v>1217</v>
      </c>
      <c r="F391" s="420" t="s">
        <v>1218</v>
      </c>
      <c r="G391" s="421" t="s">
        <v>51</v>
      </c>
      <c r="H391" s="422">
        <v>6.335</v>
      </c>
      <c r="I391" s="423"/>
      <c r="J391" s="423">
        <f>ROUND(I391*H391,2)</f>
        <v>0</v>
      </c>
      <c r="K391" s="420" t="s">
        <v>862</v>
      </c>
      <c r="L391" s="120"/>
      <c r="M391" s="190" t="s">
        <v>792</v>
      </c>
      <c r="N391" s="191" t="s">
        <v>809</v>
      </c>
      <c r="O391" s="192">
        <v>2.5910000000000002</v>
      </c>
      <c r="P391" s="192">
        <f>O391*H391</f>
        <v>16.413985</v>
      </c>
      <c r="Q391" s="192">
        <v>2.5018699999999998</v>
      </c>
      <c r="R391" s="192">
        <f>Q391*H391</f>
        <v>15.849346449999999</v>
      </c>
      <c r="S391" s="192">
        <v>0</v>
      </c>
      <c r="T391" s="193">
        <f>S391*H391</f>
        <v>0</v>
      </c>
      <c r="AR391" s="194" t="s">
        <v>863</v>
      </c>
      <c r="AT391" s="194" t="s">
        <v>512</v>
      </c>
      <c r="AU391" s="194" t="s">
        <v>240</v>
      </c>
      <c r="AY391" s="112" t="s">
        <v>858</v>
      </c>
      <c r="BE391" s="195">
        <f>IF(N391="základní",J391,0)</f>
        <v>0</v>
      </c>
      <c r="BF391" s="195">
        <f>IF(N391="snížená",J391,0)</f>
        <v>0</v>
      </c>
      <c r="BG391" s="195">
        <f>IF(N391="zákl. přenesená",J391,0)</f>
        <v>0</v>
      </c>
      <c r="BH391" s="195">
        <f>IF(N391="sníž. přenesená",J391,0)</f>
        <v>0</v>
      </c>
      <c r="BI391" s="195">
        <f>IF(N391="nulová",J391,0)</f>
        <v>0</v>
      </c>
      <c r="BJ391" s="112" t="s">
        <v>544</v>
      </c>
      <c r="BK391" s="195">
        <f>ROUND(I391*H391,2)</f>
        <v>0</v>
      </c>
      <c r="BL391" s="112" t="s">
        <v>863</v>
      </c>
      <c r="BM391" s="194" t="s">
        <v>1219</v>
      </c>
    </row>
    <row r="392" spans="2:65" s="119" customFormat="1" ht="19.5" x14ac:dyDescent="0.25">
      <c r="B392" s="120"/>
      <c r="D392" s="196" t="s">
        <v>865</v>
      </c>
      <c r="F392" s="197" t="s">
        <v>1220</v>
      </c>
      <c r="L392" s="120"/>
      <c r="M392" s="198"/>
      <c r="T392" s="199"/>
      <c r="AT392" s="112" t="s">
        <v>865</v>
      </c>
      <c r="AU392" s="112" t="s">
        <v>240</v>
      </c>
    </row>
    <row r="393" spans="2:65" s="119" customFormat="1" x14ac:dyDescent="0.25">
      <c r="B393" s="120"/>
      <c r="D393" s="200" t="s">
        <v>867</v>
      </c>
      <c r="F393" s="472" t="s">
        <v>1221</v>
      </c>
      <c r="L393" s="120"/>
      <c r="M393" s="198"/>
      <c r="T393" s="199"/>
      <c r="AT393" s="112" t="s">
        <v>867</v>
      </c>
      <c r="AU393" s="112" t="s">
        <v>240</v>
      </c>
    </row>
    <row r="394" spans="2:65" s="202" customFormat="1" ht="11.25" x14ac:dyDescent="0.25">
      <c r="B394" s="203"/>
      <c r="D394" s="196" t="s">
        <v>869</v>
      </c>
      <c r="E394" s="204" t="s">
        <v>792</v>
      </c>
      <c r="F394" s="205" t="s">
        <v>1222</v>
      </c>
      <c r="H394" s="206">
        <v>0.55700000000000005</v>
      </c>
      <c r="L394" s="203"/>
      <c r="M394" s="207"/>
      <c r="T394" s="208"/>
      <c r="AT394" s="204" t="s">
        <v>869</v>
      </c>
      <c r="AU394" s="204" t="s">
        <v>240</v>
      </c>
      <c r="AV394" s="202" t="s">
        <v>240</v>
      </c>
      <c r="AW394" s="202" t="s">
        <v>871</v>
      </c>
      <c r="AX394" s="202" t="s">
        <v>857</v>
      </c>
      <c r="AY394" s="204" t="s">
        <v>858</v>
      </c>
    </row>
    <row r="395" spans="2:65" s="202" customFormat="1" ht="11.25" x14ac:dyDescent="0.25">
      <c r="B395" s="203"/>
      <c r="D395" s="196" t="s">
        <v>869</v>
      </c>
      <c r="E395" s="204" t="s">
        <v>792</v>
      </c>
      <c r="F395" s="205" t="s">
        <v>1223</v>
      </c>
      <c r="H395" s="206">
        <v>1.1140000000000001</v>
      </c>
      <c r="L395" s="203"/>
      <c r="M395" s="207"/>
      <c r="T395" s="208"/>
      <c r="AT395" s="204" t="s">
        <v>869</v>
      </c>
      <c r="AU395" s="204" t="s">
        <v>240</v>
      </c>
      <c r="AV395" s="202" t="s">
        <v>240</v>
      </c>
      <c r="AW395" s="202" t="s">
        <v>871</v>
      </c>
      <c r="AX395" s="202" t="s">
        <v>857</v>
      </c>
      <c r="AY395" s="204" t="s">
        <v>858</v>
      </c>
    </row>
    <row r="396" spans="2:65" s="202" customFormat="1" ht="11.25" x14ac:dyDescent="0.25">
      <c r="B396" s="203"/>
      <c r="D396" s="196" t="s">
        <v>869</v>
      </c>
      <c r="E396" s="204" t="s">
        <v>792</v>
      </c>
      <c r="F396" s="205" t="s">
        <v>1224</v>
      </c>
      <c r="H396" s="206">
        <v>1.1140000000000001</v>
      </c>
      <c r="L396" s="203"/>
      <c r="M396" s="207"/>
      <c r="T396" s="208"/>
      <c r="AT396" s="204" t="s">
        <v>869</v>
      </c>
      <c r="AU396" s="204" t="s">
        <v>240</v>
      </c>
      <c r="AV396" s="202" t="s">
        <v>240</v>
      </c>
      <c r="AW396" s="202" t="s">
        <v>871</v>
      </c>
      <c r="AX396" s="202" t="s">
        <v>857</v>
      </c>
      <c r="AY396" s="204" t="s">
        <v>858</v>
      </c>
    </row>
    <row r="397" spans="2:65" s="202" customFormat="1" ht="11.25" x14ac:dyDescent="0.25">
      <c r="B397" s="203"/>
      <c r="D397" s="196" t="s">
        <v>869</v>
      </c>
      <c r="E397" s="204" t="s">
        <v>792</v>
      </c>
      <c r="F397" s="205" t="s">
        <v>1225</v>
      </c>
      <c r="H397" s="206">
        <v>3.55</v>
      </c>
      <c r="L397" s="203"/>
      <c r="M397" s="207"/>
      <c r="T397" s="208"/>
      <c r="AT397" s="204" t="s">
        <v>869</v>
      </c>
      <c r="AU397" s="204" t="s">
        <v>240</v>
      </c>
      <c r="AV397" s="202" t="s">
        <v>240</v>
      </c>
      <c r="AW397" s="202" t="s">
        <v>871</v>
      </c>
      <c r="AX397" s="202" t="s">
        <v>857</v>
      </c>
      <c r="AY397" s="204" t="s">
        <v>858</v>
      </c>
    </row>
    <row r="398" spans="2:65" s="119" customFormat="1" ht="24.2" customHeight="1" x14ac:dyDescent="0.25">
      <c r="B398" s="120"/>
      <c r="C398" s="418" t="s">
        <v>1226</v>
      </c>
      <c r="D398" s="418" t="s">
        <v>512</v>
      </c>
      <c r="E398" s="419" t="s">
        <v>1227</v>
      </c>
      <c r="F398" s="420" t="s">
        <v>1228</v>
      </c>
      <c r="G398" s="421" t="s">
        <v>66</v>
      </c>
      <c r="H398" s="422">
        <v>31.5</v>
      </c>
      <c r="I398" s="423"/>
      <c r="J398" s="423">
        <f>ROUND(I398*H398,2)</f>
        <v>0</v>
      </c>
      <c r="K398" s="420" t="s">
        <v>862</v>
      </c>
      <c r="L398" s="120"/>
      <c r="M398" s="190" t="s">
        <v>792</v>
      </c>
      <c r="N398" s="191" t="s">
        <v>809</v>
      </c>
      <c r="O398" s="192">
        <v>0.55700000000000005</v>
      </c>
      <c r="P398" s="192">
        <f>O398*H398</f>
        <v>17.545500000000001</v>
      </c>
      <c r="Q398" s="192">
        <v>2.4399999999999999E-3</v>
      </c>
      <c r="R398" s="192">
        <f>Q398*H398</f>
        <v>7.6859999999999998E-2</v>
      </c>
      <c r="S398" s="192">
        <v>0</v>
      </c>
      <c r="T398" s="193">
        <f>S398*H398</f>
        <v>0</v>
      </c>
      <c r="AR398" s="194" t="s">
        <v>863</v>
      </c>
      <c r="AT398" s="194" t="s">
        <v>512</v>
      </c>
      <c r="AU398" s="194" t="s">
        <v>240</v>
      </c>
      <c r="AY398" s="112" t="s">
        <v>858</v>
      </c>
      <c r="BE398" s="195">
        <f>IF(N398="základní",J398,0)</f>
        <v>0</v>
      </c>
      <c r="BF398" s="195">
        <f>IF(N398="snížená",J398,0)</f>
        <v>0</v>
      </c>
      <c r="BG398" s="195">
        <f>IF(N398="zákl. přenesená",J398,0)</f>
        <v>0</v>
      </c>
      <c r="BH398" s="195">
        <f>IF(N398="sníž. přenesená",J398,0)</f>
        <v>0</v>
      </c>
      <c r="BI398" s="195">
        <f>IF(N398="nulová",J398,0)</f>
        <v>0</v>
      </c>
      <c r="BJ398" s="112" t="s">
        <v>544</v>
      </c>
      <c r="BK398" s="195">
        <f>ROUND(I398*H398,2)</f>
        <v>0</v>
      </c>
      <c r="BL398" s="112" t="s">
        <v>863</v>
      </c>
      <c r="BM398" s="194" t="s">
        <v>1229</v>
      </c>
    </row>
    <row r="399" spans="2:65" s="119" customFormat="1" ht="29.25" x14ac:dyDescent="0.25">
      <c r="B399" s="120"/>
      <c r="D399" s="196" t="s">
        <v>865</v>
      </c>
      <c r="F399" s="197" t="s">
        <v>1230</v>
      </c>
      <c r="L399" s="120"/>
      <c r="M399" s="198"/>
      <c r="T399" s="199"/>
      <c r="AT399" s="112" t="s">
        <v>865</v>
      </c>
      <c r="AU399" s="112" t="s">
        <v>240</v>
      </c>
    </row>
    <row r="400" spans="2:65" s="119" customFormat="1" x14ac:dyDescent="0.25">
      <c r="B400" s="120"/>
      <c r="D400" s="200" t="s">
        <v>867</v>
      </c>
      <c r="F400" s="472" t="s">
        <v>1231</v>
      </c>
      <c r="L400" s="120"/>
      <c r="M400" s="198"/>
      <c r="T400" s="199"/>
      <c r="AT400" s="112" t="s">
        <v>867</v>
      </c>
      <c r="AU400" s="112" t="s">
        <v>240</v>
      </c>
    </row>
    <row r="401" spans="2:65" s="202" customFormat="1" ht="11.25" x14ac:dyDescent="0.25">
      <c r="B401" s="203"/>
      <c r="D401" s="196" t="s">
        <v>869</v>
      </c>
      <c r="E401" s="204" t="s">
        <v>792</v>
      </c>
      <c r="F401" s="205" t="s">
        <v>1232</v>
      </c>
      <c r="H401" s="206">
        <v>6.3</v>
      </c>
      <c r="L401" s="203"/>
      <c r="M401" s="207"/>
      <c r="T401" s="208"/>
      <c r="AT401" s="204" t="s">
        <v>869</v>
      </c>
      <c r="AU401" s="204" t="s">
        <v>240</v>
      </c>
      <c r="AV401" s="202" t="s">
        <v>240</v>
      </c>
      <c r="AW401" s="202" t="s">
        <v>871</v>
      </c>
      <c r="AX401" s="202" t="s">
        <v>857</v>
      </c>
      <c r="AY401" s="204" t="s">
        <v>858</v>
      </c>
    </row>
    <row r="402" spans="2:65" s="202" customFormat="1" ht="11.25" x14ac:dyDescent="0.25">
      <c r="B402" s="203"/>
      <c r="D402" s="196" t="s">
        <v>869</v>
      </c>
      <c r="E402" s="204" t="s">
        <v>792</v>
      </c>
      <c r="F402" s="205" t="s">
        <v>1233</v>
      </c>
      <c r="H402" s="206">
        <v>12.6</v>
      </c>
      <c r="L402" s="203"/>
      <c r="M402" s="207"/>
      <c r="T402" s="208"/>
      <c r="AT402" s="204" t="s">
        <v>869</v>
      </c>
      <c r="AU402" s="204" t="s">
        <v>240</v>
      </c>
      <c r="AV402" s="202" t="s">
        <v>240</v>
      </c>
      <c r="AW402" s="202" t="s">
        <v>871</v>
      </c>
      <c r="AX402" s="202" t="s">
        <v>857</v>
      </c>
      <c r="AY402" s="204" t="s">
        <v>858</v>
      </c>
    </row>
    <row r="403" spans="2:65" s="202" customFormat="1" ht="11.25" x14ac:dyDescent="0.25">
      <c r="B403" s="203"/>
      <c r="D403" s="196" t="s">
        <v>869</v>
      </c>
      <c r="E403" s="204" t="s">
        <v>792</v>
      </c>
      <c r="F403" s="205" t="s">
        <v>1234</v>
      </c>
      <c r="H403" s="206">
        <v>12.6</v>
      </c>
      <c r="L403" s="203"/>
      <c r="M403" s="207"/>
      <c r="T403" s="208"/>
      <c r="AT403" s="204" t="s">
        <v>869</v>
      </c>
      <c r="AU403" s="204" t="s">
        <v>240</v>
      </c>
      <c r="AV403" s="202" t="s">
        <v>240</v>
      </c>
      <c r="AW403" s="202" t="s">
        <v>871</v>
      </c>
      <c r="AX403" s="202" t="s">
        <v>857</v>
      </c>
      <c r="AY403" s="204" t="s">
        <v>858</v>
      </c>
    </row>
    <row r="404" spans="2:65" s="119" customFormat="1" ht="24.2" customHeight="1" x14ac:dyDescent="0.25">
      <c r="B404" s="120"/>
      <c r="C404" s="418" t="s">
        <v>1235</v>
      </c>
      <c r="D404" s="418" t="s">
        <v>512</v>
      </c>
      <c r="E404" s="419" t="s">
        <v>1236</v>
      </c>
      <c r="F404" s="420" t="s">
        <v>1237</v>
      </c>
      <c r="G404" s="421" t="s">
        <v>66</v>
      </c>
      <c r="H404" s="422">
        <v>31.5</v>
      </c>
      <c r="I404" s="423"/>
      <c r="J404" s="423">
        <f>ROUND(I404*H404,2)</f>
        <v>0</v>
      </c>
      <c r="K404" s="420" t="s">
        <v>862</v>
      </c>
      <c r="L404" s="120"/>
      <c r="M404" s="190" t="s">
        <v>792</v>
      </c>
      <c r="N404" s="191" t="s">
        <v>809</v>
      </c>
      <c r="O404" s="192">
        <v>0.218</v>
      </c>
      <c r="P404" s="192">
        <f>O404*H404</f>
        <v>6.867</v>
      </c>
      <c r="Q404" s="192">
        <v>0</v>
      </c>
      <c r="R404" s="192">
        <f>Q404*H404</f>
        <v>0</v>
      </c>
      <c r="S404" s="192">
        <v>0</v>
      </c>
      <c r="T404" s="193">
        <f>S404*H404</f>
        <v>0</v>
      </c>
      <c r="AR404" s="194" t="s">
        <v>863</v>
      </c>
      <c r="AT404" s="194" t="s">
        <v>512</v>
      </c>
      <c r="AU404" s="194" t="s">
        <v>240</v>
      </c>
      <c r="AY404" s="112" t="s">
        <v>858</v>
      </c>
      <c r="BE404" s="195">
        <f>IF(N404="základní",J404,0)</f>
        <v>0</v>
      </c>
      <c r="BF404" s="195">
        <f>IF(N404="snížená",J404,0)</f>
        <v>0</v>
      </c>
      <c r="BG404" s="195">
        <f>IF(N404="zákl. přenesená",J404,0)</f>
        <v>0</v>
      </c>
      <c r="BH404" s="195">
        <f>IF(N404="sníž. přenesená",J404,0)</f>
        <v>0</v>
      </c>
      <c r="BI404" s="195">
        <f>IF(N404="nulová",J404,0)</f>
        <v>0</v>
      </c>
      <c r="BJ404" s="112" t="s">
        <v>544</v>
      </c>
      <c r="BK404" s="195">
        <f>ROUND(I404*H404,2)</f>
        <v>0</v>
      </c>
      <c r="BL404" s="112" t="s">
        <v>863</v>
      </c>
      <c r="BM404" s="194" t="s">
        <v>1238</v>
      </c>
    </row>
    <row r="405" spans="2:65" s="119" customFormat="1" ht="29.25" x14ac:dyDescent="0.25">
      <c r="B405" s="120"/>
      <c r="D405" s="196" t="s">
        <v>865</v>
      </c>
      <c r="F405" s="197" t="s">
        <v>1239</v>
      </c>
      <c r="L405" s="120"/>
      <c r="M405" s="198"/>
      <c r="T405" s="199"/>
      <c r="AT405" s="112" t="s">
        <v>865</v>
      </c>
      <c r="AU405" s="112" t="s">
        <v>240</v>
      </c>
    </row>
    <row r="406" spans="2:65" s="119" customFormat="1" x14ac:dyDescent="0.25">
      <c r="B406" s="120"/>
      <c r="D406" s="200" t="s">
        <v>867</v>
      </c>
      <c r="F406" s="472" t="s">
        <v>1240</v>
      </c>
      <c r="L406" s="120"/>
      <c r="M406" s="198"/>
      <c r="T406" s="199"/>
      <c r="AT406" s="112" t="s">
        <v>867</v>
      </c>
      <c r="AU406" s="112" t="s">
        <v>240</v>
      </c>
    </row>
    <row r="407" spans="2:65" s="119" customFormat="1" ht="24.2" customHeight="1" x14ac:dyDescent="0.25">
      <c r="B407" s="120"/>
      <c r="C407" s="418" t="s">
        <v>1241</v>
      </c>
      <c r="D407" s="418" t="s">
        <v>512</v>
      </c>
      <c r="E407" s="419" t="s">
        <v>97</v>
      </c>
      <c r="F407" s="420" t="s">
        <v>98</v>
      </c>
      <c r="G407" s="421" t="s">
        <v>66</v>
      </c>
      <c r="H407" s="422">
        <v>21.35</v>
      </c>
      <c r="I407" s="423"/>
      <c r="J407" s="423">
        <f>ROUND(I407*H407,2)</f>
        <v>0</v>
      </c>
      <c r="K407" s="420" t="s">
        <v>862</v>
      </c>
      <c r="L407" s="120"/>
      <c r="M407" s="190" t="s">
        <v>792</v>
      </c>
      <c r="N407" s="191" t="s">
        <v>809</v>
      </c>
      <c r="O407" s="192">
        <v>0.436</v>
      </c>
      <c r="P407" s="192">
        <f>O407*H407</f>
        <v>9.3086000000000002</v>
      </c>
      <c r="Q407" s="192">
        <v>2.2000000000000001E-3</v>
      </c>
      <c r="R407" s="192">
        <f>Q407*H407</f>
        <v>4.6970000000000005E-2</v>
      </c>
      <c r="S407" s="192">
        <v>0</v>
      </c>
      <c r="T407" s="193">
        <f>S407*H407</f>
        <v>0</v>
      </c>
      <c r="AR407" s="194" t="s">
        <v>863</v>
      </c>
      <c r="AT407" s="194" t="s">
        <v>512</v>
      </c>
      <c r="AU407" s="194" t="s">
        <v>240</v>
      </c>
      <c r="AY407" s="112" t="s">
        <v>858</v>
      </c>
      <c r="BE407" s="195">
        <f>IF(N407="základní",J407,0)</f>
        <v>0</v>
      </c>
      <c r="BF407" s="195">
        <f>IF(N407="snížená",J407,0)</f>
        <v>0</v>
      </c>
      <c r="BG407" s="195">
        <f>IF(N407="zákl. přenesená",J407,0)</f>
        <v>0</v>
      </c>
      <c r="BH407" s="195">
        <f>IF(N407="sníž. přenesená",J407,0)</f>
        <v>0</v>
      </c>
      <c r="BI407" s="195">
        <f>IF(N407="nulová",J407,0)</f>
        <v>0</v>
      </c>
      <c r="BJ407" s="112" t="s">
        <v>544</v>
      </c>
      <c r="BK407" s="195">
        <f>ROUND(I407*H407,2)</f>
        <v>0</v>
      </c>
      <c r="BL407" s="112" t="s">
        <v>863</v>
      </c>
      <c r="BM407" s="194" t="s">
        <v>1242</v>
      </c>
    </row>
    <row r="408" spans="2:65" s="119" customFormat="1" ht="29.25" x14ac:dyDescent="0.25">
      <c r="B408" s="120"/>
      <c r="D408" s="196" t="s">
        <v>865</v>
      </c>
      <c r="F408" s="197" t="s">
        <v>1243</v>
      </c>
      <c r="L408" s="120"/>
      <c r="M408" s="198"/>
      <c r="T408" s="199"/>
      <c r="AT408" s="112" t="s">
        <v>865</v>
      </c>
      <c r="AU408" s="112" t="s">
        <v>240</v>
      </c>
    </row>
    <row r="409" spans="2:65" s="119" customFormat="1" x14ac:dyDescent="0.25">
      <c r="B409" s="120"/>
      <c r="D409" s="200" t="s">
        <v>867</v>
      </c>
      <c r="F409" s="472" t="s">
        <v>1244</v>
      </c>
      <c r="L409" s="120"/>
      <c r="M409" s="198"/>
      <c r="T409" s="199"/>
      <c r="AT409" s="112" t="s">
        <v>867</v>
      </c>
      <c r="AU409" s="112" t="s">
        <v>240</v>
      </c>
    </row>
    <row r="410" spans="2:65" s="202" customFormat="1" ht="11.25" x14ac:dyDescent="0.25">
      <c r="B410" s="203"/>
      <c r="D410" s="196" t="s">
        <v>869</v>
      </c>
      <c r="E410" s="204" t="s">
        <v>792</v>
      </c>
      <c r="F410" s="205" t="s">
        <v>1245</v>
      </c>
      <c r="H410" s="206">
        <v>21.35</v>
      </c>
      <c r="L410" s="203"/>
      <c r="M410" s="207"/>
      <c r="T410" s="208"/>
      <c r="AT410" s="204" t="s">
        <v>869</v>
      </c>
      <c r="AU410" s="204" t="s">
        <v>240</v>
      </c>
      <c r="AV410" s="202" t="s">
        <v>240</v>
      </c>
      <c r="AW410" s="202" t="s">
        <v>871</v>
      </c>
      <c r="AX410" s="202" t="s">
        <v>857</v>
      </c>
      <c r="AY410" s="204" t="s">
        <v>858</v>
      </c>
    </row>
    <row r="411" spans="2:65" s="119" customFormat="1" ht="24.2" customHeight="1" x14ac:dyDescent="0.25">
      <c r="B411" s="120"/>
      <c r="C411" s="418" t="s">
        <v>1246</v>
      </c>
      <c r="D411" s="418" t="s">
        <v>512</v>
      </c>
      <c r="E411" s="419" t="s">
        <v>99</v>
      </c>
      <c r="F411" s="420" t="s">
        <v>100</v>
      </c>
      <c r="G411" s="421" t="s">
        <v>66</v>
      </c>
      <c r="H411" s="422">
        <v>21.35</v>
      </c>
      <c r="I411" s="423"/>
      <c r="J411" s="423">
        <f>ROUND(I411*H411,2)</f>
        <v>0</v>
      </c>
      <c r="K411" s="420" t="s">
        <v>862</v>
      </c>
      <c r="L411" s="120"/>
      <c r="M411" s="190" t="s">
        <v>792</v>
      </c>
      <c r="N411" s="191" t="s">
        <v>809</v>
      </c>
      <c r="O411" s="192">
        <v>0.20200000000000001</v>
      </c>
      <c r="P411" s="192">
        <f>O411*H411</f>
        <v>4.3127000000000004</v>
      </c>
      <c r="Q411" s="192">
        <v>0</v>
      </c>
      <c r="R411" s="192">
        <f>Q411*H411</f>
        <v>0</v>
      </c>
      <c r="S411" s="192">
        <v>0</v>
      </c>
      <c r="T411" s="193">
        <f>S411*H411</f>
        <v>0</v>
      </c>
      <c r="AR411" s="194" t="s">
        <v>863</v>
      </c>
      <c r="AT411" s="194" t="s">
        <v>512</v>
      </c>
      <c r="AU411" s="194" t="s">
        <v>240</v>
      </c>
      <c r="AY411" s="112" t="s">
        <v>858</v>
      </c>
      <c r="BE411" s="195">
        <f>IF(N411="základní",J411,0)</f>
        <v>0</v>
      </c>
      <c r="BF411" s="195">
        <f>IF(N411="snížená",J411,0)</f>
        <v>0</v>
      </c>
      <c r="BG411" s="195">
        <f>IF(N411="zákl. přenesená",J411,0)</f>
        <v>0</v>
      </c>
      <c r="BH411" s="195">
        <f>IF(N411="sníž. přenesená",J411,0)</f>
        <v>0</v>
      </c>
      <c r="BI411" s="195">
        <f>IF(N411="nulová",J411,0)</f>
        <v>0</v>
      </c>
      <c r="BJ411" s="112" t="s">
        <v>544</v>
      </c>
      <c r="BK411" s="195">
        <f>ROUND(I411*H411,2)</f>
        <v>0</v>
      </c>
      <c r="BL411" s="112" t="s">
        <v>863</v>
      </c>
      <c r="BM411" s="194" t="s">
        <v>1247</v>
      </c>
    </row>
    <row r="412" spans="2:65" s="119" customFormat="1" ht="29.25" x14ac:dyDescent="0.25">
      <c r="B412" s="120"/>
      <c r="D412" s="196" t="s">
        <v>865</v>
      </c>
      <c r="F412" s="197" t="s">
        <v>1248</v>
      </c>
      <c r="L412" s="120"/>
      <c r="M412" s="198"/>
      <c r="T412" s="199"/>
      <c r="AT412" s="112" t="s">
        <v>865</v>
      </c>
      <c r="AU412" s="112" t="s">
        <v>240</v>
      </c>
    </row>
    <row r="413" spans="2:65" s="119" customFormat="1" x14ac:dyDescent="0.25">
      <c r="B413" s="120"/>
      <c r="D413" s="200" t="s">
        <v>867</v>
      </c>
      <c r="F413" s="472" t="s">
        <v>1249</v>
      </c>
      <c r="L413" s="120"/>
      <c r="M413" s="198"/>
      <c r="T413" s="199"/>
      <c r="AT413" s="112" t="s">
        <v>867</v>
      </c>
      <c r="AU413" s="112" t="s">
        <v>240</v>
      </c>
    </row>
    <row r="414" spans="2:65" s="119" customFormat="1" ht="21.75" customHeight="1" x14ac:dyDescent="0.25">
      <c r="B414" s="120"/>
      <c r="C414" s="418" t="s">
        <v>1250</v>
      </c>
      <c r="D414" s="418" t="s">
        <v>512</v>
      </c>
      <c r="E414" s="419" t="s">
        <v>101</v>
      </c>
      <c r="F414" s="420" t="s">
        <v>102</v>
      </c>
      <c r="G414" s="421" t="s">
        <v>63</v>
      </c>
      <c r="H414" s="422">
        <v>2.2000000000000002</v>
      </c>
      <c r="I414" s="423"/>
      <c r="J414" s="423">
        <f>ROUND(I414*H414,2)</f>
        <v>0</v>
      </c>
      <c r="K414" s="420" t="s">
        <v>862</v>
      </c>
      <c r="L414" s="120"/>
      <c r="M414" s="190" t="s">
        <v>792</v>
      </c>
      <c r="N414" s="191" t="s">
        <v>809</v>
      </c>
      <c r="O414" s="192">
        <v>28.484999999999999</v>
      </c>
      <c r="P414" s="192">
        <f>O414*H414</f>
        <v>62.667000000000002</v>
      </c>
      <c r="Q414" s="192">
        <v>1.05237</v>
      </c>
      <c r="R414" s="192">
        <f>Q414*H414</f>
        <v>2.3152140000000001</v>
      </c>
      <c r="S414" s="192">
        <v>0</v>
      </c>
      <c r="T414" s="193">
        <f>S414*H414</f>
        <v>0</v>
      </c>
      <c r="AR414" s="194" t="s">
        <v>863</v>
      </c>
      <c r="AT414" s="194" t="s">
        <v>512</v>
      </c>
      <c r="AU414" s="194" t="s">
        <v>240</v>
      </c>
      <c r="AY414" s="112" t="s">
        <v>858</v>
      </c>
      <c r="BE414" s="195">
        <f>IF(N414="základní",J414,0)</f>
        <v>0</v>
      </c>
      <c r="BF414" s="195">
        <f>IF(N414="snížená",J414,0)</f>
        <v>0</v>
      </c>
      <c r="BG414" s="195">
        <f>IF(N414="zákl. přenesená",J414,0)</f>
        <v>0</v>
      </c>
      <c r="BH414" s="195">
        <f>IF(N414="sníž. přenesená",J414,0)</f>
        <v>0</v>
      </c>
      <c r="BI414" s="195">
        <f>IF(N414="nulová",J414,0)</f>
        <v>0</v>
      </c>
      <c r="BJ414" s="112" t="s">
        <v>544</v>
      </c>
      <c r="BK414" s="195">
        <f>ROUND(I414*H414,2)</f>
        <v>0</v>
      </c>
      <c r="BL414" s="112" t="s">
        <v>863</v>
      </c>
      <c r="BM414" s="194" t="s">
        <v>1251</v>
      </c>
    </row>
    <row r="415" spans="2:65" s="119" customFormat="1" ht="29.25" x14ac:dyDescent="0.25">
      <c r="B415" s="120"/>
      <c r="D415" s="196" t="s">
        <v>865</v>
      </c>
      <c r="F415" s="197" t="s">
        <v>1252</v>
      </c>
      <c r="L415" s="120"/>
      <c r="M415" s="198"/>
      <c r="T415" s="199"/>
      <c r="AT415" s="112" t="s">
        <v>865</v>
      </c>
      <c r="AU415" s="112" t="s">
        <v>240</v>
      </c>
    </row>
    <row r="416" spans="2:65" s="119" customFormat="1" x14ac:dyDescent="0.25">
      <c r="B416" s="120"/>
      <c r="D416" s="200" t="s">
        <v>867</v>
      </c>
      <c r="F416" s="472" t="s">
        <v>1253</v>
      </c>
      <c r="L416" s="120"/>
      <c r="M416" s="198"/>
      <c r="T416" s="199"/>
      <c r="AT416" s="112" t="s">
        <v>867</v>
      </c>
      <c r="AU416" s="112" t="s">
        <v>240</v>
      </c>
    </row>
    <row r="417" spans="2:65" s="119" customFormat="1" ht="24.2" customHeight="1" x14ac:dyDescent="0.25">
      <c r="B417" s="120"/>
      <c r="C417" s="418" t="s">
        <v>1254</v>
      </c>
      <c r="D417" s="418" t="s">
        <v>512</v>
      </c>
      <c r="E417" s="419" t="s">
        <v>1255</v>
      </c>
      <c r="F417" s="420" t="s">
        <v>1256</v>
      </c>
      <c r="G417" s="421" t="s">
        <v>66</v>
      </c>
      <c r="H417" s="422">
        <v>8.2249999999999996</v>
      </c>
      <c r="I417" s="423"/>
      <c r="J417" s="423">
        <f>ROUND(I417*H417,2)</f>
        <v>0</v>
      </c>
      <c r="K417" s="420" t="s">
        <v>862</v>
      </c>
      <c r="L417" s="120"/>
      <c r="M417" s="190" t="s">
        <v>792</v>
      </c>
      <c r="N417" s="191" t="s">
        <v>809</v>
      </c>
      <c r="O417" s="192">
        <v>0.50600000000000001</v>
      </c>
      <c r="P417" s="192">
        <f>O417*H417</f>
        <v>4.1618500000000003</v>
      </c>
      <c r="Q417" s="192">
        <v>5.2499999999999998E-2</v>
      </c>
      <c r="R417" s="192">
        <f>Q417*H417</f>
        <v>0.43181249999999999</v>
      </c>
      <c r="S417" s="192">
        <v>0</v>
      </c>
      <c r="T417" s="193">
        <f>S417*H417</f>
        <v>0</v>
      </c>
      <c r="AR417" s="194" t="s">
        <v>863</v>
      </c>
      <c r="AT417" s="194" t="s">
        <v>512</v>
      </c>
      <c r="AU417" s="194" t="s">
        <v>240</v>
      </c>
      <c r="AY417" s="112" t="s">
        <v>858</v>
      </c>
      <c r="BE417" s="195">
        <f>IF(N417="základní",J417,0)</f>
        <v>0</v>
      </c>
      <c r="BF417" s="195">
        <f>IF(N417="snížená",J417,0)</f>
        <v>0</v>
      </c>
      <c r="BG417" s="195">
        <f>IF(N417="zákl. přenesená",J417,0)</f>
        <v>0</v>
      </c>
      <c r="BH417" s="195">
        <f>IF(N417="sníž. přenesená",J417,0)</f>
        <v>0</v>
      </c>
      <c r="BI417" s="195">
        <f>IF(N417="nulová",J417,0)</f>
        <v>0</v>
      </c>
      <c r="BJ417" s="112" t="s">
        <v>544</v>
      </c>
      <c r="BK417" s="195">
        <f>ROUND(I417*H417,2)</f>
        <v>0</v>
      </c>
      <c r="BL417" s="112" t="s">
        <v>863</v>
      </c>
      <c r="BM417" s="194" t="s">
        <v>1257</v>
      </c>
    </row>
    <row r="418" spans="2:65" s="119" customFormat="1" ht="19.5" x14ac:dyDescent="0.25">
      <c r="B418" s="120"/>
      <c r="D418" s="196" t="s">
        <v>865</v>
      </c>
      <c r="F418" s="197" t="s">
        <v>1258</v>
      </c>
      <c r="L418" s="120"/>
      <c r="M418" s="198"/>
      <c r="T418" s="199"/>
      <c r="AT418" s="112" t="s">
        <v>865</v>
      </c>
      <c r="AU418" s="112" t="s">
        <v>240</v>
      </c>
    </row>
    <row r="419" spans="2:65" s="119" customFormat="1" x14ac:dyDescent="0.25">
      <c r="B419" s="120"/>
      <c r="D419" s="200" t="s">
        <v>867</v>
      </c>
      <c r="F419" s="472" t="s">
        <v>1259</v>
      </c>
      <c r="L419" s="120"/>
      <c r="M419" s="198"/>
      <c r="T419" s="199"/>
      <c r="AT419" s="112" t="s">
        <v>867</v>
      </c>
      <c r="AU419" s="112" t="s">
        <v>240</v>
      </c>
    </row>
    <row r="420" spans="2:65" s="202" customFormat="1" ht="22.5" x14ac:dyDescent="0.25">
      <c r="B420" s="203"/>
      <c r="D420" s="196" t="s">
        <v>869</v>
      </c>
      <c r="E420" s="204" t="s">
        <v>792</v>
      </c>
      <c r="F420" s="205" t="s">
        <v>1260</v>
      </c>
      <c r="H420" s="206">
        <v>8.2249999999999996</v>
      </c>
      <c r="L420" s="203"/>
      <c r="M420" s="207"/>
      <c r="T420" s="208"/>
      <c r="AT420" s="204" t="s">
        <v>869</v>
      </c>
      <c r="AU420" s="204" t="s">
        <v>240</v>
      </c>
      <c r="AV420" s="202" t="s">
        <v>240</v>
      </c>
      <c r="AW420" s="202" t="s">
        <v>871</v>
      </c>
      <c r="AX420" s="202" t="s">
        <v>857</v>
      </c>
      <c r="AY420" s="204" t="s">
        <v>858</v>
      </c>
    </row>
    <row r="421" spans="2:65" s="119" customFormat="1" ht="24.2" customHeight="1" x14ac:dyDescent="0.25">
      <c r="B421" s="120"/>
      <c r="C421" s="418" t="s">
        <v>1261</v>
      </c>
      <c r="D421" s="418" t="s">
        <v>512</v>
      </c>
      <c r="E421" s="419" t="s">
        <v>107</v>
      </c>
      <c r="F421" s="420" t="s">
        <v>108</v>
      </c>
      <c r="G421" s="421" t="s">
        <v>66</v>
      </c>
      <c r="H421" s="422">
        <v>29.073</v>
      </c>
      <c r="I421" s="423"/>
      <c r="J421" s="423">
        <f>ROUND(I421*H421,2)</f>
        <v>0</v>
      </c>
      <c r="K421" s="420" t="s">
        <v>862</v>
      </c>
      <c r="L421" s="120"/>
      <c r="M421" s="190" t="s">
        <v>792</v>
      </c>
      <c r="N421" s="191" t="s">
        <v>809</v>
      </c>
      <c r="O421" s="192">
        <v>0.52</v>
      </c>
      <c r="P421" s="192">
        <f>O421*H421</f>
        <v>15.11796</v>
      </c>
      <c r="Q421" s="192">
        <v>6.1719999999999997E-2</v>
      </c>
      <c r="R421" s="192">
        <f>Q421*H421</f>
        <v>1.79438556</v>
      </c>
      <c r="S421" s="192">
        <v>0</v>
      </c>
      <c r="T421" s="193">
        <f>S421*H421</f>
        <v>0</v>
      </c>
      <c r="AR421" s="194" t="s">
        <v>863</v>
      </c>
      <c r="AT421" s="194" t="s">
        <v>512</v>
      </c>
      <c r="AU421" s="194" t="s">
        <v>240</v>
      </c>
      <c r="AY421" s="112" t="s">
        <v>858</v>
      </c>
      <c r="BE421" s="195">
        <f>IF(N421="základní",J421,0)</f>
        <v>0</v>
      </c>
      <c r="BF421" s="195">
        <f>IF(N421="snížená",J421,0)</f>
        <v>0</v>
      </c>
      <c r="BG421" s="195">
        <f>IF(N421="zákl. přenesená",J421,0)</f>
        <v>0</v>
      </c>
      <c r="BH421" s="195">
        <f>IF(N421="sníž. přenesená",J421,0)</f>
        <v>0</v>
      </c>
      <c r="BI421" s="195">
        <f>IF(N421="nulová",J421,0)</f>
        <v>0</v>
      </c>
      <c r="BJ421" s="112" t="s">
        <v>544</v>
      </c>
      <c r="BK421" s="195">
        <f>ROUND(I421*H421,2)</f>
        <v>0</v>
      </c>
      <c r="BL421" s="112" t="s">
        <v>863</v>
      </c>
      <c r="BM421" s="194" t="s">
        <v>1262</v>
      </c>
    </row>
    <row r="422" spans="2:65" s="119" customFormat="1" ht="19.5" x14ac:dyDescent="0.25">
      <c r="B422" s="120"/>
      <c r="D422" s="196" t="s">
        <v>865</v>
      </c>
      <c r="F422" s="197" t="s">
        <v>1263</v>
      </c>
      <c r="L422" s="120"/>
      <c r="M422" s="198"/>
      <c r="T422" s="199"/>
      <c r="AT422" s="112" t="s">
        <v>865</v>
      </c>
      <c r="AU422" s="112" t="s">
        <v>240</v>
      </c>
    </row>
    <row r="423" spans="2:65" s="119" customFormat="1" x14ac:dyDescent="0.25">
      <c r="B423" s="120"/>
      <c r="D423" s="200" t="s">
        <v>867</v>
      </c>
      <c r="F423" s="472" t="s">
        <v>1264</v>
      </c>
      <c r="L423" s="120"/>
      <c r="M423" s="198"/>
      <c r="T423" s="199"/>
      <c r="AT423" s="112" t="s">
        <v>867</v>
      </c>
      <c r="AU423" s="112" t="s">
        <v>240</v>
      </c>
    </row>
    <row r="424" spans="2:65" s="202" customFormat="1" ht="22.5" x14ac:dyDescent="0.25">
      <c r="B424" s="203"/>
      <c r="D424" s="196" t="s">
        <v>869</v>
      </c>
      <c r="E424" s="204" t="s">
        <v>792</v>
      </c>
      <c r="F424" s="205" t="s">
        <v>1265</v>
      </c>
      <c r="H424" s="206">
        <v>29.073</v>
      </c>
      <c r="L424" s="203"/>
      <c r="M424" s="207"/>
      <c r="T424" s="208"/>
      <c r="AT424" s="204" t="s">
        <v>869</v>
      </c>
      <c r="AU424" s="204" t="s">
        <v>240</v>
      </c>
      <c r="AV424" s="202" t="s">
        <v>240</v>
      </c>
      <c r="AW424" s="202" t="s">
        <v>871</v>
      </c>
      <c r="AX424" s="202" t="s">
        <v>857</v>
      </c>
      <c r="AY424" s="204" t="s">
        <v>858</v>
      </c>
    </row>
    <row r="425" spans="2:65" s="119" customFormat="1" ht="24.2" customHeight="1" x14ac:dyDescent="0.25">
      <c r="B425" s="120"/>
      <c r="C425" s="418" t="s">
        <v>1266</v>
      </c>
      <c r="D425" s="418" t="s">
        <v>512</v>
      </c>
      <c r="E425" s="419" t="s">
        <v>109</v>
      </c>
      <c r="F425" s="420" t="s">
        <v>110</v>
      </c>
      <c r="G425" s="421" t="s">
        <v>66</v>
      </c>
      <c r="H425" s="422">
        <v>311.21199999999999</v>
      </c>
      <c r="I425" s="423"/>
      <c r="J425" s="423">
        <f>ROUND(I425*H425,2)</f>
        <v>0</v>
      </c>
      <c r="K425" s="420" t="s">
        <v>862</v>
      </c>
      <c r="L425" s="120"/>
      <c r="M425" s="190" t="s">
        <v>792</v>
      </c>
      <c r="N425" s="191" t="s">
        <v>809</v>
      </c>
      <c r="O425" s="192">
        <v>0.54600000000000004</v>
      </c>
      <c r="P425" s="192">
        <f>O425*H425</f>
        <v>169.921752</v>
      </c>
      <c r="Q425" s="192">
        <v>7.9210000000000003E-2</v>
      </c>
      <c r="R425" s="192">
        <f>Q425*H425</f>
        <v>24.651102519999998</v>
      </c>
      <c r="S425" s="192">
        <v>0</v>
      </c>
      <c r="T425" s="193">
        <f>S425*H425</f>
        <v>0</v>
      </c>
      <c r="AR425" s="194" t="s">
        <v>863</v>
      </c>
      <c r="AT425" s="194" t="s">
        <v>512</v>
      </c>
      <c r="AU425" s="194" t="s">
        <v>240</v>
      </c>
      <c r="AY425" s="112" t="s">
        <v>858</v>
      </c>
      <c r="BE425" s="195">
        <f>IF(N425="základní",J425,0)</f>
        <v>0</v>
      </c>
      <c r="BF425" s="195">
        <f>IF(N425="snížená",J425,0)</f>
        <v>0</v>
      </c>
      <c r="BG425" s="195">
        <f>IF(N425="zákl. přenesená",J425,0)</f>
        <v>0</v>
      </c>
      <c r="BH425" s="195">
        <f>IF(N425="sníž. přenesená",J425,0)</f>
        <v>0</v>
      </c>
      <c r="BI425" s="195">
        <f>IF(N425="nulová",J425,0)</f>
        <v>0</v>
      </c>
      <c r="BJ425" s="112" t="s">
        <v>544</v>
      </c>
      <c r="BK425" s="195">
        <f>ROUND(I425*H425,2)</f>
        <v>0</v>
      </c>
      <c r="BL425" s="112" t="s">
        <v>863</v>
      </c>
      <c r="BM425" s="194" t="s">
        <v>1267</v>
      </c>
    </row>
    <row r="426" spans="2:65" s="119" customFormat="1" ht="19.5" x14ac:dyDescent="0.25">
      <c r="B426" s="120"/>
      <c r="D426" s="196" t="s">
        <v>865</v>
      </c>
      <c r="F426" s="197" t="s">
        <v>1268</v>
      </c>
      <c r="L426" s="120"/>
      <c r="M426" s="198"/>
      <c r="T426" s="199"/>
      <c r="AT426" s="112" t="s">
        <v>865</v>
      </c>
      <c r="AU426" s="112" t="s">
        <v>240</v>
      </c>
    </row>
    <row r="427" spans="2:65" s="119" customFormat="1" x14ac:dyDescent="0.25">
      <c r="B427" s="120"/>
      <c r="D427" s="200" t="s">
        <v>867</v>
      </c>
      <c r="F427" s="472" t="s">
        <v>1269</v>
      </c>
      <c r="L427" s="120"/>
      <c r="M427" s="198"/>
      <c r="T427" s="199"/>
      <c r="AT427" s="112" t="s">
        <v>867</v>
      </c>
      <c r="AU427" s="112" t="s">
        <v>240</v>
      </c>
    </row>
    <row r="428" spans="2:65" s="202" customFormat="1" ht="22.5" x14ac:dyDescent="0.25">
      <c r="B428" s="203"/>
      <c r="D428" s="196" t="s">
        <v>869</v>
      </c>
      <c r="E428" s="204" t="s">
        <v>792</v>
      </c>
      <c r="F428" s="205" t="s">
        <v>1270</v>
      </c>
      <c r="H428" s="206">
        <v>76.36</v>
      </c>
      <c r="L428" s="203"/>
      <c r="M428" s="207"/>
      <c r="T428" s="208"/>
      <c r="AT428" s="204" t="s">
        <v>869</v>
      </c>
      <c r="AU428" s="204" t="s">
        <v>240</v>
      </c>
      <c r="AV428" s="202" t="s">
        <v>240</v>
      </c>
      <c r="AW428" s="202" t="s">
        <v>871</v>
      </c>
      <c r="AX428" s="202" t="s">
        <v>857</v>
      </c>
      <c r="AY428" s="204" t="s">
        <v>858</v>
      </c>
    </row>
    <row r="429" spans="2:65" s="202" customFormat="1" ht="22.5" x14ac:dyDescent="0.25">
      <c r="B429" s="203"/>
      <c r="D429" s="196" t="s">
        <v>869</v>
      </c>
      <c r="E429" s="204" t="s">
        <v>792</v>
      </c>
      <c r="F429" s="205" t="s">
        <v>1271</v>
      </c>
      <c r="H429" s="206">
        <v>74.364999999999995</v>
      </c>
      <c r="L429" s="203"/>
      <c r="M429" s="207"/>
      <c r="T429" s="208"/>
      <c r="AT429" s="204" t="s">
        <v>869</v>
      </c>
      <c r="AU429" s="204" t="s">
        <v>240</v>
      </c>
      <c r="AV429" s="202" t="s">
        <v>240</v>
      </c>
      <c r="AW429" s="202" t="s">
        <v>871</v>
      </c>
      <c r="AX429" s="202" t="s">
        <v>857</v>
      </c>
      <c r="AY429" s="204" t="s">
        <v>858</v>
      </c>
    </row>
    <row r="430" spans="2:65" s="202" customFormat="1" ht="11.25" x14ac:dyDescent="0.25">
      <c r="B430" s="203"/>
      <c r="D430" s="196" t="s">
        <v>869</v>
      </c>
      <c r="E430" s="204" t="s">
        <v>792</v>
      </c>
      <c r="F430" s="205" t="s">
        <v>1272</v>
      </c>
      <c r="H430" s="206">
        <v>29.797999999999998</v>
      </c>
      <c r="L430" s="203"/>
      <c r="M430" s="207"/>
      <c r="T430" s="208"/>
      <c r="AT430" s="204" t="s">
        <v>869</v>
      </c>
      <c r="AU430" s="204" t="s">
        <v>240</v>
      </c>
      <c r="AV430" s="202" t="s">
        <v>240</v>
      </c>
      <c r="AW430" s="202" t="s">
        <v>871</v>
      </c>
      <c r="AX430" s="202" t="s">
        <v>857</v>
      </c>
      <c r="AY430" s="204" t="s">
        <v>858</v>
      </c>
    </row>
    <row r="431" spans="2:65" s="202" customFormat="1" ht="11.25" x14ac:dyDescent="0.25">
      <c r="B431" s="203"/>
      <c r="D431" s="196" t="s">
        <v>869</v>
      </c>
      <c r="E431" s="204" t="s">
        <v>792</v>
      </c>
      <c r="F431" s="205" t="s">
        <v>1273</v>
      </c>
      <c r="H431" s="206">
        <v>4.4130000000000003</v>
      </c>
      <c r="L431" s="203"/>
      <c r="M431" s="207"/>
      <c r="T431" s="208"/>
      <c r="AT431" s="204" t="s">
        <v>869</v>
      </c>
      <c r="AU431" s="204" t="s">
        <v>240</v>
      </c>
      <c r="AV431" s="202" t="s">
        <v>240</v>
      </c>
      <c r="AW431" s="202" t="s">
        <v>871</v>
      </c>
      <c r="AX431" s="202" t="s">
        <v>857</v>
      </c>
      <c r="AY431" s="204" t="s">
        <v>858</v>
      </c>
    </row>
    <row r="432" spans="2:65" s="202" customFormat="1" ht="22.5" x14ac:dyDescent="0.25">
      <c r="B432" s="203"/>
      <c r="D432" s="196" t="s">
        <v>869</v>
      </c>
      <c r="E432" s="204" t="s">
        <v>792</v>
      </c>
      <c r="F432" s="205" t="s">
        <v>1274</v>
      </c>
      <c r="H432" s="206">
        <v>123.24299999999999</v>
      </c>
      <c r="L432" s="203"/>
      <c r="M432" s="207"/>
      <c r="T432" s="208"/>
      <c r="AT432" s="204" t="s">
        <v>869</v>
      </c>
      <c r="AU432" s="204" t="s">
        <v>240</v>
      </c>
      <c r="AV432" s="202" t="s">
        <v>240</v>
      </c>
      <c r="AW432" s="202" t="s">
        <v>871</v>
      </c>
      <c r="AX432" s="202" t="s">
        <v>857</v>
      </c>
      <c r="AY432" s="204" t="s">
        <v>858</v>
      </c>
    </row>
    <row r="433" spans="2:65" s="202" customFormat="1" ht="11.25" x14ac:dyDescent="0.25">
      <c r="B433" s="203"/>
      <c r="D433" s="196" t="s">
        <v>869</v>
      </c>
      <c r="E433" s="204" t="s">
        <v>792</v>
      </c>
      <c r="F433" s="205" t="s">
        <v>1275</v>
      </c>
      <c r="H433" s="206">
        <v>3.0329999999999999</v>
      </c>
      <c r="L433" s="203"/>
      <c r="M433" s="207"/>
      <c r="T433" s="208"/>
      <c r="AT433" s="204" t="s">
        <v>869</v>
      </c>
      <c r="AU433" s="204" t="s">
        <v>240</v>
      </c>
      <c r="AV433" s="202" t="s">
        <v>240</v>
      </c>
      <c r="AW433" s="202" t="s">
        <v>871</v>
      </c>
      <c r="AX433" s="202" t="s">
        <v>857</v>
      </c>
      <c r="AY433" s="204" t="s">
        <v>858</v>
      </c>
    </row>
    <row r="434" spans="2:65" s="119" customFormat="1" ht="24.2" customHeight="1" x14ac:dyDescent="0.25">
      <c r="B434" s="120"/>
      <c r="C434" s="418" t="s">
        <v>1276</v>
      </c>
      <c r="D434" s="418" t="s">
        <v>512</v>
      </c>
      <c r="E434" s="419" t="s">
        <v>1277</v>
      </c>
      <c r="F434" s="420" t="s">
        <v>1278</v>
      </c>
      <c r="G434" s="421" t="s">
        <v>85</v>
      </c>
      <c r="H434" s="422">
        <v>116.04</v>
      </c>
      <c r="I434" s="423"/>
      <c r="J434" s="423">
        <f>ROUND(I434*H434,2)</f>
        <v>0</v>
      </c>
      <c r="K434" s="420" t="s">
        <v>862</v>
      </c>
      <c r="L434" s="120"/>
      <c r="M434" s="190" t="s">
        <v>792</v>
      </c>
      <c r="N434" s="191" t="s">
        <v>809</v>
      </c>
      <c r="O434" s="192">
        <v>0.18</v>
      </c>
      <c r="P434" s="192">
        <f>O434*H434</f>
        <v>20.8872</v>
      </c>
      <c r="Q434" s="192">
        <v>1.2E-4</v>
      </c>
      <c r="R434" s="192">
        <f>Q434*H434</f>
        <v>1.3924800000000001E-2</v>
      </c>
      <c r="S434" s="192">
        <v>0</v>
      </c>
      <c r="T434" s="193">
        <f>S434*H434</f>
        <v>0</v>
      </c>
      <c r="AR434" s="194" t="s">
        <v>863</v>
      </c>
      <c r="AT434" s="194" t="s">
        <v>512</v>
      </c>
      <c r="AU434" s="194" t="s">
        <v>240</v>
      </c>
      <c r="AY434" s="112" t="s">
        <v>858</v>
      </c>
      <c r="BE434" s="195">
        <f>IF(N434="základní",J434,0)</f>
        <v>0</v>
      </c>
      <c r="BF434" s="195">
        <f>IF(N434="snížená",J434,0)</f>
        <v>0</v>
      </c>
      <c r="BG434" s="195">
        <f>IF(N434="zákl. přenesená",J434,0)</f>
        <v>0</v>
      </c>
      <c r="BH434" s="195">
        <f>IF(N434="sníž. přenesená",J434,0)</f>
        <v>0</v>
      </c>
      <c r="BI434" s="195">
        <f>IF(N434="nulová",J434,0)</f>
        <v>0</v>
      </c>
      <c r="BJ434" s="112" t="s">
        <v>544</v>
      </c>
      <c r="BK434" s="195">
        <f>ROUND(I434*H434,2)</f>
        <v>0</v>
      </c>
      <c r="BL434" s="112" t="s">
        <v>863</v>
      </c>
      <c r="BM434" s="194" t="s">
        <v>1279</v>
      </c>
    </row>
    <row r="435" spans="2:65" s="119" customFormat="1" x14ac:dyDescent="0.25">
      <c r="B435" s="120"/>
      <c r="D435" s="196" t="s">
        <v>865</v>
      </c>
      <c r="F435" s="197" t="s">
        <v>1280</v>
      </c>
      <c r="L435" s="120"/>
      <c r="M435" s="198"/>
      <c r="T435" s="199"/>
      <c r="AT435" s="112" t="s">
        <v>865</v>
      </c>
      <c r="AU435" s="112" t="s">
        <v>240</v>
      </c>
    </row>
    <row r="436" spans="2:65" s="119" customFormat="1" x14ac:dyDescent="0.25">
      <c r="B436" s="120"/>
      <c r="D436" s="200" t="s">
        <v>867</v>
      </c>
      <c r="F436" s="472" t="s">
        <v>1281</v>
      </c>
      <c r="L436" s="120"/>
      <c r="M436" s="198"/>
      <c r="T436" s="199"/>
      <c r="AT436" s="112" t="s">
        <v>867</v>
      </c>
      <c r="AU436" s="112" t="s">
        <v>240</v>
      </c>
    </row>
    <row r="437" spans="2:65" s="202" customFormat="1" ht="22.5" x14ac:dyDescent="0.25">
      <c r="B437" s="203"/>
      <c r="D437" s="196" t="s">
        <v>869</v>
      </c>
      <c r="E437" s="204" t="s">
        <v>792</v>
      </c>
      <c r="F437" s="205" t="s">
        <v>1282</v>
      </c>
      <c r="H437" s="206">
        <v>2.35</v>
      </c>
      <c r="L437" s="203"/>
      <c r="M437" s="207"/>
      <c r="T437" s="208"/>
      <c r="AT437" s="204" t="s">
        <v>869</v>
      </c>
      <c r="AU437" s="204" t="s">
        <v>240</v>
      </c>
      <c r="AV437" s="202" t="s">
        <v>240</v>
      </c>
      <c r="AW437" s="202" t="s">
        <v>871</v>
      </c>
      <c r="AX437" s="202" t="s">
        <v>857</v>
      </c>
      <c r="AY437" s="204" t="s">
        <v>858</v>
      </c>
    </row>
    <row r="438" spans="2:65" s="202" customFormat="1" ht="11.25" x14ac:dyDescent="0.25">
      <c r="B438" s="203"/>
      <c r="D438" s="196" t="s">
        <v>869</v>
      </c>
      <c r="E438" s="204" t="s">
        <v>792</v>
      </c>
      <c r="F438" s="205" t="s">
        <v>1283</v>
      </c>
      <c r="H438" s="206">
        <v>10.535</v>
      </c>
      <c r="L438" s="203"/>
      <c r="M438" s="207"/>
      <c r="T438" s="208"/>
      <c r="AT438" s="204" t="s">
        <v>869</v>
      </c>
      <c r="AU438" s="204" t="s">
        <v>240</v>
      </c>
      <c r="AV438" s="202" t="s">
        <v>240</v>
      </c>
      <c r="AW438" s="202" t="s">
        <v>871</v>
      </c>
      <c r="AX438" s="202" t="s">
        <v>857</v>
      </c>
      <c r="AY438" s="204" t="s">
        <v>858</v>
      </c>
    </row>
    <row r="439" spans="2:65" s="209" customFormat="1" ht="11.25" x14ac:dyDescent="0.25">
      <c r="B439" s="210"/>
      <c r="D439" s="196" t="s">
        <v>869</v>
      </c>
      <c r="E439" s="211" t="s">
        <v>792</v>
      </c>
      <c r="F439" s="212" t="s">
        <v>1284</v>
      </c>
      <c r="H439" s="211" t="s">
        <v>792</v>
      </c>
      <c r="L439" s="210"/>
      <c r="M439" s="213"/>
      <c r="T439" s="214"/>
      <c r="AT439" s="211" t="s">
        <v>869</v>
      </c>
      <c r="AU439" s="211" t="s">
        <v>240</v>
      </c>
      <c r="AV439" s="209" t="s">
        <v>544</v>
      </c>
      <c r="AW439" s="209" t="s">
        <v>871</v>
      </c>
      <c r="AX439" s="209" t="s">
        <v>857</v>
      </c>
      <c r="AY439" s="211" t="s">
        <v>858</v>
      </c>
    </row>
    <row r="440" spans="2:65" s="202" customFormat="1" ht="11.25" x14ac:dyDescent="0.25">
      <c r="B440" s="203"/>
      <c r="D440" s="196" t="s">
        <v>869</v>
      </c>
      <c r="E440" s="204" t="s">
        <v>792</v>
      </c>
      <c r="F440" s="205" t="s">
        <v>1285</v>
      </c>
      <c r="H440" s="206">
        <v>24.56</v>
      </c>
      <c r="L440" s="203"/>
      <c r="M440" s="207"/>
      <c r="T440" s="208"/>
      <c r="AT440" s="204" t="s">
        <v>869</v>
      </c>
      <c r="AU440" s="204" t="s">
        <v>240</v>
      </c>
      <c r="AV440" s="202" t="s">
        <v>240</v>
      </c>
      <c r="AW440" s="202" t="s">
        <v>871</v>
      </c>
      <c r="AX440" s="202" t="s">
        <v>857</v>
      </c>
      <c r="AY440" s="204" t="s">
        <v>858</v>
      </c>
    </row>
    <row r="441" spans="2:65" s="202" customFormat="1" ht="11.25" x14ac:dyDescent="0.25">
      <c r="B441" s="203"/>
      <c r="D441" s="196" t="s">
        <v>869</v>
      </c>
      <c r="E441" s="204" t="s">
        <v>792</v>
      </c>
      <c r="F441" s="205" t="s">
        <v>1286</v>
      </c>
      <c r="H441" s="206">
        <v>23.59</v>
      </c>
      <c r="L441" s="203"/>
      <c r="M441" s="207"/>
      <c r="T441" s="208"/>
      <c r="AT441" s="204" t="s">
        <v>869</v>
      </c>
      <c r="AU441" s="204" t="s">
        <v>240</v>
      </c>
      <c r="AV441" s="202" t="s">
        <v>240</v>
      </c>
      <c r="AW441" s="202" t="s">
        <v>871</v>
      </c>
      <c r="AX441" s="202" t="s">
        <v>857</v>
      </c>
      <c r="AY441" s="204" t="s">
        <v>858</v>
      </c>
    </row>
    <row r="442" spans="2:65" s="202" customFormat="1" ht="11.25" x14ac:dyDescent="0.25">
      <c r="B442" s="203"/>
      <c r="D442" s="196" t="s">
        <v>869</v>
      </c>
      <c r="E442" s="204" t="s">
        <v>792</v>
      </c>
      <c r="F442" s="205" t="s">
        <v>1287</v>
      </c>
      <c r="H442" s="206">
        <v>9.91</v>
      </c>
      <c r="L442" s="203"/>
      <c r="M442" s="207"/>
      <c r="T442" s="208"/>
      <c r="AT442" s="204" t="s">
        <v>869</v>
      </c>
      <c r="AU442" s="204" t="s">
        <v>240</v>
      </c>
      <c r="AV442" s="202" t="s">
        <v>240</v>
      </c>
      <c r="AW442" s="202" t="s">
        <v>871</v>
      </c>
      <c r="AX442" s="202" t="s">
        <v>857</v>
      </c>
      <c r="AY442" s="204" t="s">
        <v>858</v>
      </c>
    </row>
    <row r="443" spans="2:65" s="202" customFormat="1" ht="11.25" x14ac:dyDescent="0.25">
      <c r="B443" s="203"/>
      <c r="D443" s="196" t="s">
        <v>869</v>
      </c>
      <c r="E443" s="204" t="s">
        <v>792</v>
      </c>
      <c r="F443" s="205" t="s">
        <v>1288</v>
      </c>
      <c r="H443" s="206">
        <v>2.1749999999999998</v>
      </c>
      <c r="L443" s="203"/>
      <c r="M443" s="207"/>
      <c r="T443" s="208"/>
      <c r="AT443" s="204" t="s">
        <v>869</v>
      </c>
      <c r="AU443" s="204" t="s">
        <v>240</v>
      </c>
      <c r="AV443" s="202" t="s">
        <v>240</v>
      </c>
      <c r="AW443" s="202" t="s">
        <v>871</v>
      </c>
      <c r="AX443" s="202" t="s">
        <v>857</v>
      </c>
      <c r="AY443" s="204" t="s">
        <v>858</v>
      </c>
    </row>
    <row r="444" spans="2:65" s="202" customFormat="1" ht="22.5" x14ac:dyDescent="0.25">
      <c r="B444" s="203"/>
      <c r="D444" s="196" t="s">
        <v>869</v>
      </c>
      <c r="E444" s="204" t="s">
        <v>792</v>
      </c>
      <c r="F444" s="205" t="s">
        <v>1289</v>
      </c>
      <c r="H444" s="206">
        <v>39.475000000000001</v>
      </c>
      <c r="L444" s="203"/>
      <c r="M444" s="207"/>
      <c r="T444" s="208"/>
      <c r="AT444" s="204" t="s">
        <v>869</v>
      </c>
      <c r="AU444" s="204" t="s">
        <v>240</v>
      </c>
      <c r="AV444" s="202" t="s">
        <v>240</v>
      </c>
      <c r="AW444" s="202" t="s">
        <v>871</v>
      </c>
      <c r="AX444" s="202" t="s">
        <v>857</v>
      </c>
      <c r="AY444" s="204" t="s">
        <v>858</v>
      </c>
    </row>
    <row r="445" spans="2:65" s="202" customFormat="1" ht="11.25" x14ac:dyDescent="0.25">
      <c r="B445" s="203"/>
      <c r="D445" s="196" t="s">
        <v>869</v>
      </c>
      <c r="E445" s="204" t="s">
        <v>792</v>
      </c>
      <c r="F445" s="205" t="s">
        <v>1290</v>
      </c>
      <c r="H445" s="206">
        <v>1.4950000000000001</v>
      </c>
      <c r="L445" s="203"/>
      <c r="M445" s="207"/>
      <c r="T445" s="208"/>
      <c r="AT445" s="204" t="s">
        <v>869</v>
      </c>
      <c r="AU445" s="204" t="s">
        <v>240</v>
      </c>
      <c r="AV445" s="202" t="s">
        <v>240</v>
      </c>
      <c r="AW445" s="202" t="s">
        <v>871</v>
      </c>
      <c r="AX445" s="202" t="s">
        <v>857</v>
      </c>
      <c r="AY445" s="204" t="s">
        <v>858</v>
      </c>
    </row>
    <row r="446" spans="2:65" s="202" customFormat="1" ht="11.25" x14ac:dyDescent="0.25">
      <c r="B446" s="203"/>
      <c r="D446" s="196" t="s">
        <v>869</v>
      </c>
      <c r="E446" s="204" t="s">
        <v>792</v>
      </c>
      <c r="F446" s="205" t="s">
        <v>1291</v>
      </c>
      <c r="H446" s="206">
        <v>1.95</v>
      </c>
      <c r="L446" s="203"/>
      <c r="M446" s="207"/>
      <c r="T446" s="208"/>
      <c r="AT446" s="204" t="s">
        <v>869</v>
      </c>
      <c r="AU446" s="204" t="s">
        <v>240</v>
      </c>
      <c r="AV446" s="202" t="s">
        <v>240</v>
      </c>
      <c r="AW446" s="202" t="s">
        <v>871</v>
      </c>
      <c r="AX446" s="202" t="s">
        <v>857</v>
      </c>
      <c r="AY446" s="204" t="s">
        <v>858</v>
      </c>
    </row>
    <row r="447" spans="2:65" s="119" customFormat="1" ht="24.2" customHeight="1" x14ac:dyDescent="0.25">
      <c r="B447" s="120"/>
      <c r="C447" s="418" t="s">
        <v>1292</v>
      </c>
      <c r="D447" s="418" t="s">
        <v>512</v>
      </c>
      <c r="E447" s="419" t="s">
        <v>111</v>
      </c>
      <c r="F447" s="420" t="s">
        <v>112</v>
      </c>
      <c r="G447" s="421" t="s">
        <v>85</v>
      </c>
      <c r="H447" s="422">
        <v>154</v>
      </c>
      <c r="I447" s="423"/>
      <c r="J447" s="423">
        <f>ROUND(I447*H447,2)</f>
        <v>0</v>
      </c>
      <c r="K447" s="420" t="s">
        <v>862</v>
      </c>
      <c r="L447" s="120"/>
      <c r="M447" s="190" t="s">
        <v>792</v>
      </c>
      <c r="N447" s="191" t="s">
        <v>809</v>
      </c>
      <c r="O447" s="192">
        <v>0.2</v>
      </c>
      <c r="P447" s="192">
        <f>O447*H447</f>
        <v>30.8</v>
      </c>
      <c r="Q447" s="192">
        <v>1.3999999999999999E-4</v>
      </c>
      <c r="R447" s="192">
        <f>Q447*H447</f>
        <v>2.1559999999999999E-2</v>
      </c>
      <c r="S447" s="192">
        <v>0</v>
      </c>
      <c r="T447" s="193">
        <f>S447*H447</f>
        <v>0</v>
      </c>
      <c r="AR447" s="194" t="s">
        <v>863</v>
      </c>
      <c r="AT447" s="194" t="s">
        <v>512</v>
      </c>
      <c r="AU447" s="194" t="s">
        <v>240</v>
      </c>
      <c r="AY447" s="112" t="s">
        <v>858</v>
      </c>
      <c r="BE447" s="195">
        <f>IF(N447="základní",J447,0)</f>
        <v>0</v>
      </c>
      <c r="BF447" s="195">
        <f>IF(N447="snížená",J447,0)</f>
        <v>0</v>
      </c>
      <c r="BG447" s="195">
        <f>IF(N447="zákl. přenesená",J447,0)</f>
        <v>0</v>
      </c>
      <c r="BH447" s="195">
        <f>IF(N447="sníž. přenesená",J447,0)</f>
        <v>0</v>
      </c>
      <c r="BI447" s="195">
        <f>IF(N447="nulová",J447,0)</f>
        <v>0</v>
      </c>
      <c r="BJ447" s="112" t="s">
        <v>544</v>
      </c>
      <c r="BK447" s="195">
        <f>ROUND(I447*H447,2)</f>
        <v>0</v>
      </c>
      <c r="BL447" s="112" t="s">
        <v>863</v>
      </c>
      <c r="BM447" s="194" t="s">
        <v>1293</v>
      </c>
    </row>
    <row r="448" spans="2:65" s="119" customFormat="1" x14ac:dyDescent="0.25">
      <c r="B448" s="120"/>
      <c r="D448" s="196" t="s">
        <v>865</v>
      </c>
      <c r="F448" s="197" t="s">
        <v>1294</v>
      </c>
      <c r="L448" s="120"/>
      <c r="M448" s="198"/>
      <c r="T448" s="199"/>
      <c r="AT448" s="112" t="s">
        <v>865</v>
      </c>
      <c r="AU448" s="112" t="s">
        <v>240</v>
      </c>
    </row>
    <row r="449" spans="2:65" s="119" customFormat="1" x14ac:dyDescent="0.25">
      <c r="B449" s="120"/>
      <c r="D449" s="200" t="s">
        <v>867</v>
      </c>
      <c r="F449" s="472" t="s">
        <v>1295</v>
      </c>
      <c r="L449" s="120"/>
      <c r="M449" s="198"/>
      <c r="T449" s="199"/>
      <c r="AT449" s="112" t="s">
        <v>867</v>
      </c>
      <c r="AU449" s="112" t="s">
        <v>240</v>
      </c>
    </row>
    <row r="450" spans="2:65" s="202" customFormat="1" ht="11.25" x14ac:dyDescent="0.25">
      <c r="B450" s="203"/>
      <c r="D450" s="196" t="s">
        <v>869</v>
      </c>
      <c r="E450" s="204" t="s">
        <v>792</v>
      </c>
      <c r="F450" s="205" t="s">
        <v>1296</v>
      </c>
      <c r="H450" s="206">
        <v>154</v>
      </c>
      <c r="L450" s="203"/>
      <c r="M450" s="207"/>
      <c r="T450" s="208"/>
      <c r="AT450" s="204" t="s">
        <v>869</v>
      </c>
      <c r="AU450" s="204" t="s">
        <v>240</v>
      </c>
      <c r="AV450" s="202" t="s">
        <v>240</v>
      </c>
      <c r="AW450" s="202" t="s">
        <v>871</v>
      </c>
      <c r="AX450" s="202" t="s">
        <v>857</v>
      </c>
      <c r="AY450" s="204" t="s">
        <v>858</v>
      </c>
    </row>
    <row r="451" spans="2:65" s="119" customFormat="1" ht="24.2" customHeight="1" x14ac:dyDescent="0.25">
      <c r="B451" s="120"/>
      <c r="C451" s="418" t="s">
        <v>1297</v>
      </c>
      <c r="D451" s="418" t="s">
        <v>512</v>
      </c>
      <c r="E451" s="419" t="s">
        <v>1298</v>
      </c>
      <c r="F451" s="420" t="s">
        <v>1299</v>
      </c>
      <c r="G451" s="421" t="s">
        <v>66</v>
      </c>
      <c r="H451" s="422">
        <v>7.74</v>
      </c>
      <c r="I451" s="423"/>
      <c r="J451" s="423">
        <f>ROUND(I451*H451,2)</f>
        <v>0</v>
      </c>
      <c r="K451" s="420" t="s">
        <v>862</v>
      </c>
      <c r="L451" s="120"/>
      <c r="M451" s="190" t="s">
        <v>792</v>
      </c>
      <c r="N451" s="191" t="s">
        <v>809</v>
      </c>
      <c r="O451" s="192">
        <v>0.82299999999999995</v>
      </c>
      <c r="P451" s="192">
        <f>O451*H451</f>
        <v>6.3700200000000002</v>
      </c>
      <c r="Q451" s="192">
        <v>6.232E-2</v>
      </c>
      <c r="R451" s="192">
        <f>Q451*H451</f>
        <v>0.48235680000000003</v>
      </c>
      <c r="S451" s="192">
        <v>0</v>
      </c>
      <c r="T451" s="193">
        <f>S451*H451</f>
        <v>0</v>
      </c>
      <c r="AR451" s="194" t="s">
        <v>863</v>
      </c>
      <c r="AT451" s="194" t="s">
        <v>512</v>
      </c>
      <c r="AU451" s="194" t="s">
        <v>240</v>
      </c>
      <c r="AY451" s="112" t="s">
        <v>858</v>
      </c>
      <c r="BE451" s="195">
        <f>IF(N451="základní",J451,0)</f>
        <v>0</v>
      </c>
      <c r="BF451" s="195">
        <f>IF(N451="snížená",J451,0)</f>
        <v>0</v>
      </c>
      <c r="BG451" s="195">
        <f>IF(N451="zákl. přenesená",J451,0)</f>
        <v>0</v>
      </c>
      <c r="BH451" s="195">
        <f>IF(N451="sníž. přenesená",J451,0)</f>
        <v>0</v>
      </c>
      <c r="BI451" s="195">
        <f>IF(N451="nulová",J451,0)</f>
        <v>0</v>
      </c>
      <c r="BJ451" s="112" t="s">
        <v>544</v>
      </c>
      <c r="BK451" s="195">
        <f>ROUND(I451*H451,2)</f>
        <v>0</v>
      </c>
      <c r="BL451" s="112" t="s">
        <v>863</v>
      </c>
      <c r="BM451" s="194" t="s">
        <v>1300</v>
      </c>
    </row>
    <row r="452" spans="2:65" s="119" customFormat="1" ht="19.5" x14ac:dyDescent="0.25">
      <c r="B452" s="120"/>
      <c r="D452" s="196" t="s">
        <v>865</v>
      </c>
      <c r="F452" s="197" t="s">
        <v>1301</v>
      </c>
      <c r="L452" s="120"/>
      <c r="M452" s="198"/>
      <c r="T452" s="199"/>
      <c r="AT452" s="112" t="s">
        <v>865</v>
      </c>
      <c r="AU452" s="112" t="s">
        <v>240</v>
      </c>
    </row>
    <row r="453" spans="2:65" s="119" customFormat="1" x14ac:dyDescent="0.25">
      <c r="B453" s="120"/>
      <c r="D453" s="200" t="s">
        <v>867</v>
      </c>
      <c r="F453" s="472" t="s">
        <v>1302</v>
      </c>
      <c r="L453" s="120"/>
      <c r="M453" s="198"/>
      <c r="T453" s="199"/>
      <c r="AT453" s="112" t="s">
        <v>867</v>
      </c>
      <c r="AU453" s="112" t="s">
        <v>240</v>
      </c>
    </row>
    <row r="454" spans="2:65" s="202" customFormat="1" ht="11.25" x14ac:dyDescent="0.25">
      <c r="B454" s="203"/>
      <c r="D454" s="196" t="s">
        <v>869</v>
      </c>
      <c r="E454" s="204" t="s">
        <v>792</v>
      </c>
      <c r="F454" s="205" t="s">
        <v>1303</v>
      </c>
      <c r="H454" s="206">
        <v>7.74</v>
      </c>
      <c r="L454" s="203"/>
      <c r="M454" s="207"/>
      <c r="T454" s="208"/>
      <c r="AT454" s="204" t="s">
        <v>869</v>
      </c>
      <c r="AU454" s="204" t="s">
        <v>240</v>
      </c>
      <c r="AV454" s="202" t="s">
        <v>240</v>
      </c>
      <c r="AW454" s="202" t="s">
        <v>871</v>
      </c>
      <c r="AX454" s="202" t="s">
        <v>857</v>
      </c>
      <c r="AY454" s="204" t="s">
        <v>858</v>
      </c>
    </row>
    <row r="455" spans="2:65" s="119" customFormat="1" ht="24.2" customHeight="1" x14ac:dyDescent="0.25">
      <c r="B455" s="120"/>
      <c r="C455" s="418" t="s">
        <v>1304</v>
      </c>
      <c r="D455" s="418" t="s">
        <v>512</v>
      </c>
      <c r="E455" s="419" t="s">
        <v>1305</v>
      </c>
      <c r="F455" s="420" t="s">
        <v>1306</v>
      </c>
      <c r="G455" s="421" t="s">
        <v>51</v>
      </c>
      <c r="H455" s="422">
        <v>34.595999999999997</v>
      </c>
      <c r="I455" s="423"/>
      <c r="J455" s="423">
        <f>ROUND(I455*H455,2)</f>
        <v>0</v>
      </c>
      <c r="K455" s="420" t="s">
        <v>862</v>
      </c>
      <c r="L455" s="120"/>
      <c r="M455" s="190" t="s">
        <v>792</v>
      </c>
      <c r="N455" s="191" t="s">
        <v>809</v>
      </c>
      <c r="O455" s="192">
        <v>2.57</v>
      </c>
      <c r="P455" s="192">
        <f>O455*H455</f>
        <v>88.911719999999988</v>
      </c>
      <c r="Q455" s="192">
        <v>0</v>
      </c>
      <c r="R455" s="192">
        <f>Q455*H455</f>
        <v>0</v>
      </c>
      <c r="S455" s="192">
        <v>0</v>
      </c>
      <c r="T455" s="193">
        <f>S455*H455</f>
        <v>0</v>
      </c>
      <c r="AR455" s="194" t="s">
        <v>863</v>
      </c>
      <c r="AT455" s="194" t="s">
        <v>512</v>
      </c>
      <c r="AU455" s="194" t="s">
        <v>240</v>
      </c>
      <c r="AY455" s="112" t="s">
        <v>858</v>
      </c>
      <c r="BE455" s="195">
        <f>IF(N455="základní",J455,0)</f>
        <v>0</v>
      </c>
      <c r="BF455" s="195">
        <f>IF(N455="snížená",J455,0)</f>
        <v>0</v>
      </c>
      <c r="BG455" s="195">
        <f>IF(N455="zákl. přenesená",J455,0)</f>
        <v>0</v>
      </c>
      <c r="BH455" s="195">
        <f>IF(N455="sníž. přenesená",J455,0)</f>
        <v>0</v>
      </c>
      <c r="BI455" s="195">
        <f>IF(N455="nulová",J455,0)</f>
        <v>0</v>
      </c>
      <c r="BJ455" s="112" t="s">
        <v>544</v>
      </c>
      <c r="BK455" s="195">
        <f>ROUND(I455*H455,2)</f>
        <v>0</v>
      </c>
      <c r="BL455" s="112" t="s">
        <v>863</v>
      </c>
      <c r="BM455" s="194" t="s">
        <v>1307</v>
      </c>
    </row>
    <row r="456" spans="2:65" s="119" customFormat="1" ht="29.25" x14ac:dyDescent="0.25">
      <c r="B456" s="120"/>
      <c r="D456" s="196" t="s">
        <v>865</v>
      </c>
      <c r="F456" s="197" t="s">
        <v>1308</v>
      </c>
      <c r="L456" s="120"/>
      <c r="M456" s="198"/>
      <c r="T456" s="199"/>
      <c r="AT456" s="112" t="s">
        <v>865</v>
      </c>
      <c r="AU456" s="112" t="s">
        <v>240</v>
      </c>
    </row>
    <row r="457" spans="2:65" s="119" customFormat="1" x14ac:dyDescent="0.25">
      <c r="B457" s="120"/>
      <c r="D457" s="200" t="s">
        <v>867</v>
      </c>
      <c r="F457" s="472" t="s">
        <v>1309</v>
      </c>
      <c r="L457" s="120"/>
      <c r="M457" s="198"/>
      <c r="T457" s="199"/>
      <c r="AT457" s="112" t="s">
        <v>867</v>
      </c>
      <c r="AU457" s="112" t="s">
        <v>240</v>
      </c>
    </row>
    <row r="458" spans="2:65" s="202" customFormat="1" ht="11.25" x14ac:dyDescent="0.25">
      <c r="B458" s="203"/>
      <c r="D458" s="196" t="s">
        <v>869</v>
      </c>
      <c r="E458" s="204" t="s">
        <v>792</v>
      </c>
      <c r="F458" s="205" t="s">
        <v>1310</v>
      </c>
      <c r="H458" s="206">
        <v>34.595999999999997</v>
      </c>
      <c r="L458" s="203"/>
      <c r="M458" s="207"/>
      <c r="T458" s="208"/>
      <c r="AT458" s="204" t="s">
        <v>869</v>
      </c>
      <c r="AU458" s="204" t="s">
        <v>240</v>
      </c>
      <c r="AV458" s="202" t="s">
        <v>240</v>
      </c>
      <c r="AW458" s="202" t="s">
        <v>871</v>
      </c>
      <c r="AX458" s="202" t="s">
        <v>857</v>
      </c>
      <c r="AY458" s="204" t="s">
        <v>858</v>
      </c>
    </row>
    <row r="459" spans="2:65" s="119" customFormat="1" ht="33" customHeight="1" x14ac:dyDescent="0.25">
      <c r="B459" s="120"/>
      <c r="C459" s="432" t="s">
        <v>1311</v>
      </c>
      <c r="D459" s="432" t="s">
        <v>932</v>
      </c>
      <c r="E459" s="433" t="s">
        <v>1312</v>
      </c>
      <c r="F459" s="434" t="s">
        <v>1313</v>
      </c>
      <c r="G459" s="435" t="s">
        <v>51</v>
      </c>
      <c r="H459" s="436">
        <v>36.326000000000001</v>
      </c>
      <c r="I459" s="437"/>
      <c r="J459" s="437">
        <f>ROUND(I459*H459,2)</f>
        <v>0</v>
      </c>
      <c r="K459" s="434" t="s">
        <v>862</v>
      </c>
      <c r="L459" s="215"/>
      <c r="M459" s="216" t="s">
        <v>792</v>
      </c>
      <c r="N459" s="217" t="s">
        <v>809</v>
      </c>
      <c r="O459" s="192">
        <v>0</v>
      </c>
      <c r="P459" s="192">
        <f>O459*H459</f>
        <v>0</v>
      </c>
      <c r="Q459" s="192">
        <v>2.9479999999999999E-2</v>
      </c>
      <c r="R459" s="192">
        <f>Q459*H459</f>
        <v>1.0708904800000001</v>
      </c>
      <c r="S459" s="192">
        <v>0</v>
      </c>
      <c r="T459" s="193">
        <f>S459*H459</f>
        <v>0</v>
      </c>
      <c r="AR459" s="194" t="s">
        <v>905</v>
      </c>
      <c r="AT459" s="194" t="s">
        <v>932</v>
      </c>
      <c r="AU459" s="194" t="s">
        <v>240</v>
      </c>
      <c r="AY459" s="112" t="s">
        <v>858</v>
      </c>
      <c r="BE459" s="195">
        <f>IF(N459="základní",J459,0)</f>
        <v>0</v>
      </c>
      <c r="BF459" s="195">
        <f>IF(N459="snížená",J459,0)</f>
        <v>0</v>
      </c>
      <c r="BG459" s="195">
        <f>IF(N459="zákl. přenesená",J459,0)</f>
        <v>0</v>
      </c>
      <c r="BH459" s="195">
        <f>IF(N459="sníž. přenesená",J459,0)</f>
        <v>0</v>
      </c>
      <c r="BI459" s="195">
        <f>IF(N459="nulová",J459,0)</f>
        <v>0</v>
      </c>
      <c r="BJ459" s="112" t="s">
        <v>544</v>
      </c>
      <c r="BK459" s="195">
        <f>ROUND(I459*H459,2)</f>
        <v>0</v>
      </c>
      <c r="BL459" s="112" t="s">
        <v>863</v>
      </c>
      <c r="BM459" s="194" t="s">
        <v>1314</v>
      </c>
    </row>
    <row r="460" spans="2:65" s="119" customFormat="1" ht="19.5" x14ac:dyDescent="0.25">
      <c r="B460" s="120"/>
      <c r="D460" s="196" t="s">
        <v>865</v>
      </c>
      <c r="F460" s="197" t="s">
        <v>1313</v>
      </c>
      <c r="L460" s="120"/>
      <c r="M460" s="198"/>
      <c r="T460" s="199"/>
      <c r="AT460" s="112" t="s">
        <v>865</v>
      </c>
      <c r="AU460" s="112" t="s">
        <v>240</v>
      </c>
    </row>
    <row r="461" spans="2:65" s="202" customFormat="1" ht="11.25" x14ac:dyDescent="0.25">
      <c r="B461" s="203"/>
      <c r="D461" s="196" t="s">
        <v>869</v>
      </c>
      <c r="F461" s="205" t="s">
        <v>1315</v>
      </c>
      <c r="H461" s="206">
        <v>36.326000000000001</v>
      </c>
      <c r="L461" s="203"/>
      <c r="M461" s="207"/>
      <c r="T461" s="208"/>
      <c r="AT461" s="204" t="s">
        <v>869</v>
      </c>
      <c r="AU461" s="204" t="s">
        <v>240</v>
      </c>
      <c r="AV461" s="202" t="s">
        <v>240</v>
      </c>
      <c r="AW461" s="202" t="s">
        <v>787</v>
      </c>
      <c r="AX461" s="202" t="s">
        <v>544</v>
      </c>
      <c r="AY461" s="204" t="s">
        <v>858</v>
      </c>
    </row>
    <row r="462" spans="2:65" s="119" customFormat="1" ht="24.2" customHeight="1" x14ac:dyDescent="0.25">
      <c r="B462" s="120"/>
      <c r="C462" s="418" t="s">
        <v>1316</v>
      </c>
      <c r="D462" s="418" t="s">
        <v>512</v>
      </c>
      <c r="E462" s="419" t="s">
        <v>1317</v>
      </c>
      <c r="F462" s="420" t="s">
        <v>1318</v>
      </c>
      <c r="G462" s="421" t="s">
        <v>51</v>
      </c>
      <c r="H462" s="422">
        <v>34.595999999999997</v>
      </c>
      <c r="I462" s="423"/>
      <c r="J462" s="423">
        <f>ROUND(I462*H462,2)</f>
        <v>0</v>
      </c>
      <c r="K462" s="420" t="s">
        <v>862</v>
      </c>
      <c r="L462" s="120"/>
      <c r="M462" s="190" t="s">
        <v>792</v>
      </c>
      <c r="N462" s="191" t="s">
        <v>809</v>
      </c>
      <c r="O462" s="192">
        <v>3.69</v>
      </c>
      <c r="P462" s="192">
        <f>O462*H462</f>
        <v>127.65923999999998</v>
      </c>
      <c r="Q462" s="192">
        <v>0</v>
      </c>
      <c r="R462" s="192">
        <f>Q462*H462</f>
        <v>0</v>
      </c>
      <c r="S462" s="192">
        <v>0</v>
      </c>
      <c r="T462" s="193">
        <f>S462*H462</f>
        <v>0</v>
      </c>
      <c r="AR462" s="194" t="s">
        <v>863</v>
      </c>
      <c r="AT462" s="194" t="s">
        <v>512</v>
      </c>
      <c r="AU462" s="194" t="s">
        <v>240</v>
      </c>
      <c r="AY462" s="112" t="s">
        <v>858</v>
      </c>
      <c r="BE462" s="195">
        <f>IF(N462="základní",J462,0)</f>
        <v>0</v>
      </c>
      <c r="BF462" s="195">
        <f>IF(N462="snížená",J462,0)</f>
        <v>0</v>
      </c>
      <c r="BG462" s="195">
        <f>IF(N462="zákl. přenesená",J462,0)</f>
        <v>0</v>
      </c>
      <c r="BH462" s="195">
        <f>IF(N462="sníž. přenesená",J462,0)</f>
        <v>0</v>
      </c>
      <c r="BI462" s="195">
        <f>IF(N462="nulová",J462,0)</f>
        <v>0</v>
      </c>
      <c r="BJ462" s="112" t="s">
        <v>544</v>
      </c>
      <c r="BK462" s="195">
        <f>ROUND(I462*H462,2)</f>
        <v>0</v>
      </c>
      <c r="BL462" s="112" t="s">
        <v>863</v>
      </c>
      <c r="BM462" s="194" t="s">
        <v>1319</v>
      </c>
    </row>
    <row r="463" spans="2:65" s="119" customFormat="1" ht="19.5" x14ac:dyDescent="0.25">
      <c r="B463" s="120"/>
      <c r="D463" s="196" t="s">
        <v>865</v>
      </c>
      <c r="F463" s="197" t="s">
        <v>1320</v>
      </c>
      <c r="L463" s="120"/>
      <c r="M463" s="198"/>
      <c r="T463" s="199"/>
      <c r="AT463" s="112" t="s">
        <v>865</v>
      </c>
      <c r="AU463" s="112" t="s">
        <v>240</v>
      </c>
    </row>
    <row r="464" spans="2:65" s="119" customFormat="1" x14ac:dyDescent="0.25">
      <c r="B464" s="120"/>
      <c r="D464" s="200" t="s">
        <v>867</v>
      </c>
      <c r="F464" s="472" t="s">
        <v>1321</v>
      </c>
      <c r="L464" s="120"/>
      <c r="M464" s="198"/>
      <c r="T464" s="199"/>
      <c r="AT464" s="112" t="s">
        <v>867</v>
      </c>
      <c r="AU464" s="112" t="s">
        <v>240</v>
      </c>
    </row>
    <row r="465" spans="2:65" s="202" customFormat="1" ht="11.25" x14ac:dyDescent="0.25">
      <c r="B465" s="203"/>
      <c r="D465" s="196" t="s">
        <v>869</v>
      </c>
      <c r="E465" s="204" t="s">
        <v>792</v>
      </c>
      <c r="F465" s="205" t="s">
        <v>1310</v>
      </c>
      <c r="H465" s="206">
        <v>34.595999999999997</v>
      </c>
      <c r="L465" s="203"/>
      <c r="M465" s="207"/>
      <c r="T465" s="208"/>
      <c r="AT465" s="204" t="s">
        <v>869</v>
      </c>
      <c r="AU465" s="204" t="s">
        <v>240</v>
      </c>
      <c r="AV465" s="202" t="s">
        <v>240</v>
      </c>
      <c r="AW465" s="202" t="s">
        <v>871</v>
      </c>
      <c r="AX465" s="202" t="s">
        <v>857</v>
      </c>
      <c r="AY465" s="204" t="s">
        <v>858</v>
      </c>
    </row>
    <row r="466" spans="2:65" s="119" customFormat="1" ht="16.5" customHeight="1" x14ac:dyDescent="0.25">
      <c r="B466" s="120"/>
      <c r="C466" s="432" t="s">
        <v>1322</v>
      </c>
      <c r="D466" s="432" t="s">
        <v>932</v>
      </c>
      <c r="E466" s="433" t="s">
        <v>1323</v>
      </c>
      <c r="F466" s="434" t="s">
        <v>1324</v>
      </c>
      <c r="G466" s="435" t="s">
        <v>63</v>
      </c>
      <c r="H466" s="436">
        <v>65.731999999999999</v>
      </c>
      <c r="I466" s="437"/>
      <c r="J466" s="437">
        <f>ROUND(I466*H466,2)</f>
        <v>0</v>
      </c>
      <c r="K466" s="434" t="s">
        <v>862</v>
      </c>
      <c r="L466" s="215"/>
      <c r="M466" s="216" t="s">
        <v>792</v>
      </c>
      <c r="N466" s="217" t="s">
        <v>809</v>
      </c>
      <c r="O466" s="192">
        <v>0</v>
      </c>
      <c r="P466" s="192">
        <f>O466*H466</f>
        <v>0</v>
      </c>
      <c r="Q466" s="192">
        <v>1</v>
      </c>
      <c r="R466" s="192">
        <f>Q466*H466</f>
        <v>65.731999999999999</v>
      </c>
      <c r="S466" s="192">
        <v>0</v>
      </c>
      <c r="T466" s="193">
        <f>S466*H466</f>
        <v>0</v>
      </c>
      <c r="AR466" s="194" t="s">
        <v>905</v>
      </c>
      <c r="AT466" s="194" t="s">
        <v>932</v>
      </c>
      <c r="AU466" s="194" t="s">
        <v>240</v>
      </c>
      <c r="AY466" s="112" t="s">
        <v>858</v>
      </c>
      <c r="BE466" s="195">
        <f>IF(N466="základní",J466,0)</f>
        <v>0</v>
      </c>
      <c r="BF466" s="195">
        <f>IF(N466="snížená",J466,0)</f>
        <v>0</v>
      </c>
      <c r="BG466" s="195">
        <f>IF(N466="zákl. přenesená",J466,0)</f>
        <v>0</v>
      </c>
      <c r="BH466" s="195">
        <f>IF(N466="sníž. přenesená",J466,0)</f>
        <v>0</v>
      </c>
      <c r="BI466" s="195">
        <f>IF(N466="nulová",J466,0)</f>
        <v>0</v>
      </c>
      <c r="BJ466" s="112" t="s">
        <v>544</v>
      </c>
      <c r="BK466" s="195">
        <f>ROUND(I466*H466,2)</f>
        <v>0</v>
      </c>
      <c r="BL466" s="112" t="s">
        <v>863</v>
      </c>
      <c r="BM466" s="194" t="s">
        <v>1325</v>
      </c>
    </row>
    <row r="467" spans="2:65" s="119" customFormat="1" x14ac:dyDescent="0.25">
      <c r="B467" s="120"/>
      <c r="D467" s="196" t="s">
        <v>865</v>
      </c>
      <c r="F467" s="197" t="s">
        <v>1324</v>
      </c>
      <c r="L467" s="120"/>
      <c r="M467" s="198"/>
      <c r="T467" s="199"/>
      <c r="AT467" s="112" t="s">
        <v>865</v>
      </c>
      <c r="AU467" s="112" t="s">
        <v>240</v>
      </c>
    </row>
    <row r="468" spans="2:65" s="202" customFormat="1" ht="11.25" x14ac:dyDescent="0.25">
      <c r="B468" s="203"/>
      <c r="D468" s="196" t="s">
        <v>869</v>
      </c>
      <c r="F468" s="205" t="s">
        <v>1326</v>
      </c>
      <c r="H468" s="206">
        <v>65.731999999999999</v>
      </c>
      <c r="L468" s="203"/>
      <c r="M468" s="207"/>
      <c r="T468" s="208"/>
      <c r="AT468" s="204" t="s">
        <v>869</v>
      </c>
      <c r="AU468" s="204" t="s">
        <v>240</v>
      </c>
      <c r="AV468" s="202" t="s">
        <v>240</v>
      </c>
      <c r="AW468" s="202" t="s">
        <v>787</v>
      </c>
      <c r="AX468" s="202" t="s">
        <v>544</v>
      </c>
      <c r="AY468" s="204" t="s">
        <v>858</v>
      </c>
    </row>
    <row r="469" spans="2:65" s="119" customFormat="1" ht="16.5" customHeight="1" x14ac:dyDescent="0.25">
      <c r="B469" s="120"/>
      <c r="C469" s="432" t="s">
        <v>1327</v>
      </c>
      <c r="D469" s="432" t="s">
        <v>932</v>
      </c>
      <c r="E469" s="433" t="s">
        <v>1328</v>
      </c>
      <c r="F469" s="434" t="s">
        <v>1329</v>
      </c>
      <c r="G469" s="435" t="s">
        <v>63</v>
      </c>
      <c r="H469" s="436">
        <v>13.146000000000001</v>
      </c>
      <c r="I469" s="437"/>
      <c r="J469" s="437">
        <f>ROUND(I469*H469,2)</f>
        <v>0</v>
      </c>
      <c r="K469" s="434" t="s">
        <v>862</v>
      </c>
      <c r="L469" s="215"/>
      <c r="M469" s="216" t="s">
        <v>792</v>
      </c>
      <c r="N469" s="217" t="s">
        <v>809</v>
      </c>
      <c r="O469" s="192">
        <v>0</v>
      </c>
      <c r="P469" s="192">
        <f>O469*H469</f>
        <v>0</v>
      </c>
      <c r="Q469" s="192">
        <v>1</v>
      </c>
      <c r="R469" s="192">
        <f>Q469*H469</f>
        <v>13.146000000000001</v>
      </c>
      <c r="S469" s="192">
        <v>0</v>
      </c>
      <c r="T469" s="193">
        <f>S469*H469</f>
        <v>0</v>
      </c>
      <c r="AR469" s="194" t="s">
        <v>905</v>
      </c>
      <c r="AT469" s="194" t="s">
        <v>932</v>
      </c>
      <c r="AU469" s="194" t="s">
        <v>240</v>
      </c>
      <c r="AY469" s="112" t="s">
        <v>858</v>
      </c>
      <c r="BE469" s="195">
        <f>IF(N469="základní",J469,0)</f>
        <v>0</v>
      </c>
      <c r="BF469" s="195">
        <f>IF(N469="snížená",J469,0)</f>
        <v>0</v>
      </c>
      <c r="BG469" s="195">
        <f>IF(N469="zákl. přenesená",J469,0)</f>
        <v>0</v>
      </c>
      <c r="BH469" s="195">
        <f>IF(N469="sníž. přenesená",J469,0)</f>
        <v>0</v>
      </c>
      <c r="BI469" s="195">
        <f>IF(N469="nulová",J469,0)</f>
        <v>0</v>
      </c>
      <c r="BJ469" s="112" t="s">
        <v>544</v>
      </c>
      <c r="BK469" s="195">
        <f>ROUND(I469*H469,2)</f>
        <v>0</v>
      </c>
      <c r="BL469" s="112" t="s">
        <v>863</v>
      </c>
      <c r="BM469" s="194" t="s">
        <v>1330</v>
      </c>
    </row>
    <row r="470" spans="2:65" s="119" customFormat="1" x14ac:dyDescent="0.25">
      <c r="B470" s="120"/>
      <c r="D470" s="196" t="s">
        <v>865</v>
      </c>
      <c r="F470" s="197" t="s">
        <v>1329</v>
      </c>
      <c r="L470" s="120"/>
      <c r="M470" s="198"/>
      <c r="T470" s="199"/>
      <c r="AT470" s="112" t="s">
        <v>865</v>
      </c>
      <c r="AU470" s="112" t="s">
        <v>240</v>
      </c>
    </row>
    <row r="471" spans="2:65" s="202" customFormat="1" ht="11.25" x14ac:dyDescent="0.25">
      <c r="B471" s="203"/>
      <c r="D471" s="196" t="s">
        <v>869</v>
      </c>
      <c r="E471" s="204" t="s">
        <v>792</v>
      </c>
      <c r="F471" s="205" t="s">
        <v>1310</v>
      </c>
      <c r="H471" s="206">
        <v>34.595999999999997</v>
      </c>
      <c r="L471" s="203"/>
      <c r="M471" s="207"/>
      <c r="T471" s="208"/>
      <c r="AT471" s="204" t="s">
        <v>869</v>
      </c>
      <c r="AU471" s="204" t="s">
        <v>240</v>
      </c>
      <c r="AV471" s="202" t="s">
        <v>240</v>
      </c>
      <c r="AW471" s="202" t="s">
        <v>871</v>
      </c>
      <c r="AX471" s="202" t="s">
        <v>857</v>
      </c>
      <c r="AY471" s="204" t="s">
        <v>858</v>
      </c>
    </row>
    <row r="472" spans="2:65" s="202" customFormat="1" ht="11.25" x14ac:dyDescent="0.25">
      <c r="B472" s="203"/>
      <c r="D472" s="196" t="s">
        <v>869</v>
      </c>
      <c r="F472" s="205" t="s">
        <v>1331</v>
      </c>
      <c r="H472" s="206">
        <v>13.146000000000001</v>
      </c>
      <c r="L472" s="203"/>
      <c r="M472" s="207"/>
      <c r="T472" s="208"/>
      <c r="AT472" s="204" t="s">
        <v>869</v>
      </c>
      <c r="AU472" s="204" t="s">
        <v>240</v>
      </c>
      <c r="AV472" s="202" t="s">
        <v>240</v>
      </c>
      <c r="AW472" s="202" t="s">
        <v>787</v>
      </c>
      <c r="AX472" s="202" t="s">
        <v>544</v>
      </c>
      <c r="AY472" s="204" t="s">
        <v>858</v>
      </c>
    </row>
    <row r="473" spans="2:65" s="171" customFormat="1" ht="22.9" customHeight="1" x14ac:dyDescent="0.2">
      <c r="B473" s="172"/>
      <c r="D473" s="173" t="s">
        <v>854</v>
      </c>
      <c r="E473" s="181" t="s">
        <v>863</v>
      </c>
      <c r="F473" s="181" t="s">
        <v>1332</v>
      </c>
      <c r="J473" s="182">
        <f>BK473</f>
        <v>0</v>
      </c>
      <c r="L473" s="172"/>
      <c r="M473" s="176"/>
      <c r="P473" s="177">
        <f>SUM(P474:P571)</f>
        <v>1512.9189570000003</v>
      </c>
      <c r="R473" s="177">
        <f>SUM(R474:R571)</f>
        <v>325.52862171999999</v>
      </c>
      <c r="T473" s="178">
        <f>SUM(T474:T571)</f>
        <v>0</v>
      </c>
      <c r="AR473" s="173" t="s">
        <v>544</v>
      </c>
      <c r="AT473" s="179" t="s">
        <v>854</v>
      </c>
      <c r="AU473" s="179" t="s">
        <v>544</v>
      </c>
      <c r="AY473" s="173" t="s">
        <v>858</v>
      </c>
      <c r="BK473" s="180">
        <f>SUM(BK474:BK571)</f>
        <v>0</v>
      </c>
    </row>
    <row r="474" spans="2:65" s="119" customFormat="1" ht="16.5" customHeight="1" x14ac:dyDescent="0.25">
      <c r="B474" s="120"/>
      <c r="C474" s="418" t="s">
        <v>1333</v>
      </c>
      <c r="D474" s="418" t="s">
        <v>512</v>
      </c>
      <c r="E474" s="419" t="s">
        <v>1334</v>
      </c>
      <c r="F474" s="420" t="s">
        <v>1335</v>
      </c>
      <c r="G474" s="421" t="s">
        <v>51</v>
      </c>
      <c r="H474" s="422">
        <v>103.70099999999999</v>
      </c>
      <c r="I474" s="423"/>
      <c r="J474" s="423">
        <f>ROUND(I474*H474,2)</f>
        <v>0</v>
      </c>
      <c r="K474" s="420" t="s">
        <v>862</v>
      </c>
      <c r="L474" s="120"/>
      <c r="M474" s="190" t="s">
        <v>792</v>
      </c>
      <c r="N474" s="191" t="s">
        <v>809</v>
      </c>
      <c r="O474" s="192">
        <v>1.665</v>
      </c>
      <c r="P474" s="192">
        <f>O474*H474</f>
        <v>172.66216499999999</v>
      </c>
      <c r="Q474" s="192">
        <v>2.5020099999999998</v>
      </c>
      <c r="R474" s="192">
        <f>Q474*H474</f>
        <v>259.46093900999995</v>
      </c>
      <c r="S474" s="192">
        <v>0</v>
      </c>
      <c r="T474" s="193">
        <f>S474*H474</f>
        <v>0</v>
      </c>
      <c r="AR474" s="194" t="s">
        <v>863</v>
      </c>
      <c r="AT474" s="194" t="s">
        <v>512</v>
      </c>
      <c r="AU474" s="194" t="s">
        <v>240</v>
      </c>
      <c r="AY474" s="112" t="s">
        <v>858</v>
      </c>
      <c r="BE474" s="195">
        <f>IF(N474="základní",J474,0)</f>
        <v>0</v>
      </c>
      <c r="BF474" s="195">
        <f>IF(N474="snížená",J474,0)</f>
        <v>0</v>
      </c>
      <c r="BG474" s="195">
        <f>IF(N474="zákl. přenesená",J474,0)</f>
        <v>0</v>
      </c>
      <c r="BH474" s="195">
        <f>IF(N474="sníž. přenesená",J474,0)</f>
        <v>0</v>
      </c>
      <c r="BI474" s="195">
        <f>IF(N474="nulová",J474,0)</f>
        <v>0</v>
      </c>
      <c r="BJ474" s="112" t="s">
        <v>544</v>
      </c>
      <c r="BK474" s="195">
        <f>ROUND(I474*H474,2)</f>
        <v>0</v>
      </c>
      <c r="BL474" s="112" t="s">
        <v>863</v>
      </c>
      <c r="BM474" s="194" t="s">
        <v>1336</v>
      </c>
    </row>
    <row r="475" spans="2:65" s="119" customFormat="1" ht="29.25" x14ac:dyDescent="0.25">
      <c r="B475" s="120"/>
      <c r="D475" s="196" t="s">
        <v>865</v>
      </c>
      <c r="F475" s="197" t="s">
        <v>1337</v>
      </c>
      <c r="L475" s="120"/>
      <c r="M475" s="198"/>
      <c r="T475" s="199"/>
      <c r="AT475" s="112" t="s">
        <v>865</v>
      </c>
      <c r="AU475" s="112" t="s">
        <v>240</v>
      </c>
    </row>
    <row r="476" spans="2:65" s="119" customFormat="1" x14ac:dyDescent="0.25">
      <c r="B476" s="120"/>
      <c r="D476" s="200" t="s">
        <v>867</v>
      </c>
      <c r="F476" s="472" t="s">
        <v>1338</v>
      </c>
      <c r="L476" s="120"/>
      <c r="M476" s="198"/>
      <c r="T476" s="199"/>
      <c r="AT476" s="112" t="s">
        <v>867</v>
      </c>
      <c r="AU476" s="112" t="s">
        <v>240</v>
      </c>
    </row>
    <row r="477" spans="2:65" s="202" customFormat="1" ht="11.25" x14ac:dyDescent="0.25">
      <c r="B477" s="203"/>
      <c r="D477" s="196" t="s">
        <v>869</v>
      </c>
      <c r="E477" s="204" t="s">
        <v>792</v>
      </c>
      <c r="F477" s="205" t="s">
        <v>1339</v>
      </c>
      <c r="H477" s="206">
        <v>44.023000000000003</v>
      </c>
      <c r="L477" s="203"/>
      <c r="M477" s="207"/>
      <c r="T477" s="208"/>
      <c r="AT477" s="204" t="s">
        <v>869</v>
      </c>
      <c r="AU477" s="204" t="s">
        <v>240</v>
      </c>
      <c r="AV477" s="202" t="s">
        <v>240</v>
      </c>
      <c r="AW477" s="202" t="s">
        <v>871</v>
      </c>
      <c r="AX477" s="202" t="s">
        <v>857</v>
      </c>
      <c r="AY477" s="204" t="s">
        <v>858</v>
      </c>
    </row>
    <row r="478" spans="2:65" s="202" customFormat="1" ht="11.25" x14ac:dyDescent="0.25">
      <c r="B478" s="203"/>
      <c r="D478" s="196" t="s">
        <v>869</v>
      </c>
      <c r="E478" s="204" t="s">
        <v>792</v>
      </c>
      <c r="F478" s="205" t="s">
        <v>1340</v>
      </c>
      <c r="H478" s="206">
        <v>59.677999999999997</v>
      </c>
      <c r="L478" s="203"/>
      <c r="M478" s="207"/>
      <c r="T478" s="208"/>
      <c r="AT478" s="204" t="s">
        <v>869</v>
      </c>
      <c r="AU478" s="204" t="s">
        <v>240</v>
      </c>
      <c r="AV478" s="202" t="s">
        <v>240</v>
      </c>
      <c r="AW478" s="202" t="s">
        <v>871</v>
      </c>
      <c r="AX478" s="202" t="s">
        <v>857</v>
      </c>
      <c r="AY478" s="204" t="s">
        <v>858</v>
      </c>
    </row>
    <row r="479" spans="2:65" s="119" customFormat="1" ht="24.2" customHeight="1" x14ac:dyDescent="0.25">
      <c r="B479" s="120"/>
      <c r="C479" s="418" t="s">
        <v>1341</v>
      </c>
      <c r="D479" s="418" t="s">
        <v>512</v>
      </c>
      <c r="E479" s="419" t="s">
        <v>118</v>
      </c>
      <c r="F479" s="420" t="s">
        <v>119</v>
      </c>
      <c r="G479" s="421" t="s">
        <v>66</v>
      </c>
      <c r="H479" s="422">
        <v>571.54600000000005</v>
      </c>
      <c r="I479" s="423"/>
      <c r="J479" s="423">
        <f>ROUND(I479*H479,2)</f>
        <v>0</v>
      </c>
      <c r="K479" s="420" t="s">
        <v>862</v>
      </c>
      <c r="L479" s="120"/>
      <c r="M479" s="190" t="s">
        <v>792</v>
      </c>
      <c r="N479" s="191" t="s">
        <v>809</v>
      </c>
      <c r="O479" s="192">
        <v>0.377</v>
      </c>
      <c r="P479" s="192">
        <f>O479*H479</f>
        <v>215.47284200000001</v>
      </c>
      <c r="Q479" s="192">
        <v>5.3299999999999997E-3</v>
      </c>
      <c r="R479" s="192">
        <f>Q479*H479</f>
        <v>3.0463401800000001</v>
      </c>
      <c r="S479" s="192">
        <v>0</v>
      </c>
      <c r="T479" s="193">
        <f>S479*H479</f>
        <v>0</v>
      </c>
      <c r="AR479" s="194" t="s">
        <v>863</v>
      </c>
      <c r="AT479" s="194" t="s">
        <v>512</v>
      </c>
      <c r="AU479" s="194" t="s">
        <v>240</v>
      </c>
      <c r="AY479" s="112" t="s">
        <v>858</v>
      </c>
      <c r="BE479" s="195">
        <f>IF(N479="základní",J479,0)</f>
        <v>0</v>
      </c>
      <c r="BF479" s="195">
        <f>IF(N479="snížená",J479,0)</f>
        <v>0</v>
      </c>
      <c r="BG479" s="195">
        <f>IF(N479="zákl. přenesená",J479,0)</f>
        <v>0</v>
      </c>
      <c r="BH479" s="195">
        <f>IF(N479="sníž. přenesená",J479,0)</f>
        <v>0</v>
      </c>
      <c r="BI479" s="195">
        <f>IF(N479="nulová",J479,0)</f>
        <v>0</v>
      </c>
      <c r="BJ479" s="112" t="s">
        <v>544</v>
      </c>
      <c r="BK479" s="195">
        <f>ROUND(I479*H479,2)</f>
        <v>0</v>
      </c>
      <c r="BL479" s="112" t="s">
        <v>863</v>
      </c>
      <c r="BM479" s="194" t="s">
        <v>1342</v>
      </c>
    </row>
    <row r="480" spans="2:65" s="119" customFormat="1" ht="19.5" x14ac:dyDescent="0.25">
      <c r="B480" s="120"/>
      <c r="D480" s="196" t="s">
        <v>865</v>
      </c>
      <c r="F480" s="197" t="s">
        <v>1343</v>
      </c>
      <c r="L480" s="120"/>
      <c r="M480" s="198"/>
      <c r="T480" s="199"/>
      <c r="AT480" s="112" t="s">
        <v>865</v>
      </c>
      <c r="AU480" s="112" t="s">
        <v>240</v>
      </c>
    </row>
    <row r="481" spans="2:65" s="119" customFormat="1" x14ac:dyDescent="0.25">
      <c r="B481" s="120"/>
      <c r="D481" s="200" t="s">
        <v>867</v>
      </c>
      <c r="F481" s="472" t="s">
        <v>1344</v>
      </c>
      <c r="L481" s="120"/>
      <c r="M481" s="198"/>
      <c r="T481" s="199"/>
      <c r="AT481" s="112" t="s">
        <v>867</v>
      </c>
      <c r="AU481" s="112" t="s">
        <v>240</v>
      </c>
    </row>
    <row r="482" spans="2:65" s="202" customFormat="1" ht="11.25" x14ac:dyDescent="0.25">
      <c r="B482" s="203"/>
      <c r="D482" s="196" t="s">
        <v>869</v>
      </c>
      <c r="E482" s="204" t="s">
        <v>792</v>
      </c>
      <c r="F482" s="205" t="s">
        <v>1345</v>
      </c>
      <c r="H482" s="206">
        <v>220.11600000000001</v>
      </c>
      <c r="L482" s="203"/>
      <c r="M482" s="207"/>
      <c r="T482" s="208"/>
      <c r="AT482" s="204" t="s">
        <v>869</v>
      </c>
      <c r="AU482" s="204" t="s">
        <v>240</v>
      </c>
      <c r="AV482" s="202" t="s">
        <v>240</v>
      </c>
      <c r="AW482" s="202" t="s">
        <v>871</v>
      </c>
      <c r="AX482" s="202" t="s">
        <v>857</v>
      </c>
      <c r="AY482" s="204" t="s">
        <v>858</v>
      </c>
    </row>
    <row r="483" spans="2:65" s="202" customFormat="1" ht="11.25" x14ac:dyDescent="0.25">
      <c r="B483" s="203"/>
      <c r="D483" s="196" t="s">
        <v>869</v>
      </c>
      <c r="E483" s="204" t="s">
        <v>792</v>
      </c>
      <c r="F483" s="205" t="s">
        <v>1346</v>
      </c>
      <c r="H483" s="206">
        <v>298.39</v>
      </c>
      <c r="L483" s="203"/>
      <c r="M483" s="207"/>
      <c r="T483" s="208"/>
      <c r="AT483" s="204" t="s">
        <v>869</v>
      </c>
      <c r="AU483" s="204" t="s">
        <v>240</v>
      </c>
      <c r="AV483" s="202" t="s">
        <v>240</v>
      </c>
      <c r="AW483" s="202" t="s">
        <v>871</v>
      </c>
      <c r="AX483" s="202" t="s">
        <v>857</v>
      </c>
      <c r="AY483" s="204" t="s">
        <v>858</v>
      </c>
    </row>
    <row r="484" spans="2:65" s="202" customFormat="1" ht="22.5" x14ac:dyDescent="0.25">
      <c r="B484" s="203"/>
      <c r="D484" s="196" t="s">
        <v>869</v>
      </c>
      <c r="E484" s="204" t="s">
        <v>792</v>
      </c>
      <c r="F484" s="205" t="s">
        <v>1347</v>
      </c>
      <c r="H484" s="206">
        <v>48.04</v>
      </c>
      <c r="L484" s="203"/>
      <c r="M484" s="207"/>
      <c r="T484" s="208"/>
      <c r="AT484" s="204" t="s">
        <v>869</v>
      </c>
      <c r="AU484" s="204" t="s">
        <v>240</v>
      </c>
      <c r="AV484" s="202" t="s">
        <v>240</v>
      </c>
      <c r="AW484" s="202" t="s">
        <v>871</v>
      </c>
      <c r="AX484" s="202" t="s">
        <v>857</v>
      </c>
      <c r="AY484" s="204" t="s">
        <v>858</v>
      </c>
    </row>
    <row r="485" spans="2:65" s="202" customFormat="1" ht="11.25" x14ac:dyDescent="0.25">
      <c r="B485" s="203"/>
      <c r="D485" s="196" t="s">
        <v>869</v>
      </c>
      <c r="E485" s="204" t="s">
        <v>792</v>
      </c>
      <c r="F485" s="205" t="s">
        <v>1348</v>
      </c>
      <c r="H485" s="206">
        <v>5</v>
      </c>
      <c r="L485" s="203"/>
      <c r="M485" s="207"/>
      <c r="T485" s="208"/>
      <c r="AT485" s="204" t="s">
        <v>869</v>
      </c>
      <c r="AU485" s="204" t="s">
        <v>240</v>
      </c>
      <c r="AV485" s="202" t="s">
        <v>240</v>
      </c>
      <c r="AW485" s="202" t="s">
        <v>871</v>
      </c>
      <c r="AX485" s="202" t="s">
        <v>857</v>
      </c>
      <c r="AY485" s="204" t="s">
        <v>858</v>
      </c>
    </row>
    <row r="486" spans="2:65" s="119" customFormat="1" ht="24.2" customHeight="1" x14ac:dyDescent="0.25">
      <c r="B486" s="120"/>
      <c r="C486" s="418" t="s">
        <v>1349</v>
      </c>
      <c r="D486" s="418" t="s">
        <v>512</v>
      </c>
      <c r="E486" s="419" t="s">
        <v>120</v>
      </c>
      <c r="F486" s="420" t="s">
        <v>121</v>
      </c>
      <c r="G486" s="421" t="s">
        <v>66</v>
      </c>
      <c r="H486" s="422">
        <v>571.54600000000005</v>
      </c>
      <c r="I486" s="423"/>
      <c r="J486" s="423">
        <f>ROUND(I486*H486,2)</f>
        <v>0</v>
      </c>
      <c r="K486" s="420" t="s">
        <v>862</v>
      </c>
      <c r="L486" s="120"/>
      <c r="M486" s="190" t="s">
        <v>792</v>
      </c>
      <c r="N486" s="191" t="s">
        <v>809</v>
      </c>
      <c r="O486" s="192">
        <v>0.22500000000000001</v>
      </c>
      <c r="P486" s="192">
        <f>O486*H486</f>
        <v>128.59785000000002</v>
      </c>
      <c r="Q486" s="192">
        <v>0</v>
      </c>
      <c r="R486" s="192">
        <f>Q486*H486</f>
        <v>0</v>
      </c>
      <c r="S486" s="192">
        <v>0</v>
      </c>
      <c r="T486" s="193">
        <f>S486*H486</f>
        <v>0</v>
      </c>
      <c r="AR486" s="194" t="s">
        <v>863</v>
      </c>
      <c r="AT486" s="194" t="s">
        <v>512</v>
      </c>
      <c r="AU486" s="194" t="s">
        <v>240</v>
      </c>
      <c r="AY486" s="112" t="s">
        <v>858</v>
      </c>
      <c r="BE486" s="195">
        <f>IF(N486="základní",J486,0)</f>
        <v>0</v>
      </c>
      <c r="BF486" s="195">
        <f>IF(N486="snížená",J486,0)</f>
        <v>0</v>
      </c>
      <c r="BG486" s="195">
        <f>IF(N486="zákl. přenesená",J486,0)</f>
        <v>0</v>
      </c>
      <c r="BH486" s="195">
        <f>IF(N486="sníž. přenesená",J486,0)</f>
        <v>0</v>
      </c>
      <c r="BI486" s="195">
        <f>IF(N486="nulová",J486,0)</f>
        <v>0</v>
      </c>
      <c r="BJ486" s="112" t="s">
        <v>544</v>
      </c>
      <c r="BK486" s="195">
        <f>ROUND(I486*H486,2)</f>
        <v>0</v>
      </c>
      <c r="BL486" s="112" t="s">
        <v>863</v>
      </c>
      <c r="BM486" s="194" t="s">
        <v>1350</v>
      </c>
    </row>
    <row r="487" spans="2:65" s="119" customFormat="1" ht="19.5" x14ac:dyDescent="0.25">
      <c r="B487" s="120"/>
      <c r="D487" s="196" t="s">
        <v>865</v>
      </c>
      <c r="F487" s="197" t="s">
        <v>1351</v>
      </c>
      <c r="L487" s="120"/>
      <c r="M487" s="198"/>
      <c r="T487" s="199"/>
      <c r="AT487" s="112" t="s">
        <v>865</v>
      </c>
      <c r="AU487" s="112" t="s">
        <v>240</v>
      </c>
    </row>
    <row r="488" spans="2:65" s="119" customFormat="1" x14ac:dyDescent="0.25">
      <c r="B488" s="120"/>
      <c r="D488" s="200" t="s">
        <v>867</v>
      </c>
      <c r="F488" s="472" t="s">
        <v>1352</v>
      </c>
      <c r="L488" s="120"/>
      <c r="M488" s="198"/>
      <c r="T488" s="199"/>
      <c r="AT488" s="112" t="s">
        <v>867</v>
      </c>
      <c r="AU488" s="112" t="s">
        <v>240</v>
      </c>
    </row>
    <row r="489" spans="2:65" s="119" customFormat="1" ht="24.2" customHeight="1" x14ac:dyDescent="0.25">
      <c r="B489" s="120"/>
      <c r="C489" s="418" t="s">
        <v>1353</v>
      </c>
      <c r="D489" s="418" t="s">
        <v>512</v>
      </c>
      <c r="E489" s="419" t="s">
        <v>122</v>
      </c>
      <c r="F489" s="420" t="s">
        <v>123</v>
      </c>
      <c r="G489" s="421" t="s">
        <v>66</v>
      </c>
      <c r="H489" s="422">
        <v>518.50599999999997</v>
      </c>
      <c r="I489" s="423"/>
      <c r="J489" s="423">
        <f>ROUND(I489*H489,2)</f>
        <v>0</v>
      </c>
      <c r="K489" s="420" t="s">
        <v>862</v>
      </c>
      <c r="L489" s="120"/>
      <c r="M489" s="190" t="s">
        <v>792</v>
      </c>
      <c r="N489" s="191" t="s">
        <v>809</v>
      </c>
      <c r="O489" s="192">
        <v>0.2</v>
      </c>
      <c r="P489" s="192">
        <f>O489*H489</f>
        <v>103.7012</v>
      </c>
      <c r="Q489" s="192">
        <v>8.8000000000000003E-4</v>
      </c>
      <c r="R489" s="192">
        <f>Q489*H489</f>
        <v>0.45628528000000002</v>
      </c>
      <c r="S489" s="192">
        <v>0</v>
      </c>
      <c r="T489" s="193">
        <f>S489*H489</f>
        <v>0</v>
      </c>
      <c r="AR489" s="194" t="s">
        <v>863</v>
      </c>
      <c r="AT489" s="194" t="s">
        <v>512</v>
      </c>
      <c r="AU489" s="194" t="s">
        <v>240</v>
      </c>
      <c r="AY489" s="112" t="s">
        <v>858</v>
      </c>
      <c r="BE489" s="195">
        <f>IF(N489="základní",J489,0)</f>
        <v>0</v>
      </c>
      <c r="BF489" s="195">
        <f>IF(N489="snížená",J489,0)</f>
        <v>0</v>
      </c>
      <c r="BG489" s="195">
        <f>IF(N489="zákl. přenesená",J489,0)</f>
        <v>0</v>
      </c>
      <c r="BH489" s="195">
        <f>IF(N489="sníž. přenesená",J489,0)</f>
        <v>0</v>
      </c>
      <c r="BI489" s="195">
        <f>IF(N489="nulová",J489,0)</f>
        <v>0</v>
      </c>
      <c r="BJ489" s="112" t="s">
        <v>544</v>
      </c>
      <c r="BK489" s="195">
        <f>ROUND(I489*H489,2)</f>
        <v>0</v>
      </c>
      <c r="BL489" s="112" t="s">
        <v>863</v>
      </c>
      <c r="BM489" s="194" t="s">
        <v>1354</v>
      </c>
    </row>
    <row r="490" spans="2:65" s="119" customFormat="1" ht="19.5" x14ac:dyDescent="0.25">
      <c r="B490" s="120"/>
      <c r="D490" s="196" t="s">
        <v>865</v>
      </c>
      <c r="F490" s="197" t="s">
        <v>1355</v>
      </c>
      <c r="L490" s="120"/>
      <c r="M490" s="198"/>
      <c r="T490" s="199"/>
      <c r="AT490" s="112" t="s">
        <v>865</v>
      </c>
      <c r="AU490" s="112" t="s">
        <v>240</v>
      </c>
    </row>
    <row r="491" spans="2:65" s="119" customFormat="1" x14ac:dyDescent="0.25">
      <c r="B491" s="120"/>
      <c r="D491" s="200" t="s">
        <v>867</v>
      </c>
      <c r="F491" s="472" t="s">
        <v>1356</v>
      </c>
      <c r="L491" s="120"/>
      <c r="M491" s="198"/>
      <c r="T491" s="199"/>
      <c r="AT491" s="112" t="s">
        <v>867</v>
      </c>
      <c r="AU491" s="112" t="s">
        <v>240</v>
      </c>
    </row>
    <row r="492" spans="2:65" s="202" customFormat="1" ht="11.25" x14ac:dyDescent="0.25">
      <c r="B492" s="203"/>
      <c r="D492" s="196" t="s">
        <v>869</v>
      </c>
      <c r="E492" s="204" t="s">
        <v>792</v>
      </c>
      <c r="F492" s="205" t="s">
        <v>1345</v>
      </c>
      <c r="H492" s="206">
        <v>220.11600000000001</v>
      </c>
      <c r="L492" s="203"/>
      <c r="M492" s="207"/>
      <c r="T492" s="208"/>
      <c r="AT492" s="204" t="s">
        <v>869</v>
      </c>
      <c r="AU492" s="204" t="s">
        <v>240</v>
      </c>
      <c r="AV492" s="202" t="s">
        <v>240</v>
      </c>
      <c r="AW492" s="202" t="s">
        <v>871</v>
      </c>
      <c r="AX492" s="202" t="s">
        <v>857</v>
      </c>
      <c r="AY492" s="204" t="s">
        <v>858</v>
      </c>
    </row>
    <row r="493" spans="2:65" s="202" customFormat="1" ht="11.25" x14ac:dyDescent="0.25">
      <c r="B493" s="203"/>
      <c r="D493" s="196" t="s">
        <v>869</v>
      </c>
      <c r="E493" s="204" t="s">
        <v>792</v>
      </c>
      <c r="F493" s="205" t="s">
        <v>1346</v>
      </c>
      <c r="H493" s="206">
        <v>298.39</v>
      </c>
      <c r="L493" s="203"/>
      <c r="M493" s="207"/>
      <c r="T493" s="208"/>
      <c r="AT493" s="204" t="s">
        <v>869</v>
      </c>
      <c r="AU493" s="204" t="s">
        <v>240</v>
      </c>
      <c r="AV493" s="202" t="s">
        <v>240</v>
      </c>
      <c r="AW493" s="202" t="s">
        <v>871</v>
      </c>
      <c r="AX493" s="202" t="s">
        <v>857</v>
      </c>
      <c r="AY493" s="204" t="s">
        <v>858</v>
      </c>
    </row>
    <row r="494" spans="2:65" s="119" customFormat="1" ht="24.2" customHeight="1" x14ac:dyDescent="0.25">
      <c r="B494" s="120"/>
      <c r="C494" s="418" t="s">
        <v>1357</v>
      </c>
      <c r="D494" s="418" t="s">
        <v>512</v>
      </c>
      <c r="E494" s="419" t="s">
        <v>124</v>
      </c>
      <c r="F494" s="420" t="s">
        <v>125</v>
      </c>
      <c r="G494" s="421" t="s">
        <v>66</v>
      </c>
      <c r="H494" s="422">
        <v>518.50599999999997</v>
      </c>
      <c r="I494" s="423"/>
      <c r="J494" s="423">
        <f>ROUND(I494*H494,2)</f>
        <v>0</v>
      </c>
      <c r="K494" s="420" t="s">
        <v>862</v>
      </c>
      <c r="L494" s="120"/>
      <c r="M494" s="190" t="s">
        <v>792</v>
      </c>
      <c r="N494" s="191" t="s">
        <v>809</v>
      </c>
      <c r="O494" s="192">
        <v>0.105</v>
      </c>
      <c r="P494" s="192">
        <f>O494*H494</f>
        <v>54.443129999999996</v>
      </c>
      <c r="Q494" s="192">
        <v>0</v>
      </c>
      <c r="R494" s="192">
        <f>Q494*H494</f>
        <v>0</v>
      </c>
      <c r="S494" s="192">
        <v>0</v>
      </c>
      <c r="T494" s="193">
        <f>S494*H494</f>
        <v>0</v>
      </c>
      <c r="AR494" s="194" t="s">
        <v>863</v>
      </c>
      <c r="AT494" s="194" t="s">
        <v>512</v>
      </c>
      <c r="AU494" s="194" t="s">
        <v>240</v>
      </c>
      <c r="AY494" s="112" t="s">
        <v>858</v>
      </c>
      <c r="BE494" s="195">
        <f>IF(N494="základní",J494,0)</f>
        <v>0</v>
      </c>
      <c r="BF494" s="195">
        <f>IF(N494="snížená",J494,0)</f>
        <v>0</v>
      </c>
      <c r="BG494" s="195">
        <f>IF(N494="zákl. přenesená",J494,0)</f>
        <v>0</v>
      </c>
      <c r="BH494" s="195">
        <f>IF(N494="sníž. přenesená",J494,0)</f>
        <v>0</v>
      </c>
      <c r="BI494" s="195">
        <f>IF(N494="nulová",J494,0)</f>
        <v>0</v>
      </c>
      <c r="BJ494" s="112" t="s">
        <v>544</v>
      </c>
      <c r="BK494" s="195">
        <f>ROUND(I494*H494,2)</f>
        <v>0</v>
      </c>
      <c r="BL494" s="112" t="s">
        <v>863</v>
      </c>
      <c r="BM494" s="194" t="s">
        <v>1358</v>
      </c>
    </row>
    <row r="495" spans="2:65" s="119" customFormat="1" ht="19.5" x14ac:dyDescent="0.25">
      <c r="B495" s="120"/>
      <c r="D495" s="196" t="s">
        <v>865</v>
      </c>
      <c r="F495" s="197" t="s">
        <v>1359</v>
      </c>
      <c r="L495" s="120"/>
      <c r="M495" s="198"/>
      <c r="T495" s="199"/>
      <c r="AT495" s="112" t="s">
        <v>865</v>
      </c>
      <c r="AU495" s="112" t="s">
        <v>240</v>
      </c>
    </row>
    <row r="496" spans="2:65" s="119" customFormat="1" x14ac:dyDescent="0.25">
      <c r="B496" s="120"/>
      <c r="D496" s="200" t="s">
        <v>867</v>
      </c>
      <c r="F496" s="472" t="s">
        <v>1360</v>
      </c>
      <c r="L496" s="120"/>
      <c r="M496" s="198"/>
      <c r="T496" s="199"/>
      <c r="AT496" s="112" t="s">
        <v>867</v>
      </c>
      <c r="AU496" s="112" t="s">
        <v>240</v>
      </c>
    </row>
    <row r="497" spans="2:65" s="119" customFormat="1" ht="16.5" customHeight="1" x14ac:dyDescent="0.25">
      <c r="B497" s="120"/>
      <c r="C497" s="418" t="s">
        <v>1361</v>
      </c>
      <c r="D497" s="418" t="s">
        <v>512</v>
      </c>
      <c r="E497" s="419" t="s">
        <v>126</v>
      </c>
      <c r="F497" s="420" t="s">
        <v>127</v>
      </c>
      <c r="G497" s="421" t="s">
        <v>63</v>
      </c>
      <c r="H497" s="422">
        <v>18</v>
      </c>
      <c r="I497" s="423"/>
      <c r="J497" s="423">
        <f>ROUND(I497*H497,2)</f>
        <v>0</v>
      </c>
      <c r="K497" s="420" t="s">
        <v>862</v>
      </c>
      <c r="L497" s="120"/>
      <c r="M497" s="190" t="s">
        <v>792</v>
      </c>
      <c r="N497" s="191" t="s">
        <v>809</v>
      </c>
      <c r="O497" s="192">
        <v>27.83</v>
      </c>
      <c r="P497" s="192">
        <f>O497*H497</f>
        <v>500.93999999999994</v>
      </c>
      <c r="Q497" s="192">
        <v>1.05555</v>
      </c>
      <c r="R497" s="192">
        <f>Q497*H497</f>
        <v>18.9999</v>
      </c>
      <c r="S497" s="192">
        <v>0</v>
      </c>
      <c r="T497" s="193">
        <f>S497*H497</f>
        <v>0</v>
      </c>
      <c r="AR497" s="194" t="s">
        <v>863</v>
      </c>
      <c r="AT497" s="194" t="s">
        <v>512</v>
      </c>
      <c r="AU497" s="194" t="s">
        <v>240</v>
      </c>
      <c r="AY497" s="112" t="s">
        <v>858</v>
      </c>
      <c r="BE497" s="195">
        <f>IF(N497="základní",J497,0)</f>
        <v>0</v>
      </c>
      <c r="BF497" s="195">
        <f>IF(N497="snížená",J497,0)</f>
        <v>0</v>
      </c>
      <c r="BG497" s="195">
        <f>IF(N497="zákl. přenesená",J497,0)</f>
        <v>0</v>
      </c>
      <c r="BH497" s="195">
        <f>IF(N497="sníž. přenesená",J497,0)</f>
        <v>0</v>
      </c>
      <c r="BI497" s="195">
        <f>IF(N497="nulová",J497,0)</f>
        <v>0</v>
      </c>
      <c r="BJ497" s="112" t="s">
        <v>544</v>
      </c>
      <c r="BK497" s="195">
        <f>ROUND(I497*H497,2)</f>
        <v>0</v>
      </c>
      <c r="BL497" s="112" t="s">
        <v>863</v>
      </c>
      <c r="BM497" s="194" t="s">
        <v>1362</v>
      </c>
    </row>
    <row r="498" spans="2:65" s="119" customFormat="1" ht="48.75" x14ac:dyDescent="0.25">
      <c r="B498" s="120"/>
      <c r="D498" s="196" t="s">
        <v>865</v>
      </c>
      <c r="F498" s="197" t="s">
        <v>1363</v>
      </c>
      <c r="L498" s="120"/>
      <c r="M498" s="198"/>
      <c r="T498" s="199"/>
      <c r="AT498" s="112" t="s">
        <v>865</v>
      </c>
      <c r="AU498" s="112" t="s">
        <v>240</v>
      </c>
    </row>
    <row r="499" spans="2:65" s="119" customFormat="1" x14ac:dyDescent="0.25">
      <c r="B499" s="120"/>
      <c r="D499" s="200" t="s">
        <v>867</v>
      </c>
      <c r="F499" s="472" t="s">
        <v>1364</v>
      </c>
      <c r="L499" s="120"/>
      <c r="M499" s="198"/>
      <c r="T499" s="199"/>
      <c r="AT499" s="112" t="s">
        <v>867</v>
      </c>
      <c r="AU499" s="112" t="s">
        <v>240</v>
      </c>
    </row>
    <row r="500" spans="2:65" s="202" customFormat="1" ht="11.25" x14ac:dyDescent="0.25">
      <c r="B500" s="203"/>
      <c r="D500" s="196" t="s">
        <v>869</v>
      </c>
      <c r="E500" s="204" t="s">
        <v>792</v>
      </c>
      <c r="F500" s="205" t="s">
        <v>1365</v>
      </c>
      <c r="H500" s="206">
        <v>18</v>
      </c>
      <c r="L500" s="203"/>
      <c r="M500" s="207"/>
      <c r="T500" s="208"/>
      <c r="AT500" s="204" t="s">
        <v>869</v>
      </c>
      <c r="AU500" s="204" t="s">
        <v>240</v>
      </c>
      <c r="AV500" s="202" t="s">
        <v>240</v>
      </c>
      <c r="AW500" s="202" t="s">
        <v>871</v>
      </c>
      <c r="AX500" s="202" t="s">
        <v>857</v>
      </c>
      <c r="AY500" s="204" t="s">
        <v>858</v>
      </c>
    </row>
    <row r="501" spans="2:65" s="119" customFormat="1" ht="16.5" customHeight="1" x14ac:dyDescent="0.25">
      <c r="B501" s="120"/>
      <c r="C501" s="418" t="s">
        <v>1366</v>
      </c>
      <c r="D501" s="418" t="s">
        <v>512</v>
      </c>
      <c r="E501" s="419" t="s">
        <v>1367</v>
      </c>
      <c r="F501" s="420" t="s">
        <v>1368</v>
      </c>
      <c r="G501" s="421" t="s">
        <v>51</v>
      </c>
      <c r="H501" s="422">
        <v>6.1840000000000002</v>
      </c>
      <c r="I501" s="423"/>
      <c r="J501" s="423">
        <f>ROUND(I501*H501,2)</f>
        <v>0</v>
      </c>
      <c r="K501" s="420" t="s">
        <v>862</v>
      </c>
      <c r="L501" s="120"/>
      <c r="M501" s="190" t="s">
        <v>792</v>
      </c>
      <c r="N501" s="191" t="s">
        <v>809</v>
      </c>
      <c r="O501" s="192">
        <v>1.1519999999999999</v>
      </c>
      <c r="P501" s="192">
        <f>O501*H501</f>
        <v>7.1239679999999996</v>
      </c>
      <c r="Q501" s="192">
        <v>2.5019399999999998</v>
      </c>
      <c r="R501" s="192">
        <f>Q501*H501</f>
        <v>15.47199696</v>
      </c>
      <c r="S501" s="192">
        <v>0</v>
      </c>
      <c r="T501" s="193">
        <f>S501*H501</f>
        <v>0</v>
      </c>
      <c r="AR501" s="194" t="s">
        <v>863</v>
      </c>
      <c r="AT501" s="194" t="s">
        <v>512</v>
      </c>
      <c r="AU501" s="194" t="s">
        <v>240</v>
      </c>
      <c r="AY501" s="112" t="s">
        <v>858</v>
      </c>
      <c r="BE501" s="195">
        <f>IF(N501="základní",J501,0)</f>
        <v>0</v>
      </c>
      <c r="BF501" s="195">
        <f>IF(N501="snížená",J501,0)</f>
        <v>0</v>
      </c>
      <c r="BG501" s="195">
        <f>IF(N501="zákl. přenesená",J501,0)</f>
        <v>0</v>
      </c>
      <c r="BH501" s="195">
        <f>IF(N501="sníž. přenesená",J501,0)</f>
        <v>0</v>
      </c>
      <c r="BI501" s="195">
        <f>IF(N501="nulová",J501,0)</f>
        <v>0</v>
      </c>
      <c r="BJ501" s="112" t="s">
        <v>544</v>
      </c>
      <c r="BK501" s="195">
        <f>ROUND(I501*H501,2)</f>
        <v>0</v>
      </c>
      <c r="BL501" s="112" t="s">
        <v>863</v>
      </c>
      <c r="BM501" s="194" t="s">
        <v>1369</v>
      </c>
    </row>
    <row r="502" spans="2:65" s="119" customFormat="1" ht="29.25" x14ac:dyDescent="0.25">
      <c r="B502" s="120"/>
      <c r="D502" s="196" t="s">
        <v>865</v>
      </c>
      <c r="F502" s="197" t="s">
        <v>1370</v>
      </c>
      <c r="L502" s="120"/>
      <c r="M502" s="198"/>
      <c r="T502" s="199"/>
      <c r="AT502" s="112" t="s">
        <v>865</v>
      </c>
      <c r="AU502" s="112" t="s">
        <v>240</v>
      </c>
    </row>
    <row r="503" spans="2:65" s="119" customFormat="1" x14ac:dyDescent="0.25">
      <c r="B503" s="120"/>
      <c r="D503" s="200" t="s">
        <v>867</v>
      </c>
      <c r="F503" s="472" t="s">
        <v>1371</v>
      </c>
      <c r="L503" s="120"/>
      <c r="M503" s="198"/>
      <c r="T503" s="199"/>
      <c r="AT503" s="112" t="s">
        <v>867</v>
      </c>
      <c r="AU503" s="112" t="s">
        <v>240</v>
      </c>
    </row>
    <row r="504" spans="2:65" s="202" customFormat="1" ht="11.25" x14ac:dyDescent="0.25">
      <c r="B504" s="203"/>
      <c r="D504" s="196" t="s">
        <v>869</v>
      </c>
      <c r="E504" s="204" t="s">
        <v>792</v>
      </c>
      <c r="F504" s="205" t="s">
        <v>1372</v>
      </c>
      <c r="H504" s="206">
        <v>0.86499999999999999</v>
      </c>
      <c r="L504" s="203"/>
      <c r="M504" s="207"/>
      <c r="T504" s="208"/>
      <c r="AT504" s="204" t="s">
        <v>869</v>
      </c>
      <c r="AU504" s="204" t="s">
        <v>240</v>
      </c>
      <c r="AV504" s="202" t="s">
        <v>240</v>
      </c>
      <c r="AW504" s="202" t="s">
        <v>871</v>
      </c>
      <c r="AX504" s="202" t="s">
        <v>857</v>
      </c>
      <c r="AY504" s="204" t="s">
        <v>858</v>
      </c>
    </row>
    <row r="505" spans="2:65" s="202" customFormat="1" ht="11.25" x14ac:dyDescent="0.25">
      <c r="B505" s="203"/>
      <c r="D505" s="196" t="s">
        <v>869</v>
      </c>
      <c r="E505" s="204" t="s">
        <v>792</v>
      </c>
      <c r="F505" s="205" t="s">
        <v>1373</v>
      </c>
      <c r="H505" s="206">
        <v>2.3940000000000001</v>
      </c>
      <c r="L505" s="203"/>
      <c r="M505" s="207"/>
      <c r="T505" s="208"/>
      <c r="AT505" s="204" t="s">
        <v>869</v>
      </c>
      <c r="AU505" s="204" t="s">
        <v>240</v>
      </c>
      <c r="AV505" s="202" t="s">
        <v>240</v>
      </c>
      <c r="AW505" s="202" t="s">
        <v>871</v>
      </c>
      <c r="AX505" s="202" t="s">
        <v>857</v>
      </c>
      <c r="AY505" s="204" t="s">
        <v>858</v>
      </c>
    </row>
    <row r="506" spans="2:65" s="202" customFormat="1" ht="11.25" x14ac:dyDescent="0.25">
      <c r="B506" s="203"/>
      <c r="D506" s="196" t="s">
        <v>869</v>
      </c>
      <c r="E506" s="204" t="s">
        <v>792</v>
      </c>
      <c r="F506" s="205" t="s">
        <v>1374</v>
      </c>
      <c r="H506" s="206">
        <v>2.9249999999999998</v>
      </c>
      <c r="L506" s="203"/>
      <c r="M506" s="207"/>
      <c r="T506" s="208"/>
      <c r="AT506" s="204" t="s">
        <v>869</v>
      </c>
      <c r="AU506" s="204" t="s">
        <v>240</v>
      </c>
      <c r="AV506" s="202" t="s">
        <v>240</v>
      </c>
      <c r="AW506" s="202" t="s">
        <v>871</v>
      </c>
      <c r="AX506" s="202" t="s">
        <v>857</v>
      </c>
      <c r="AY506" s="204" t="s">
        <v>858</v>
      </c>
    </row>
    <row r="507" spans="2:65" s="119" customFormat="1" ht="24.2" customHeight="1" x14ac:dyDescent="0.25">
      <c r="B507" s="120"/>
      <c r="C507" s="418" t="s">
        <v>1375</v>
      </c>
      <c r="D507" s="418" t="s">
        <v>512</v>
      </c>
      <c r="E507" s="419" t="s">
        <v>1376</v>
      </c>
      <c r="F507" s="420" t="s">
        <v>1377</v>
      </c>
      <c r="G507" s="421" t="s">
        <v>66</v>
      </c>
      <c r="H507" s="422">
        <v>87.084999999999994</v>
      </c>
      <c r="I507" s="423"/>
      <c r="J507" s="423">
        <f>ROUND(I507*H507,2)</f>
        <v>0</v>
      </c>
      <c r="K507" s="420" t="s">
        <v>862</v>
      </c>
      <c r="L507" s="120"/>
      <c r="M507" s="190" t="s">
        <v>792</v>
      </c>
      <c r="N507" s="191" t="s">
        <v>809</v>
      </c>
      <c r="O507" s="192">
        <v>0.33800000000000002</v>
      </c>
      <c r="P507" s="192">
        <f>O507*H507</f>
        <v>29.434729999999998</v>
      </c>
      <c r="Q507" s="192">
        <v>4.6499999999999996E-3</v>
      </c>
      <c r="R507" s="192">
        <f>Q507*H507</f>
        <v>0.40494524999999992</v>
      </c>
      <c r="S507" s="192">
        <v>0</v>
      </c>
      <c r="T507" s="193">
        <f>S507*H507</f>
        <v>0</v>
      </c>
      <c r="AR507" s="194" t="s">
        <v>863</v>
      </c>
      <c r="AT507" s="194" t="s">
        <v>512</v>
      </c>
      <c r="AU507" s="194" t="s">
        <v>240</v>
      </c>
      <c r="AY507" s="112" t="s">
        <v>858</v>
      </c>
      <c r="BE507" s="195">
        <f>IF(N507="základní",J507,0)</f>
        <v>0</v>
      </c>
      <c r="BF507" s="195">
        <f>IF(N507="snížená",J507,0)</f>
        <v>0</v>
      </c>
      <c r="BG507" s="195">
        <f>IF(N507="zákl. přenesená",J507,0)</f>
        <v>0</v>
      </c>
      <c r="BH507" s="195">
        <f>IF(N507="sníž. přenesená",J507,0)</f>
        <v>0</v>
      </c>
      <c r="BI507" s="195">
        <f>IF(N507="nulová",J507,0)</f>
        <v>0</v>
      </c>
      <c r="BJ507" s="112" t="s">
        <v>544</v>
      </c>
      <c r="BK507" s="195">
        <f>ROUND(I507*H507,2)</f>
        <v>0</v>
      </c>
      <c r="BL507" s="112" t="s">
        <v>863</v>
      </c>
      <c r="BM507" s="194" t="s">
        <v>1378</v>
      </c>
    </row>
    <row r="508" spans="2:65" s="119" customFormat="1" ht="19.5" x14ac:dyDescent="0.25">
      <c r="B508" s="120"/>
      <c r="D508" s="196" t="s">
        <v>865</v>
      </c>
      <c r="F508" s="197" t="s">
        <v>1379</v>
      </c>
      <c r="L508" s="120"/>
      <c r="M508" s="198"/>
      <c r="T508" s="199"/>
      <c r="AT508" s="112" t="s">
        <v>865</v>
      </c>
      <c r="AU508" s="112" t="s">
        <v>240</v>
      </c>
    </row>
    <row r="509" spans="2:65" s="119" customFormat="1" x14ac:dyDescent="0.25">
      <c r="B509" s="120"/>
      <c r="D509" s="200" t="s">
        <v>867</v>
      </c>
      <c r="F509" s="472" t="s">
        <v>1380</v>
      </c>
      <c r="L509" s="120"/>
      <c r="M509" s="198"/>
      <c r="T509" s="199"/>
      <c r="AT509" s="112" t="s">
        <v>867</v>
      </c>
      <c r="AU509" s="112" t="s">
        <v>240</v>
      </c>
    </row>
    <row r="510" spans="2:65" s="202" customFormat="1" ht="11.25" x14ac:dyDescent="0.25">
      <c r="B510" s="203"/>
      <c r="D510" s="196" t="s">
        <v>869</v>
      </c>
      <c r="E510" s="204" t="s">
        <v>792</v>
      </c>
      <c r="F510" s="205" t="s">
        <v>1381</v>
      </c>
      <c r="H510" s="206">
        <v>17.03</v>
      </c>
      <c r="L510" s="203"/>
      <c r="M510" s="207"/>
      <c r="T510" s="208"/>
      <c r="AT510" s="204" t="s">
        <v>869</v>
      </c>
      <c r="AU510" s="204" t="s">
        <v>240</v>
      </c>
      <c r="AV510" s="202" t="s">
        <v>240</v>
      </c>
      <c r="AW510" s="202" t="s">
        <v>871</v>
      </c>
      <c r="AX510" s="202" t="s">
        <v>857</v>
      </c>
      <c r="AY510" s="204" t="s">
        <v>858</v>
      </c>
    </row>
    <row r="511" spans="2:65" s="202" customFormat="1" ht="11.25" x14ac:dyDescent="0.25">
      <c r="B511" s="203"/>
      <c r="D511" s="196" t="s">
        <v>869</v>
      </c>
      <c r="E511" s="204" t="s">
        <v>792</v>
      </c>
      <c r="F511" s="205" t="s">
        <v>1382</v>
      </c>
      <c r="H511" s="206">
        <v>27.93</v>
      </c>
      <c r="L511" s="203"/>
      <c r="M511" s="207"/>
      <c r="T511" s="208"/>
      <c r="AT511" s="204" t="s">
        <v>869</v>
      </c>
      <c r="AU511" s="204" t="s">
        <v>240</v>
      </c>
      <c r="AV511" s="202" t="s">
        <v>240</v>
      </c>
      <c r="AW511" s="202" t="s">
        <v>871</v>
      </c>
      <c r="AX511" s="202" t="s">
        <v>857</v>
      </c>
      <c r="AY511" s="204" t="s">
        <v>858</v>
      </c>
    </row>
    <row r="512" spans="2:65" s="202" customFormat="1" ht="11.25" x14ac:dyDescent="0.25">
      <c r="B512" s="203"/>
      <c r="D512" s="196" t="s">
        <v>869</v>
      </c>
      <c r="E512" s="204" t="s">
        <v>792</v>
      </c>
      <c r="F512" s="205" t="s">
        <v>1383</v>
      </c>
      <c r="H512" s="206">
        <v>34.125</v>
      </c>
      <c r="L512" s="203"/>
      <c r="M512" s="207"/>
      <c r="T512" s="208"/>
      <c r="AT512" s="204" t="s">
        <v>869</v>
      </c>
      <c r="AU512" s="204" t="s">
        <v>240</v>
      </c>
      <c r="AV512" s="202" t="s">
        <v>240</v>
      </c>
      <c r="AW512" s="202" t="s">
        <v>871</v>
      </c>
      <c r="AX512" s="202" t="s">
        <v>857</v>
      </c>
      <c r="AY512" s="204" t="s">
        <v>858</v>
      </c>
    </row>
    <row r="513" spans="2:65" s="202" customFormat="1" ht="11.25" x14ac:dyDescent="0.25">
      <c r="B513" s="203"/>
      <c r="D513" s="196" t="s">
        <v>869</v>
      </c>
      <c r="E513" s="204" t="s">
        <v>792</v>
      </c>
      <c r="F513" s="205" t="s">
        <v>1384</v>
      </c>
      <c r="H513" s="206">
        <v>8</v>
      </c>
      <c r="L513" s="203"/>
      <c r="M513" s="207"/>
      <c r="T513" s="208"/>
      <c r="AT513" s="204" t="s">
        <v>869</v>
      </c>
      <c r="AU513" s="204" t="s">
        <v>240</v>
      </c>
      <c r="AV513" s="202" t="s">
        <v>240</v>
      </c>
      <c r="AW513" s="202" t="s">
        <v>871</v>
      </c>
      <c r="AX513" s="202" t="s">
        <v>857</v>
      </c>
      <c r="AY513" s="204" t="s">
        <v>858</v>
      </c>
    </row>
    <row r="514" spans="2:65" s="119" customFormat="1" ht="24.2" customHeight="1" x14ac:dyDescent="0.25">
      <c r="B514" s="120"/>
      <c r="C514" s="418" t="s">
        <v>1385</v>
      </c>
      <c r="D514" s="418" t="s">
        <v>512</v>
      </c>
      <c r="E514" s="419" t="s">
        <v>1386</v>
      </c>
      <c r="F514" s="420" t="s">
        <v>1387</v>
      </c>
      <c r="G514" s="421" t="s">
        <v>66</v>
      </c>
      <c r="H514" s="422">
        <v>87.084999999999994</v>
      </c>
      <c r="I514" s="423"/>
      <c r="J514" s="423">
        <f>ROUND(I514*H514,2)</f>
        <v>0</v>
      </c>
      <c r="K514" s="420" t="s">
        <v>862</v>
      </c>
      <c r="L514" s="120"/>
      <c r="M514" s="190" t="s">
        <v>792</v>
      </c>
      <c r="N514" s="191" t="s">
        <v>809</v>
      </c>
      <c r="O514" s="192">
        <v>0.22700000000000001</v>
      </c>
      <c r="P514" s="192">
        <f>O514*H514</f>
        <v>19.768294999999998</v>
      </c>
      <c r="Q514" s="192">
        <v>0</v>
      </c>
      <c r="R514" s="192">
        <f>Q514*H514</f>
        <v>0</v>
      </c>
      <c r="S514" s="192">
        <v>0</v>
      </c>
      <c r="T514" s="193">
        <f>S514*H514</f>
        <v>0</v>
      </c>
      <c r="AR514" s="194" t="s">
        <v>863</v>
      </c>
      <c r="AT514" s="194" t="s">
        <v>512</v>
      </c>
      <c r="AU514" s="194" t="s">
        <v>240</v>
      </c>
      <c r="AY514" s="112" t="s">
        <v>858</v>
      </c>
      <c r="BE514" s="195">
        <f>IF(N514="základní",J514,0)</f>
        <v>0</v>
      </c>
      <c r="BF514" s="195">
        <f>IF(N514="snížená",J514,0)</f>
        <v>0</v>
      </c>
      <c r="BG514" s="195">
        <f>IF(N514="zákl. přenesená",J514,0)</f>
        <v>0</v>
      </c>
      <c r="BH514" s="195">
        <f>IF(N514="sníž. přenesená",J514,0)</f>
        <v>0</v>
      </c>
      <c r="BI514" s="195">
        <f>IF(N514="nulová",J514,0)</f>
        <v>0</v>
      </c>
      <c r="BJ514" s="112" t="s">
        <v>544</v>
      </c>
      <c r="BK514" s="195">
        <f>ROUND(I514*H514,2)</f>
        <v>0</v>
      </c>
      <c r="BL514" s="112" t="s">
        <v>863</v>
      </c>
      <c r="BM514" s="194" t="s">
        <v>1388</v>
      </c>
    </row>
    <row r="515" spans="2:65" s="119" customFormat="1" ht="19.5" x14ac:dyDescent="0.25">
      <c r="B515" s="120"/>
      <c r="D515" s="196" t="s">
        <v>865</v>
      </c>
      <c r="F515" s="197" t="s">
        <v>1389</v>
      </c>
      <c r="L515" s="120"/>
      <c r="M515" s="198"/>
      <c r="T515" s="199"/>
      <c r="AT515" s="112" t="s">
        <v>865</v>
      </c>
      <c r="AU515" s="112" t="s">
        <v>240</v>
      </c>
    </row>
    <row r="516" spans="2:65" s="119" customFormat="1" x14ac:dyDescent="0.25">
      <c r="B516" s="120"/>
      <c r="D516" s="200" t="s">
        <v>867</v>
      </c>
      <c r="F516" s="472" t="s">
        <v>1390</v>
      </c>
      <c r="L516" s="120"/>
      <c r="M516" s="198"/>
      <c r="T516" s="199"/>
      <c r="AT516" s="112" t="s">
        <v>867</v>
      </c>
      <c r="AU516" s="112" t="s">
        <v>240</v>
      </c>
    </row>
    <row r="517" spans="2:65" s="119" customFormat="1" ht="33" customHeight="1" x14ac:dyDescent="0.25">
      <c r="B517" s="120"/>
      <c r="C517" s="418" t="s">
        <v>692</v>
      </c>
      <c r="D517" s="418" t="s">
        <v>512</v>
      </c>
      <c r="E517" s="419" t="s">
        <v>1391</v>
      </c>
      <c r="F517" s="420" t="s">
        <v>1392</v>
      </c>
      <c r="G517" s="421" t="s">
        <v>66</v>
      </c>
      <c r="H517" s="422">
        <v>87.084999999999994</v>
      </c>
      <c r="I517" s="423"/>
      <c r="J517" s="423">
        <f>ROUND(I517*H517,2)</f>
        <v>0</v>
      </c>
      <c r="K517" s="420" t="s">
        <v>862</v>
      </c>
      <c r="L517" s="120"/>
      <c r="M517" s="190" t="s">
        <v>792</v>
      </c>
      <c r="N517" s="191" t="s">
        <v>809</v>
      </c>
      <c r="O517" s="192">
        <v>0.374</v>
      </c>
      <c r="P517" s="192">
        <f>O517*H517</f>
        <v>32.569789999999998</v>
      </c>
      <c r="Q517" s="192">
        <v>1.7600000000000001E-3</v>
      </c>
      <c r="R517" s="192">
        <f>Q517*H517</f>
        <v>0.15326960000000001</v>
      </c>
      <c r="S517" s="192">
        <v>0</v>
      </c>
      <c r="T517" s="193">
        <f>S517*H517</f>
        <v>0</v>
      </c>
      <c r="AR517" s="194" t="s">
        <v>863</v>
      </c>
      <c r="AT517" s="194" t="s">
        <v>512</v>
      </c>
      <c r="AU517" s="194" t="s">
        <v>240</v>
      </c>
      <c r="AY517" s="112" t="s">
        <v>858</v>
      </c>
      <c r="BE517" s="195">
        <f>IF(N517="základní",J517,0)</f>
        <v>0</v>
      </c>
      <c r="BF517" s="195">
        <f>IF(N517="snížená",J517,0)</f>
        <v>0</v>
      </c>
      <c r="BG517" s="195">
        <f>IF(N517="zákl. přenesená",J517,0)</f>
        <v>0</v>
      </c>
      <c r="BH517" s="195">
        <f>IF(N517="sníž. přenesená",J517,0)</f>
        <v>0</v>
      </c>
      <c r="BI517" s="195">
        <f>IF(N517="nulová",J517,0)</f>
        <v>0</v>
      </c>
      <c r="BJ517" s="112" t="s">
        <v>544</v>
      </c>
      <c r="BK517" s="195">
        <f>ROUND(I517*H517,2)</f>
        <v>0</v>
      </c>
      <c r="BL517" s="112" t="s">
        <v>863</v>
      </c>
      <c r="BM517" s="194" t="s">
        <v>1393</v>
      </c>
    </row>
    <row r="518" spans="2:65" s="119" customFormat="1" ht="19.5" x14ac:dyDescent="0.25">
      <c r="B518" s="120"/>
      <c r="D518" s="196" t="s">
        <v>865</v>
      </c>
      <c r="F518" s="197" t="s">
        <v>1394</v>
      </c>
      <c r="L518" s="120"/>
      <c r="M518" s="198"/>
      <c r="T518" s="199"/>
      <c r="AT518" s="112" t="s">
        <v>865</v>
      </c>
      <c r="AU518" s="112" t="s">
        <v>240</v>
      </c>
    </row>
    <row r="519" spans="2:65" s="119" customFormat="1" x14ac:dyDescent="0.25">
      <c r="B519" s="120"/>
      <c r="D519" s="200" t="s">
        <v>867</v>
      </c>
      <c r="F519" s="472" t="s">
        <v>1395</v>
      </c>
      <c r="L519" s="120"/>
      <c r="M519" s="198"/>
      <c r="T519" s="199"/>
      <c r="AT519" s="112" t="s">
        <v>867</v>
      </c>
      <c r="AU519" s="112" t="s">
        <v>240</v>
      </c>
    </row>
    <row r="520" spans="2:65" s="119" customFormat="1" ht="33" customHeight="1" x14ac:dyDescent="0.25">
      <c r="B520" s="120"/>
      <c r="C520" s="418" t="s">
        <v>1396</v>
      </c>
      <c r="D520" s="418" t="s">
        <v>512</v>
      </c>
      <c r="E520" s="419" t="s">
        <v>1397</v>
      </c>
      <c r="F520" s="420" t="s">
        <v>1398</v>
      </c>
      <c r="G520" s="421" t="s">
        <v>66</v>
      </c>
      <c r="H520" s="422">
        <v>87.084999999999994</v>
      </c>
      <c r="I520" s="423"/>
      <c r="J520" s="423">
        <f>ROUND(I520*H520,2)</f>
        <v>0</v>
      </c>
      <c r="K520" s="420" t="s">
        <v>862</v>
      </c>
      <c r="L520" s="120"/>
      <c r="M520" s="190" t="s">
        <v>792</v>
      </c>
      <c r="N520" s="191" t="s">
        <v>809</v>
      </c>
      <c r="O520" s="192">
        <v>0.223</v>
      </c>
      <c r="P520" s="192">
        <f>O520*H520</f>
        <v>19.419954999999998</v>
      </c>
      <c r="Q520" s="192">
        <v>0</v>
      </c>
      <c r="R520" s="192">
        <f>Q520*H520</f>
        <v>0</v>
      </c>
      <c r="S520" s="192">
        <v>0</v>
      </c>
      <c r="T520" s="193">
        <f>S520*H520</f>
        <v>0</v>
      </c>
      <c r="AR520" s="194" t="s">
        <v>863</v>
      </c>
      <c r="AT520" s="194" t="s">
        <v>512</v>
      </c>
      <c r="AU520" s="194" t="s">
        <v>240</v>
      </c>
      <c r="AY520" s="112" t="s">
        <v>858</v>
      </c>
      <c r="BE520" s="195">
        <f>IF(N520="základní",J520,0)</f>
        <v>0</v>
      </c>
      <c r="BF520" s="195">
        <f>IF(N520="snížená",J520,0)</f>
        <v>0</v>
      </c>
      <c r="BG520" s="195">
        <f>IF(N520="zákl. přenesená",J520,0)</f>
        <v>0</v>
      </c>
      <c r="BH520" s="195">
        <f>IF(N520="sníž. přenesená",J520,0)</f>
        <v>0</v>
      </c>
      <c r="BI520" s="195">
        <f>IF(N520="nulová",J520,0)</f>
        <v>0</v>
      </c>
      <c r="BJ520" s="112" t="s">
        <v>544</v>
      </c>
      <c r="BK520" s="195">
        <f>ROUND(I520*H520,2)</f>
        <v>0</v>
      </c>
      <c r="BL520" s="112" t="s">
        <v>863</v>
      </c>
      <c r="BM520" s="194" t="s">
        <v>1399</v>
      </c>
    </row>
    <row r="521" spans="2:65" s="119" customFormat="1" ht="29.25" x14ac:dyDescent="0.25">
      <c r="B521" s="120"/>
      <c r="D521" s="196" t="s">
        <v>865</v>
      </c>
      <c r="F521" s="197" t="s">
        <v>1400</v>
      </c>
      <c r="L521" s="120"/>
      <c r="M521" s="198"/>
      <c r="T521" s="199"/>
      <c r="AT521" s="112" t="s">
        <v>865</v>
      </c>
      <c r="AU521" s="112" t="s">
        <v>240</v>
      </c>
    </row>
    <row r="522" spans="2:65" s="119" customFormat="1" x14ac:dyDescent="0.25">
      <c r="B522" s="120"/>
      <c r="D522" s="200" t="s">
        <v>867</v>
      </c>
      <c r="F522" s="472" t="s">
        <v>1401</v>
      </c>
      <c r="L522" s="120"/>
      <c r="M522" s="198"/>
      <c r="T522" s="199"/>
      <c r="AT522" s="112" t="s">
        <v>867</v>
      </c>
      <c r="AU522" s="112" t="s">
        <v>240</v>
      </c>
    </row>
    <row r="523" spans="2:65" s="119" customFormat="1" ht="24.2" customHeight="1" x14ac:dyDescent="0.25">
      <c r="B523" s="120"/>
      <c r="C523" s="418" t="s">
        <v>1402</v>
      </c>
      <c r="D523" s="418" t="s">
        <v>512</v>
      </c>
      <c r="E523" s="419" t="s">
        <v>130</v>
      </c>
      <c r="F523" s="420" t="s">
        <v>131</v>
      </c>
      <c r="G523" s="421" t="s">
        <v>63</v>
      </c>
      <c r="H523" s="422">
        <v>1.484</v>
      </c>
      <c r="I523" s="423"/>
      <c r="J523" s="423">
        <f>ROUND(I523*H523,2)</f>
        <v>0</v>
      </c>
      <c r="K523" s="420" t="s">
        <v>862</v>
      </c>
      <c r="L523" s="120"/>
      <c r="M523" s="190" t="s">
        <v>792</v>
      </c>
      <c r="N523" s="191" t="s">
        <v>809</v>
      </c>
      <c r="O523" s="192">
        <v>26.425000000000001</v>
      </c>
      <c r="P523" s="192">
        <f>O523*H523</f>
        <v>39.214700000000001</v>
      </c>
      <c r="Q523" s="192">
        <v>1.0551200000000001</v>
      </c>
      <c r="R523" s="192">
        <f>Q523*H523</f>
        <v>1.56579808</v>
      </c>
      <c r="S523" s="192">
        <v>0</v>
      </c>
      <c r="T523" s="193">
        <f>S523*H523</f>
        <v>0</v>
      </c>
      <c r="AR523" s="194" t="s">
        <v>863</v>
      </c>
      <c r="AT523" s="194" t="s">
        <v>512</v>
      </c>
      <c r="AU523" s="194" t="s">
        <v>240</v>
      </c>
      <c r="AY523" s="112" t="s">
        <v>858</v>
      </c>
      <c r="BE523" s="195">
        <f>IF(N523="základní",J523,0)</f>
        <v>0</v>
      </c>
      <c r="BF523" s="195">
        <f>IF(N523="snížená",J523,0)</f>
        <v>0</v>
      </c>
      <c r="BG523" s="195">
        <f>IF(N523="zákl. přenesená",J523,0)</f>
        <v>0</v>
      </c>
      <c r="BH523" s="195">
        <f>IF(N523="sníž. přenesená",J523,0)</f>
        <v>0</v>
      </c>
      <c r="BI523" s="195">
        <f>IF(N523="nulová",J523,0)</f>
        <v>0</v>
      </c>
      <c r="BJ523" s="112" t="s">
        <v>544</v>
      </c>
      <c r="BK523" s="195">
        <f>ROUND(I523*H523,2)</f>
        <v>0</v>
      </c>
      <c r="BL523" s="112" t="s">
        <v>863</v>
      </c>
      <c r="BM523" s="194" t="s">
        <v>1403</v>
      </c>
    </row>
    <row r="524" spans="2:65" s="119" customFormat="1" ht="48.75" x14ac:dyDescent="0.25">
      <c r="B524" s="120"/>
      <c r="D524" s="196" t="s">
        <v>865</v>
      </c>
      <c r="F524" s="197" t="s">
        <v>1404</v>
      </c>
      <c r="L524" s="120"/>
      <c r="M524" s="198"/>
      <c r="T524" s="199"/>
      <c r="AT524" s="112" t="s">
        <v>865</v>
      </c>
      <c r="AU524" s="112" t="s">
        <v>240</v>
      </c>
    </row>
    <row r="525" spans="2:65" s="119" customFormat="1" x14ac:dyDescent="0.25">
      <c r="B525" s="120"/>
      <c r="D525" s="200" t="s">
        <v>867</v>
      </c>
      <c r="F525" s="472" t="s">
        <v>1405</v>
      </c>
      <c r="L525" s="120"/>
      <c r="M525" s="198"/>
      <c r="T525" s="199"/>
      <c r="AT525" s="112" t="s">
        <v>867</v>
      </c>
      <c r="AU525" s="112" t="s">
        <v>240</v>
      </c>
    </row>
    <row r="526" spans="2:65" s="202" customFormat="1" ht="11.25" x14ac:dyDescent="0.25">
      <c r="B526" s="203"/>
      <c r="D526" s="196" t="s">
        <v>869</v>
      </c>
      <c r="E526" s="204" t="s">
        <v>792</v>
      </c>
      <c r="F526" s="205" t="s">
        <v>1406</v>
      </c>
      <c r="H526" s="206">
        <v>1484.16</v>
      </c>
      <c r="L526" s="203"/>
      <c r="M526" s="207"/>
      <c r="T526" s="208"/>
      <c r="AT526" s="204" t="s">
        <v>869</v>
      </c>
      <c r="AU526" s="204" t="s">
        <v>240</v>
      </c>
      <c r="AV526" s="202" t="s">
        <v>240</v>
      </c>
      <c r="AW526" s="202" t="s">
        <v>871</v>
      </c>
      <c r="AX526" s="202" t="s">
        <v>857</v>
      </c>
      <c r="AY526" s="204" t="s">
        <v>858</v>
      </c>
    </row>
    <row r="527" spans="2:65" s="202" customFormat="1" ht="11.25" x14ac:dyDescent="0.25">
      <c r="B527" s="203"/>
      <c r="D527" s="196" t="s">
        <v>869</v>
      </c>
      <c r="F527" s="205" t="s">
        <v>1407</v>
      </c>
      <c r="H527" s="206">
        <v>1.484</v>
      </c>
      <c r="L527" s="203"/>
      <c r="M527" s="207"/>
      <c r="T527" s="208"/>
      <c r="AT527" s="204" t="s">
        <v>869</v>
      </c>
      <c r="AU527" s="204" t="s">
        <v>240</v>
      </c>
      <c r="AV527" s="202" t="s">
        <v>240</v>
      </c>
      <c r="AW527" s="202" t="s">
        <v>787</v>
      </c>
      <c r="AX527" s="202" t="s">
        <v>544</v>
      </c>
      <c r="AY527" s="204" t="s">
        <v>858</v>
      </c>
    </row>
    <row r="528" spans="2:65" s="119" customFormat="1" ht="21.75" customHeight="1" x14ac:dyDescent="0.25">
      <c r="B528" s="120"/>
      <c r="C528" s="418" t="s">
        <v>1408</v>
      </c>
      <c r="D528" s="418" t="s">
        <v>512</v>
      </c>
      <c r="E528" s="419" t="s">
        <v>1409</v>
      </c>
      <c r="F528" s="420" t="s">
        <v>1410</v>
      </c>
      <c r="G528" s="421" t="s">
        <v>51</v>
      </c>
      <c r="H528" s="422">
        <v>1.0920000000000001</v>
      </c>
      <c r="I528" s="423"/>
      <c r="J528" s="423">
        <f>ROUND(I528*H528,2)</f>
        <v>0</v>
      </c>
      <c r="K528" s="420" t="s">
        <v>862</v>
      </c>
      <c r="L528" s="120"/>
      <c r="M528" s="190" t="s">
        <v>792</v>
      </c>
      <c r="N528" s="191" t="s">
        <v>809</v>
      </c>
      <c r="O528" s="192">
        <v>2.4500000000000002</v>
      </c>
      <c r="P528" s="192">
        <f>O528*H528</f>
        <v>2.6754000000000002</v>
      </c>
      <c r="Q528" s="192">
        <v>2.3010999999999999</v>
      </c>
      <c r="R528" s="192">
        <f>Q528*H528</f>
        <v>2.5128012000000002</v>
      </c>
      <c r="S528" s="192">
        <v>0</v>
      </c>
      <c r="T528" s="193">
        <f>S528*H528</f>
        <v>0</v>
      </c>
      <c r="AR528" s="194" t="s">
        <v>863</v>
      </c>
      <c r="AT528" s="194" t="s">
        <v>512</v>
      </c>
      <c r="AU528" s="194" t="s">
        <v>240</v>
      </c>
      <c r="AY528" s="112" t="s">
        <v>858</v>
      </c>
      <c r="BE528" s="195">
        <f>IF(N528="základní",J528,0)</f>
        <v>0</v>
      </c>
      <c r="BF528" s="195">
        <f>IF(N528="snížená",J528,0)</f>
        <v>0</v>
      </c>
      <c r="BG528" s="195">
        <f>IF(N528="zákl. přenesená",J528,0)</f>
        <v>0</v>
      </c>
      <c r="BH528" s="195">
        <f>IF(N528="sníž. přenesená",J528,0)</f>
        <v>0</v>
      </c>
      <c r="BI528" s="195">
        <f>IF(N528="nulová",J528,0)</f>
        <v>0</v>
      </c>
      <c r="BJ528" s="112" t="s">
        <v>544</v>
      </c>
      <c r="BK528" s="195">
        <f>ROUND(I528*H528,2)</f>
        <v>0</v>
      </c>
      <c r="BL528" s="112" t="s">
        <v>863</v>
      </c>
      <c r="BM528" s="194" t="s">
        <v>1411</v>
      </c>
    </row>
    <row r="529" spans="2:65" s="119" customFormat="1" ht="19.5" x14ac:dyDescent="0.25">
      <c r="B529" s="120"/>
      <c r="D529" s="196" t="s">
        <v>865</v>
      </c>
      <c r="F529" s="197" t="s">
        <v>1412</v>
      </c>
      <c r="L529" s="120"/>
      <c r="M529" s="198"/>
      <c r="T529" s="199"/>
      <c r="AT529" s="112" t="s">
        <v>865</v>
      </c>
      <c r="AU529" s="112" t="s">
        <v>240</v>
      </c>
    </row>
    <row r="530" spans="2:65" s="119" customFormat="1" x14ac:dyDescent="0.25">
      <c r="B530" s="120"/>
      <c r="D530" s="200" t="s">
        <v>867</v>
      </c>
      <c r="F530" s="472" t="s">
        <v>1413</v>
      </c>
      <c r="L530" s="120"/>
      <c r="M530" s="198"/>
      <c r="T530" s="199"/>
      <c r="AT530" s="112" t="s">
        <v>867</v>
      </c>
      <c r="AU530" s="112" t="s">
        <v>240</v>
      </c>
    </row>
    <row r="531" spans="2:65" s="202" customFormat="1" ht="11.25" x14ac:dyDescent="0.25">
      <c r="B531" s="203"/>
      <c r="D531" s="196" t="s">
        <v>869</v>
      </c>
      <c r="E531" s="204" t="s">
        <v>792</v>
      </c>
      <c r="F531" s="205" t="s">
        <v>1414</v>
      </c>
      <c r="H531" s="206">
        <v>1.0920000000000001</v>
      </c>
      <c r="L531" s="203"/>
      <c r="M531" s="207"/>
      <c r="T531" s="208"/>
      <c r="AT531" s="204" t="s">
        <v>869</v>
      </c>
      <c r="AU531" s="204" t="s">
        <v>240</v>
      </c>
      <c r="AV531" s="202" t="s">
        <v>240</v>
      </c>
      <c r="AW531" s="202" t="s">
        <v>871</v>
      </c>
      <c r="AX531" s="202" t="s">
        <v>857</v>
      </c>
      <c r="AY531" s="204" t="s">
        <v>858</v>
      </c>
    </row>
    <row r="532" spans="2:65" s="119" customFormat="1" ht="21.75" customHeight="1" x14ac:dyDescent="0.25">
      <c r="B532" s="120"/>
      <c r="C532" s="418" t="s">
        <v>1415</v>
      </c>
      <c r="D532" s="418" t="s">
        <v>512</v>
      </c>
      <c r="E532" s="419" t="s">
        <v>1416</v>
      </c>
      <c r="F532" s="420" t="s">
        <v>1417</v>
      </c>
      <c r="G532" s="421" t="s">
        <v>51</v>
      </c>
      <c r="H532" s="422">
        <v>1.31</v>
      </c>
      <c r="I532" s="423"/>
      <c r="J532" s="423">
        <f>ROUND(I532*H532,2)</f>
        <v>0</v>
      </c>
      <c r="K532" s="420" t="s">
        <v>862</v>
      </c>
      <c r="L532" s="120"/>
      <c r="M532" s="190" t="s">
        <v>792</v>
      </c>
      <c r="N532" s="191" t="s">
        <v>809</v>
      </c>
      <c r="O532" s="192">
        <v>2.5129999999999999</v>
      </c>
      <c r="P532" s="192">
        <f>O532*H532</f>
        <v>3.29203</v>
      </c>
      <c r="Q532" s="192">
        <v>2.5019499999999999</v>
      </c>
      <c r="R532" s="192">
        <f>Q532*H532</f>
        <v>3.2775544999999999</v>
      </c>
      <c r="S532" s="192">
        <v>0</v>
      </c>
      <c r="T532" s="193">
        <f>S532*H532</f>
        <v>0</v>
      </c>
      <c r="AR532" s="194" t="s">
        <v>863</v>
      </c>
      <c r="AT532" s="194" t="s">
        <v>512</v>
      </c>
      <c r="AU532" s="194" t="s">
        <v>240</v>
      </c>
      <c r="AY532" s="112" t="s">
        <v>858</v>
      </c>
      <c r="BE532" s="195">
        <f>IF(N532="základní",J532,0)</f>
        <v>0</v>
      </c>
      <c r="BF532" s="195">
        <f>IF(N532="snížená",J532,0)</f>
        <v>0</v>
      </c>
      <c r="BG532" s="195">
        <f>IF(N532="zákl. přenesená",J532,0)</f>
        <v>0</v>
      </c>
      <c r="BH532" s="195">
        <f>IF(N532="sníž. přenesená",J532,0)</f>
        <v>0</v>
      </c>
      <c r="BI532" s="195">
        <f>IF(N532="nulová",J532,0)</f>
        <v>0</v>
      </c>
      <c r="BJ532" s="112" t="s">
        <v>544</v>
      </c>
      <c r="BK532" s="195">
        <f>ROUND(I532*H532,2)</f>
        <v>0</v>
      </c>
      <c r="BL532" s="112" t="s">
        <v>863</v>
      </c>
      <c r="BM532" s="194" t="s">
        <v>1418</v>
      </c>
    </row>
    <row r="533" spans="2:65" s="119" customFormat="1" ht="19.5" x14ac:dyDescent="0.25">
      <c r="B533" s="120"/>
      <c r="D533" s="196" t="s">
        <v>865</v>
      </c>
      <c r="F533" s="197" t="s">
        <v>1419</v>
      </c>
      <c r="L533" s="120"/>
      <c r="M533" s="198"/>
      <c r="T533" s="199"/>
      <c r="AT533" s="112" t="s">
        <v>865</v>
      </c>
      <c r="AU533" s="112" t="s">
        <v>240</v>
      </c>
    </row>
    <row r="534" spans="2:65" s="119" customFormat="1" x14ac:dyDescent="0.25">
      <c r="B534" s="120"/>
      <c r="D534" s="200" t="s">
        <v>867</v>
      </c>
      <c r="F534" s="472" t="s">
        <v>1420</v>
      </c>
      <c r="L534" s="120"/>
      <c r="M534" s="198"/>
      <c r="T534" s="199"/>
      <c r="AT534" s="112" t="s">
        <v>867</v>
      </c>
      <c r="AU534" s="112" t="s">
        <v>240</v>
      </c>
    </row>
    <row r="535" spans="2:65" s="202" customFormat="1" ht="11.25" x14ac:dyDescent="0.25">
      <c r="B535" s="203"/>
      <c r="D535" s="196" t="s">
        <v>869</v>
      </c>
      <c r="E535" s="204" t="s">
        <v>792</v>
      </c>
      <c r="F535" s="205" t="s">
        <v>1421</v>
      </c>
      <c r="H535" s="206">
        <v>1.31</v>
      </c>
      <c r="L535" s="203"/>
      <c r="M535" s="207"/>
      <c r="T535" s="208"/>
      <c r="AT535" s="204" t="s">
        <v>869</v>
      </c>
      <c r="AU535" s="204" t="s">
        <v>240</v>
      </c>
      <c r="AV535" s="202" t="s">
        <v>240</v>
      </c>
      <c r="AW535" s="202" t="s">
        <v>871</v>
      </c>
      <c r="AX535" s="202" t="s">
        <v>857</v>
      </c>
      <c r="AY535" s="204" t="s">
        <v>858</v>
      </c>
    </row>
    <row r="536" spans="2:65" s="119" customFormat="1" ht="21.75" customHeight="1" x14ac:dyDescent="0.25">
      <c r="B536" s="120"/>
      <c r="C536" s="418" t="s">
        <v>1422</v>
      </c>
      <c r="D536" s="418" t="s">
        <v>512</v>
      </c>
      <c r="E536" s="419" t="s">
        <v>1423</v>
      </c>
      <c r="F536" s="420" t="s">
        <v>1424</v>
      </c>
      <c r="G536" s="421" t="s">
        <v>51</v>
      </c>
      <c r="H536" s="422">
        <v>4.2969999999999997</v>
      </c>
      <c r="I536" s="423"/>
      <c r="J536" s="423">
        <f>ROUND(I536*H536,2)</f>
        <v>0</v>
      </c>
      <c r="K536" s="420" t="s">
        <v>862</v>
      </c>
      <c r="L536" s="120"/>
      <c r="M536" s="190" t="s">
        <v>792</v>
      </c>
      <c r="N536" s="191" t="s">
        <v>809</v>
      </c>
      <c r="O536" s="192">
        <v>2.5129999999999999</v>
      </c>
      <c r="P536" s="192">
        <f>O536*H536</f>
        <v>10.798360999999998</v>
      </c>
      <c r="Q536" s="192">
        <v>2.5019499999999999</v>
      </c>
      <c r="R536" s="192">
        <f>Q536*H536</f>
        <v>10.750879149999999</v>
      </c>
      <c r="S536" s="192">
        <v>0</v>
      </c>
      <c r="T536" s="193">
        <f>S536*H536</f>
        <v>0</v>
      </c>
      <c r="AR536" s="194" t="s">
        <v>863</v>
      </c>
      <c r="AT536" s="194" t="s">
        <v>512</v>
      </c>
      <c r="AU536" s="194" t="s">
        <v>240</v>
      </c>
      <c r="AY536" s="112" t="s">
        <v>858</v>
      </c>
      <c r="BE536" s="195">
        <f>IF(N536="základní",J536,0)</f>
        <v>0</v>
      </c>
      <c r="BF536" s="195">
        <f>IF(N536="snížená",J536,0)</f>
        <v>0</v>
      </c>
      <c r="BG536" s="195">
        <f>IF(N536="zákl. přenesená",J536,0)</f>
        <v>0</v>
      </c>
      <c r="BH536" s="195">
        <f>IF(N536="sníž. přenesená",J536,0)</f>
        <v>0</v>
      </c>
      <c r="BI536" s="195">
        <f>IF(N536="nulová",J536,0)</f>
        <v>0</v>
      </c>
      <c r="BJ536" s="112" t="s">
        <v>544</v>
      </c>
      <c r="BK536" s="195">
        <f>ROUND(I536*H536,2)</f>
        <v>0</v>
      </c>
      <c r="BL536" s="112" t="s">
        <v>863</v>
      </c>
      <c r="BM536" s="194" t="s">
        <v>1425</v>
      </c>
    </row>
    <row r="537" spans="2:65" s="119" customFormat="1" ht="19.5" x14ac:dyDescent="0.25">
      <c r="B537" s="120"/>
      <c r="D537" s="196" t="s">
        <v>865</v>
      </c>
      <c r="F537" s="197" t="s">
        <v>1426</v>
      </c>
      <c r="L537" s="120"/>
      <c r="M537" s="198"/>
      <c r="T537" s="199"/>
      <c r="AT537" s="112" t="s">
        <v>865</v>
      </c>
      <c r="AU537" s="112" t="s">
        <v>240</v>
      </c>
    </row>
    <row r="538" spans="2:65" s="119" customFormat="1" x14ac:dyDescent="0.25">
      <c r="B538" s="120"/>
      <c r="D538" s="200" t="s">
        <v>867</v>
      </c>
      <c r="F538" s="472" t="s">
        <v>1427</v>
      </c>
      <c r="L538" s="120"/>
      <c r="M538" s="198"/>
      <c r="T538" s="199"/>
      <c r="AT538" s="112" t="s">
        <v>867</v>
      </c>
      <c r="AU538" s="112" t="s">
        <v>240</v>
      </c>
    </row>
    <row r="539" spans="2:65" s="202" customFormat="1" ht="22.5" x14ac:dyDescent="0.25">
      <c r="B539" s="203"/>
      <c r="D539" s="196" t="s">
        <v>869</v>
      </c>
      <c r="E539" s="204" t="s">
        <v>792</v>
      </c>
      <c r="F539" s="205" t="s">
        <v>1428</v>
      </c>
      <c r="H539" s="206">
        <v>4.2969999999999997</v>
      </c>
      <c r="L539" s="203"/>
      <c r="M539" s="207"/>
      <c r="T539" s="208"/>
      <c r="AT539" s="204" t="s">
        <v>869</v>
      </c>
      <c r="AU539" s="204" t="s">
        <v>240</v>
      </c>
      <c r="AV539" s="202" t="s">
        <v>240</v>
      </c>
      <c r="AW539" s="202" t="s">
        <v>871</v>
      </c>
      <c r="AX539" s="202" t="s">
        <v>857</v>
      </c>
      <c r="AY539" s="204" t="s">
        <v>858</v>
      </c>
    </row>
    <row r="540" spans="2:65" s="119" customFormat="1" ht="24.2" customHeight="1" x14ac:dyDescent="0.25">
      <c r="B540" s="120"/>
      <c r="C540" s="418" t="s">
        <v>1429</v>
      </c>
      <c r="D540" s="418" t="s">
        <v>512</v>
      </c>
      <c r="E540" s="419" t="s">
        <v>1430</v>
      </c>
      <c r="F540" s="420" t="s">
        <v>1431</v>
      </c>
      <c r="G540" s="421" t="s">
        <v>63</v>
      </c>
      <c r="H540" s="422">
        <v>0.68799999999999994</v>
      </c>
      <c r="I540" s="423"/>
      <c r="J540" s="423">
        <f>ROUND(I540*H540,2)</f>
        <v>0</v>
      </c>
      <c r="K540" s="420" t="s">
        <v>862</v>
      </c>
      <c r="L540" s="120"/>
      <c r="M540" s="190" t="s">
        <v>792</v>
      </c>
      <c r="N540" s="191" t="s">
        <v>809</v>
      </c>
      <c r="O540" s="192">
        <v>36.877000000000002</v>
      </c>
      <c r="P540" s="192">
        <f>O540*H540</f>
        <v>25.371375999999998</v>
      </c>
      <c r="Q540" s="192">
        <v>1.0492699999999999</v>
      </c>
      <c r="R540" s="192">
        <f>Q540*H540</f>
        <v>0.72189775999999994</v>
      </c>
      <c r="S540" s="192">
        <v>0</v>
      </c>
      <c r="T540" s="193">
        <f>S540*H540</f>
        <v>0</v>
      </c>
      <c r="AR540" s="194" t="s">
        <v>863</v>
      </c>
      <c r="AT540" s="194" t="s">
        <v>512</v>
      </c>
      <c r="AU540" s="194" t="s">
        <v>240</v>
      </c>
      <c r="AY540" s="112" t="s">
        <v>858</v>
      </c>
      <c r="BE540" s="195">
        <f>IF(N540="základní",J540,0)</f>
        <v>0</v>
      </c>
      <c r="BF540" s="195">
        <f>IF(N540="snížená",J540,0)</f>
        <v>0</v>
      </c>
      <c r="BG540" s="195">
        <f>IF(N540="zákl. přenesená",J540,0)</f>
        <v>0</v>
      </c>
      <c r="BH540" s="195">
        <f>IF(N540="sníž. přenesená",J540,0)</f>
        <v>0</v>
      </c>
      <c r="BI540" s="195">
        <f>IF(N540="nulová",J540,0)</f>
        <v>0</v>
      </c>
      <c r="BJ540" s="112" t="s">
        <v>544</v>
      </c>
      <c r="BK540" s="195">
        <f>ROUND(I540*H540,2)</f>
        <v>0</v>
      </c>
      <c r="BL540" s="112" t="s">
        <v>863</v>
      </c>
      <c r="BM540" s="194" t="s">
        <v>1432</v>
      </c>
    </row>
    <row r="541" spans="2:65" s="119" customFormat="1" ht="19.5" x14ac:dyDescent="0.25">
      <c r="B541" s="120"/>
      <c r="D541" s="196" t="s">
        <v>865</v>
      </c>
      <c r="F541" s="197" t="s">
        <v>1433</v>
      </c>
      <c r="L541" s="120"/>
      <c r="M541" s="198"/>
      <c r="T541" s="199"/>
      <c r="AT541" s="112" t="s">
        <v>865</v>
      </c>
      <c r="AU541" s="112" t="s">
        <v>240</v>
      </c>
    </row>
    <row r="542" spans="2:65" s="119" customFormat="1" x14ac:dyDescent="0.25">
      <c r="B542" s="120"/>
      <c r="D542" s="200" t="s">
        <v>867</v>
      </c>
      <c r="F542" s="472" t="s">
        <v>1434</v>
      </c>
      <c r="L542" s="120"/>
      <c r="M542" s="198"/>
      <c r="T542" s="199"/>
      <c r="AT542" s="112" t="s">
        <v>867</v>
      </c>
      <c r="AU542" s="112" t="s">
        <v>240</v>
      </c>
    </row>
    <row r="543" spans="2:65" s="202" customFormat="1" ht="11.25" x14ac:dyDescent="0.25">
      <c r="B543" s="203"/>
      <c r="D543" s="196" t="s">
        <v>869</v>
      </c>
      <c r="E543" s="204" t="s">
        <v>792</v>
      </c>
      <c r="F543" s="205" t="s">
        <v>1435</v>
      </c>
      <c r="H543" s="206">
        <v>687.52</v>
      </c>
      <c r="L543" s="203"/>
      <c r="M543" s="207"/>
      <c r="T543" s="208"/>
      <c r="AT543" s="204" t="s">
        <v>869</v>
      </c>
      <c r="AU543" s="204" t="s">
        <v>240</v>
      </c>
      <c r="AV543" s="202" t="s">
        <v>240</v>
      </c>
      <c r="AW543" s="202" t="s">
        <v>871</v>
      </c>
      <c r="AX543" s="202" t="s">
        <v>857</v>
      </c>
      <c r="AY543" s="204" t="s">
        <v>858</v>
      </c>
    </row>
    <row r="544" spans="2:65" s="202" customFormat="1" ht="11.25" x14ac:dyDescent="0.25">
      <c r="B544" s="203"/>
      <c r="D544" s="196" t="s">
        <v>869</v>
      </c>
      <c r="F544" s="205" t="s">
        <v>1436</v>
      </c>
      <c r="H544" s="206">
        <v>0.68799999999999994</v>
      </c>
      <c r="L544" s="203"/>
      <c r="M544" s="207"/>
      <c r="T544" s="208"/>
      <c r="AT544" s="204" t="s">
        <v>869</v>
      </c>
      <c r="AU544" s="204" t="s">
        <v>240</v>
      </c>
      <c r="AV544" s="202" t="s">
        <v>240</v>
      </c>
      <c r="AW544" s="202" t="s">
        <v>787</v>
      </c>
      <c r="AX544" s="202" t="s">
        <v>544</v>
      </c>
      <c r="AY544" s="204" t="s">
        <v>858</v>
      </c>
    </row>
    <row r="545" spans="2:65" s="119" customFormat="1" ht="24.2" customHeight="1" x14ac:dyDescent="0.25">
      <c r="B545" s="120"/>
      <c r="C545" s="418" t="s">
        <v>1437</v>
      </c>
      <c r="D545" s="418" t="s">
        <v>512</v>
      </c>
      <c r="E545" s="419" t="s">
        <v>1438</v>
      </c>
      <c r="F545" s="420" t="s">
        <v>1439</v>
      </c>
      <c r="G545" s="421" t="s">
        <v>63</v>
      </c>
      <c r="H545" s="422">
        <v>5.5E-2</v>
      </c>
      <c r="I545" s="423"/>
      <c r="J545" s="423">
        <f>ROUND(I545*H545,2)</f>
        <v>0</v>
      </c>
      <c r="K545" s="420" t="s">
        <v>862</v>
      </c>
      <c r="L545" s="120"/>
      <c r="M545" s="190" t="s">
        <v>792</v>
      </c>
      <c r="N545" s="191" t="s">
        <v>809</v>
      </c>
      <c r="O545" s="192">
        <v>15.211</v>
      </c>
      <c r="P545" s="192">
        <f>O545*H545</f>
        <v>0.83660500000000004</v>
      </c>
      <c r="Q545" s="192">
        <v>1.06277</v>
      </c>
      <c r="R545" s="192">
        <f>Q545*H545</f>
        <v>5.845235E-2</v>
      </c>
      <c r="S545" s="192">
        <v>0</v>
      </c>
      <c r="T545" s="193">
        <f>S545*H545</f>
        <v>0</v>
      </c>
      <c r="AR545" s="194" t="s">
        <v>863</v>
      </c>
      <c r="AT545" s="194" t="s">
        <v>512</v>
      </c>
      <c r="AU545" s="194" t="s">
        <v>240</v>
      </c>
      <c r="AY545" s="112" t="s">
        <v>858</v>
      </c>
      <c r="BE545" s="195">
        <f>IF(N545="základní",J545,0)</f>
        <v>0</v>
      </c>
      <c r="BF545" s="195">
        <f>IF(N545="snížená",J545,0)</f>
        <v>0</v>
      </c>
      <c r="BG545" s="195">
        <f>IF(N545="zákl. přenesená",J545,0)</f>
        <v>0</v>
      </c>
      <c r="BH545" s="195">
        <f>IF(N545="sníž. přenesená",J545,0)</f>
        <v>0</v>
      </c>
      <c r="BI545" s="195">
        <f>IF(N545="nulová",J545,0)</f>
        <v>0</v>
      </c>
      <c r="BJ545" s="112" t="s">
        <v>544</v>
      </c>
      <c r="BK545" s="195">
        <f>ROUND(I545*H545,2)</f>
        <v>0</v>
      </c>
      <c r="BL545" s="112" t="s">
        <v>863</v>
      </c>
      <c r="BM545" s="194" t="s">
        <v>1440</v>
      </c>
    </row>
    <row r="546" spans="2:65" s="119" customFormat="1" ht="19.5" x14ac:dyDescent="0.25">
      <c r="B546" s="120"/>
      <c r="D546" s="196" t="s">
        <v>865</v>
      </c>
      <c r="F546" s="197" t="s">
        <v>1441</v>
      </c>
      <c r="L546" s="120"/>
      <c r="M546" s="198"/>
      <c r="T546" s="199"/>
      <c r="AT546" s="112" t="s">
        <v>865</v>
      </c>
      <c r="AU546" s="112" t="s">
        <v>240</v>
      </c>
    </row>
    <row r="547" spans="2:65" s="119" customFormat="1" x14ac:dyDescent="0.25">
      <c r="B547" s="120"/>
      <c r="D547" s="200" t="s">
        <v>867</v>
      </c>
      <c r="F547" s="472" t="s">
        <v>1442</v>
      </c>
      <c r="L547" s="120"/>
      <c r="M547" s="198"/>
      <c r="T547" s="199"/>
      <c r="AT547" s="112" t="s">
        <v>867</v>
      </c>
      <c r="AU547" s="112" t="s">
        <v>240</v>
      </c>
    </row>
    <row r="548" spans="2:65" s="202" customFormat="1" ht="11.25" x14ac:dyDescent="0.25">
      <c r="B548" s="203"/>
      <c r="D548" s="196" t="s">
        <v>869</v>
      </c>
      <c r="E548" s="204" t="s">
        <v>792</v>
      </c>
      <c r="F548" s="205" t="s">
        <v>1443</v>
      </c>
      <c r="H548" s="206">
        <v>55.146000000000001</v>
      </c>
      <c r="L548" s="203"/>
      <c r="M548" s="207"/>
      <c r="T548" s="208"/>
      <c r="AT548" s="204" t="s">
        <v>869</v>
      </c>
      <c r="AU548" s="204" t="s">
        <v>240</v>
      </c>
      <c r="AV548" s="202" t="s">
        <v>240</v>
      </c>
      <c r="AW548" s="202" t="s">
        <v>871</v>
      </c>
      <c r="AX548" s="202" t="s">
        <v>857</v>
      </c>
      <c r="AY548" s="204" t="s">
        <v>858</v>
      </c>
    </row>
    <row r="549" spans="2:65" s="202" customFormat="1" ht="11.25" x14ac:dyDescent="0.25">
      <c r="B549" s="203"/>
      <c r="D549" s="196" t="s">
        <v>869</v>
      </c>
      <c r="F549" s="205" t="s">
        <v>1444</v>
      </c>
      <c r="H549" s="206">
        <v>5.5E-2</v>
      </c>
      <c r="L549" s="203"/>
      <c r="M549" s="207"/>
      <c r="T549" s="208"/>
      <c r="AT549" s="204" t="s">
        <v>869</v>
      </c>
      <c r="AU549" s="204" t="s">
        <v>240</v>
      </c>
      <c r="AV549" s="202" t="s">
        <v>240</v>
      </c>
      <c r="AW549" s="202" t="s">
        <v>787</v>
      </c>
      <c r="AX549" s="202" t="s">
        <v>544</v>
      </c>
      <c r="AY549" s="204" t="s">
        <v>858</v>
      </c>
    </row>
    <row r="550" spans="2:65" s="119" customFormat="1" ht="24.2" customHeight="1" x14ac:dyDescent="0.25">
      <c r="B550" s="120"/>
      <c r="C550" s="418" t="s">
        <v>1445</v>
      </c>
      <c r="D550" s="418" t="s">
        <v>512</v>
      </c>
      <c r="E550" s="419" t="s">
        <v>1446</v>
      </c>
      <c r="F550" s="420" t="s">
        <v>1447</v>
      </c>
      <c r="G550" s="421" t="s">
        <v>66</v>
      </c>
      <c r="H550" s="422">
        <v>38.174999999999997</v>
      </c>
      <c r="I550" s="423"/>
      <c r="J550" s="423">
        <f>ROUND(I550*H550,2)</f>
        <v>0</v>
      </c>
      <c r="K550" s="420" t="s">
        <v>862</v>
      </c>
      <c r="L550" s="120"/>
      <c r="M550" s="190" t="s">
        <v>792</v>
      </c>
      <c r="N550" s="191" t="s">
        <v>809</v>
      </c>
      <c r="O550" s="192">
        <v>1.4570000000000001</v>
      </c>
      <c r="P550" s="192">
        <f>O550*H550</f>
        <v>55.620975000000001</v>
      </c>
      <c r="Q550" s="192">
        <v>1.2959999999999999E-2</v>
      </c>
      <c r="R550" s="192">
        <f>Q550*H550</f>
        <v>0.49474799999999991</v>
      </c>
      <c r="S550" s="192">
        <v>0</v>
      </c>
      <c r="T550" s="193">
        <f>S550*H550</f>
        <v>0</v>
      </c>
      <c r="AR550" s="194" t="s">
        <v>863</v>
      </c>
      <c r="AT550" s="194" t="s">
        <v>512</v>
      </c>
      <c r="AU550" s="194" t="s">
        <v>240</v>
      </c>
      <c r="AY550" s="112" t="s">
        <v>858</v>
      </c>
      <c r="BE550" s="195">
        <f>IF(N550="základní",J550,0)</f>
        <v>0</v>
      </c>
      <c r="BF550" s="195">
        <f>IF(N550="snížená",J550,0)</f>
        <v>0</v>
      </c>
      <c r="BG550" s="195">
        <f>IF(N550="zákl. přenesená",J550,0)</f>
        <v>0</v>
      </c>
      <c r="BH550" s="195">
        <f>IF(N550="sníž. přenesená",J550,0)</f>
        <v>0</v>
      </c>
      <c r="BI550" s="195">
        <f>IF(N550="nulová",J550,0)</f>
        <v>0</v>
      </c>
      <c r="BJ550" s="112" t="s">
        <v>544</v>
      </c>
      <c r="BK550" s="195">
        <f>ROUND(I550*H550,2)</f>
        <v>0</v>
      </c>
      <c r="BL550" s="112" t="s">
        <v>863</v>
      </c>
      <c r="BM550" s="194" t="s">
        <v>1448</v>
      </c>
    </row>
    <row r="551" spans="2:65" s="119" customFormat="1" ht="19.5" x14ac:dyDescent="0.25">
      <c r="B551" s="120"/>
      <c r="D551" s="196" t="s">
        <v>865</v>
      </c>
      <c r="F551" s="197" t="s">
        <v>1449</v>
      </c>
      <c r="L551" s="120"/>
      <c r="M551" s="198"/>
      <c r="T551" s="199"/>
      <c r="AT551" s="112" t="s">
        <v>865</v>
      </c>
      <c r="AU551" s="112" t="s">
        <v>240</v>
      </c>
    </row>
    <row r="552" spans="2:65" s="119" customFormat="1" x14ac:dyDescent="0.25">
      <c r="B552" s="120"/>
      <c r="D552" s="200" t="s">
        <v>867</v>
      </c>
      <c r="F552" s="472" t="s">
        <v>1450</v>
      </c>
      <c r="L552" s="120"/>
      <c r="M552" s="198"/>
      <c r="T552" s="199"/>
      <c r="AT552" s="112" t="s">
        <v>867</v>
      </c>
      <c r="AU552" s="112" t="s">
        <v>240</v>
      </c>
    </row>
    <row r="553" spans="2:65" s="202" customFormat="1" ht="22.5" x14ac:dyDescent="0.25">
      <c r="B553" s="203"/>
      <c r="D553" s="196" t="s">
        <v>869</v>
      </c>
      <c r="E553" s="204" t="s">
        <v>792</v>
      </c>
      <c r="F553" s="205" t="s">
        <v>1451</v>
      </c>
      <c r="H553" s="206">
        <v>36.494999999999997</v>
      </c>
      <c r="L553" s="203"/>
      <c r="M553" s="207"/>
      <c r="T553" s="208"/>
      <c r="AT553" s="204" t="s">
        <v>869</v>
      </c>
      <c r="AU553" s="204" t="s">
        <v>240</v>
      </c>
      <c r="AV553" s="202" t="s">
        <v>240</v>
      </c>
      <c r="AW553" s="202" t="s">
        <v>871</v>
      </c>
      <c r="AX553" s="202" t="s">
        <v>857</v>
      </c>
      <c r="AY553" s="204" t="s">
        <v>858</v>
      </c>
    </row>
    <row r="554" spans="2:65" s="202" customFormat="1" ht="11.25" x14ac:dyDescent="0.25">
      <c r="B554" s="203"/>
      <c r="D554" s="196" t="s">
        <v>869</v>
      </c>
      <c r="E554" s="204" t="s">
        <v>792</v>
      </c>
      <c r="F554" s="205" t="s">
        <v>1452</v>
      </c>
      <c r="H554" s="206">
        <v>1.68</v>
      </c>
      <c r="L554" s="203"/>
      <c r="M554" s="207"/>
      <c r="T554" s="208"/>
      <c r="AT554" s="204" t="s">
        <v>869</v>
      </c>
      <c r="AU554" s="204" t="s">
        <v>240</v>
      </c>
      <c r="AV554" s="202" t="s">
        <v>240</v>
      </c>
      <c r="AW554" s="202" t="s">
        <v>871</v>
      </c>
      <c r="AX554" s="202" t="s">
        <v>857</v>
      </c>
      <c r="AY554" s="204" t="s">
        <v>858</v>
      </c>
    </row>
    <row r="555" spans="2:65" s="119" customFormat="1" ht="24.2" customHeight="1" x14ac:dyDescent="0.25">
      <c r="B555" s="120"/>
      <c r="C555" s="418" t="s">
        <v>1453</v>
      </c>
      <c r="D555" s="418" t="s">
        <v>512</v>
      </c>
      <c r="E555" s="419" t="s">
        <v>1454</v>
      </c>
      <c r="F555" s="420" t="s">
        <v>1455</v>
      </c>
      <c r="G555" s="421" t="s">
        <v>66</v>
      </c>
      <c r="H555" s="422">
        <v>38.174999999999997</v>
      </c>
      <c r="I555" s="423"/>
      <c r="J555" s="423">
        <f>ROUND(I555*H555,2)</f>
        <v>0</v>
      </c>
      <c r="K555" s="420" t="s">
        <v>862</v>
      </c>
      <c r="L555" s="120"/>
      <c r="M555" s="190" t="s">
        <v>792</v>
      </c>
      <c r="N555" s="191" t="s">
        <v>809</v>
      </c>
      <c r="O555" s="192">
        <v>0.33800000000000002</v>
      </c>
      <c r="P555" s="192">
        <f>O555*H555</f>
        <v>12.90315</v>
      </c>
      <c r="Q555" s="192">
        <v>0</v>
      </c>
      <c r="R555" s="192">
        <f>Q555*H555</f>
        <v>0</v>
      </c>
      <c r="S555" s="192">
        <v>0</v>
      </c>
      <c r="T555" s="193">
        <f>S555*H555</f>
        <v>0</v>
      </c>
      <c r="AR555" s="194" t="s">
        <v>863</v>
      </c>
      <c r="AT555" s="194" t="s">
        <v>512</v>
      </c>
      <c r="AU555" s="194" t="s">
        <v>240</v>
      </c>
      <c r="AY555" s="112" t="s">
        <v>858</v>
      </c>
      <c r="BE555" s="195">
        <f>IF(N555="základní",J555,0)</f>
        <v>0</v>
      </c>
      <c r="BF555" s="195">
        <f>IF(N555="snížená",J555,0)</f>
        <v>0</v>
      </c>
      <c r="BG555" s="195">
        <f>IF(N555="zákl. přenesená",J555,0)</f>
        <v>0</v>
      </c>
      <c r="BH555" s="195">
        <f>IF(N555="sníž. přenesená",J555,0)</f>
        <v>0</v>
      </c>
      <c r="BI555" s="195">
        <f>IF(N555="nulová",J555,0)</f>
        <v>0</v>
      </c>
      <c r="BJ555" s="112" t="s">
        <v>544</v>
      </c>
      <c r="BK555" s="195">
        <f>ROUND(I555*H555,2)</f>
        <v>0</v>
      </c>
      <c r="BL555" s="112" t="s">
        <v>863</v>
      </c>
      <c r="BM555" s="194" t="s">
        <v>1456</v>
      </c>
    </row>
    <row r="556" spans="2:65" s="119" customFormat="1" ht="19.5" x14ac:dyDescent="0.25">
      <c r="B556" s="120"/>
      <c r="D556" s="196" t="s">
        <v>865</v>
      </c>
      <c r="F556" s="197" t="s">
        <v>1457</v>
      </c>
      <c r="L556" s="120"/>
      <c r="M556" s="198"/>
      <c r="T556" s="199"/>
      <c r="AT556" s="112" t="s">
        <v>865</v>
      </c>
      <c r="AU556" s="112" t="s">
        <v>240</v>
      </c>
    </row>
    <row r="557" spans="2:65" s="119" customFormat="1" x14ac:dyDescent="0.25">
      <c r="B557" s="120"/>
      <c r="D557" s="200" t="s">
        <v>867</v>
      </c>
      <c r="F557" s="472" t="s">
        <v>1458</v>
      </c>
      <c r="L557" s="120"/>
      <c r="M557" s="198"/>
      <c r="T557" s="199"/>
      <c r="AT557" s="112" t="s">
        <v>867</v>
      </c>
      <c r="AU557" s="112" t="s">
        <v>240</v>
      </c>
    </row>
    <row r="558" spans="2:65" s="119" customFormat="1" ht="24.2" customHeight="1" x14ac:dyDescent="0.25">
      <c r="B558" s="120"/>
      <c r="C558" s="418" t="s">
        <v>1459</v>
      </c>
      <c r="D558" s="418" t="s">
        <v>512</v>
      </c>
      <c r="E558" s="419" t="s">
        <v>1460</v>
      </c>
      <c r="F558" s="420" t="s">
        <v>1461</v>
      </c>
      <c r="G558" s="421" t="s">
        <v>85</v>
      </c>
      <c r="H558" s="422">
        <v>70.7</v>
      </c>
      <c r="I558" s="423"/>
      <c r="J558" s="423">
        <f>ROUND(I558*H558,2)</f>
        <v>0</v>
      </c>
      <c r="K558" s="420" t="s">
        <v>862</v>
      </c>
      <c r="L558" s="120"/>
      <c r="M558" s="190" t="s">
        <v>792</v>
      </c>
      <c r="N558" s="191" t="s">
        <v>809</v>
      </c>
      <c r="O558" s="192">
        <v>0.379</v>
      </c>
      <c r="P558" s="192">
        <f>O558*H558</f>
        <v>26.795300000000001</v>
      </c>
      <c r="Q558" s="192">
        <v>0.11046</v>
      </c>
      <c r="R558" s="192">
        <f>Q558*H558</f>
        <v>7.8095220000000003</v>
      </c>
      <c r="S558" s="192">
        <v>0</v>
      </c>
      <c r="T558" s="193">
        <f>S558*H558</f>
        <v>0</v>
      </c>
      <c r="AR558" s="194" t="s">
        <v>863</v>
      </c>
      <c r="AT558" s="194" t="s">
        <v>512</v>
      </c>
      <c r="AU558" s="194" t="s">
        <v>240</v>
      </c>
      <c r="AY558" s="112" t="s">
        <v>858</v>
      </c>
      <c r="BE558" s="195">
        <f>IF(N558="základní",J558,0)</f>
        <v>0</v>
      </c>
      <c r="BF558" s="195">
        <f>IF(N558="snížená",J558,0)</f>
        <v>0</v>
      </c>
      <c r="BG558" s="195">
        <f>IF(N558="zákl. přenesená",J558,0)</f>
        <v>0</v>
      </c>
      <c r="BH558" s="195">
        <f>IF(N558="sníž. přenesená",J558,0)</f>
        <v>0</v>
      </c>
      <c r="BI558" s="195">
        <f>IF(N558="nulová",J558,0)</f>
        <v>0</v>
      </c>
      <c r="BJ558" s="112" t="s">
        <v>544</v>
      </c>
      <c r="BK558" s="195">
        <f>ROUND(I558*H558,2)</f>
        <v>0</v>
      </c>
      <c r="BL558" s="112" t="s">
        <v>863</v>
      </c>
      <c r="BM558" s="194" t="s">
        <v>1462</v>
      </c>
    </row>
    <row r="559" spans="2:65" s="119" customFormat="1" ht="19.5" x14ac:dyDescent="0.25">
      <c r="B559" s="120"/>
      <c r="D559" s="196" t="s">
        <v>865</v>
      </c>
      <c r="F559" s="197" t="s">
        <v>1463</v>
      </c>
      <c r="L559" s="120"/>
      <c r="M559" s="198"/>
      <c r="T559" s="199"/>
      <c r="AT559" s="112" t="s">
        <v>865</v>
      </c>
      <c r="AU559" s="112" t="s">
        <v>240</v>
      </c>
    </row>
    <row r="560" spans="2:65" s="119" customFormat="1" x14ac:dyDescent="0.25">
      <c r="B560" s="120"/>
      <c r="D560" s="200" t="s">
        <v>867</v>
      </c>
      <c r="F560" s="472" t="s">
        <v>1464</v>
      </c>
      <c r="L560" s="120"/>
      <c r="M560" s="198"/>
      <c r="T560" s="199"/>
      <c r="AT560" s="112" t="s">
        <v>867</v>
      </c>
      <c r="AU560" s="112" t="s">
        <v>240</v>
      </c>
    </row>
    <row r="561" spans="2:65" s="202" customFormat="1" ht="11.25" x14ac:dyDescent="0.25">
      <c r="B561" s="203"/>
      <c r="D561" s="196" t="s">
        <v>869</v>
      </c>
      <c r="E561" s="204" t="s">
        <v>792</v>
      </c>
      <c r="F561" s="205" t="s">
        <v>1465</v>
      </c>
      <c r="H561" s="206">
        <v>31.5</v>
      </c>
      <c r="L561" s="203"/>
      <c r="M561" s="207"/>
      <c r="T561" s="208"/>
      <c r="AT561" s="204" t="s">
        <v>869</v>
      </c>
      <c r="AU561" s="204" t="s">
        <v>240</v>
      </c>
      <c r="AV561" s="202" t="s">
        <v>240</v>
      </c>
      <c r="AW561" s="202" t="s">
        <v>871</v>
      </c>
      <c r="AX561" s="202" t="s">
        <v>857</v>
      </c>
      <c r="AY561" s="204" t="s">
        <v>858</v>
      </c>
    </row>
    <row r="562" spans="2:65" s="202" customFormat="1" ht="11.25" x14ac:dyDescent="0.25">
      <c r="B562" s="203"/>
      <c r="D562" s="196" t="s">
        <v>869</v>
      </c>
      <c r="E562" s="204" t="s">
        <v>792</v>
      </c>
      <c r="F562" s="205" t="s">
        <v>1466</v>
      </c>
      <c r="H562" s="206">
        <v>39.200000000000003</v>
      </c>
      <c r="L562" s="203"/>
      <c r="M562" s="207"/>
      <c r="T562" s="208"/>
      <c r="AT562" s="204" t="s">
        <v>869</v>
      </c>
      <c r="AU562" s="204" t="s">
        <v>240</v>
      </c>
      <c r="AV562" s="202" t="s">
        <v>240</v>
      </c>
      <c r="AW562" s="202" t="s">
        <v>871</v>
      </c>
      <c r="AX562" s="202" t="s">
        <v>857</v>
      </c>
      <c r="AY562" s="204" t="s">
        <v>858</v>
      </c>
    </row>
    <row r="563" spans="2:65" s="119" customFormat="1" ht="16.5" customHeight="1" x14ac:dyDescent="0.25">
      <c r="B563" s="120"/>
      <c r="C563" s="418" t="s">
        <v>1467</v>
      </c>
      <c r="D563" s="418" t="s">
        <v>512</v>
      </c>
      <c r="E563" s="419" t="s">
        <v>247</v>
      </c>
      <c r="F563" s="420" t="s">
        <v>248</v>
      </c>
      <c r="G563" s="421" t="s">
        <v>66</v>
      </c>
      <c r="H563" s="422">
        <v>43.344999999999999</v>
      </c>
      <c r="I563" s="423"/>
      <c r="J563" s="423">
        <f>ROUND(I563*H563,2)</f>
        <v>0</v>
      </c>
      <c r="K563" s="420" t="s">
        <v>862</v>
      </c>
      <c r="L563" s="120"/>
      <c r="M563" s="190" t="s">
        <v>792</v>
      </c>
      <c r="N563" s="191" t="s">
        <v>809</v>
      </c>
      <c r="O563" s="192">
        <v>0.92300000000000004</v>
      </c>
      <c r="P563" s="192">
        <f>O563*H563</f>
        <v>40.007435000000001</v>
      </c>
      <c r="Q563" s="192">
        <v>7.92E-3</v>
      </c>
      <c r="R563" s="192">
        <f>Q563*H563</f>
        <v>0.3432924</v>
      </c>
      <c r="S563" s="192">
        <v>0</v>
      </c>
      <c r="T563" s="193">
        <f>S563*H563</f>
        <v>0</v>
      </c>
      <c r="AR563" s="194" t="s">
        <v>863</v>
      </c>
      <c r="AT563" s="194" t="s">
        <v>512</v>
      </c>
      <c r="AU563" s="194" t="s">
        <v>240</v>
      </c>
      <c r="AY563" s="112" t="s">
        <v>858</v>
      </c>
      <c r="BE563" s="195">
        <f>IF(N563="základní",J563,0)</f>
        <v>0</v>
      </c>
      <c r="BF563" s="195">
        <f>IF(N563="snížená",J563,0)</f>
        <v>0</v>
      </c>
      <c r="BG563" s="195">
        <f>IF(N563="zákl. přenesená",J563,0)</f>
        <v>0</v>
      </c>
      <c r="BH563" s="195">
        <f>IF(N563="sníž. přenesená",J563,0)</f>
        <v>0</v>
      </c>
      <c r="BI563" s="195">
        <f>IF(N563="nulová",J563,0)</f>
        <v>0</v>
      </c>
      <c r="BJ563" s="112" t="s">
        <v>544</v>
      </c>
      <c r="BK563" s="195">
        <f>ROUND(I563*H563,2)</f>
        <v>0</v>
      </c>
      <c r="BL563" s="112" t="s">
        <v>863</v>
      </c>
      <c r="BM563" s="194" t="s">
        <v>1468</v>
      </c>
    </row>
    <row r="564" spans="2:65" s="119" customFormat="1" ht="19.5" x14ac:dyDescent="0.25">
      <c r="B564" s="120"/>
      <c r="D564" s="196" t="s">
        <v>865</v>
      </c>
      <c r="F564" s="197" t="s">
        <v>1469</v>
      </c>
      <c r="L564" s="120"/>
      <c r="M564" s="198"/>
      <c r="T564" s="199"/>
      <c r="AT564" s="112" t="s">
        <v>865</v>
      </c>
      <c r="AU564" s="112" t="s">
        <v>240</v>
      </c>
    </row>
    <row r="565" spans="2:65" s="119" customFormat="1" x14ac:dyDescent="0.25">
      <c r="B565" s="120"/>
      <c r="D565" s="200" t="s">
        <v>867</v>
      </c>
      <c r="F565" s="472" t="s">
        <v>1470</v>
      </c>
      <c r="L565" s="120"/>
      <c r="M565" s="198"/>
      <c r="T565" s="199"/>
      <c r="AT565" s="112" t="s">
        <v>867</v>
      </c>
      <c r="AU565" s="112" t="s">
        <v>240</v>
      </c>
    </row>
    <row r="566" spans="2:65" s="202" customFormat="1" ht="11.25" x14ac:dyDescent="0.25">
      <c r="B566" s="203"/>
      <c r="D566" s="196" t="s">
        <v>869</v>
      </c>
      <c r="E566" s="204" t="s">
        <v>792</v>
      </c>
      <c r="F566" s="205" t="s">
        <v>1471</v>
      </c>
      <c r="H566" s="206">
        <v>17.324999999999999</v>
      </c>
      <c r="L566" s="203"/>
      <c r="M566" s="207"/>
      <c r="T566" s="208"/>
      <c r="AT566" s="204" t="s">
        <v>869</v>
      </c>
      <c r="AU566" s="204" t="s">
        <v>240</v>
      </c>
      <c r="AV566" s="202" t="s">
        <v>240</v>
      </c>
      <c r="AW566" s="202" t="s">
        <v>871</v>
      </c>
      <c r="AX566" s="202" t="s">
        <v>857</v>
      </c>
      <c r="AY566" s="204" t="s">
        <v>858</v>
      </c>
    </row>
    <row r="567" spans="2:65" s="202" customFormat="1" ht="11.25" x14ac:dyDescent="0.25">
      <c r="B567" s="203"/>
      <c r="D567" s="196" t="s">
        <v>869</v>
      </c>
      <c r="E567" s="204" t="s">
        <v>792</v>
      </c>
      <c r="F567" s="205" t="s">
        <v>1472</v>
      </c>
      <c r="H567" s="206">
        <v>6</v>
      </c>
      <c r="L567" s="203"/>
      <c r="M567" s="207"/>
      <c r="T567" s="208"/>
      <c r="AT567" s="204" t="s">
        <v>869</v>
      </c>
      <c r="AU567" s="204" t="s">
        <v>240</v>
      </c>
      <c r="AV567" s="202" t="s">
        <v>240</v>
      </c>
      <c r="AW567" s="202" t="s">
        <v>871</v>
      </c>
      <c r="AX567" s="202" t="s">
        <v>857</v>
      </c>
      <c r="AY567" s="204" t="s">
        <v>858</v>
      </c>
    </row>
    <row r="568" spans="2:65" s="202" customFormat="1" ht="11.25" x14ac:dyDescent="0.25">
      <c r="B568" s="203"/>
      <c r="D568" s="196" t="s">
        <v>869</v>
      </c>
      <c r="E568" s="204" t="s">
        <v>792</v>
      </c>
      <c r="F568" s="205" t="s">
        <v>1473</v>
      </c>
      <c r="H568" s="206">
        <v>20.02</v>
      </c>
      <c r="L568" s="203"/>
      <c r="M568" s="207"/>
      <c r="T568" s="208"/>
      <c r="AT568" s="204" t="s">
        <v>869</v>
      </c>
      <c r="AU568" s="204" t="s">
        <v>240</v>
      </c>
      <c r="AV568" s="202" t="s">
        <v>240</v>
      </c>
      <c r="AW568" s="202" t="s">
        <v>871</v>
      </c>
      <c r="AX568" s="202" t="s">
        <v>857</v>
      </c>
      <c r="AY568" s="204" t="s">
        <v>858</v>
      </c>
    </row>
    <row r="569" spans="2:65" s="119" customFormat="1" ht="16.5" customHeight="1" x14ac:dyDescent="0.25">
      <c r="B569" s="120"/>
      <c r="C569" s="418" t="s">
        <v>1474</v>
      </c>
      <c r="D569" s="418" t="s">
        <v>512</v>
      </c>
      <c r="E569" s="419" t="s">
        <v>249</v>
      </c>
      <c r="F569" s="420" t="s">
        <v>250</v>
      </c>
      <c r="G569" s="421" t="s">
        <v>66</v>
      </c>
      <c r="H569" s="422">
        <v>43.344999999999999</v>
      </c>
      <c r="I569" s="423"/>
      <c r="J569" s="423">
        <f>ROUND(I569*H569,2)</f>
        <v>0</v>
      </c>
      <c r="K569" s="420" t="s">
        <v>862</v>
      </c>
      <c r="L569" s="120"/>
      <c r="M569" s="190" t="s">
        <v>792</v>
      </c>
      <c r="N569" s="191" t="s">
        <v>809</v>
      </c>
      <c r="O569" s="192">
        <v>0.26</v>
      </c>
      <c r="P569" s="192">
        <f>O569*H569</f>
        <v>11.2697</v>
      </c>
      <c r="Q569" s="192">
        <v>0</v>
      </c>
      <c r="R569" s="192">
        <f>Q569*H569</f>
        <v>0</v>
      </c>
      <c r="S569" s="192">
        <v>0</v>
      </c>
      <c r="T569" s="193">
        <f>S569*H569</f>
        <v>0</v>
      </c>
      <c r="AR569" s="194" t="s">
        <v>863</v>
      </c>
      <c r="AT569" s="194" t="s">
        <v>512</v>
      </c>
      <c r="AU569" s="194" t="s">
        <v>240</v>
      </c>
      <c r="AY569" s="112" t="s">
        <v>858</v>
      </c>
      <c r="BE569" s="195">
        <f>IF(N569="základní",J569,0)</f>
        <v>0</v>
      </c>
      <c r="BF569" s="195">
        <f>IF(N569="snížená",J569,0)</f>
        <v>0</v>
      </c>
      <c r="BG569" s="195">
        <f>IF(N569="zákl. přenesená",J569,0)</f>
        <v>0</v>
      </c>
      <c r="BH569" s="195">
        <f>IF(N569="sníž. přenesená",J569,0)</f>
        <v>0</v>
      </c>
      <c r="BI569" s="195">
        <f>IF(N569="nulová",J569,0)</f>
        <v>0</v>
      </c>
      <c r="BJ569" s="112" t="s">
        <v>544</v>
      </c>
      <c r="BK569" s="195">
        <f>ROUND(I569*H569,2)</f>
        <v>0</v>
      </c>
      <c r="BL569" s="112" t="s">
        <v>863</v>
      </c>
      <c r="BM569" s="194" t="s">
        <v>1475</v>
      </c>
    </row>
    <row r="570" spans="2:65" s="119" customFormat="1" ht="19.5" x14ac:dyDescent="0.25">
      <c r="B570" s="120"/>
      <c r="D570" s="196" t="s">
        <v>865</v>
      </c>
      <c r="F570" s="197" t="s">
        <v>1476</v>
      </c>
      <c r="L570" s="120"/>
      <c r="M570" s="198"/>
      <c r="T570" s="199"/>
      <c r="AT570" s="112" t="s">
        <v>865</v>
      </c>
      <c r="AU570" s="112" t="s">
        <v>240</v>
      </c>
    </row>
    <row r="571" spans="2:65" s="119" customFormat="1" x14ac:dyDescent="0.25">
      <c r="B571" s="120"/>
      <c r="D571" s="200" t="s">
        <v>867</v>
      </c>
      <c r="F571" s="472" t="s">
        <v>1477</v>
      </c>
      <c r="L571" s="120"/>
      <c r="M571" s="198"/>
      <c r="T571" s="199"/>
      <c r="AT571" s="112" t="s">
        <v>867</v>
      </c>
      <c r="AU571" s="112" t="s">
        <v>240</v>
      </c>
    </row>
    <row r="572" spans="2:65" s="171" customFormat="1" ht="22.9" customHeight="1" x14ac:dyDescent="0.2">
      <c r="B572" s="172"/>
      <c r="D572" s="173" t="s">
        <v>854</v>
      </c>
      <c r="E572" s="181" t="s">
        <v>721</v>
      </c>
      <c r="F572" s="181" t="s">
        <v>1478</v>
      </c>
      <c r="J572" s="182">
        <f>BK572</f>
        <v>0</v>
      </c>
      <c r="L572" s="172"/>
      <c r="M572" s="176"/>
      <c r="P572" s="177">
        <f>SUM(P573:P593)</f>
        <v>24.297000000000001</v>
      </c>
      <c r="R572" s="177">
        <f>SUM(R573:R593)</f>
        <v>2.6659100000000002</v>
      </c>
      <c r="T572" s="178">
        <f>SUM(T573:T593)</f>
        <v>0</v>
      </c>
      <c r="AR572" s="173" t="s">
        <v>544</v>
      </c>
      <c r="AT572" s="179" t="s">
        <v>854</v>
      </c>
      <c r="AU572" s="179" t="s">
        <v>544</v>
      </c>
      <c r="AY572" s="173" t="s">
        <v>858</v>
      </c>
      <c r="BK572" s="180">
        <f>SUM(BK573:BK593)</f>
        <v>0</v>
      </c>
    </row>
    <row r="573" spans="2:65" s="119" customFormat="1" ht="33" customHeight="1" x14ac:dyDescent="0.25">
      <c r="B573" s="120"/>
      <c r="C573" s="418" t="s">
        <v>1479</v>
      </c>
      <c r="D573" s="418" t="s">
        <v>512</v>
      </c>
      <c r="E573" s="419" t="s">
        <v>1480</v>
      </c>
      <c r="F573" s="420" t="s">
        <v>1481</v>
      </c>
      <c r="G573" s="421" t="s">
        <v>66</v>
      </c>
      <c r="H573" s="422">
        <v>56.5</v>
      </c>
      <c r="I573" s="423"/>
      <c r="J573" s="423">
        <f>ROUND(I573*H573,2)</f>
        <v>0</v>
      </c>
      <c r="K573" s="420" t="s">
        <v>862</v>
      </c>
      <c r="L573" s="120"/>
      <c r="M573" s="190" t="s">
        <v>792</v>
      </c>
      <c r="N573" s="191" t="s">
        <v>809</v>
      </c>
      <c r="O573" s="192">
        <v>0.10299999999999999</v>
      </c>
      <c r="P573" s="192">
        <f>O573*H573</f>
        <v>5.8194999999999997</v>
      </c>
      <c r="Q573" s="192">
        <v>0</v>
      </c>
      <c r="R573" s="192">
        <f>Q573*H573</f>
        <v>0</v>
      </c>
      <c r="S573" s="192">
        <v>0</v>
      </c>
      <c r="T573" s="193">
        <f>S573*H573</f>
        <v>0</v>
      </c>
      <c r="AR573" s="194" t="s">
        <v>863</v>
      </c>
      <c r="AT573" s="194" t="s">
        <v>512</v>
      </c>
      <c r="AU573" s="194" t="s">
        <v>240</v>
      </c>
      <c r="AY573" s="112" t="s">
        <v>858</v>
      </c>
      <c r="BE573" s="195">
        <f>IF(N573="základní",J573,0)</f>
        <v>0</v>
      </c>
      <c r="BF573" s="195">
        <f>IF(N573="snížená",J573,0)</f>
        <v>0</v>
      </c>
      <c r="BG573" s="195">
        <f>IF(N573="zákl. přenesená",J573,0)</f>
        <v>0</v>
      </c>
      <c r="BH573" s="195">
        <f>IF(N573="sníž. přenesená",J573,0)</f>
        <v>0</v>
      </c>
      <c r="BI573" s="195">
        <f>IF(N573="nulová",J573,0)</f>
        <v>0</v>
      </c>
      <c r="BJ573" s="112" t="s">
        <v>544</v>
      </c>
      <c r="BK573" s="195">
        <f>ROUND(I573*H573,2)</f>
        <v>0</v>
      </c>
      <c r="BL573" s="112" t="s">
        <v>863</v>
      </c>
      <c r="BM573" s="194" t="s">
        <v>1482</v>
      </c>
    </row>
    <row r="574" spans="2:65" s="119" customFormat="1" ht="29.25" x14ac:dyDescent="0.25">
      <c r="B574" s="120"/>
      <c r="D574" s="196" t="s">
        <v>865</v>
      </c>
      <c r="F574" s="197" t="s">
        <v>1483</v>
      </c>
      <c r="L574" s="120"/>
      <c r="M574" s="198"/>
      <c r="T574" s="199"/>
      <c r="AT574" s="112" t="s">
        <v>865</v>
      </c>
      <c r="AU574" s="112" t="s">
        <v>240</v>
      </c>
    </row>
    <row r="575" spans="2:65" s="119" customFormat="1" x14ac:dyDescent="0.25">
      <c r="B575" s="120"/>
      <c r="D575" s="200" t="s">
        <v>867</v>
      </c>
      <c r="F575" s="472" t="s">
        <v>1484</v>
      </c>
      <c r="L575" s="120"/>
      <c r="M575" s="198"/>
      <c r="T575" s="199"/>
      <c r="AT575" s="112" t="s">
        <v>867</v>
      </c>
      <c r="AU575" s="112" t="s">
        <v>240</v>
      </c>
    </row>
    <row r="576" spans="2:65" s="202" customFormat="1" ht="11.25" x14ac:dyDescent="0.25">
      <c r="B576" s="203"/>
      <c r="D576" s="196" t="s">
        <v>869</v>
      </c>
      <c r="E576" s="204" t="s">
        <v>792</v>
      </c>
      <c r="F576" s="205" t="s">
        <v>1485</v>
      </c>
      <c r="H576" s="206">
        <v>6.5</v>
      </c>
      <c r="L576" s="203"/>
      <c r="M576" s="207"/>
      <c r="T576" s="208"/>
      <c r="AT576" s="204" t="s">
        <v>869</v>
      </c>
      <c r="AU576" s="204" t="s">
        <v>240</v>
      </c>
      <c r="AV576" s="202" t="s">
        <v>240</v>
      </c>
      <c r="AW576" s="202" t="s">
        <v>871</v>
      </c>
      <c r="AX576" s="202" t="s">
        <v>857</v>
      </c>
      <c r="AY576" s="204" t="s">
        <v>858</v>
      </c>
    </row>
    <row r="577" spans="2:65" s="202" customFormat="1" ht="11.25" x14ac:dyDescent="0.25">
      <c r="B577" s="203"/>
      <c r="D577" s="196" t="s">
        <v>869</v>
      </c>
      <c r="E577" s="204" t="s">
        <v>792</v>
      </c>
      <c r="F577" s="205" t="s">
        <v>1486</v>
      </c>
      <c r="H577" s="206">
        <v>50</v>
      </c>
      <c r="L577" s="203"/>
      <c r="M577" s="207"/>
      <c r="T577" s="208"/>
      <c r="AT577" s="204" t="s">
        <v>869</v>
      </c>
      <c r="AU577" s="204" t="s">
        <v>240</v>
      </c>
      <c r="AV577" s="202" t="s">
        <v>240</v>
      </c>
      <c r="AW577" s="202" t="s">
        <v>871</v>
      </c>
      <c r="AX577" s="202" t="s">
        <v>857</v>
      </c>
      <c r="AY577" s="204" t="s">
        <v>858</v>
      </c>
    </row>
    <row r="578" spans="2:65" s="119" customFormat="1" ht="33" customHeight="1" x14ac:dyDescent="0.25">
      <c r="B578" s="120"/>
      <c r="C578" s="418" t="s">
        <v>1487</v>
      </c>
      <c r="D578" s="418" t="s">
        <v>512</v>
      </c>
      <c r="E578" s="419" t="s">
        <v>1488</v>
      </c>
      <c r="F578" s="420" t="s">
        <v>1489</v>
      </c>
      <c r="G578" s="421" t="s">
        <v>66</v>
      </c>
      <c r="H578" s="422">
        <v>99</v>
      </c>
      <c r="I578" s="423"/>
      <c r="J578" s="423">
        <f>ROUND(I578*H578,2)</f>
        <v>0</v>
      </c>
      <c r="K578" s="420" t="s">
        <v>862</v>
      </c>
      <c r="L578" s="120"/>
      <c r="M578" s="190" t="s">
        <v>792</v>
      </c>
      <c r="N578" s="191" t="s">
        <v>809</v>
      </c>
      <c r="O578" s="192">
        <v>0.107</v>
      </c>
      <c r="P578" s="192">
        <f>O578*H578</f>
        <v>10.593</v>
      </c>
      <c r="Q578" s="192">
        <v>0</v>
      </c>
      <c r="R578" s="192">
        <f>Q578*H578</f>
        <v>0</v>
      </c>
      <c r="S578" s="192">
        <v>0</v>
      </c>
      <c r="T578" s="193">
        <f>S578*H578</f>
        <v>0</v>
      </c>
      <c r="AR578" s="194" t="s">
        <v>863</v>
      </c>
      <c r="AT578" s="194" t="s">
        <v>512</v>
      </c>
      <c r="AU578" s="194" t="s">
        <v>240</v>
      </c>
      <c r="AY578" s="112" t="s">
        <v>858</v>
      </c>
      <c r="BE578" s="195">
        <f>IF(N578="základní",J578,0)</f>
        <v>0</v>
      </c>
      <c r="BF578" s="195">
        <f>IF(N578="snížená",J578,0)</f>
        <v>0</v>
      </c>
      <c r="BG578" s="195">
        <f>IF(N578="zákl. přenesená",J578,0)</f>
        <v>0</v>
      </c>
      <c r="BH578" s="195">
        <f>IF(N578="sníž. přenesená",J578,0)</f>
        <v>0</v>
      </c>
      <c r="BI578" s="195">
        <f>IF(N578="nulová",J578,0)</f>
        <v>0</v>
      </c>
      <c r="BJ578" s="112" t="s">
        <v>544</v>
      </c>
      <c r="BK578" s="195">
        <f>ROUND(I578*H578,2)</f>
        <v>0</v>
      </c>
      <c r="BL578" s="112" t="s">
        <v>863</v>
      </c>
      <c r="BM578" s="194" t="s">
        <v>1490</v>
      </c>
    </row>
    <row r="579" spans="2:65" s="119" customFormat="1" ht="29.25" x14ac:dyDescent="0.25">
      <c r="B579" s="120"/>
      <c r="D579" s="196" t="s">
        <v>865</v>
      </c>
      <c r="F579" s="197" t="s">
        <v>1491</v>
      </c>
      <c r="L579" s="120"/>
      <c r="M579" s="198"/>
      <c r="T579" s="199"/>
      <c r="AT579" s="112" t="s">
        <v>865</v>
      </c>
      <c r="AU579" s="112" t="s">
        <v>240</v>
      </c>
    </row>
    <row r="580" spans="2:65" s="119" customFormat="1" x14ac:dyDescent="0.25">
      <c r="B580" s="120"/>
      <c r="D580" s="200" t="s">
        <v>867</v>
      </c>
      <c r="F580" s="472" t="s">
        <v>1492</v>
      </c>
      <c r="L580" s="120"/>
      <c r="M580" s="198"/>
      <c r="T580" s="199"/>
      <c r="AT580" s="112" t="s">
        <v>867</v>
      </c>
      <c r="AU580" s="112" t="s">
        <v>240</v>
      </c>
    </row>
    <row r="581" spans="2:65" s="202" customFormat="1" ht="11.25" x14ac:dyDescent="0.25">
      <c r="B581" s="203"/>
      <c r="D581" s="196" t="s">
        <v>869</v>
      </c>
      <c r="E581" s="204" t="s">
        <v>792</v>
      </c>
      <c r="F581" s="205" t="s">
        <v>1485</v>
      </c>
      <c r="H581" s="206">
        <v>6.5</v>
      </c>
      <c r="L581" s="203"/>
      <c r="M581" s="207"/>
      <c r="T581" s="208"/>
      <c r="AT581" s="204" t="s">
        <v>869</v>
      </c>
      <c r="AU581" s="204" t="s">
        <v>240</v>
      </c>
      <c r="AV581" s="202" t="s">
        <v>240</v>
      </c>
      <c r="AW581" s="202" t="s">
        <v>871</v>
      </c>
      <c r="AX581" s="202" t="s">
        <v>857</v>
      </c>
      <c r="AY581" s="204" t="s">
        <v>858</v>
      </c>
    </row>
    <row r="582" spans="2:65" s="202" customFormat="1" ht="11.25" x14ac:dyDescent="0.25">
      <c r="B582" s="203"/>
      <c r="D582" s="196" t="s">
        <v>869</v>
      </c>
      <c r="E582" s="204" t="s">
        <v>792</v>
      </c>
      <c r="F582" s="205" t="s">
        <v>1493</v>
      </c>
      <c r="H582" s="206">
        <v>42.5</v>
      </c>
      <c r="L582" s="203"/>
      <c r="M582" s="207"/>
      <c r="T582" s="208"/>
      <c r="AT582" s="204" t="s">
        <v>869</v>
      </c>
      <c r="AU582" s="204" t="s">
        <v>240</v>
      </c>
      <c r="AV582" s="202" t="s">
        <v>240</v>
      </c>
      <c r="AW582" s="202" t="s">
        <v>871</v>
      </c>
      <c r="AX582" s="202" t="s">
        <v>857</v>
      </c>
      <c r="AY582" s="204" t="s">
        <v>858</v>
      </c>
    </row>
    <row r="583" spans="2:65" s="202" customFormat="1" ht="11.25" x14ac:dyDescent="0.25">
      <c r="B583" s="203"/>
      <c r="D583" s="196" t="s">
        <v>869</v>
      </c>
      <c r="E583" s="204" t="s">
        <v>792</v>
      </c>
      <c r="F583" s="205" t="s">
        <v>1486</v>
      </c>
      <c r="H583" s="206">
        <v>50</v>
      </c>
      <c r="L583" s="203"/>
      <c r="M583" s="207"/>
      <c r="T583" s="208"/>
      <c r="AT583" s="204" t="s">
        <v>869</v>
      </c>
      <c r="AU583" s="204" t="s">
        <v>240</v>
      </c>
      <c r="AV583" s="202" t="s">
        <v>240</v>
      </c>
      <c r="AW583" s="202" t="s">
        <v>871</v>
      </c>
      <c r="AX583" s="202" t="s">
        <v>857</v>
      </c>
      <c r="AY583" s="204" t="s">
        <v>858</v>
      </c>
    </row>
    <row r="584" spans="2:65" s="119" customFormat="1" ht="24.2" customHeight="1" x14ac:dyDescent="0.25">
      <c r="B584" s="120"/>
      <c r="C584" s="418" t="s">
        <v>1494</v>
      </c>
      <c r="D584" s="418" t="s">
        <v>512</v>
      </c>
      <c r="E584" s="419" t="s">
        <v>1495</v>
      </c>
      <c r="F584" s="420" t="s">
        <v>1496</v>
      </c>
      <c r="G584" s="421" t="s">
        <v>66</v>
      </c>
      <c r="H584" s="422">
        <v>6.5</v>
      </c>
      <c r="I584" s="423"/>
      <c r="J584" s="423">
        <f>ROUND(I584*H584,2)</f>
        <v>0</v>
      </c>
      <c r="K584" s="420" t="s">
        <v>792</v>
      </c>
      <c r="L584" s="120"/>
      <c r="M584" s="190" t="s">
        <v>792</v>
      </c>
      <c r="N584" s="191" t="s">
        <v>809</v>
      </c>
      <c r="O584" s="192">
        <v>0.107</v>
      </c>
      <c r="P584" s="192">
        <f>O584*H584</f>
        <v>0.69550000000000001</v>
      </c>
      <c r="Q584" s="192">
        <v>0</v>
      </c>
      <c r="R584" s="192">
        <f>Q584*H584</f>
        <v>0</v>
      </c>
      <c r="S584" s="192">
        <v>0</v>
      </c>
      <c r="T584" s="193">
        <f>S584*H584</f>
        <v>0</v>
      </c>
      <c r="AR584" s="194" t="s">
        <v>863</v>
      </c>
      <c r="AT584" s="194" t="s">
        <v>512</v>
      </c>
      <c r="AU584" s="194" t="s">
        <v>240</v>
      </c>
      <c r="AY584" s="112" t="s">
        <v>858</v>
      </c>
      <c r="BE584" s="195">
        <f>IF(N584="základní",J584,0)</f>
        <v>0</v>
      </c>
      <c r="BF584" s="195">
        <f>IF(N584="snížená",J584,0)</f>
        <v>0</v>
      </c>
      <c r="BG584" s="195">
        <f>IF(N584="zákl. přenesená",J584,0)</f>
        <v>0</v>
      </c>
      <c r="BH584" s="195">
        <f>IF(N584="sníž. přenesená",J584,0)</f>
        <v>0</v>
      </c>
      <c r="BI584" s="195">
        <f>IF(N584="nulová",J584,0)</f>
        <v>0</v>
      </c>
      <c r="BJ584" s="112" t="s">
        <v>544</v>
      </c>
      <c r="BK584" s="195">
        <f>ROUND(I584*H584,2)</f>
        <v>0</v>
      </c>
      <c r="BL584" s="112" t="s">
        <v>863</v>
      </c>
      <c r="BM584" s="194" t="s">
        <v>1497</v>
      </c>
    </row>
    <row r="585" spans="2:65" s="119" customFormat="1" ht="19.5" x14ac:dyDescent="0.25">
      <c r="B585" s="120"/>
      <c r="D585" s="196" t="s">
        <v>865</v>
      </c>
      <c r="F585" s="197" t="s">
        <v>1496</v>
      </c>
      <c r="L585" s="120"/>
      <c r="M585" s="198"/>
      <c r="T585" s="199"/>
      <c r="AT585" s="112" t="s">
        <v>865</v>
      </c>
      <c r="AU585" s="112" t="s">
        <v>240</v>
      </c>
    </row>
    <row r="586" spans="2:65" s="202" customFormat="1" ht="11.25" x14ac:dyDescent="0.25">
      <c r="B586" s="203"/>
      <c r="D586" s="196" t="s">
        <v>869</v>
      </c>
      <c r="E586" s="204" t="s">
        <v>792</v>
      </c>
      <c r="F586" s="205" t="s">
        <v>1485</v>
      </c>
      <c r="H586" s="206">
        <v>6.5</v>
      </c>
      <c r="L586" s="203"/>
      <c r="M586" s="207"/>
      <c r="T586" s="208"/>
      <c r="AT586" s="204" t="s">
        <v>869</v>
      </c>
      <c r="AU586" s="204" t="s">
        <v>240</v>
      </c>
      <c r="AV586" s="202" t="s">
        <v>240</v>
      </c>
      <c r="AW586" s="202" t="s">
        <v>871</v>
      </c>
      <c r="AX586" s="202" t="s">
        <v>857</v>
      </c>
      <c r="AY586" s="204" t="s">
        <v>858</v>
      </c>
    </row>
    <row r="587" spans="2:65" s="119" customFormat="1" ht="24.2" customHeight="1" x14ac:dyDescent="0.25">
      <c r="B587" s="120"/>
      <c r="C587" s="418" t="s">
        <v>1498</v>
      </c>
      <c r="D587" s="418" t="s">
        <v>512</v>
      </c>
      <c r="E587" s="419" t="s">
        <v>754</v>
      </c>
      <c r="F587" s="420" t="s">
        <v>1499</v>
      </c>
      <c r="G587" s="421" t="s">
        <v>66</v>
      </c>
      <c r="H587" s="422">
        <v>6.5</v>
      </c>
      <c r="I587" s="423"/>
      <c r="J587" s="423">
        <f>ROUND(I587*H587,2)</f>
        <v>0</v>
      </c>
      <c r="K587" s="420" t="s">
        <v>862</v>
      </c>
      <c r="L587" s="120"/>
      <c r="M587" s="190" t="s">
        <v>792</v>
      </c>
      <c r="N587" s="191" t="s">
        <v>809</v>
      </c>
      <c r="O587" s="192">
        <v>1.1060000000000001</v>
      </c>
      <c r="P587" s="192">
        <f>O587*H587</f>
        <v>7.1890000000000009</v>
      </c>
      <c r="Q587" s="192">
        <v>0.1837</v>
      </c>
      <c r="R587" s="192">
        <f>Q587*H587</f>
        <v>1.1940500000000001</v>
      </c>
      <c r="S587" s="192">
        <v>0</v>
      </c>
      <c r="T587" s="193">
        <f>S587*H587</f>
        <v>0</v>
      </c>
      <c r="AR587" s="194" t="s">
        <v>863</v>
      </c>
      <c r="AT587" s="194" t="s">
        <v>512</v>
      </c>
      <c r="AU587" s="194" t="s">
        <v>240</v>
      </c>
      <c r="AY587" s="112" t="s">
        <v>858</v>
      </c>
      <c r="BE587" s="195">
        <f>IF(N587="základní",J587,0)</f>
        <v>0</v>
      </c>
      <c r="BF587" s="195">
        <f>IF(N587="snížená",J587,0)</f>
        <v>0</v>
      </c>
      <c r="BG587" s="195">
        <f>IF(N587="zákl. přenesená",J587,0)</f>
        <v>0</v>
      </c>
      <c r="BH587" s="195">
        <f>IF(N587="sníž. přenesená",J587,0)</f>
        <v>0</v>
      </c>
      <c r="BI587" s="195">
        <f>IF(N587="nulová",J587,0)</f>
        <v>0</v>
      </c>
      <c r="BJ587" s="112" t="s">
        <v>544</v>
      </c>
      <c r="BK587" s="195">
        <f>ROUND(I587*H587,2)</f>
        <v>0</v>
      </c>
      <c r="BL587" s="112" t="s">
        <v>863</v>
      </c>
      <c r="BM587" s="194" t="s">
        <v>1500</v>
      </c>
    </row>
    <row r="588" spans="2:65" s="119" customFormat="1" ht="29.25" x14ac:dyDescent="0.25">
      <c r="B588" s="120"/>
      <c r="D588" s="196" t="s">
        <v>865</v>
      </c>
      <c r="F588" s="197" t="s">
        <v>1501</v>
      </c>
      <c r="L588" s="120"/>
      <c r="M588" s="198"/>
      <c r="T588" s="199"/>
      <c r="AT588" s="112" t="s">
        <v>865</v>
      </c>
      <c r="AU588" s="112" t="s">
        <v>240</v>
      </c>
    </row>
    <row r="589" spans="2:65" s="119" customFormat="1" x14ac:dyDescent="0.25">
      <c r="B589" s="120"/>
      <c r="D589" s="200" t="s">
        <v>867</v>
      </c>
      <c r="F589" s="472" t="s">
        <v>1502</v>
      </c>
      <c r="L589" s="120"/>
      <c r="M589" s="198"/>
      <c r="T589" s="199"/>
      <c r="AT589" s="112" t="s">
        <v>867</v>
      </c>
      <c r="AU589" s="112" t="s">
        <v>240</v>
      </c>
    </row>
    <row r="590" spans="2:65" s="202" customFormat="1" ht="11.25" x14ac:dyDescent="0.25">
      <c r="B590" s="203"/>
      <c r="D590" s="196" t="s">
        <v>869</v>
      </c>
      <c r="E590" s="204" t="s">
        <v>792</v>
      </c>
      <c r="F590" s="205" t="s">
        <v>1485</v>
      </c>
      <c r="H590" s="206">
        <v>6.5</v>
      </c>
      <c r="L590" s="203"/>
      <c r="M590" s="207"/>
      <c r="T590" s="208"/>
      <c r="AT590" s="204" t="s">
        <v>869</v>
      </c>
      <c r="AU590" s="204" t="s">
        <v>240</v>
      </c>
      <c r="AV590" s="202" t="s">
        <v>240</v>
      </c>
      <c r="AW590" s="202" t="s">
        <v>871</v>
      </c>
      <c r="AX590" s="202" t="s">
        <v>857</v>
      </c>
      <c r="AY590" s="204" t="s">
        <v>858</v>
      </c>
    </row>
    <row r="591" spans="2:65" s="119" customFormat="1" ht="16.5" customHeight="1" x14ac:dyDescent="0.25">
      <c r="B591" s="120"/>
      <c r="C591" s="432" t="s">
        <v>1503</v>
      </c>
      <c r="D591" s="432" t="s">
        <v>932</v>
      </c>
      <c r="E591" s="433" t="s">
        <v>755</v>
      </c>
      <c r="F591" s="434" t="s">
        <v>1504</v>
      </c>
      <c r="G591" s="435" t="s">
        <v>66</v>
      </c>
      <c r="H591" s="436">
        <v>6.63</v>
      </c>
      <c r="I591" s="437"/>
      <c r="J591" s="437">
        <f>ROUND(I591*H591,2)</f>
        <v>0</v>
      </c>
      <c r="K591" s="434" t="s">
        <v>862</v>
      </c>
      <c r="L591" s="215"/>
      <c r="M591" s="216" t="s">
        <v>792</v>
      </c>
      <c r="N591" s="217" t="s">
        <v>809</v>
      </c>
      <c r="O591" s="192">
        <v>0</v>
      </c>
      <c r="P591" s="192">
        <f>O591*H591</f>
        <v>0</v>
      </c>
      <c r="Q591" s="192">
        <v>0.222</v>
      </c>
      <c r="R591" s="192">
        <f>Q591*H591</f>
        <v>1.4718599999999999</v>
      </c>
      <c r="S591" s="192">
        <v>0</v>
      </c>
      <c r="T591" s="193">
        <f>S591*H591</f>
        <v>0</v>
      </c>
      <c r="AR591" s="194" t="s">
        <v>905</v>
      </c>
      <c r="AT591" s="194" t="s">
        <v>932</v>
      </c>
      <c r="AU591" s="194" t="s">
        <v>240</v>
      </c>
      <c r="AY591" s="112" t="s">
        <v>858</v>
      </c>
      <c r="BE591" s="195">
        <f>IF(N591="základní",J591,0)</f>
        <v>0</v>
      </c>
      <c r="BF591" s="195">
        <f>IF(N591="snížená",J591,0)</f>
        <v>0</v>
      </c>
      <c r="BG591" s="195">
        <f>IF(N591="zákl. přenesená",J591,0)</f>
        <v>0</v>
      </c>
      <c r="BH591" s="195">
        <f>IF(N591="sníž. přenesená",J591,0)</f>
        <v>0</v>
      </c>
      <c r="BI591" s="195">
        <f>IF(N591="nulová",J591,0)</f>
        <v>0</v>
      </c>
      <c r="BJ591" s="112" t="s">
        <v>544</v>
      </c>
      <c r="BK591" s="195">
        <f>ROUND(I591*H591,2)</f>
        <v>0</v>
      </c>
      <c r="BL591" s="112" t="s">
        <v>863</v>
      </c>
      <c r="BM591" s="194" t="s">
        <v>1505</v>
      </c>
    </row>
    <row r="592" spans="2:65" s="119" customFormat="1" x14ac:dyDescent="0.25">
      <c r="B592" s="120"/>
      <c r="D592" s="196" t="s">
        <v>865</v>
      </c>
      <c r="F592" s="197" t="s">
        <v>1504</v>
      </c>
      <c r="L592" s="120"/>
      <c r="M592" s="198"/>
      <c r="T592" s="199"/>
      <c r="AT592" s="112" t="s">
        <v>865</v>
      </c>
      <c r="AU592" s="112" t="s">
        <v>240</v>
      </c>
    </row>
    <row r="593" spans="2:65" s="202" customFormat="1" ht="11.25" x14ac:dyDescent="0.25">
      <c r="B593" s="203"/>
      <c r="D593" s="196" t="s">
        <v>869</v>
      </c>
      <c r="F593" s="205" t="s">
        <v>1506</v>
      </c>
      <c r="H593" s="206">
        <v>6.63</v>
      </c>
      <c r="L593" s="203"/>
      <c r="M593" s="207"/>
      <c r="T593" s="208"/>
      <c r="AT593" s="204" t="s">
        <v>869</v>
      </c>
      <c r="AU593" s="204" t="s">
        <v>240</v>
      </c>
      <c r="AV593" s="202" t="s">
        <v>240</v>
      </c>
      <c r="AW593" s="202" t="s">
        <v>787</v>
      </c>
      <c r="AX593" s="202" t="s">
        <v>544</v>
      </c>
      <c r="AY593" s="204" t="s">
        <v>858</v>
      </c>
    </row>
    <row r="594" spans="2:65" s="171" customFormat="1" ht="22.9" customHeight="1" x14ac:dyDescent="0.2">
      <c r="B594" s="172"/>
      <c r="D594" s="173" t="s">
        <v>854</v>
      </c>
      <c r="E594" s="181" t="s">
        <v>891</v>
      </c>
      <c r="F594" s="181" t="s">
        <v>1507</v>
      </c>
      <c r="J594" s="182">
        <f>BK594</f>
        <v>0</v>
      </c>
      <c r="L594" s="172"/>
      <c r="M594" s="176"/>
      <c r="P594" s="177">
        <f>SUM(P595:P897)</f>
        <v>1867.7675139999997</v>
      </c>
      <c r="R594" s="177">
        <f>SUM(R595:R897)</f>
        <v>308.3362568</v>
      </c>
      <c r="T594" s="178">
        <f>SUM(T595:T897)</f>
        <v>1.5024000000000003E-3</v>
      </c>
      <c r="AR594" s="173" t="s">
        <v>544</v>
      </c>
      <c r="AT594" s="179" t="s">
        <v>854</v>
      </c>
      <c r="AU594" s="179" t="s">
        <v>544</v>
      </c>
      <c r="AY594" s="173" t="s">
        <v>858</v>
      </c>
      <c r="BK594" s="180">
        <f>SUM(BK595:BK897)</f>
        <v>0</v>
      </c>
    </row>
    <row r="595" spans="2:65" s="119" customFormat="1" ht="24.2" customHeight="1" x14ac:dyDescent="0.25">
      <c r="B595" s="120"/>
      <c r="C595" s="418" t="s">
        <v>1508</v>
      </c>
      <c r="D595" s="418" t="s">
        <v>512</v>
      </c>
      <c r="E595" s="419" t="s">
        <v>135</v>
      </c>
      <c r="F595" s="420" t="s">
        <v>136</v>
      </c>
      <c r="G595" s="421" t="s">
        <v>66</v>
      </c>
      <c r="H595" s="422">
        <v>1261.537</v>
      </c>
      <c r="I595" s="423"/>
      <c r="J595" s="423">
        <f>ROUND(I595*H595,2)</f>
        <v>0</v>
      </c>
      <c r="K595" s="420" t="s">
        <v>862</v>
      </c>
      <c r="L595" s="120"/>
      <c r="M595" s="190" t="s">
        <v>792</v>
      </c>
      <c r="N595" s="191" t="s">
        <v>809</v>
      </c>
      <c r="O595" s="192">
        <v>0.104</v>
      </c>
      <c r="P595" s="192">
        <f>O595*H595</f>
        <v>131.199848</v>
      </c>
      <c r="Q595" s="192">
        <v>2.5999999999999998E-4</v>
      </c>
      <c r="R595" s="192">
        <f>Q595*H595</f>
        <v>0.32799961999999999</v>
      </c>
      <c r="S595" s="192">
        <v>0</v>
      </c>
      <c r="T595" s="193">
        <f>S595*H595</f>
        <v>0</v>
      </c>
      <c r="AR595" s="194" t="s">
        <v>863</v>
      </c>
      <c r="AT595" s="194" t="s">
        <v>512</v>
      </c>
      <c r="AU595" s="194" t="s">
        <v>240</v>
      </c>
      <c r="AY595" s="112" t="s">
        <v>858</v>
      </c>
      <c r="BE595" s="195">
        <f>IF(N595="základní",J595,0)</f>
        <v>0</v>
      </c>
      <c r="BF595" s="195">
        <f>IF(N595="snížená",J595,0)</f>
        <v>0</v>
      </c>
      <c r="BG595" s="195">
        <f>IF(N595="zákl. přenesená",J595,0)</f>
        <v>0</v>
      </c>
      <c r="BH595" s="195">
        <f>IF(N595="sníž. přenesená",J595,0)</f>
        <v>0</v>
      </c>
      <c r="BI595" s="195">
        <f>IF(N595="nulová",J595,0)</f>
        <v>0</v>
      </c>
      <c r="BJ595" s="112" t="s">
        <v>544</v>
      </c>
      <c r="BK595" s="195">
        <f>ROUND(I595*H595,2)</f>
        <v>0</v>
      </c>
      <c r="BL595" s="112" t="s">
        <v>863</v>
      </c>
      <c r="BM595" s="194" t="s">
        <v>1509</v>
      </c>
    </row>
    <row r="596" spans="2:65" s="119" customFormat="1" ht="19.5" x14ac:dyDescent="0.25">
      <c r="B596" s="120"/>
      <c r="D596" s="196" t="s">
        <v>865</v>
      </c>
      <c r="F596" s="197" t="s">
        <v>1510</v>
      </c>
      <c r="L596" s="120"/>
      <c r="M596" s="198"/>
      <c r="T596" s="199"/>
      <c r="AT596" s="112" t="s">
        <v>865</v>
      </c>
      <c r="AU596" s="112" t="s">
        <v>240</v>
      </c>
    </row>
    <row r="597" spans="2:65" s="119" customFormat="1" x14ac:dyDescent="0.25">
      <c r="B597" s="120"/>
      <c r="D597" s="200" t="s">
        <v>867</v>
      </c>
      <c r="F597" s="472" t="s">
        <v>1511</v>
      </c>
      <c r="L597" s="120"/>
      <c r="M597" s="198"/>
      <c r="T597" s="199"/>
      <c r="AT597" s="112" t="s">
        <v>867</v>
      </c>
      <c r="AU597" s="112" t="s">
        <v>240</v>
      </c>
    </row>
    <row r="598" spans="2:65" s="202" customFormat="1" ht="11.25" x14ac:dyDescent="0.25">
      <c r="B598" s="203"/>
      <c r="D598" s="196" t="s">
        <v>869</v>
      </c>
      <c r="E598" s="204" t="s">
        <v>792</v>
      </c>
      <c r="F598" s="205" t="s">
        <v>1512</v>
      </c>
      <c r="H598" s="206">
        <v>20.295000000000002</v>
      </c>
      <c r="L598" s="203"/>
      <c r="M598" s="207"/>
      <c r="T598" s="208"/>
      <c r="AT598" s="204" t="s">
        <v>869</v>
      </c>
      <c r="AU598" s="204" t="s">
        <v>240</v>
      </c>
      <c r="AV598" s="202" t="s">
        <v>240</v>
      </c>
      <c r="AW598" s="202" t="s">
        <v>871</v>
      </c>
      <c r="AX598" s="202" t="s">
        <v>857</v>
      </c>
      <c r="AY598" s="204" t="s">
        <v>858</v>
      </c>
    </row>
    <row r="599" spans="2:65" s="202" customFormat="1" ht="33.75" x14ac:dyDescent="0.25">
      <c r="B599" s="203"/>
      <c r="D599" s="196" t="s">
        <v>869</v>
      </c>
      <c r="E599" s="204" t="s">
        <v>792</v>
      </c>
      <c r="F599" s="205" t="s">
        <v>1513</v>
      </c>
      <c r="H599" s="206">
        <v>73.441999999999993</v>
      </c>
      <c r="L599" s="203"/>
      <c r="M599" s="207"/>
      <c r="T599" s="208"/>
      <c r="AT599" s="204" t="s">
        <v>869</v>
      </c>
      <c r="AU599" s="204" t="s">
        <v>240</v>
      </c>
      <c r="AV599" s="202" t="s">
        <v>240</v>
      </c>
      <c r="AW599" s="202" t="s">
        <v>871</v>
      </c>
      <c r="AX599" s="202" t="s">
        <v>857</v>
      </c>
      <c r="AY599" s="204" t="s">
        <v>858</v>
      </c>
    </row>
    <row r="600" spans="2:65" s="202" customFormat="1" ht="22.5" x14ac:dyDescent="0.25">
      <c r="B600" s="203"/>
      <c r="D600" s="196" t="s">
        <v>869</v>
      </c>
      <c r="E600" s="204" t="s">
        <v>792</v>
      </c>
      <c r="F600" s="205" t="s">
        <v>1514</v>
      </c>
      <c r="H600" s="206">
        <v>68.649000000000001</v>
      </c>
      <c r="L600" s="203"/>
      <c r="M600" s="207"/>
      <c r="T600" s="208"/>
      <c r="AT600" s="204" t="s">
        <v>869</v>
      </c>
      <c r="AU600" s="204" t="s">
        <v>240</v>
      </c>
      <c r="AV600" s="202" t="s">
        <v>240</v>
      </c>
      <c r="AW600" s="202" t="s">
        <v>871</v>
      </c>
      <c r="AX600" s="202" t="s">
        <v>857</v>
      </c>
      <c r="AY600" s="204" t="s">
        <v>858</v>
      </c>
    </row>
    <row r="601" spans="2:65" s="202" customFormat="1" ht="22.5" x14ac:dyDescent="0.25">
      <c r="B601" s="203"/>
      <c r="D601" s="196" t="s">
        <v>869</v>
      </c>
      <c r="E601" s="204" t="s">
        <v>792</v>
      </c>
      <c r="F601" s="205" t="s">
        <v>1515</v>
      </c>
      <c r="H601" s="206">
        <v>96.114000000000004</v>
      </c>
      <c r="L601" s="203"/>
      <c r="M601" s="207"/>
      <c r="T601" s="208"/>
      <c r="AT601" s="204" t="s">
        <v>869</v>
      </c>
      <c r="AU601" s="204" t="s">
        <v>240</v>
      </c>
      <c r="AV601" s="202" t="s">
        <v>240</v>
      </c>
      <c r="AW601" s="202" t="s">
        <v>871</v>
      </c>
      <c r="AX601" s="202" t="s">
        <v>857</v>
      </c>
      <c r="AY601" s="204" t="s">
        <v>858</v>
      </c>
    </row>
    <row r="602" spans="2:65" s="202" customFormat="1" ht="11.25" x14ac:dyDescent="0.25">
      <c r="B602" s="203"/>
      <c r="D602" s="196" t="s">
        <v>869</v>
      </c>
      <c r="E602" s="204" t="s">
        <v>792</v>
      </c>
      <c r="F602" s="205" t="s">
        <v>1516</v>
      </c>
      <c r="H602" s="206">
        <v>22.358000000000001</v>
      </c>
      <c r="L602" s="203"/>
      <c r="M602" s="207"/>
      <c r="T602" s="208"/>
      <c r="AT602" s="204" t="s">
        <v>869</v>
      </c>
      <c r="AU602" s="204" t="s">
        <v>240</v>
      </c>
      <c r="AV602" s="202" t="s">
        <v>240</v>
      </c>
      <c r="AW602" s="202" t="s">
        <v>871</v>
      </c>
      <c r="AX602" s="202" t="s">
        <v>857</v>
      </c>
      <c r="AY602" s="204" t="s">
        <v>858</v>
      </c>
    </row>
    <row r="603" spans="2:65" s="202" customFormat="1" ht="22.5" x14ac:dyDescent="0.25">
      <c r="B603" s="203"/>
      <c r="D603" s="196" t="s">
        <v>869</v>
      </c>
      <c r="E603" s="204" t="s">
        <v>792</v>
      </c>
      <c r="F603" s="205" t="s">
        <v>1517</v>
      </c>
      <c r="H603" s="206">
        <v>47.438000000000002</v>
      </c>
      <c r="L603" s="203"/>
      <c r="M603" s="207"/>
      <c r="T603" s="208"/>
      <c r="AT603" s="204" t="s">
        <v>869</v>
      </c>
      <c r="AU603" s="204" t="s">
        <v>240</v>
      </c>
      <c r="AV603" s="202" t="s">
        <v>240</v>
      </c>
      <c r="AW603" s="202" t="s">
        <v>871</v>
      </c>
      <c r="AX603" s="202" t="s">
        <v>857</v>
      </c>
      <c r="AY603" s="204" t="s">
        <v>858</v>
      </c>
    </row>
    <row r="604" spans="2:65" s="202" customFormat="1" ht="33.75" x14ac:dyDescent="0.25">
      <c r="B604" s="203"/>
      <c r="D604" s="196" t="s">
        <v>869</v>
      </c>
      <c r="E604" s="204" t="s">
        <v>792</v>
      </c>
      <c r="F604" s="205" t="s">
        <v>1518</v>
      </c>
      <c r="H604" s="206">
        <v>63.42</v>
      </c>
      <c r="L604" s="203"/>
      <c r="M604" s="207"/>
      <c r="T604" s="208"/>
      <c r="AT604" s="204" t="s">
        <v>869</v>
      </c>
      <c r="AU604" s="204" t="s">
        <v>240</v>
      </c>
      <c r="AV604" s="202" t="s">
        <v>240</v>
      </c>
      <c r="AW604" s="202" t="s">
        <v>871</v>
      </c>
      <c r="AX604" s="202" t="s">
        <v>857</v>
      </c>
      <c r="AY604" s="204" t="s">
        <v>858</v>
      </c>
    </row>
    <row r="605" spans="2:65" s="202" customFormat="1" ht="33.75" x14ac:dyDescent="0.25">
      <c r="B605" s="203"/>
      <c r="D605" s="196" t="s">
        <v>869</v>
      </c>
      <c r="E605" s="204" t="s">
        <v>792</v>
      </c>
      <c r="F605" s="205" t="s">
        <v>1519</v>
      </c>
      <c r="H605" s="206">
        <v>63.287999999999997</v>
      </c>
      <c r="L605" s="203"/>
      <c r="M605" s="207"/>
      <c r="T605" s="208"/>
      <c r="AT605" s="204" t="s">
        <v>869</v>
      </c>
      <c r="AU605" s="204" t="s">
        <v>240</v>
      </c>
      <c r="AV605" s="202" t="s">
        <v>240</v>
      </c>
      <c r="AW605" s="202" t="s">
        <v>871</v>
      </c>
      <c r="AX605" s="202" t="s">
        <v>857</v>
      </c>
      <c r="AY605" s="204" t="s">
        <v>858</v>
      </c>
    </row>
    <row r="606" spans="2:65" s="202" customFormat="1" ht="11.25" x14ac:dyDescent="0.25">
      <c r="B606" s="203"/>
      <c r="D606" s="196" t="s">
        <v>869</v>
      </c>
      <c r="E606" s="204" t="s">
        <v>792</v>
      </c>
      <c r="F606" s="205" t="s">
        <v>1520</v>
      </c>
      <c r="H606" s="206">
        <v>30.806000000000001</v>
      </c>
      <c r="L606" s="203"/>
      <c r="M606" s="207"/>
      <c r="T606" s="208"/>
      <c r="AT606" s="204" t="s">
        <v>869</v>
      </c>
      <c r="AU606" s="204" t="s">
        <v>240</v>
      </c>
      <c r="AV606" s="202" t="s">
        <v>240</v>
      </c>
      <c r="AW606" s="202" t="s">
        <v>871</v>
      </c>
      <c r="AX606" s="202" t="s">
        <v>857</v>
      </c>
      <c r="AY606" s="204" t="s">
        <v>858</v>
      </c>
    </row>
    <row r="607" spans="2:65" s="202" customFormat="1" ht="22.5" x14ac:dyDescent="0.25">
      <c r="B607" s="203"/>
      <c r="D607" s="196" t="s">
        <v>869</v>
      </c>
      <c r="E607" s="204" t="s">
        <v>792</v>
      </c>
      <c r="F607" s="205" t="s">
        <v>1521</v>
      </c>
      <c r="H607" s="206">
        <v>41.063000000000002</v>
      </c>
      <c r="L607" s="203"/>
      <c r="M607" s="207"/>
      <c r="T607" s="208"/>
      <c r="AT607" s="204" t="s">
        <v>869</v>
      </c>
      <c r="AU607" s="204" t="s">
        <v>240</v>
      </c>
      <c r="AV607" s="202" t="s">
        <v>240</v>
      </c>
      <c r="AW607" s="202" t="s">
        <v>871</v>
      </c>
      <c r="AX607" s="202" t="s">
        <v>857</v>
      </c>
      <c r="AY607" s="204" t="s">
        <v>858</v>
      </c>
    </row>
    <row r="608" spans="2:65" s="202" customFormat="1" ht="11.25" x14ac:dyDescent="0.25">
      <c r="B608" s="203"/>
      <c r="D608" s="196" t="s">
        <v>869</v>
      </c>
      <c r="E608" s="204" t="s">
        <v>792</v>
      </c>
      <c r="F608" s="205" t="s">
        <v>1522</v>
      </c>
      <c r="H608" s="206">
        <v>25.46</v>
      </c>
      <c r="L608" s="203"/>
      <c r="M608" s="207"/>
      <c r="T608" s="208"/>
      <c r="AT608" s="204" t="s">
        <v>869</v>
      </c>
      <c r="AU608" s="204" t="s">
        <v>240</v>
      </c>
      <c r="AV608" s="202" t="s">
        <v>240</v>
      </c>
      <c r="AW608" s="202" t="s">
        <v>871</v>
      </c>
      <c r="AX608" s="202" t="s">
        <v>857</v>
      </c>
      <c r="AY608" s="204" t="s">
        <v>858</v>
      </c>
    </row>
    <row r="609" spans="2:65" s="202" customFormat="1" ht="11.25" x14ac:dyDescent="0.25">
      <c r="B609" s="203"/>
      <c r="D609" s="196" t="s">
        <v>869</v>
      </c>
      <c r="E609" s="204" t="s">
        <v>792</v>
      </c>
      <c r="F609" s="205" t="s">
        <v>1523</v>
      </c>
      <c r="H609" s="206">
        <v>34.634</v>
      </c>
      <c r="L609" s="203"/>
      <c r="M609" s="207"/>
      <c r="T609" s="208"/>
      <c r="AT609" s="204" t="s">
        <v>869</v>
      </c>
      <c r="AU609" s="204" t="s">
        <v>240</v>
      </c>
      <c r="AV609" s="202" t="s">
        <v>240</v>
      </c>
      <c r="AW609" s="202" t="s">
        <v>871</v>
      </c>
      <c r="AX609" s="202" t="s">
        <v>857</v>
      </c>
      <c r="AY609" s="204" t="s">
        <v>858</v>
      </c>
    </row>
    <row r="610" spans="2:65" s="202" customFormat="1" ht="11.25" x14ac:dyDescent="0.25">
      <c r="B610" s="203"/>
      <c r="D610" s="196" t="s">
        <v>869</v>
      </c>
      <c r="E610" s="204" t="s">
        <v>792</v>
      </c>
      <c r="F610" s="205" t="s">
        <v>1524</v>
      </c>
      <c r="H610" s="206">
        <v>48.427999999999997</v>
      </c>
      <c r="L610" s="203"/>
      <c r="M610" s="207"/>
      <c r="T610" s="208"/>
      <c r="AT610" s="204" t="s">
        <v>869</v>
      </c>
      <c r="AU610" s="204" t="s">
        <v>240</v>
      </c>
      <c r="AV610" s="202" t="s">
        <v>240</v>
      </c>
      <c r="AW610" s="202" t="s">
        <v>871</v>
      </c>
      <c r="AX610" s="202" t="s">
        <v>857</v>
      </c>
      <c r="AY610" s="204" t="s">
        <v>858</v>
      </c>
    </row>
    <row r="611" spans="2:65" s="202" customFormat="1" ht="22.5" x14ac:dyDescent="0.25">
      <c r="B611" s="203"/>
      <c r="D611" s="196" t="s">
        <v>869</v>
      </c>
      <c r="E611" s="204" t="s">
        <v>792</v>
      </c>
      <c r="F611" s="205" t="s">
        <v>1525</v>
      </c>
      <c r="H611" s="206">
        <v>29.603999999999999</v>
      </c>
      <c r="L611" s="203"/>
      <c r="M611" s="207"/>
      <c r="T611" s="208"/>
      <c r="AT611" s="204" t="s">
        <v>869</v>
      </c>
      <c r="AU611" s="204" t="s">
        <v>240</v>
      </c>
      <c r="AV611" s="202" t="s">
        <v>240</v>
      </c>
      <c r="AW611" s="202" t="s">
        <v>871</v>
      </c>
      <c r="AX611" s="202" t="s">
        <v>857</v>
      </c>
      <c r="AY611" s="204" t="s">
        <v>858</v>
      </c>
    </row>
    <row r="612" spans="2:65" s="202" customFormat="1" ht="11.25" x14ac:dyDescent="0.25">
      <c r="B612" s="203"/>
      <c r="D612" s="196" t="s">
        <v>869</v>
      </c>
      <c r="E612" s="204" t="s">
        <v>792</v>
      </c>
      <c r="F612" s="205" t="s">
        <v>1526</v>
      </c>
      <c r="H612" s="206">
        <v>23.335999999999999</v>
      </c>
      <c r="L612" s="203"/>
      <c r="M612" s="207"/>
      <c r="T612" s="208"/>
      <c r="AT612" s="204" t="s">
        <v>869</v>
      </c>
      <c r="AU612" s="204" t="s">
        <v>240</v>
      </c>
      <c r="AV612" s="202" t="s">
        <v>240</v>
      </c>
      <c r="AW612" s="202" t="s">
        <v>871</v>
      </c>
      <c r="AX612" s="202" t="s">
        <v>857</v>
      </c>
      <c r="AY612" s="204" t="s">
        <v>858</v>
      </c>
    </row>
    <row r="613" spans="2:65" s="202" customFormat="1" ht="11.25" x14ac:dyDescent="0.25">
      <c r="B613" s="203"/>
      <c r="D613" s="196" t="s">
        <v>869</v>
      </c>
      <c r="E613" s="204" t="s">
        <v>792</v>
      </c>
      <c r="F613" s="205" t="s">
        <v>1527</v>
      </c>
      <c r="H613" s="206">
        <v>16.486000000000001</v>
      </c>
      <c r="L613" s="203"/>
      <c r="M613" s="207"/>
      <c r="T613" s="208"/>
      <c r="AT613" s="204" t="s">
        <v>869</v>
      </c>
      <c r="AU613" s="204" t="s">
        <v>240</v>
      </c>
      <c r="AV613" s="202" t="s">
        <v>240</v>
      </c>
      <c r="AW613" s="202" t="s">
        <v>871</v>
      </c>
      <c r="AX613" s="202" t="s">
        <v>857</v>
      </c>
      <c r="AY613" s="204" t="s">
        <v>858</v>
      </c>
    </row>
    <row r="614" spans="2:65" s="202" customFormat="1" ht="22.5" x14ac:dyDescent="0.25">
      <c r="B614" s="203"/>
      <c r="D614" s="196" t="s">
        <v>869</v>
      </c>
      <c r="E614" s="204" t="s">
        <v>792</v>
      </c>
      <c r="F614" s="205" t="s">
        <v>1528</v>
      </c>
      <c r="H614" s="206">
        <v>35.57</v>
      </c>
      <c r="L614" s="203"/>
      <c r="M614" s="207"/>
      <c r="T614" s="208"/>
      <c r="AT614" s="204" t="s">
        <v>869</v>
      </c>
      <c r="AU614" s="204" t="s">
        <v>240</v>
      </c>
      <c r="AV614" s="202" t="s">
        <v>240</v>
      </c>
      <c r="AW614" s="202" t="s">
        <v>871</v>
      </c>
      <c r="AX614" s="202" t="s">
        <v>857</v>
      </c>
      <c r="AY614" s="204" t="s">
        <v>858</v>
      </c>
    </row>
    <row r="615" spans="2:65" s="202" customFormat="1" ht="11.25" x14ac:dyDescent="0.25">
      <c r="B615" s="203"/>
      <c r="D615" s="196" t="s">
        <v>869</v>
      </c>
      <c r="E615" s="204" t="s">
        <v>792</v>
      </c>
      <c r="F615" s="205" t="s">
        <v>1529</v>
      </c>
      <c r="H615" s="206">
        <v>23.547999999999998</v>
      </c>
      <c r="L615" s="203"/>
      <c r="M615" s="207"/>
      <c r="T615" s="208"/>
      <c r="AT615" s="204" t="s">
        <v>869</v>
      </c>
      <c r="AU615" s="204" t="s">
        <v>240</v>
      </c>
      <c r="AV615" s="202" t="s">
        <v>240</v>
      </c>
      <c r="AW615" s="202" t="s">
        <v>871</v>
      </c>
      <c r="AX615" s="202" t="s">
        <v>857</v>
      </c>
      <c r="AY615" s="204" t="s">
        <v>858</v>
      </c>
    </row>
    <row r="616" spans="2:65" s="202" customFormat="1" ht="45" x14ac:dyDescent="0.25">
      <c r="B616" s="203"/>
      <c r="D616" s="196" t="s">
        <v>869</v>
      </c>
      <c r="E616" s="204" t="s">
        <v>792</v>
      </c>
      <c r="F616" s="205" t="s">
        <v>1530</v>
      </c>
      <c r="H616" s="206">
        <v>145.37700000000001</v>
      </c>
      <c r="L616" s="203"/>
      <c r="M616" s="207"/>
      <c r="T616" s="208"/>
      <c r="AT616" s="204" t="s">
        <v>869</v>
      </c>
      <c r="AU616" s="204" t="s">
        <v>240</v>
      </c>
      <c r="AV616" s="202" t="s">
        <v>240</v>
      </c>
      <c r="AW616" s="202" t="s">
        <v>871</v>
      </c>
      <c r="AX616" s="202" t="s">
        <v>857</v>
      </c>
      <c r="AY616" s="204" t="s">
        <v>858</v>
      </c>
    </row>
    <row r="617" spans="2:65" s="202" customFormat="1" ht="45" x14ac:dyDescent="0.25">
      <c r="B617" s="203"/>
      <c r="D617" s="196" t="s">
        <v>869</v>
      </c>
      <c r="E617" s="204" t="s">
        <v>792</v>
      </c>
      <c r="F617" s="205" t="s">
        <v>1531</v>
      </c>
      <c r="H617" s="206">
        <v>189.25299999999999</v>
      </c>
      <c r="L617" s="203"/>
      <c r="M617" s="207"/>
      <c r="T617" s="208"/>
      <c r="AT617" s="204" t="s">
        <v>869</v>
      </c>
      <c r="AU617" s="204" t="s">
        <v>240</v>
      </c>
      <c r="AV617" s="202" t="s">
        <v>240</v>
      </c>
      <c r="AW617" s="202" t="s">
        <v>871</v>
      </c>
      <c r="AX617" s="202" t="s">
        <v>857</v>
      </c>
      <c r="AY617" s="204" t="s">
        <v>858</v>
      </c>
    </row>
    <row r="618" spans="2:65" s="202" customFormat="1" ht="22.5" x14ac:dyDescent="0.25">
      <c r="B618" s="203"/>
      <c r="D618" s="196" t="s">
        <v>869</v>
      </c>
      <c r="E618" s="204" t="s">
        <v>792</v>
      </c>
      <c r="F618" s="205" t="s">
        <v>1532</v>
      </c>
      <c r="H618" s="206">
        <v>42.182000000000002</v>
      </c>
      <c r="L618" s="203"/>
      <c r="M618" s="207"/>
      <c r="T618" s="208"/>
      <c r="AT618" s="204" t="s">
        <v>869</v>
      </c>
      <c r="AU618" s="204" t="s">
        <v>240</v>
      </c>
      <c r="AV618" s="202" t="s">
        <v>240</v>
      </c>
      <c r="AW618" s="202" t="s">
        <v>871</v>
      </c>
      <c r="AX618" s="202" t="s">
        <v>857</v>
      </c>
      <c r="AY618" s="204" t="s">
        <v>858</v>
      </c>
    </row>
    <row r="619" spans="2:65" s="202" customFormat="1" ht="22.5" x14ac:dyDescent="0.25">
      <c r="B619" s="203"/>
      <c r="D619" s="196" t="s">
        <v>869</v>
      </c>
      <c r="E619" s="204" t="s">
        <v>792</v>
      </c>
      <c r="F619" s="205" t="s">
        <v>1533</v>
      </c>
      <c r="H619" s="206">
        <v>87.506</v>
      </c>
      <c r="L619" s="203"/>
      <c r="M619" s="207"/>
      <c r="T619" s="208"/>
      <c r="AT619" s="204" t="s">
        <v>869</v>
      </c>
      <c r="AU619" s="204" t="s">
        <v>240</v>
      </c>
      <c r="AV619" s="202" t="s">
        <v>240</v>
      </c>
      <c r="AW619" s="202" t="s">
        <v>871</v>
      </c>
      <c r="AX619" s="202" t="s">
        <v>857</v>
      </c>
      <c r="AY619" s="204" t="s">
        <v>858</v>
      </c>
    </row>
    <row r="620" spans="2:65" s="202" customFormat="1" ht="11.25" x14ac:dyDescent="0.25">
      <c r="B620" s="203"/>
      <c r="D620" s="196" t="s">
        <v>869</v>
      </c>
      <c r="E620" s="204" t="s">
        <v>792</v>
      </c>
      <c r="F620" s="205" t="s">
        <v>1534</v>
      </c>
      <c r="H620" s="206">
        <v>33.28</v>
      </c>
      <c r="L620" s="203"/>
      <c r="M620" s="207"/>
      <c r="T620" s="208"/>
      <c r="AT620" s="204" t="s">
        <v>869</v>
      </c>
      <c r="AU620" s="204" t="s">
        <v>240</v>
      </c>
      <c r="AV620" s="202" t="s">
        <v>240</v>
      </c>
      <c r="AW620" s="202" t="s">
        <v>871</v>
      </c>
      <c r="AX620" s="202" t="s">
        <v>857</v>
      </c>
      <c r="AY620" s="204" t="s">
        <v>858</v>
      </c>
    </row>
    <row r="621" spans="2:65" s="119" customFormat="1" ht="24.2" customHeight="1" x14ac:dyDescent="0.25">
      <c r="B621" s="120"/>
      <c r="C621" s="418" t="s">
        <v>1535</v>
      </c>
      <c r="D621" s="418" t="s">
        <v>512</v>
      </c>
      <c r="E621" s="419" t="s">
        <v>1536</v>
      </c>
      <c r="F621" s="420" t="s">
        <v>1537</v>
      </c>
      <c r="G621" s="421" t="s">
        <v>66</v>
      </c>
      <c r="H621" s="422">
        <v>1228.2570000000001</v>
      </c>
      <c r="I621" s="423"/>
      <c r="J621" s="423">
        <f>ROUND(I621*H621,2)</f>
        <v>0</v>
      </c>
      <c r="K621" s="420" t="s">
        <v>862</v>
      </c>
      <c r="L621" s="120"/>
      <c r="M621" s="190" t="s">
        <v>792</v>
      </c>
      <c r="N621" s="191" t="s">
        <v>809</v>
      </c>
      <c r="O621" s="192">
        <v>0.32</v>
      </c>
      <c r="P621" s="192">
        <f>O621*H621</f>
        <v>393.04224000000005</v>
      </c>
      <c r="Q621" s="192">
        <v>1.103E-2</v>
      </c>
      <c r="R621" s="192">
        <f>Q621*H621</f>
        <v>13.547674710000001</v>
      </c>
      <c r="S621" s="192">
        <v>0</v>
      </c>
      <c r="T621" s="193">
        <f>S621*H621</f>
        <v>0</v>
      </c>
      <c r="AR621" s="194" t="s">
        <v>863</v>
      </c>
      <c r="AT621" s="194" t="s">
        <v>512</v>
      </c>
      <c r="AU621" s="194" t="s">
        <v>240</v>
      </c>
      <c r="AY621" s="112" t="s">
        <v>858</v>
      </c>
      <c r="BE621" s="195">
        <f>IF(N621="základní",J621,0)</f>
        <v>0</v>
      </c>
      <c r="BF621" s="195">
        <f>IF(N621="snížená",J621,0)</f>
        <v>0</v>
      </c>
      <c r="BG621" s="195">
        <f>IF(N621="zákl. přenesená",J621,0)</f>
        <v>0</v>
      </c>
      <c r="BH621" s="195">
        <f>IF(N621="sníž. přenesená",J621,0)</f>
        <v>0</v>
      </c>
      <c r="BI621" s="195">
        <f>IF(N621="nulová",J621,0)</f>
        <v>0</v>
      </c>
      <c r="BJ621" s="112" t="s">
        <v>544</v>
      </c>
      <c r="BK621" s="195">
        <f>ROUND(I621*H621,2)</f>
        <v>0</v>
      </c>
      <c r="BL621" s="112" t="s">
        <v>863</v>
      </c>
      <c r="BM621" s="194" t="s">
        <v>1538</v>
      </c>
    </row>
    <row r="622" spans="2:65" s="119" customFormat="1" ht="29.25" x14ac:dyDescent="0.25">
      <c r="B622" s="120"/>
      <c r="D622" s="196" t="s">
        <v>865</v>
      </c>
      <c r="F622" s="197" t="s">
        <v>1539</v>
      </c>
      <c r="L622" s="120"/>
      <c r="M622" s="198"/>
      <c r="T622" s="199"/>
      <c r="AT622" s="112" t="s">
        <v>865</v>
      </c>
      <c r="AU622" s="112" t="s">
        <v>240</v>
      </c>
    </row>
    <row r="623" spans="2:65" s="119" customFormat="1" x14ac:dyDescent="0.25">
      <c r="B623" s="120"/>
      <c r="D623" s="200" t="s">
        <v>867</v>
      </c>
      <c r="F623" s="472" t="s">
        <v>1540</v>
      </c>
      <c r="L623" s="120"/>
      <c r="M623" s="198"/>
      <c r="T623" s="199"/>
      <c r="AT623" s="112" t="s">
        <v>867</v>
      </c>
      <c r="AU623" s="112" t="s">
        <v>240</v>
      </c>
    </row>
    <row r="624" spans="2:65" s="202" customFormat="1" ht="11.25" x14ac:dyDescent="0.25">
      <c r="B624" s="203"/>
      <c r="D624" s="196" t="s">
        <v>869</v>
      </c>
      <c r="E624" s="204" t="s">
        <v>792</v>
      </c>
      <c r="F624" s="205" t="s">
        <v>1512</v>
      </c>
      <c r="H624" s="206">
        <v>20.295000000000002</v>
      </c>
      <c r="L624" s="203"/>
      <c r="M624" s="207"/>
      <c r="T624" s="208"/>
      <c r="AT624" s="204" t="s">
        <v>869</v>
      </c>
      <c r="AU624" s="204" t="s">
        <v>240</v>
      </c>
      <c r="AV624" s="202" t="s">
        <v>240</v>
      </c>
      <c r="AW624" s="202" t="s">
        <v>871</v>
      </c>
      <c r="AX624" s="202" t="s">
        <v>857</v>
      </c>
      <c r="AY624" s="204" t="s">
        <v>858</v>
      </c>
    </row>
    <row r="625" spans="2:51" s="202" customFormat="1" ht="33.75" x14ac:dyDescent="0.25">
      <c r="B625" s="203"/>
      <c r="D625" s="196" t="s">
        <v>869</v>
      </c>
      <c r="E625" s="204" t="s">
        <v>792</v>
      </c>
      <c r="F625" s="205" t="s">
        <v>1513</v>
      </c>
      <c r="H625" s="206">
        <v>73.441999999999993</v>
      </c>
      <c r="L625" s="203"/>
      <c r="M625" s="207"/>
      <c r="T625" s="208"/>
      <c r="AT625" s="204" t="s">
        <v>869</v>
      </c>
      <c r="AU625" s="204" t="s">
        <v>240</v>
      </c>
      <c r="AV625" s="202" t="s">
        <v>240</v>
      </c>
      <c r="AW625" s="202" t="s">
        <v>871</v>
      </c>
      <c r="AX625" s="202" t="s">
        <v>857</v>
      </c>
      <c r="AY625" s="204" t="s">
        <v>858</v>
      </c>
    </row>
    <row r="626" spans="2:51" s="202" customFormat="1" ht="22.5" x14ac:dyDescent="0.25">
      <c r="B626" s="203"/>
      <c r="D626" s="196" t="s">
        <v>869</v>
      </c>
      <c r="E626" s="204" t="s">
        <v>792</v>
      </c>
      <c r="F626" s="205" t="s">
        <v>1514</v>
      </c>
      <c r="H626" s="206">
        <v>68.649000000000001</v>
      </c>
      <c r="L626" s="203"/>
      <c r="M626" s="207"/>
      <c r="T626" s="208"/>
      <c r="AT626" s="204" t="s">
        <v>869</v>
      </c>
      <c r="AU626" s="204" t="s">
        <v>240</v>
      </c>
      <c r="AV626" s="202" t="s">
        <v>240</v>
      </c>
      <c r="AW626" s="202" t="s">
        <v>871</v>
      </c>
      <c r="AX626" s="202" t="s">
        <v>857</v>
      </c>
      <c r="AY626" s="204" t="s">
        <v>858</v>
      </c>
    </row>
    <row r="627" spans="2:51" s="202" customFormat="1" ht="22.5" x14ac:dyDescent="0.25">
      <c r="B627" s="203"/>
      <c r="D627" s="196" t="s">
        <v>869</v>
      </c>
      <c r="E627" s="204" t="s">
        <v>792</v>
      </c>
      <c r="F627" s="205" t="s">
        <v>1515</v>
      </c>
      <c r="H627" s="206">
        <v>96.114000000000004</v>
      </c>
      <c r="L627" s="203"/>
      <c r="M627" s="207"/>
      <c r="T627" s="208"/>
      <c r="AT627" s="204" t="s">
        <v>869</v>
      </c>
      <c r="AU627" s="204" t="s">
        <v>240</v>
      </c>
      <c r="AV627" s="202" t="s">
        <v>240</v>
      </c>
      <c r="AW627" s="202" t="s">
        <v>871</v>
      </c>
      <c r="AX627" s="202" t="s">
        <v>857</v>
      </c>
      <c r="AY627" s="204" t="s">
        <v>858</v>
      </c>
    </row>
    <row r="628" spans="2:51" s="202" customFormat="1" ht="11.25" x14ac:dyDescent="0.25">
      <c r="B628" s="203"/>
      <c r="D628" s="196" t="s">
        <v>869</v>
      </c>
      <c r="E628" s="204" t="s">
        <v>792</v>
      </c>
      <c r="F628" s="205" t="s">
        <v>1516</v>
      </c>
      <c r="H628" s="206">
        <v>22.358000000000001</v>
      </c>
      <c r="L628" s="203"/>
      <c r="M628" s="207"/>
      <c r="T628" s="208"/>
      <c r="AT628" s="204" t="s">
        <v>869</v>
      </c>
      <c r="AU628" s="204" t="s">
        <v>240</v>
      </c>
      <c r="AV628" s="202" t="s">
        <v>240</v>
      </c>
      <c r="AW628" s="202" t="s">
        <v>871</v>
      </c>
      <c r="AX628" s="202" t="s">
        <v>857</v>
      </c>
      <c r="AY628" s="204" t="s">
        <v>858</v>
      </c>
    </row>
    <row r="629" spans="2:51" s="202" customFormat="1" ht="22.5" x14ac:dyDescent="0.25">
      <c r="B629" s="203"/>
      <c r="D629" s="196" t="s">
        <v>869</v>
      </c>
      <c r="E629" s="204" t="s">
        <v>792</v>
      </c>
      <c r="F629" s="205" t="s">
        <v>1517</v>
      </c>
      <c r="H629" s="206">
        <v>47.438000000000002</v>
      </c>
      <c r="L629" s="203"/>
      <c r="M629" s="207"/>
      <c r="T629" s="208"/>
      <c r="AT629" s="204" t="s">
        <v>869</v>
      </c>
      <c r="AU629" s="204" t="s">
        <v>240</v>
      </c>
      <c r="AV629" s="202" t="s">
        <v>240</v>
      </c>
      <c r="AW629" s="202" t="s">
        <v>871</v>
      </c>
      <c r="AX629" s="202" t="s">
        <v>857</v>
      </c>
      <c r="AY629" s="204" t="s">
        <v>858</v>
      </c>
    </row>
    <row r="630" spans="2:51" s="202" customFormat="1" ht="33.75" x14ac:dyDescent="0.25">
      <c r="B630" s="203"/>
      <c r="D630" s="196" t="s">
        <v>869</v>
      </c>
      <c r="E630" s="204" t="s">
        <v>792</v>
      </c>
      <c r="F630" s="205" t="s">
        <v>1518</v>
      </c>
      <c r="H630" s="206">
        <v>63.42</v>
      </c>
      <c r="L630" s="203"/>
      <c r="M630" s="207"/>
      <c r="T630" s="208"/>
      <c r="AT630" s="204" t="s">
        <v>869</v>
      </c>
      <c r="AU630" s="204" t="s">
        <v>240</v>
      </c>
      <c r="AV630" s="202" t="s">
        <v>240</v>
      </c>
      <c r="AW630" s="202" t="s">
        <v>871</v>
      </c>
      <c r="AX630" s="202" t="s">
        <v>857</v>
      </c>
      <c r="AY630" s="204" t="s">
        <v>858</v>
      </c>
    </row>
    <row r="631" spans="2:51" s="202" customFormat="1" ht="33.75" x14ac:dyDescent="0.25">
      <c r="B631" s="203"/>
      <c r="D631" s="196" t="s">
        <v>869</v>
      </c>
      <c r="E631" s="204" t="s">
        <v>792</v>
      </c>
      <c r="F631" s="205" t="s">
        <v>1519</v>
      </c>
      <c r="H631" s="206">
        <v>63.287999999999997</v>
      </c>
      <c r="L631" s="203"/>
      <c r="M631" s="207"/>
      <c r="T631" s="208"/>
      <c r="AT631" s="204" t="s">
        <v>869</v>
      </c>
      <c r="AU631" s="204" t="s">
        <v>240</v>
      </c>
      <c r="AV631" s="202" t="s">
        <v>240</v>
      </c>
      <c r="AW631" s="202" t="s">
        <v>871</v>
      </c>
      <c r="AX631" s="202" t="s">
        <v>857</v>
      </c>
      <c r="AY631" s="204" t="s">
        <v>858</v>
      </c>
    </row>
    <row r="632" spans="2:51" s="202" customFormat="1" ht="11.25" x14ac:dyDescent="0.25">
      <c r="B632" s="203"/>
      <c r="D632" s="196" t="s">
        <v>869</v>
      </c>
      <c r="E632" s="204" t="s">
        <v>792</v>
      </c>
      <c r="F632" s="205" t="s">
        <v>1520</v>
      </c>
      <c r="H632" s="206">
        <v>30.806000000000001</v>
      </c>
      <c r="L632" s="203"/>
      <c r="M632" s="207"/>
      <c r="T632" s="208"/>
      <c r="AT632" s="204" t="s">
        <v>869</v>
      </c>
      <c r="AU632" s="204" t="s">
        <v>240</v>
      </c>
      <c r="AV632" s="202" t="s">
        <v>240</v>
      </c>
      <c r="AW632" s="202" t="s">
        <v>871</v>
      </c>
      <c r="AX632" s="202" t="s">
        <v>857</v>
      </c>
      <c r="AY632" s="204" t="s">
        <v>858</v>
      </c>
    </row>
    <row r="633" spans="2:51" s="202" customFormat="1" ht="22.5" x14ac:dyDescent="0.25">
      <c r="B633" s="203"/>
      <c r="D633" s="196" t="s">
        <v>869</v>
      </c>
      <c r="E633" s="204" t="s">
        <v>792</v>
      </c>
      <c r="F633" s="205" t="s">
        <v>1521</v>
      </c>
      <c r="H633" s="206">
        <v>41.063000000000002</v>
      </c>
      <c r="L633" s="203"/>
      <c r="M633" s="207"/>
      <c r="T633" s="208"/>
      <c r="AT633" s="204" t="s">
        <v>869</v>
      </c>
      <c r="AU633" s="204" t="s">
        <v>240</v>
      </c>
      <c r="AV633" s="202" t="s">
        <v>240</v>
      </c>
      <c r="AW633" s="202" t="s">
        <v>871</v>
      </c>
      <c r="AX633" s="202" t="s">
        <v>857</v>
      </c>
      <c r="AY633" s="204" t="s">
        <v>858</v>
      </c>
    </row>
    <row r="634" spans="2:51" s="202" customFormat="1" ht="11.25" x14ac:dyDescent="0.25">
      <c r="B634" s="203"/>
      <c r="D634" s="196" t="s">
        <v>869</v>
      </c>
      <c r="E634" s="204" t="s">
        <v>792</v>
      </c>
      <c r="F634" s="205" t="s">
        <v>1522</v>
      </c>
      <c r="H634" s="206">
        <v>25.46</v>
      </c>
      <c r="L634" s="203"/>
      <c r="M634" s="207"/>
      <c r="T634" s="208"/>
      <c r="AT634" s="204" t="s">
        <v>869</v>
      </c>
      <c r="AU634" s="204" t="s">
        <v>240</v>
      </c>
      <c r="AV634" s="202" t="s">
        <v>240</v>
      </c>
      <c r="AW634" s="202" t="s">
        <v>871</v>
      </c>
      <c r="AX634" s="202" t="s">
        <v>857</v>
      </c>
      <c r="AY634" s="204" t="s">
        <v>858</v>
      </c>
    </row>
    <row r="635" spans="2:51" s="202" customFormat="1" ht="11.25" x14ac:dyDescent="0.25">
      <c r="B635" s="203"/>
      <c r="D635" s="196" t="s">
        <v>869</v>
      </c>
      <c r="E635" s="204" t="s">
        <v>792</v>
      </c>
      <c r="F635" s="205" t="s">
        <v>1523</v>
      </c>
      <c r="H635" s="206">
        <v>34.634</v>
      </c>
      <c r="L635" s="203"/>
      <c r="M635" s="207"/>
      <c r="T635" s="208"/>
      <c r="AT635" s="204" t="s">
        <v>869</v>
      </c>
      <c r="AU635" s="204" t="s">
        <v>240</v>
      </c>
      <c r="AV635" s="202" t="s">
        <v>240</v>
      </c>
      <c r="AW635" s="202" t="s">
        <v>871</v>
      </c>
      <c r="AX635" s="202" t="s">
        <v>857</v>
      </c>
      <c r="AY635" s="204" t="s">
        <v>858</v>
      </c>
    </row>
    <row r="636" spans="2:51" s="202" customFormat="1" ht="11.25" x14ac:dyDescent="0.25">
      <c r="B636" s="203"/>
      <c r="D636" s="196" t="s">
        <v>869</v>
      </c>
      <c r="E636" s="204" t="s">
        <v>792</v>
      </c>
      <c r="F636" s="205" t="s">
        <v>1524</v>
      </c>
      <c r="H636" s="206">
        <v>48.427999999999997</v>
      </c>
      <c r="L636" s="203"/>
      <c r="M636" s="207"/>
      <c r="T636" s="208"/>
      <c r="AT636" s="204" t="s">
        <v>869</v>
      </c>
      <c r="AU636" s="204" t="s">
        <v>240</v>
      </c>
      <c r="AV636" s="202" t="s">
        <v>240</v>
      </c>
      <c r="AW636" s="202" t="s">
        <v>871</v>
      </c>
      <c r="AX636" s="202" t="s">
        <v>857</v>
      </c>
      <c r="AY636" s="204" t="s">
        <v>858</v>
      </c>
    </row>
    <row r="637" spans="2:51" s="202" customFormat="1" ht="22.5" x14ac:dyDescent="0.25">
      <c r="B637" s="203"/>
      <c r="D637" s="196" t="s">
        <v>869</v>
      </c>
      <c r="E637" s="204" t="s">
        <v>792</v>
      </c>
      <c r="F637" s="205" t="s">
        <v>1525</v>
      </c>
      <c r="H637" s="206">
        <v>29.603999999999999</v>
      </c>
      <c r="L637" s="203"/>
      <c r="M637" s="207"/>
      <c r="T637" s="208"/>
      <c r="AT637" s="204" t="s">
        <v>869</v>
      </c>
      <c r="AU637" s="204" t="s">
        <v>240</v>
      </c>
      <c r="AV637" s="202" t="s">
        <v>240</v>
      </c>
      <c r="AW637" s="202" t="s">
        <v>871</v>
      </c>
      <c r="AX637" s="202" t="s">
        <v>857</v>
      </c>
      <c r="AY637" s="204" t="s">
        <v>858</v>
      </c>
    </row>
    <row r="638" spans="2:51" s="202" customFormat="1" ht="11.25" x14ac:dyDescent="0.25">
      <c r="B638" s="203"/>
      <c r="D638" s="196" t="s">
        <v>869</v>
      </c>
      <c r="E638" s="204" t="s">
        <v>792</v>
      </c>
      <c r="F638" s="205" t="s">
        <v>1526</v>
      </c>
      <c r="H638" s="206">
        <v>23.335999999999999</v>
      </c>
      <c r="L638" s="203"/>
      <c r="M638" s="207"/>
      <c r="T638" s="208"/>
      <c r="AT638" s="204" t="s">
        <v>869</v>
      </c>
      <c r="AU638" s="204" t="s">
        <v>240</v>
      </c>
      <c r="AV638" s="202" t="s">
        <v>240</v>
      </c>
      <c r="AW638" s="202" t="s">
        <v>871</v>
      </c>
      <c r="AX638" s="202" t="s">
        <v>857</v>
      </c>
      <c r="AY638" s="204" t="s">
        <v>858</v>
      </c>
    </row>
    <row r="639" spans="2:51" s="202" customFormat="1" ht="11.25" x14ac:dyDescent="0.25">
      <c r="B639" s="203"/>
      <c r="D639" s="196" t="s">
        <v>869</v>
      </c>
      <c r="E639" s="204" t="s">
        <v>792</v>
      </c>
      <c r="F639" s="205" t="s">
        <v>1527</v>
      </c>
      <c r="H639" s="206">
        <v>16.486000000000001</v>
      </c>
      <c r="L639" s="203"/>
      <c r="M639" s="207"/>
      <c r="T639" s="208"/>
      <c r="AT639" s="204" t="s">
        <v>869</v>
      </c>
      <c r="AU639" s="204" t="s">
        <v>240</v>
      </c>
      <c r="AV639" s="202" t="s">
        <v>240</v>
      </c>
      <c r="AW639" s="202" t="s">
        <v>871</v>
      </c>
      <c r="AX639" s="202" t="s">
        <v>857</v>
      </c>
      <c r="AY639" s="204" t="s">
        <v>858</v>
      </c>
    </row>
    <row r="640" spans="2:51" s="202" customFormat="1" ht="22.5" x14ac:dyDescent="0.25">
      <c r="B640" s="203"/>
      <c r="D640" s="196" t="s">
        <v>869</v>
      </c>
      <c r="E640" s="204" t="s">
        <v>792</v>
      </c>
      <c r="F640" s="205" t="s">
        <v>1528</v>
      </c>
      <c r="H640" s="206">
        <v>35.57</v>
      </c>
      <c r="L640" s="203"/>
      <c r="M640" s="207"/>
      <c r="T640" s="208"/>
      <c r="AT640" s="204" t="s">
        <v>869</v>
      </c>
      <c r="AU640" s="204" t="s">
        <v>240</v>
      </c>
      <c r="AV640" s="202" t="s">
        <v>240</v>
      </c>
      <c r="AW640" s="202" t="s">
        <v>871</v>
      </c>
      <c r="AX640" s="202" t="s">
        <v>857</v>
      </c>
      <c r="AY640" s="204" t="s">
        <v>858</v>
      </c>
    </row>
    <row r="641" spans="2:65" s="202" customFormat="1" ht="11.25" x14ac:dyDescent="0.25">
      <c r="B641" s="203"/>
      <c r="D641" s="196" t="s">
        <v>869</v>
      </c>
      <c r="E641" s="204" t="s">
        <v>792</v>
      </c>
      <c r="F641" s="205" t="s">
        <v>1529</v>
      </c>
      <c r="H641" s="206">
        <v>23.547999999999998</v>
      </c>
      <c r="L641" s="203"/>
      <c r="M641" s="207"/>
      <c r="T641" s="208"/>
      <c r="AT641" s="204" t="s">
        <v>869</v>
      </c>
      <c r="AU641" s="204" t="s">
        <v>240</v>
      </c>
      <c r="AV641" s="202" t="s">
        <v>240</v>
      </c>
      <c r="AW641" s="202" t="s">
        <v>871</v>
      </c>
      <c r="AX641" s="202" t="s">
        <v>857</v>
      </c>
      <c r="AY641" s="204" t="s">
        <v>858</v>
      </c>
    </row>
    <row r="642" spans="2:65" s="202" customFormat="1" ht="45" x14ac:dyDescent="0.25">
      <c r="B642" s="203"/>
      <c r="D642" s="196" t="s">
        <v>869</v>
      </c>
      <c r="E642" s="204" t="s">
        <v>792</v>
      </c>
      <c r="F642" s="205" t="s">
        <v>1530</v>
      </c>
      <c r="H642" s="206">
        <v>145.37700000000001</v>
      </c>
      <c r="L642" s="203"/>
      <c r="M642" s="207"/>
      <c r="T642" s="208"/>
      <c r="AT642" s="204" t="s">
        <v>869</v>
      </c>
      <c r="AU642" s="204" t="s">
        <v>240</v>
      </c>
      <c r="AV642" s="202" t="s">
        <v>240</v>
      </c>
      <c r="AW642" s="202" t="s">
        <v>871</v>
      </c>
      <c r="AX642" s="202" t="s">
        <v>857</v>
      </c>
      <c r="AY642" s="204" t="s">
        <v>858</v>
      </c>
    </row>
    <row r="643" spans="2:65" s="202" customFormat="1" ht="45" x14ac:dyDescent="0.25">
      <c r="B643" s="203"/>
      <c r="D643" s="196" t="s">
        <v>869</v>
      </c>
      <c r="E643" s="204" t="s">
        <v>792</v>
      </c>
      <c r="F643" s="205" t="s">
        <v>1531</v>
      </c>
      <c r="H643" s="206">
        <v>189.25299999999999</v>
      </c>
      <c r="L643" s="203"/>
      <c r="M643" s="207"/>
      <c r="T643" s="208"/>
      <c r="AT643" s="204" t="s">
        <v>869</v>
      </c>
      <c r="AU643" s="204" t="s">
        <v>240</v>
      </c>
      <c r="AV643" s="202" t="s">
        <v>240</v>
      </c>
      <c r="AW643" s="202" t="s">
        <v>871</v>
      </c>
      <c r="AX643" s="202" t="s">
        <v>857</v>
      </c>
      <c r="AY643" s="204" t="s">
        <v>858</v>
      </c>
    </row>
    <row r="644" spans="2:65" s="202" customFormat="1" ht="22.5" x14ac:dyDescent="0.25">
      <c r="B644" s="203"/>
      <c r="D644" s="196" t="s">
        <v>869</v>
      </c>
      <c r="E644" s="204" t="s">
        <v>792</v>
      </c>
      <c r="F644" s="205" t="s">
        <v>1532</v>
      </c>
      <c r="H644" s="206">
        <v>42.182000000000002</v>
      </c>
      <c r="L644" s="203"/>
      <c r="M644" s="207"/>
      <c r="T644" s="208"/>
      <c r="AT644" s="204" t="s">
        <v>869</v>
      </c>
      <c r="AU644" s="204" t="s">
        <v>240</v>
      </c>
      <c r="AV644" s="202" t="s">
        <v>240</v>
      </c>
      <c r="AW644" s="202" t="s">
        <v>871</v>
      </c>
      <c r="AX644" s="202" t="s">
        <v>857</v>
      </c>
      <c r="AY644" s="204" t="s">
        <v>858</v>
      </c>
    </row>
    <row r="645" spans="2:65" s="202" customFormat="1" ht="22.5" x14ac:dyDescent="0.25">
      <c r="B645" s="203"/>
      <c r="D645" s="196" t="s">
        <v>869</v>
      </c>
      <c r="E645" s="204" t="s">
        <v>792</v>
      </c>
      <c r="F645" s="205" t="s">
        <v>1533</v>
      </c>
      <c r="H645" s="206">
        <v>87.506</v>
      </c>
      <c r="L645" s="203"/>
      <c r="M645" s="207"/>
      <c r="T645" s="208"/>
      <c r="AT645" s="204" t="s">
        <v>869</v>
      </c>
      <c r="AU645" s="204" t="s">
        <v>240</v>
      </c>
      <c r="AV645" s="202" t="s">
        <v>240</v>
      </c>
      <c r="AW645" s="202" t="s">
        <v>871</v>
      </c>
      <c r="AX645" s="202" t="s">
        <v>857</v>
      </c>
      <c r="AY645" s="204" t="s">
        <v>858</v>
      </c>
    </row>
    <row r="646" spans="2:65" s="119" customFormat="1" ht="24.2" customHeight="1" x14ac:dyDescent="0.25">
      <c r="B646" s="120"/>
      <c r="C646" s="418" t="s">
        <v>1541</v>
      </c>
      <c r="D646" s="418" t="s">
        <v>512</v>
      </c>
      <c r="E646" s="419" t="s">
        <v>1542</v>
      </c>
      <c r="F646" s="420" t="s">
        <v>1543</v>
      </c>
      <c r="G646" s="421" t="s">
        <v>66</v>
      </c>
      <c r="H646" s="422">
        <v>1228.2570000000001</v>
      </c>
      <c r="I646" s="423"/>
      <c r="J646" s="423">
        <f>ROUND(I646*H646,2)</f>
        <v>0</v>
      </c>
      <c r="K646" s="420" t="s">
        <v>862</v>
      </c>
      <c r="L646" s="120"/>
      <c r="M646" s="190" t="s">
        <v>792</v>
      </c>
      <c r="N646" s="191" t="s">
        <v>809</v>
      </c>
      <c r="O646" s="192">
        <v>0.06</v>
      </c>
      <c r="P646" s="192">
        <f>O646*H646</f>
        <v>73.695419999999999</v>
      </c>
      <c r="Q646" s="192">
        <v>5.5199999999999997E-3</v>
      </c>
      <c r="R646" s="192">
        <f>Q646*H646</f>
        <v>6.7799786400000004</v>
      </c>
      <c r="S646" s="192">
        <v>0</v>
      </c>
      <c r="T646" s="193">
        <f>S646*H646</f>
        <v>0</v>
      </c>
      <c r="AR646" s="194" t="s">
        <v>863</v>
      </c>
      <c r="AT646" s="194" t="s">
        <v>512</v>
      </c>
      <c r="AU646" s="194" t="s">
        <v>240</v>
      </c>
      <c r="AY646" s="112" t="s">
        <v>858</v>
      </c>
      <c r="BE646" s="195">
        <f>IF(N646="základní",J646,0)</f>
        <v>0</v>
      </c>
      <c r="BF646" s="195">
        <f>IF(N646="snížená",J646,0)</f>
        <v>0</v>
      </c>
      <c r="BG646" s="195">
        <f>IF(N646="zákl. přenesená",J646,0)</f>
        <v>0</v>
      </c>
      <c r="BH646" s="195">
        <f>IF(N646="sníž. přenesená",J646,0)</f>
        <v>0</v>
      </c>
      <c r="BI646" s="195">
        <f>IF(N646="nulová",J646,0)</f>
        <v>0</v>
      </c>
      <c r="BJ646" s="112" t="s">
        <v>544</v>
      </c>
      <c r="BK646" s="195">
        <f>ROUND(I646*H646,2)</f>
        <v>0</v>
      </c>
      <c r="BL646" s="112" t="s">
        <v>863</v>
      </c>
      <c r="BM646" s="194" t="s">
        <v>1544</v>
      </c>
    </row>
    <row r="647" spans="2:65" s="119" customFormat="1" ht="29.25" x14ac:dyDescent="0.25">
      <c r="B647" s="120"/>
      <c r="D647" s="196" t="s">
        <v>865</v>
      </c>
      <c r="F647" s="197" t="s">
        <v>1545</v>
      </c>
      <c r="L647" s="120"/>
      <c r="M647" s="198"/>
      <c r="T647" s="199"/>
      <c r="AT647" s="112" t="s">
        <v>865</v>
      </c>
      <c r="AU647" s="112" t="s">
        <v>240</v>
      </c>
    </row>
    <row r="648" spans="2:65" s="119" customFormat="1" x14ac:dyDescent="0.25">
      <c r="B648" s="120"/>
      <c r="D648" s="200" t="s">
        <v>867</v>
      </c>
      <c r="F648" s="472" t="s">
        <v>1546</v>
      </c>
      <c r="L648" s="120"/>
      <c r="M648" s="198"/>
      <c r="T648" s="199"/>
      <c r="AT648" s="112" t="s">
        <v>867</v>
      </c>
      <c r="AU648" s="112" t="s">
        <v>240</v>
      </c>
    </row>
    <row r="649" spans="2:65" s="119" customFormat="1" ht="16.5" customHeight="1" x14ac:dyDescent="0.25">
      <c r="B649" s="120"/>
      <c r="C649" s="418" t="s">
        <v>1547</v>
      </c>
      <c r="D649" s="418" t="s">
        <v>512</v>
      </c>
      <c r="E649" s="419" t="s">
        <v>1548</v>
      </c>
      <c r="F649" s="420" t="s">
        <v>1549</v>
      </c>
      <c r="G649" s="421" t="s">
        <v>66</v>
      </c>
      <c r="H649" s="422">
        <v>33.28</v>
      </c>
      <c r="I649" s="423"/>
      <c r="J649" s="423">
        <f>ROUND(I649*H649,2)</f>
        <v>0</v>
      </c>
      <c r="K649" s="420" t="s">
        <v>862</v>
      </c>
      <c r="L649" s="120"/>
      <c r="M649" s="190" t="s">
        <v>792</v>
      </c>
      <c r="N649" s="191" t="s">
        <v>809</v>
      </c>
      <c r="O649" s="192">
        <v>1.2749999999999999</v>
      </c>
      <c r="P649" s="192">
        <f>O649*H649</f>
        <v>42.431999999999995</v>
      </c>
      <c r="Q649" s="192">
        <v>1.7559999999999999E-2</v>
      </c>
      <c r="R649" s="192">
        <f>Q649*H649</f>
        <v>0.58439679999999994</v>
      </c>
      <c r="S649" s="192">
        <v>0</v>
      </c>
      <c r="T649" s="193">
        <f>S649*H649</f>
        <v>0</v>
      </c>
      <c r="AR649" s="194" t="s">
        <v>863</v>
      </c>
      <c r="AT649" s="194" t="s">
        <v>512</v>
      </c>
      <c r="AU649" s="194" t="s">
        <v>240</v>
      </c>
      <c r="AY649" s="112" t="s">
        <v>858</v>
      </c>
      <c r="BE649" s="195">
        <f>IF(N649="základní",J649,0)</f>
        <v>0</v>
      </c>
      <c r="BF649" s="195">
        <f>IF(N649="snížená",J649,0)</f>
        <v>0</v>
      </c>
      <c r="BG649" s="195">
        <f>IF(N649="zákl. přenesená",J649,0)</f>
        <v>0</v>
      </c>
      <c r="BH649" s="195">
        <f>IF(N649="sníž. přenesená",J649,0)</f>
        <v>0</v>
      </c>
      <c r="BI649" s="195">
        <f>IF(N649="nulová",J649,0)</f>
        <v>0</v>
      </c>
      <c r="BJ649" s="112" t="s">
        <v>544</v>
      </c>
      <c r="BK649" s="195">
        <f>ROUND(I649*H649,2)</f>
        <v>0</v>
      </c>
      <c r="BL649" s="112" t="s">
        <v>863</v>
      </c>
      <c r="BM649" s="194" t="s">
        <v>1550</v>
      </c>
    </row>
    <row r="650" spans="2:65" s="119" customFormat="1" x14ac:dyDescent="0.25">
      <c r="B650" s="120"/>
      <c r="D650" s="196" t="s">
        <v>865</v>
      </c>
      <c r="F650" s="197" t="s">
        <v>1551</v>
      </c>
      <c r="L650" s="120"/>
      <c r="M650" s="198"/>
      <c r="T650" s="199"/>
      <c r="AT650" s="112" t="s">
        <v>865</v>
      </c>
      <c r="AU650" s="112" t="s">
        <v>240</v>
      </c>
    </row>
    <row r="651" spans="2:65" s="119" customFormat="1" x14ac:dyDescent="0.25">
      <c r="B651" s="120"/>
      <c r="D651" s="200" t="s">
        <v>867</v>
      </c>
      <c r="F651" s="472" t="s">
        <v>1552</v>
      </c>
      <c r="L651" s="120"/>
      <c r="M651" s="198"/>
      <c r="T651" s="199"/>
      <c r="AT651" s="112" t="s">
        <v>867</v>
      </c>
      <c r="AU651" s="112" t="s">
        <v>240</v>
      </c>
    </row>
    <row r="652" spans="2:65" s="202" customFormat="1" ht="11.25" x14ac:dyDescent="0.25">
      <c r="B652" s="203"/>
      <c r="D652" s="196" t="s">
        <v>869</v>
      </c>
      <c r="E652" s="204" t="s">
        <v>792</v>
      </c>
      <c r="F652" s="205" t="s">
        <v>1553</v>
      </c>
      <c r="H652" s="206">
        <v>6.48</v>
      </c>
      <c r="L652" s="203"/>
      <c r="M652" s="207"/>
      <c r="T652" s="208"/>
      <c r="AT652" s="204" t="s">
        <v>869</v>
      </c>
      <c r="AU652" s="204" t="s">
        <v>240</v>
      </c>
      <c r="AV652" s="202" t="s">
        <v>240</v>
      </c>
      <c r="AW652" s="202" t="s">
        <v>871</v>
      </c>
      <c r="AX652" s="202" t="s">
        <v>857</v>
      </c>
      <c r="AY652" s="204" t="s">
        <v>858</v>
      </c>
    </row>
    <row r="653" spans="2:65" s="202" customFormat="1" ht="11.25" x14ac:dyDescent="0.25">
      <c r="B653" s="203"/>
      <c r="D653" s="196" t="s">
        <v>869</v>
      </c>
      <c r="E653" s="204" t="s">
        <v>792</v>
      </c>
      <c r="F653" s="205" t="s">
        <v>1554</v>
      </c>
      <c r="H653" s="206">
        <v>10.56</v>
      </c>
      <c r="L653" s="203"/>
      <c r="M653" s="207"/>
      <c r="T653" s="208"/>
      <c r="AT653" s="204" t="s">
        <v>869</v>
      </c>
      <c r="AU653" s="204" t="s">
        <v>240</v>
      </c>
      <c r="AV653" s="202" t="s">
        <v>240</v>
      </c>
      <c r="AW653" s="202" t="s">
        <v>871</v>
      </c>
      <c r="AX653" s="202" t="s">
        <v>857</v>
      </c>
      <c r="AY653" s="204" t="s">
        <v>858</v>
      </c>
    </row>
    <row r="654" spans="2:65" s="202" customFormat="1" ht="11.25" x14ac:dyDescent="0.25">
      <c r="B654" s="203"/>
      <c r="D654" s="196" t="s">
        <v>869</v>
      </c>
      <c r="E654" s="204" t="s">
        <v>792</v>
      </c>
      <c r="F654" s="205" t="s">
        <v>1555</v>
      </c>
      <c r="H654" s="206">
        <v>3.84</v>
      </c>
      <c r="L654" s="203"/>
      <c r="M654" s="207"/>
      <c r="T654" s="208"/>
      <c r="AT654" s="204" t="s">
        <v>869</v>
      </c>
      <c r="AU654" s="204" t="s">
        <v>240</v>
      </c>
      <c r="AV654" s="202" t="s">
        <v>240</v>
      </c>
      <c r="AW654" s="202" t="s">
        <v>871</v>
      </c>
      <c r="AX654" s="202" t="s">
        <v>857</v>
      </c>
      <c r="AY654" s="204" t="s">
        <v>858</v>
      </c>
    </row>
    <row r="655" spans="2:65" s="202" customFormat="1" ht="11.25" x14ac:dyDescent="0.25">
      <c r="B655" s="203"/>
      <c r="D655" s="196" t="s">
        <v>869</v>
      </c>
      <c r="E655" s="204" t="s">
        <v>792</v>
      </c>
      <c r="F655" s="205" t="s">
        <v>1556</v>
      </c>
      <c r="H655" s="206">
        <v>3.52</v>
      </c>
      <c r="L655" s="203"/>
      <c r="M655" s="207"/>
      <c r="T655" s="208"/>
      <c r="AT655" s="204" t="s">
        <v>869</v>
      </c>
      <c r="AU655" s="204" t="s">
        <v>240</v>
      </c>
      <c r="AV655" s="202" t="s">
        <v>240</v>
      </c>
      <c r="AW655" s="202" t="s">
        <v>871</v>
      </c>
      <c r="AX655" s="202" t="s">
        <v>857</v>
      </c>
      <c r="AY655" s="204" t="s">
        <v>858</v>
      </c>
    </row>
    <row r="656" spans="2:65" s="202" customFormat="1" ht="11.25" x14ac:dyDescent="0.25">
      <c r="B656" s="203"/>
      <c r="D656" s="196" t="s">
        <v>869</v>
      </c>
      <c r="E656" s="204" t="s">
        <v>792</v>
      </c>
      <c r="F656" s="205" t="s">
        <v>1557</v>
      </c>
      <c r="H656" s="206">
        <v>5.76</v>
      </c>
      <c r="L656" s="203"/>
      <c r="M656" s="207"/>
      <c r="T656" s="208"/>
      <c r="AT656" s="204" t="s">
        <v>869</v>
      </c>
      <c r="AU656" s="204" t="s">
        <v>240</v>
      </c>
      <c r="AV656" s="202" t="s">
        <v>240</v>
      </c>
      <c r="AW656" s="202" t="s">
        <v>871</v>
      </c>
      <c r="AX656" s="202" t="s">
        <v>857</v>
      </c>
      <c r="AY656" s="204" t="s">
        <v>858</v>
      </c>
    </row>
    <row r="657" spans="2:65" s="202" customFormat="1" ht="11.25" x14ac:dyDescent="0.25">
      <c r="B657" s="203"/>
      <c r="D657" s="196" t="s">
        <v>869</v>
      </c>
      <c r="E657" s="204" t="s">
        <v>792</v>
      </c>
      <c r="F657" s="205" t="s">
        <v>1558</v>
      </c>
      <c r="H657" s="206">
        <v>3.12</v>
      </c>
      <c r="L657" s="203"/>
      <c r="M657" s="207"/>
      <c r="T657" s="208"/>
      <c r="AT657" s="204" t="s">
        <v>869</v>
      </c>
      <c r="AU657" s="204" t="s">
        <v>240</v>
      </c>
      <c r="AV657" s="202" t="s">
        <v>240</v>
      </c>
      <c r="AW657" s="202" t="s">
        <v>871</v>
      </c>
      <c r="AX657" s="202" t="s">
        <v>857</v>
      </c>
      <c r="AY657" s="204" t="s">
        <v>858</v>
      </c>
    </row>
    <row r="658" spans="2:65" s="119" customFormat="1" ht="16.5" customHeight="1" x14ac:dyDescent="0.25">
      <c r="B658" s="120"/>
      <c r="C658" s="418" t="s">
        <v>1559</v>
      </c>
      <c r="D658" s="418" t="s">
        <v>512</v>
      </c>
      <c r="E658" s="419" t="s">
        <v>141</v>
      </c>
      <c r="F658" s="420" t="s">
        <v>142</v>
      </c>
      <c r="G658" s="421" t="s">
        <v>66</v>
      </c>
      <c r="H658" s="422">
        <v>335.5</v>
      </c>
      <c r="I658" s="423"/>
      <c r="J658" s="423">
        <f>ROUND(I658*H658,2)</f>
        <v>0</v>
      </c>
      <c r="K658" s="420" t="s">
        <v>862</v>
      </c>
      <c r="L658" s="120"/>
      <c r="M658" s="190" t="s">
        <v>792</v>
      </c>
      <c r="N658" s="191" t="s">
        <v>809</v>
      </c>
      <c r="O658" s="192">
        <v>7.3999999999999996E-2</v>
      </c>
      <c r="P658" s="192">
        <f>O658*H658</f>
        <v>24.826999999999998</v>
      </c>
      <c r="Q658" s="192">
        <v>2.5999999999999998E-4</v>
      </c>
      <c r="R658" s="192">
        <f>Q658*H658</f>
        <v>8.7229999999999988E-2</v>
      </c>
      <c r="S658" s="192">
        <v>0</v>
      </c>
      <c r="T658" s="193">
        <f>S658*H658</f>
        <v>0</v>
      </c>
      <c r="AR658" s="194" t="s">
        <v>863</v>
      </c>
      <c r="AT658" s="194" t="s">
        <v>512</v>
      </c>
      <c r="AU658" s="194" t="s">
        <v>240</v>
      </c>
      <c r="AY658" s="112" t="s">
        <v>858</v>
      </c>
      <c r="BE658" s="195">
        <f>IF(N658="základní",J658,0)</f>
        <v>0</v>
      </c>
      <c r="BF658" s="195">
        <f>IF(N658="snížená",J658,0)</f>
        <v>0</v>
      </c>
      <c r="BG658" s="195">
        <f>IF(N658="zákl. přenesená",J658,0)</f>
        <v>0</v>
      </c>
      <c r="BH658" s="195">
        <f>IF(N658="sníž. přenesená",J658,0)</f>
        <v>0</v>
      </c>
      <c r="BI658" s="195">
        <f>IF(N658="nulová",J658,0)</f>
        <v>0</v>
      </c>
      <c r="BJ658" s="112" t="s">
        <v>544</v>
      </c>
      <c r="BK658" s="195">
        <f>ROUND(I658*H658,2)</f>
        <v>0</v>
      </c>
      <c r="BL658" s="112" t="s">
        <v>863</v>
      </c>
      <c r="BM658" s="194" t="s">
        <v>1560</v>
      </c>
    </row>
    <row r="659" spans="2:65" s="119" customFormat="1" ht="19.5" x14ac:dyDescent="0.25">
      <c r="B659" s="120"/>
      <c r="D659" s="196" t="s">
        <v>865</v>
      </c>
      <c r="F659" s="197" t="s">
        <v>1561</v>
      </c>
      <c r="L659" s="120"/>
      <c r="M659" s="198"/>
      <c r="T659" s="199"/>
      <c r="AT659" s="112" t="s">
        <v>865</v>
      </c>
      <c r="AU659" s="112" t="s">
        <v>240</v>
      </c>
    </row>
    <row r="660" spans="2:65" s="119" customFormat="1" x14ac:dyDescent="0.25">
      <c r="B660" s="120"/>
      <c r="D660" s="200" t="s">
        <v>867</v>
      </c>
      <c r="F660" s="472" t="s">
        <v>1562</v>
      </c>
      <c r="L660" s="120"/>
      <c r="M660" s="198"/>
      <c r="T660" s="199"/>
      <c r="AT660" s="112" t="s">
        <v>867</v>
      </c>
      <c r="AU660" s="112" t="s">
        <v>240</v>
      </c>
    </row>
    <row r="661" spans="2:65" s="209" customFormat="1" ht="11.25" x14ac:dyDescent="0.25">
      <c r="B661" s="210"/>
      <c r="D661" s="196" t="s">
        <v>869</v>
      </c>
      <c r="E661" s="211" t="s">
        <v>792</v>
      </c>
      <c r="F661" s="212" t="s">
        <v>1563</v>
      </c>
      <c r="H661" s="211" t="s">
        <v>792</v>
      </c>
      <c r="L661" s="210"/>
      <c r="M661" s="213"/>
      <c r="T661" s="214"/>
      <c r="AT661" s="211" t="s">
        <v>869</v>
      </c>
      <c r="AU661" s="211" t="s">
        <v>240</v>
      </c>
      <c r="AV661" s="209" t="s">
        <v>544</v>
      </c>
      <c r="AW661" s="209" t="s">
        <v>871</v>
      </c>
      <c r="AX661" s="209" t="s">
        <v>857</v>
      </c>
      <c r="AY661" s="211" t="s">
        <v>858</v>
      </c>
    </row>
    <row r="662" spans="2:65" s="202" customFormat="1" ht="11.25" x14ac:dyDescent="0.25">
      <c r="B662" s="203"/>
      <c r="D662" s="196" t="s">
        <v>869</v>
      </c>
      <c r="E662" s="204" t="s">
        <v>792</v>
      </c>
      <c r="F662" s="205" t="s">
        <v>1564</v>
      </c>
      <c r="H662" s="206">
        <v>201.23</v>
      </c>
      <c r="L662" s="203"/>
      <c r="M662" s="207"/>
      <c r="T662" s="208"/>
      <c r="AT662" s="204" t="s">
        <v>869</v>
      </c>
      <c r="AU662" s="204" t="s">
        <v>240</v>
      </c>
      <c r="AV662" s="202" t="s">
        <v>240</v>
      </c>
      <c r="AW662" s="202" t="s">
        <v>871</v>
      </c>
      <c r="AX662" s="202" t="s">
        <v>857</v>
      </c>
      <c r="AY662" s="204" t="s">
        <v>858</v>
      </c>
    </row>
    <row r="663" spans="2:65" s="209" customFormat="1" ht="11.25" x14ac:dyDescent="0.25">
      <c r="B663" s="210"/>
      <c r="D663" s="196" t="s">
        <v>869</v>
      </c>
      <c r="E663" s="211" t="s">
        <v>792</v>
      </c>
      <c r="F663" s="212" t="s">
        <v>1565</v>
      </c>
      <c r="H663" s="211" t="s">
        <v>792</v>
      </c>
      <c r="L663" s="210"/>
      <c r="M663" s="213"/>
      <c r="T663" s="214"/>
      <c r="AT663" s="211" t="s">
        <v>869</v>
      </c>
      <c r="AU663" s="211" t="s">
        <v>240</v>
      </c>
      <c r="AV663" s="209" t="s">
        <v>544</v>
      </c>
      <c r="AW663" s="209" t="s">
        <v>871</v>
      </c>
      <c r="AX663" s="209" t="s">
        <v>857</v>
      </c>
      <c r="AY663" s="211" t="s">
        <v>858</v>
      </c>
    </row>
    <row r="664" spans="2:65" s="202" customFormat="1" ht="11.25" x14ac:dyDescent="0.25">
      <c r="B664" s="203"/>
      <c r="D664" s="196" t="s">
        <v>869</v>
      </c>
      <c r="E664" s="204" t="s">
        <v>792</v>
      </c>
      <c r="F664" s="205" t="s">
        <v>1566</v>
      </c>
      <c r="H664" s="206">
        <v>-5.52</v>
      </c>
      <c r="L664" s="203"/>
      <c r="M664" s="207"/>
      <c r="T664" s="208"/>
      <c r="AT664" s="204" t="s">
        <v>869</v>
      </c>
      <c r="AU664" s="204" t="s">
        <v>240</v>
      </c>
      <c r="AV664" s="202" t="s">
        <v>240</v>
      </c>
      <c r="AW664" s="202" t="s">
        <v>871</v>
      </c>
      <c r="AX664" s="202" t="s">
        <v>857</v>
      </c>
      <c r="AY664" s="204" t="s">
        <v>858</v>
      </c>
    </row>
    <row r="665" spans="2:65" s="202" customFormat="1" ht="11.25" x14ac:dyDescent="0.25">
      <c r="B665" s="203"/>
      <c r="D665" s="196" t="s">
        <v>869</v>
      </c>
      <c r="E665" s="204" t="s">
        <v>792</v>
      </c>
      <c r="F665" s="205" t="s">
        <v>1567</v>
      </c>
      <c r="H665" s="206">
        <v>-8.64</v>
      </c>
      <c r="L665" s="203"/>
      <c r="M665" s="207"/>
      <c r="T665" s="208"/>
      <c r="AT665" s="204" t="s">
        <v>869</v>
      </c>
      <c r="AU665" s="204" t="s">
        <v>240</v>
      </c>
      <c r="AV665" s="202" t="s">
        <v>240</v>
      </c>
      <c r="AW665" s="202" t="s">
        <v>871</v>
      </c>
      <c r="AX665" s="202" t="s">
        <v>857</v>
      </c>
      <c r="AY665" s="204" t="s">
        <v>858</v>
      </c>
    </row>
    <row r="666" spans="2:65" s="202" customFormat="1" ht="11.25" x14ac:dyDescent="0.25">
      <c r="B666" s="203"/>
      <c r="D666" s="196" t="s">
        <v>869</v>
      </c>
      <c r="E666" s="204" t="s">
        <v>792</v>
      </c>
      <c r="F666" s="205" t="s">
        <v>1568</v>
      </c>
      <c r="H666" s="206">
        <v>-10.8</v>
      </c>
      <c r="L666" s="203"/>
      <c r="M666" s="207"/>
      <c r="T666" s="208"/>
      <c r="AT666" s="204" t="s">
        <v>869</v>
      </c>
      <c r="AU666" s="204" t="s">
        <v>240</v>
      </c>
      <c r="AV666" s="202" t="s">
        <v>240</v>
      </c>
      <c r="AW666" s="202" t="s">
        <v>871</v>
      </c>
      <c r="AX666" s="202" t="s">
        <v>857</v>
      </c>
      <c r="AY666" s="204" t="s">
        <v>858</v>
      </c>
    </row>
    <row r="667" spans="2:65" s="202" customFormat="1" ht="11.25" x14ac:dyDescent="0.25">
      <c r="B667" s="203"/>
      <c r="D667" s="196" t="s">
        <v>869</v>
      </c>
      <c r="E667" s="204" t="s">
        <v>792</v>
      </c>
      <c r="F667" s="205" t="s">
        <v>1569</v>
      </c>
      <c r="H667" s="206">
        <v>-9.36</v>
      </c>
      <c r="L667" s="203"/>
      <c r="M667" s="207"/>
      <c r="T667" s="208"/>
      <c r="AT667" s="204" t="s">
        <v>869</v>
      </c>
      <c r="AU667" s="204" t="s">
        <v>240</v>
      </c>
      <c r="AV667" s="202" t="s">
        <v>240</v>
      </c>
      <c r="AW667" s="202" t="s">
        <v>871</v>
      </c>
      <c r="AX667" s="202" t="s">
        <v>857</v>
      </c>
      <c r="AY667" s="204" t="s">
        <v>858</v>
      </c>
    </row>
    <row r="668" spans="2:65" s="202" customFormat="1" ht="11.25" x14ac:dyDescent="0.25">
      <c r="B668" s="203"/>
      <c r="D668" s="196" t="s">
        <v>869</v>
      </c>
      <c r="E668" s="204" t="s">
        <v>792</v>
      </c>
      <c r="F668" s="205" t="s">
        <v>1570</v>
      </c>
      <c r="H668" s="206">
        <v>-10.4</v>
      </c>
      <c r="L668" s="203"/>
      <c r="M668" s="207"/>
      <c r="T668" s="208"/>
      <c r="AT668" s="204" t="s">
        <v>869</v>
      </c>
      <c r="AU668" s="204" t="s">
        <v>240</v>
      </c>
      <c r="AV668" s="202" t="s">
        <v>240</v>
      </c>
      <c r="AW668" s="202" t="s">
        <v>871</v>
      </c>
      <c r="AX668" s="202" t="s">
        <v>857</v>
      </c>
      <c r="AY668" s="204" t="s">
        <v>858</v>
      </c>
    </row>
    <row r="669" spans="2:65" s="202" customFormat="1" ht="11.25" x14ac:dyDescent="0.25">
      <c r="B669" s="203"/>
      <c r="D669" s="196" t="s">
        <v>869</v>
      </c>
      <c r="E669" s="204" t="s">
        <v>792</v>
      </c>
      <c r="F669" s="205" t="s">
        <v>1571</v>
      </c>
      <c r="H669" s="206">
        <v>-5.4</v>
      </c>
      <c r="L669" s="203"/>
      <c r="M669" s="207"/>
      <c r="T669" s="208"/>
      <c r="AT669" s="204" t="s">
        <v>869</v>
      </c>
      <c r="AU669" s="204" t="s">
        <v>240</v>
      </c>
      <c r="AV669" s="202" t="s">
        <v>240</v>
      </c>
      <c r="AW669" s="202" t="s">
        <v>871</v>
      </c>
      <c r="AX669" s="202" t="s">
        <v>857</v>
      </c>
      <c r="AY669" s="204" t="s">
        <v>858</v>
      </c>
    </row>
    <row r="670" spans="2:65" s="209" customFormat="1" ht="11.25" x14ac:dyDescent="0.25">
      <c r="B670" s="210"/>
      <c r="D670" s="196" t="s">
        <v>869</v>
      </c>
      <c r="E670" s="211" t="s">
        <v>792</v>
      </c>
      <c r="F670" s="212" t="s">
        <v>1572</v>
      </c>
      <c r="H670" s="211" t="s">
        <v>792</v>
      </c>
      <c r="L670" s="210"/>
      <c r="M670" s="213"/>
      <c r="T670" s="214"/>
      <c r="AT670" s="211" t="s">
        <v>869</v>
      </c>
      <c r="AU670" s="211" t="s">
        <v>240</v>
      </c>
      <c r="AV670" s="209" t="s">
        <v>544</v>
      </c>
      <c r="AW670" s="209" t="s">
        <v>871</v>
      </c>
      <c r="AX670" s="209" t="s">
        <v>857</v>
      </c>
      <c r="AY670" s="211" t="s">
        <v>858</v>
      </c>
    </row>
    <row r="671" spans="2:65" s="202" customFormat="1" ht="11.25" x14ac:dyDescent="0.25">
      <c r="B671" s="203"/>
      <c r="D671" s="196" t="s">
        <v>869</v>
      </c>
      <c r="E671" s="204" t="s">
        <v>792</v>
      </c>
      <c r="F671" s="205" t="s">
        <v>1573</v>
      </c>
      <c r="H671" s="206">
        <v>3.24</v>
      </c>
      <c r="L671" s="203"/>
      <c r="M671" s="207"/>
      <c r="T671" s="208"/>
      <c r="AT671" s="204" t="s">
        <v>869</v>
      </c>
      <c r="AU671" s="204" t="s">
        <v>240</v>
      </c>
      <c r="AV671" s="202" t="s">
        <v>240</v>
      </c>
      <c r="AW671" s="202" t="s">
        <v>871</v>
      </c>
      <c r="AX671" s="202" t="s">
        <v>857</v>
      </c>
      <c r="AY671" s="204" t="s">
        <v>858</v>
      </c>
    </row>
    <row r="672" spans="2:65" s="202" customFormat="1" ht="11.25" x14ac:dyDescent="0.25">
      <c r="B672" s="203"/>
      <c r="D672" s="196" t="s">
        <v>869</v>
      </c>
      <c r="E672" s="204" t="s">
        <v>792</v>
      </c>
      <c r="F672" s="205" t="s">
        <v>1574</v>
      </c>
      <c r="H672" s="206">
        <v>5.28</v>
      </c>
      <c r="L672" s="203"/>
      <c r="M672" s="207"/>
      <c r="T672" s="208"/>
      <c r="AT672" s="204" t="s">
        <v>869</v>
      </c>
      <c r="AU672" s="204" t="s">
        <v>240</v>
      </c>
      <c r="AV672" s="202" t="s">
        <v>240</v>
      </c>
      <c r="AW672" s="202" t="s">
        <v>871</v>
      </c>
      <c r="AX672" s="202" t="s">
        <v>857</v>
      </c>
      <c r="AY672" s="204" t="s">
        <v>858</v>
      </c>
    </row>
    <row r="673" spans="2:65" s="202" customFormat="1" ht="11.25" x14ac:dyDescent="0.25">
      <c r="B673" s="203"/>
      <c r="D673" s="196" t="s">
        <v>869</v>
      </c>
      <c r="E673" s="204" t="s">
        <v>792</v>
      </c>
      <c r="F673" s="205" t="s">
        <v>1575</v>
      </c>
      <c r="H673" s="206">
        <v>1.92</v>
      </c>
      <c r="L673" s="203"/>
      <c r="M673" s="207"/>
      <c r="T673" s="208"/>
      <c r="AT673" s="204" t="s">
        <v>869</v>
      </c>
      <c r="AU673" s="204" t="s">
        <v>240</v>
      </c>
      <c r="AV673" s="202" t="s">
        <v>240</v>
      </c>
      <c r="AW673" s="202" t="s">
        <v>871</v>
      </c>
      <c r="AX673" s="202" t="s">
        <v>857</v>
      </c>
      <c r="AY673" s="204" t="s">
        <v>858</v>
      </c>
    </row>
    <row r="674" spans="2:65" s="202" customFormat="1" ht="11.25" x14ac:dyDescent="0.25">
      <c r="B674" s="203"/>
      <c r="D674" s="196" t="s">
        <v>869</v>
      </c>
      <c r="E674" s="204" t="s">
        <v>792</v>
      </c>
      <c r="F674" s="205" t="s">
        <v>1576</v>
      </c>
      <c r="H674" s="206">
        <v>1.76</v>
      </c>
      <c r="L674" s="203"/>
      <c r="M674" s="207"/>
      <c r="T674" s="208"/>
      <c r="AT674" s="204" t="s">
        <v>869</v>
      </c>
      <c r="AU674" s="204" t="s">
        <v>240</v>
      </c>
      <c r="AV674" s="202" t="s">
        <v>240</v>
      </c>
      <c r="AW674" s="202" t="s">
        <v>871</v>
      </c>
      <c r="AX674" s="202" t="s">
        <v>857</v>
      </c>
      <c r="AY674" s="204" t="s">
        <v>858</v>
      </c>
    </row>
    <row r="675" spans="2:65" s="202" customFormat="1" ht="11.25" x14ac:dyDescent="0.25">
      <c r="B675" s="203"/>
      <c r="D675" s="196" t="s">
        <v>869</v>
      </c>
      <c r="E675" s="204" t="s">
        <v>792</v>
      </c>
      <c r="F675" s="205" t="s">
        <v>1577</v>
      </c>
      <c r="H675" s="206">
        <v>2.88</v>
      </c>
      <c r="L675" s="203"/>
      <c r="M675" s="207"/>
      <c r="T675" s="208"/>
      <c r="AT675" s="204" t="s">
        <v>869</v>
      </c>
      <c r="AU675" s="204" t="s">
        <v>240</v>
      </c>
      <c r="AV675" s="202" t="s">
        <v>240</v>
      </c>
      <c r="AW675" s="202" t="s">
        <v>871</v>
      </c>
      <c r="AX675" s="202" t="s">
        <v>857</v>
      </c>
      <c r="AY675" s="204" t="s">
        <v>858</v>
      </c>
    </row>
    <row r="676" spans="2:65" s="202" customFormat="1" ht="11.25" x14ac:dyDescent="0.25">
      <c r="B676" s="203"/>
      <c r="D676" s="196" t="s">
        <v>869</v>
      </c>
      <c r="E676" s="204" t="s">
        <v>792</v>
      </c>
      <c r="F676" s="205" t="s">
        <v>1578</v>
      </c>
      <c r="H676" s="206">
        <v>1.56</v>
      </c>
      <c r="L676" s="203"/>
      <c r="M676" s="207"/>
      <c r="T676" s="208"/>
      <c r="AT676" s="204" t="s">
        <v>869</v>
      </c>
      <c r="AU676" s="204" t="s">
        <v>240</v>
      </c>
      <c r="AV676" s="202" t="s">
        <v>240</v>
      </c>
      <c r="AW676" s="202" t="s">
        <v>871</v>
      </c>
      <c r="AX676" s="202" t="s">
        <v>857</v>
      </c>
      <c r="AY676" s="204" t="s">
        <v>858</v>
      </c>
    </row>
    <row r="677" spans="2:65" s="202" customFormat="1" ht="11.25" x14ac:dyDescent="0.25">
      <c r="B677" s="203"/>
      <c r="D677" s="196" t="s">
        <v>869</v>
      </c>
      <c r="F677" s="205" t="s">
        <v>1579</v>
      </c>
      <c r="H677" s="206">
        <v>335.5</v>
      </c>
      <c r="L677" s="203"/>
      <c r="M677" s="207"/>
      <c r="T677" s="208"/>
      <c r="AT677" s="204" t="s">
        <v>869</v>
      </c>
      <c r="AU677" s="204" t="s">
        <v>240</v>
      </c>
      <c r="AV677" s="202" t="s">
        <v>240</v>
      </c>
      <c r="AW677" s="202" t="s">
        <v>787</v>
      </c>
      <c r="AX677" s="202" t="s">
        <v>544</v>
      </c>
      <c r="AY677" s="204" t="s">
        <v>858</v>
      </c>
    </row>
    <row r="678" spans="2:65" s="119" customFormat="1" ht="24.2" customHeight="1" x14ac:dyDescent="0.25">
      <c r="B678" s="120"/>
      <c r="C678" s="418" t="s">
        <v>1580</v>
      </c>
      <c r="D678" s="418" t="s">
        <v>512</v>
      </c>
      <c r="E678" s="419" t="s">
        <v>1581</v>
      </c>
      <c r="F678" s="420" t="s">
        <v>1582</v>
      </c>
      <c r="G678" s="421" t="s">
        <v>85</v>
      </c>
      <c r="H678" s="422">
        <v>41.4</v>
      </c>
      <c r="I678" s="423"/>
      <c r="J678" s="423">
        <f>ROUND(I678*H678,2)</f>
        <v>0</v>
      </c>
      <c r="K678" s="420" t="s">
        <v>862</v>
      </c>
      <c r="L678" s="120"/>
      <c r="M678" s="190" t="s">
        <v>792</v>
      </c>
      <c r="N678" s="191" t="s">
        <v>809</v>
      </c>
      <c r="O678" s="192">
        <v>0.2</v>
      </c>
      <c r="P678" s="192">
        <f>O678*H678</f>
        <v>8.2799999999999994</v>
      </c>
      <c r="Q678" s="192">
        <v>0</v>
      </c>
      <c r="R678" s="192">
        <f>Q678*H678</f>
        <v>0</v>
      </c>
      <c r="S678" s="192">
        <v>0</v>
      </c>
      <c r="T678" s="193">
        <f>S678*H678</f>
        <v>0</v>
      </c>
      <c r="AR678" s="194" t="s">
        <v>863</v>
      </c>
      <c r="AT678" s="194" t="s">
        <v>512</v>
      </c>
      <c r="AU678" s="194" t="s">
        <v>240</v>
      </c>
      <c r="AY678" s="112" t="s">
        <v>858</v>
      </c>
      <c r="BE678" s="195">
        <f>IF(N678="základní",J678,0)</f>
        <v>0</v>
      </c>
      <c r="BF678" s="195">
        <f>IF(N678="snížená",J678,0)</f>
        <v>0</v>
      </c>
      <c r="BG678" s="195">
        <f>IF(N678="zákl. přenesená",J678,0)</f>
        <v>0</v>
      </c>
      <c r="BH678" s="195">
        <f>IF(N678="sníž. přenesená",J678,0)</f>
        <v>0</v>
      </c>
      <c r="BI678" s="195">
        <f>IF(N678="nulová",J678,0)</f>
        <v>0</v>
      </c>
      <c r="BJ678" s="112" t="s">
        <v>544</v>
      </c>
      <c r="BK678" s="195">
        <f>ROUND(I678*H678,2)</f>
        <v>0</v>
      </c>
      <c r="BL678" s="112" t="s">
        <v>863</v>
      </c>
      <c r="BM678" s="194" t="s">
        <v>1583</v>
      </c>
    </row>
    <row r="679" spans="2:65" s="119" customFormat="1" ht="29.25" x14ac:dyDescent="0.25">
      <c r="B679" s="120"/>
      <c r="D679" s="196" t="s">
        <v>865</v>
      </c>
      <c r="F679" s="197" t="s">
        <v>1584</v>
      </c>
      <c r="L679" s="120"/>
      <c r="M679" s="198"/>
      <c r="T679" s="199"/>
      <c r="AT679" s="112" t="s">
        <v>865</v>
      </c>
      <c r="AU679" s="112" t="s">
        <v>240</v>
      </c>
    </row>
    <row r="680" spans="2:65" s="119" customFormat="1" x14ac:dyDescent="0.25">
      <c r="B680" s="120"/>
      <c r="D680" s="200" t="s">
        <v>867</v>
      </c>
      <c r="F680" s="472" t="s">
        <v>1585</v>
      </c>
      <c r="L680" s="120"/>
      <c r="M680" s="198"/>
      <c r="T680" s="199"/>
      <c r="AT680" s="112" t="s">
        <v>867</v>
      </c>
      <c r="AU680" s="112" t="s">
        <v>240</v>
      </c>
    </row>
    <row r="681" spans="2:65" s="202" customFormat="1" ht="11.25" x14ac:dyDescent="0.25">
      <c r="B681" s="203"/>
      <c r="D681" s="196" t="s">
        <v>869</v>
      </c>
      <c r="E681" s="204" t="s">
        <v>792</v>
      </c>
      <c r="F681" s="205" t="s">
        <v>6470</v>
      </c>
      <c r="H681" s="206">
        <v>41.4</v>
      </c>
      <c r="L681" s="203"/>
      <c r="M681" s="207"/>
      <c r="T681" s="208"/>
      <c r="AT681" s="204" t="s">
        <v>869</v>
      </c>
      <c r="AU681" s="204" t="s">
        <v>240</v>
      </c>
      <c r="AV681" s="202" t="s">
        <v>240</v>
      </c>
      <c r="AW681" s="202" t="s">
        <v>871</v>
      </c>
      <c r="AX681" s="202" t="s">
        <v>857</v>
      </c>
      <c r="AY681" s="204" t="s">
        <v>858</v>
      </c>
    </row>
    <row r="682" spans="2:65" s="119" customFormat="1" ht="16.5" customHeight="1" x14ac:dyDescent="0.25">
      <c r="B682" s="120"/>
      <c r="C682" s="432" t="s">
        <v>1586</v>
      </c>
      <c r="D682" s="432" t="s">
        <v>932</v>
      </c>
      <c r="E682" s="433" t="s">
        <v>1587</v>
      </c>
      <c r="F682" s="434" t="s">
        <v>1588</v>
      </c>
      <c r="G682" s="435" t="s">
        <v>85</v>
      </c>
      <c r="H682" s="436">
        <v>45.54</v>
      </c>
      <c r="I682" s="437"/>
      <c r="J682" s="437">
        <f>ROUND(I682*H682,2)</f>
        <v>0</v>
      </c>
      <c r="K682" s="434" t="s">
        <v>792</v>
      </c>
      <c r="L682" s="215"/>
      <c r="M682" s="216" t="s">
        <v>792</v>
      </c>
      <c r="N682" s="217" t="s">
        <v>809</v>
      </c>
      <c r="O682" s="192">
        <v>0</v>
      </c>
      <c r="P682" s="192">
        <f>O682*H682</f>
        <v>0</v>
      </c>
      <c r="Q682" s="192">
        <v>1E-4</v>
      </c>
      <c r="R682" s="192">
        <f>Q682*H682</f>
        <v>4.5539999999999999E-3</v>
      </c>
      <c r="S682" s="192">
        <v>0</v>
      </c>
      <c r="T682" s="193">
        <f>S682*H682</f>
        <v>0</v>
      </c>
      <c r="AR682" s="194" t="s">
        <v>905</v>
      </c>
      <c r="AT682" s="194" t="s">
        <v>932</v>
      </c>
      <c r="AU682" s="194" t="s">
        <v>240</v>
      </c>
      <c r="AY682" s="112" t="s">
        <v>858</v>
      </c>
      <c r="BE682" s="195">
        <f>IF(N682="základní",J682,0)</f>
        <v>0</v>
      </c>
      <c r="BF682" s="195">
        <f>IF(N682="snížená",J682,0)</f>
        <v>0</v>
      </c>
      <c r="BG682" s="195">
        <f>IF(N682="zákl. přenesená",J682,0)</f>
        <v>0</v>
      </c>
      <c r="BH682" s="195">
        <f>IF(N682="sníž. přenesená",J682,0)</f>
        <v>0</v>
      </c>
      <c r="BI682" s="195">
        <f>IF(N682="nulová",J682,0)</f>
        <v>0</v>
      </c>
      <c r="BJ682" s="112" t="s">
        <v>544</v>
      </c>
      <c r="BK682" s="195">
        <f>ROUND(I682*H682,2)</f>
        <v>0</v>
      </c>
      <c r="BL682" s="112" t="s">
        <v>863</v>
      </c>
      <c r="BM682" s="194" t="s">
        <v>1589</v>
      </c>
    </row>
    <row r="683" spans="2:65" s="119" customFormat="1" x14ac:dyDescent="0.25">
      <c r="B683" s="120"/>
      <c r="D683" s="196" t="s">
        <v>865</v>
      </c>
      <c r="F683" s="197" t="s">
        <v>1588</v>
      </c>
      <c r="L683" s="120"/>
      <c r="M683" s="198"/>
      <c r="T683" s="199"/>
      <c r="AT683" s="112" t="s">
        <v>865</v>
      </c>
      <c r="AU683" s="112" t="s">
        <v>240</v>
      </c>
    </row>
    <row r="684" spans="2:65" s="202" customFormat="1" ht="11.25" x14ac:dyDescent="0.25">
      <c r="B684" s="203"/>
      <c r="D684" s="196" t="s">
        <v>869</v>
      </c>
      <c r="F684" s="205" t="s">
        <v>6471</v>
      </c>
      <c r="H684" s="206">
        <v>45.54</v>
      </c>
      <c r="L684" s="203"/>
      <c r="M684" s="207"/>
      <c r="T684" s="208"/>
      <c r="AT684" s="204" t="s">
        <v>869</v>
      </c>
      <c r="AU684" s="204" t="s">
        <v>240</v>
      </c>
      <c r="AV684" s="202" t="s">
        <v>240</v>
      </c>
      <c r="AW684" s="202" t="s">
        <v>787</v>
      </c>
      <c r="AX684" s="202" t="s">
        <v>544</v>
      </c>
      <c r="AY684" s="204" t="s">
        <v>858</v>
      </c>
    </row>
    <row r="685" spans="2:65" s="119" customFormat="1" ht="24.2" customHeight="1" x14ac:dyDescent="0.25">
      <c r="B685" s="120"/>
      <c r="C685" s="418" t="s">
        <v>1590</v>
      </c>
      <c r="D685" s="418" t="s">
        <v>512</v>
      </c>
      <c r="E685" s="419" t="s">
        <v>137</v>
      </c>
      <c r="F685" s="420" t="s">
        <v>1591</v>
      </c>
      <c r="G685" s="421" t="s">
        <v>85</v>
      </c>
      <c r="H685" s="422">
        <v>222.2</v>
      </c>
      <c r="I685" s="423"/>
      <c r="J685" s="423">
        <f>ROUND(I685*H685,2)</f>
        <v>0</v>
      </c>
      <c r="K685" s="420" t="s">
        <v>862</v>
      </c>
      <c r="L685" s="120"/>
      <c r="M685" s="190" t="s">
        <v>792</v>
      </c>
      <c r="N685" s="191" t="s">
        <v>809</v>
      </c>
      <c r="O685" s="192">
        <v>0.11</v>
      </c>
      <c r="P685" s="192">
        <f>O685*H685</f>
        <v>24.442</v>
      </c>
      <c r="Q685" s="192">
        <v>0</v>
      </c>
      <c r="R685" s="192">
        <f>Q685*H685</f>
        <v>0</v>
      </c>
      <c r="S685" s="192">
        <v>0</v>
      </c>
      <c r="T685" s="193">
        <f>S685*H685</f>
        <v>0</v>
      </c>
      <c r="AR685" s="194" t="s">
        <v>863</v>
      </c>
      <c r="AT685" s="194" t="s">
        <v>512</v>
      </c>
      <c r="AU685" s="194" t="s">
        <v>240</v>
      </c>
      <c r="AY685" s="112" t="s">
        <v>858</v>
      </c>
      <c r="BE685" s="195">
        <f>IF(N685="základní",J685,0)</f>
        <v>0</v>
      </c>
      <c r="BF685" s="195">
        <f>IF(N685="snížená",J685,0)</f>
        <v>0</v>
      </c>
      <c r="BG685" s="195">
        <f>IF(N685="zákl. přenesená",J685,0)</f>
        <v>0</v>
      </c>
      <c r="BH685" s="195">
        <f>IF(N685="sníž. přenesená",J685,0)</f>
        <v>0</v>
      </c>
      <c r="BI685" s="195">
        <f>IF(N685="nulová",J685,0)</f>
        <v>0</v>
      </c>
      <c r="BJ685" s="112" t="s">
        <v>544</v>
      </c>
      <c r="BK685" s="195">
        <f>ROUND(I685*H685,2)</f>
        <v>0</v>
      </c>
      <c r="BL685" s="112" t="s">
        <v>863</v>
      </c>
      <c r="BM685" s="194" t="s">
        <v>1592</v>
      </c>
    </row>
    <row r="686" spans="2:65" s="119" customFormat="1" ht="29.25" x14ac:dyDescent="0.25">
      <c r="B686" s="120"/>
      <c r="D686" s="196" t="s">
        <v>865</v>
      </c>
      <c r="F686" s="197" t="s">
        <v>1593</v>
      </c>
      <c r="L686" s="120"/>
      <c r="M686" s="198"/>
      <c r="T686" s="199"/>
      <c r="AT686" s="112" t="s">
        <v>865</v>
      </c>
      <c r="AU686" s="112" t="s">
        <v>240</v>
      </c>
    </row>
    <row r="687" spans="2:65" s="119" customFormat="1" x14ac:dyDescent="0.25">
      <c r="B687" s="120"/>
      <c r="D687" s="200" t="s">
        <v>867</v>
      </c>
      <c r="F687" s="472" t="s">
        <v>1594</v>
      </c>
      <c r="L687" s="120"/>
      <c r="M687" s="198"/>
      <c r="T687" s="199"/>
      <c r="AT687" s="112" t="s">
        <v>867</v>
      </c>
      <c r="AU687" s="112" t="s">
        <v>240</v>
      </c>
    </row>
    <row r="688" spans="2:65" s="209" customFormat="1" ht="11.25" x14ac:dyDescent="0.25">
      <c r="B688" s="210"/>
      <c r="D688" s="196" t="s">
        <v>869</v>
      </c>
      <c r="E688" s="211" t="s">
        <v>792</v>
      </c>
      <c r="F688" s="212" t="s">
        <v>6472</v>
      </c>
      <c r="H688" s="211" t="s">
        <v>792</v>
      </c>
      <c r="L688" s="210"/>
      <c r="M688" s="213"/>
      <c r="T688" s="214"/>
      <c r="AT688" s="211" t="s">
        <v>869</v>
      </c>
      <c r="AU688" s="211" t="s">
        <v>240</v>
      </c>
      <c r="AV688" s="209" t="s">
        <v>544</v>
      </c>
      <c r="AW688" s="209" t="s">
        <v>871</v>
      </c>
      <c r="AX688" s="209" t="s">
        <v>857</v>
      </c>
      <c r="AY688" s="211" t="s">
        <v>858</v>
      </c>
    </row>
    <row r="689" spans="2:65" s="202" customFormat="1" ht="11.25" x14ac:dyDescent="0.25">
      <c r="B689" s="203"/>
      <c r="D689" s="196" t="s">
        <v>869</v>
      </c>
      <c r="E689" s="204" t="s">
        <v>792</v>
      </c>
      <c r="F689" s="205" t="s">
        <v>1595</v>
      </c>
      <c r="H689" s="206">
        <v>37.200000000000003</v>
      </c>
      <c r="L689" s="203"/>
      <c r="M689" s="207"/>
      <c r="T689" s="208"/>
      <c r="AT689" s="204" t="s">
        <v>869</v>
      </c>
      <c r="AU689" s="204" t="s">
        <v>240</v>
      </c>
      <c r="AV689" s="202" t="s">
        <v>240</v>
      </c>
      <c r="AW689" s="202" t="s">
        <v>871</v>
      </c>
      <c r="AX689" s="202" t="s">
        <v>857</v>
      </c>
      <c r="AY689" s="204" t="s">
        <v>858</v>
      </c>
    </row>
    <row r="690" spans="2:65" s="202" customFormat="1" ht="11.25" x14ac:dyDescent="0.25">
      <c r="B690" s="203"/>
      <c r="D690" s="196" t="s">
        <v>869</v>
      </c>
      <c r="E690" s="204" t="s">
        <v>792</v>
      </c>
      <c r="F690" s="205" t="s">
        <v>1596</v>
      </c>
      <c r="H690" s="206">
        <v>62.4</v>
      </c>
      <c r="L690" s="203"/>
      <c r="M690" s="207"/>
      <c r="T690" s="208"/>
      <c r="AT690" s="204" t="s">
        <v>869</v>
      </c>
      <c r="AU690" s="204" t="s">
        <v>240</v>
      </c>
      <c r="AV690" s="202" t="s">
        <v>240</v>
      </c>
      <c r="AW690" s="202" t="s">
        <v>871</v>
      </c>
      <c r="AX690" s="202" t="s">
        <v>857</v>
      </c>
      <c r="AY690" s="204" t="s">
        <v>858</v>
      </c>
    </row>
    <row r="691" spans="2:65" s="202" customFormat="1" ht="11.25" x14ac:dyDescent="0.25">
      <c r="B691" s="203"/>
      <c r="D691" s="196" t="s">
        <v>869</v>
      </c>
      <c r="E691" s="204" t="s">
        <v>792</v>
      </c>
      <c r="F691" s="205" t="s">
        <v>1597</v>
      </c>
      <c r="H691" s="206">
        <v>31.2</v>
      </c>
      <c r="L691" s="203"/>
      <c r="M691" s="207"/>
      <c r="T691" s="208"/>
      <c r="AT691" s="204" t="s">
        <v>869</v>
      </c>
      <c r="AU691" s="204" t="s">
        <v>240</v>
      </c>
      <c r="AV691" s="202" t="s">
        <v>240</v>
      </c>
      <c r="AW691" s="202" t="s">
        <v>871</v>
      </c>
      <c r="AX691" s="202" t="s">
        <v>857</v>
      </c>
      <c r="AY691" s="204" t="s">
        <v>858</v>
      </c>
    </row>
    <row r="692" spans="2:65" s="202" customFormat="1" ht="11.25" x14ac:dyDescent="0.25">
      <c r="B692" s="203"/>
      <c r="D692" s="196" t="s">
        <v>869</v>
      </c>
      <c r="E692" s="204" t="s">
        <v>792</v>
      </c>
      <c r="F692" s="205" t="s">
        <v>1598</v>
      </c>
      <c r="H692" s="206">
        <v>28</v>
      </c>
      <c r="L692" s="203"/>
      <c r="M692" s="207"/>
      <c r="T692" s="208"/>
      <c r="AT692" s="204" t="s">
        <v>869</v>
      </c>
      <c r="AU692" s="204" t="s">
        <v>240</v>
      </c>
      <c r="AV692" s="202" t="s">
        <v>240</v>
      </c>
      <c r="AW692" s="202" t="s">
        <v>871</v>
      </c>
      <c r="AX692" s="202" t="s">
        <v>857</v>
      </c>
      <c r="AY692" s="204" t="s">
        <v>858</v>
      </c>
    </row>
    <row r="693" spans="2:65" s="202" customFormat="1" ht="11.25" x14ac:dyDescent="0.25">
      <c r="B693" s="203"/>
      <c r="D693" s="196" t="s">
        <v>869</v>
      </c>
      <c r="E693" s="204" t="s">
        <v>792</v>
      </c>
      <c r="F693" s="205" t="s">
        <v>1599</v>
      </c>
      <c r="H693" s="206">
        <v>28.8</v>
      </c>
      <c r="L693" s="203"/>
      <c r="M693" s="207"/>
      <c r="T693" s="208"/>
      <c r="AT693" s="204" t="s">
        <v>869</v>
      </c>
      <c r="AU693" s="204" t="s">
        <v>240</v>
      </c>
      <c r="AV693" s="202" t="s">
        <v>240</v>
      </c>
      <c r="AW693" s="202" t="s">
        <v>871</v>
      </c>
      <c r="AX693" s="202" t="s">
        <v>857</v>
      </c>
      <c r="AY693" s="204" t="s">
        <v>858</v>
      </c>
    </row>
    <row r="694" spans="2:65" s="202" customFormat="1" ht="11.25" x14ac:dyDescent="0.25">
      <c r="B694" s="203"/>
      <c r="D694" s="196" t="s">
        <v>869</v>
      </c>
      <c r="E694" s="204" t="s">
        <v>792</v>
      </c>
      <c r="F694" s="205" t="s">
        <v>1600</v>
      </c>
      <c r="H694" s="206">
        <v>15.6</v>
      </c>
      <c r="L694" s="203"/>
      <c r="M694" s="207"/>
      <c r="T694" s="208"/>
      <c r="AT694" s="204" t="s">
        <v>869</v>
      </c>
      <c r="AU694" s="204" t="s">
        <v>240</v>
      </c>
      <c r="AV694" s="202" t="s">
        <v>240</v>
      </c>
      <c r="AW694" s="202" t="s">
        <v>871</v>
      </c>
      <c r="AX694" s="202" t="s">
        <v>857</v>
      </c>
      <c r="AY694" s="204" t="s">
        <v>858</v>
      </c>
    </row>
    <row r="695" spans="2:65" s="202" customFormat="1" ht="11.25" x14ac:dyDescent="0.25">
      <c r="B695" s="203"/>
      <c r="D695" s="196" t="s">
        <v>869</v>
      </c>
      <c r="E695" s="204" t="s">
        <v>792</v>
      </c>
      <c r="F695" s="205" t="s">
        <v>6473</v>
      </c>
      <c r="H695" s="206">
        <v>19</v>
      </c>
      <c r="L695" s="203"/>
      <c r="M695" s="207"/>
      <c r="T695" s="208"/>
      <c r="AT695" s="204" t="s">
        <v>869</v>
      </c>
      <c r="AU695" s="204" t="s">
        <v>240</v>
      </c>
      <c r="AV695" s="202" t="s">
        <v>240</v>
      </c>
      <c r="AW695" s="202" t="s">
        <v>871</v>
      </c>
      <c r="AX695" s="202" t="s">
        <v>857</v>
      </c>
      <c r="AY695" s="204" t="s">
        <v>858</v>
      </c>
    </row>
    <row r="696" spans="2:65" s="119" customFormat="1" ht="24.2" customHeight="1" x14ac:dyDescent="0.25">
      <c r="B696" s="120"/>
      <c r="C696" s="432" t="s">
        <v>1601</v>
      </c>
      <c r="D696" s="432" t="s">
        <v>932</v>
      </c>
      <c r="E696" s="433" t="s">
        <v>1602</v>
      </c>
      <c r="F696" s="434" t="s">
        <v>1603</v>
      </c>
      <c r="G696" s="435" t="s">
        <v>85</v>
      </c>
      <c r="H696" s="436">
        <v>244.42</v>
      </c>
      <c r="I696" s="437"/>
      <c r="J696" s="437">
        <f>ROUND(I696*H696,2)</f>
        <v>0</v>
      </c>
      <c r="K696" s="434" t="s">
        <v>862</v>
      </c>
      <c r="L696" s="215"/>
      <c r="M696" s="216" t="s">
        <v>792</v>
      </c>
      <c r="N696" s="217" t="s">
        <v>809</v>
      </c>
      <c r="O696" s="192">
        <v>0</v>
      </c>
      <c r="P696" s="192">
        <f>O696*H696</f>
        <v>0</v>
      </c>
      <c r="Q696" s="192">
        <v>1.8000000000000001E-4</v>
      </c>
      <c r="R696" s="192">
        <f>Q696*H696</f>
        <v>4.3995600000000003E-2</v>
      </c>
      <c r="S696" s="192">
        <v>0</v>
      </c>
      <c r="T696" s="193">
        <f>S696*H696</f>
        <v>0</v>
      </c>
      <c r="AR696" s="194" t="s">
        <v>905</v>
      </c>
      <c r="AT696" s="194" t="s">
        <v>932</v>
      </c>
      <c r="AU696" s="194" t="s">
        <v>240</v>
      </c>
      <c r="AY696" s="112" t="s">
        <v>858</v>
      </c>
      <c r="BE696" s="195">
        <f>IF(N696="základní",J696,0)</f>
        <v>0</v>
      </c>
      <c r="BF696" s="195">
        <f>IF(N696="snížená",J696,0)</f>
        <v>0</v>
      </c>
      <c r="BG696" s="195">
        <f>IF(N696="zákl. přenesená",J696,0)</f>
        <v>0</v>
      </c>
      <c r="BH696" s="195">
        <f>IF(N696="sníž. přenesená",J696,0)</f>
        <v>0</v>
      </c>
      <c r="BI696" s="195">
        <f>IF(N696="nulová",J696,0)</f>
        <v>0</v>
      </c>
      <c r="BJ696" s="112" t="s">
        <v>544</v>
      </c>
      <c r="BK696" s="195">
        <f>ROUND(I696*H696,2)</f>
        <v>0</v>
      </c>
      <c r="BL696" s="112" t="s">
        <v>863</v>
      </c>
      <c r="BM696" s="194" t="s">
        <v>1604</v>
      </c>
    </row>
    <row r="697" spans="2:65" s="119" customFormat="1" ht="19.5" x14ac:dyDescent="0.25">
      <c r="B697" s="120"/>
      <c r="D697" s="196" t="s">
        <v>865</v>
      </c>
      <c r="F697" s="197" t="s">
        <v>1603</v>
      </c>
      <c r="L697" s="120"/>
      <c r="M697" s="198"/>
      <c r="T697" s="199"/>
      <c r="AT697" s="112" t="s">
        <v>865</v>
      </c>
      <c r="AU697" s="112" t="s">
        <v>240</v>
      </c>
    </row>
    <row r="698" spans="2:65" s="202" customFormat="1" ht="11.25" x14ac:dyDescent="0.25">
      <c r="B698" s="203"/>
      <c r="D698" s="196" t="s">
        <v>869</v>
      </c>
      <c r="F698" s="205" t="s">
        <v>6474</v>
      </c>
      <c r="H698" s="206">
        <v>244.42</v>
      </c>
      <c r="L698" s="203"/>
      <c r="M698" s="207"/>
      <c r="T698" s="208"/>
      <c r="AT698" s="204" t="s">
        <v>869</v>
      </c>
      <c r="AU698" s="204" t="s">
        <v>240</v>
      </c>
      <c r="AV698" s="202" t="s">
        <v>240</v>
      </c>
      <c r="AW698" s="202" t="s">
        <v>787</v>
      </c>
      <c r="AX698" s="202" t="s">
        <v>544</v>
      </c>
      <c r="AY698" s="204" t="s">
        <v>858</v>
      </c>
    </row>
    <row r="699" spans="2:65" s="119" customFormat="1" ht="24.2" customHeight="1" x14ac:dyDescent="0.25">
      <c r="B699" s="120"/>
      <c r="C699" s="418" t="s">
        <v>1605</v>
      </c>
      <c r="D699" s="418" t="s">
        <v>512</v>
      </c>
      <c r="E699" s="419" t="s">
        <v>138</v>
      </c>
      <c r="F699" s="420" t="s">
        <v>139</v>
      </c>
      <c r="G699" s="421" t="s">
        <v>85</v>
      </c>
      <c r="H699" s="422">
        <v>166.4</v>
      </c>
      <c r="I699" s="423"/>
      <c r="J699" s="423">
        <f>ROUND(I699*H699,2)</f>
        <v>0</v>
      </c>
      <c r="K699" s="420" t="s">
        <v>862</v>
      </c>
      <c r="L699" s="120"/>
      <c r="M699" s="190" t="s">
        <v>792</v>
      </c>
      <c r="N699" s="191" t="s">
        <v>809</v>
      </c>
      <c r="O699" s="192">
        <v>9.6000000000000002E-2</v>
      </c>
      <c r="P699" s="192">
        <f>O699*H699</f>
        <v>15.974400000000001</v>
      </c>
      <c r="Q699" s="192">
        <v>0</v>
      </c>
      <c r="R699" s="192">
        <f>Q699*H699</f>
        <v>0</v>
      </c>
      <c r="S699" s="192">
        <v>0</v>
      </c>
      <c r="T699" s="193">
        <f>S699*H699</f>
        <v>0</v>
      </c>
      <c r="AR699" s="194" t="s">
        <v>863</v>
      </c>
      <c r="AT699" s="194" t="s">
        <v>512</v>
      </c>
      <c r="AU699" s="194" t="s">
        <v>240</v>
      </c>
      <c r="AY699" s="112" t="s">
        <v>858</v>
      </c>
      <c r="BE699" s="195">
        <f>IF(N699="základní",J699,0)</f>
        <v>0</v>
      </c>
      <c r="BF699" s="195">
        <f>IF(N699="snížená",J699,0)</f>
        <v>0</v>
      </c>
      <c r="BG699" s="195">
        <f>IF(N699="zákl. přenesená",J699,0)</f>
        <v>0</v>
      </c>
      <c r="BH699" s="195">
        <f>IF(N699="sníž. přenesená",J699,0)</f>
        <v>0</v>
      </c>
      <c r="BI699" s="195">
        <f>IF(N699="nulová",J699,0)</f>
        <v>0</v>
      </c>
      <c r="BJ699" s="112" t="s">
        <v>544</v>
      </c>
      <c r="BK699" s="195">
        <f>ROUND(I699*H699,2)</f>
        <v>0</v>
      </c>
      <c r="BL699" s="112" t="s">
        <v>863</v>
      </c>
      <c r="BM699" s="194" t="s">
        <v>1606</v>
      </c>
    </row>
    <row r="700" spans="2:65" s="119" customFormat="1" ht="39" x14ac:dyDescent="0.25">
      <c r="B700" s="120"/>
      <c r="D700" s="196" t="s">
        <v>865</v>
      </c>
      <c r="F700" s="197" t="s">
        <v>1607</v>
      </c>
      <c r="L700" s="120"/>
      <c r="M700" s="198"/>
      <c r="T700" s="199"/>
      <c r="AT700" s="112" t="s">
        <v>865</v>
      </c>
      <c r="AU700" s="112" t="s">
        <v>240</v>
      </c>
    </row>
    <row r="701" spans="2:65" s="119" customFormat="1" x14ac:dyDescent="0.25">
      <c r="B701" s="120"/>
      <c r="D701" s="200" t="s">
        <v>867</v>
      </c>
      <c r="F701" s="472" t="s">
        <v>1608</v>
      </c>
      <c r="L701" s="120"/>
      <c r="M701" s="198"/>
      <c r="T701" s="199"/>
      <c r="AT701" s="112" t="s">
        <v>867</v>
      </c>
      <c r="AU701" s="112" t="s">
        <v>240</v>
      </c>
    </row>
    <row r="702" spans="2:65" s="209" customFormat="1" ht="11.25" x14ac:dyDescent="0.25">
      <c r="B702" s="210"/>
      <c r="D702" s="196" t="s">
        <v>869</v>
      </c>
      <c r="E702" s="211" t="s">
        <v>792</v>
      </c>
      <c r="F702" s="212" t="s">
        <v>1609</v>
      </c>
      <c r="H702" s="211" t="s">
        <v>792</v>
      </c>
      <c r="L702" s="210"/>
      <c r="M702" s="213"/>
      <c r="T702" s="214"/>
      <c r="AT702" s="211" t="s">
        <v>869</v>
      </c>
      <c r="AU702" s="211" t="s">
        <v>240</v>
      </c>
      <c r="AV702" s="209" t="s">
        <v>544</v>
      </c>
      <c r="AW702" s="209" t="s">
        <v>871</v>
      </c>
      <c r="AX702" s="209" t="s">
        <v>857</v>
      </c>
      <c r="AY702" s="211" t="s">
        <v>858</v>
      </c>
    </row>
    <row r="703" spans="2:65" s="202" customFormat="1" ht="11.25" x14ac:dyDescent="0.25">
      <c r="B703" s="203"/>
      <c r="D703" s="196" t="s">
        <v>869</v>
      </c>
      <c r="E703" s="204" t="s">
        <v>792</v>
      </c>
      <c r="F703" s="205" t="s">
        <v>1610</v>
      </c>
      <c r="H703" s="206">
        <v>32.4</v>
      </c>
      <c r="L703" s="203"/>
      <c r="M703" s="207"/>
      <c r="T703" s="208"/>
      <c r="AT703" s="204" t="s">
        <v>869</v>
      </c>
      <c r="AU703" s="204" t="s">
        <v>240</v>
      </c>
      <c r="AV703" s="202" t="s">
        <v>240</v>
      </c>
      <c r="AW703" s="202" t="s">
        <v>871</v>
      </c>
      <c r="AX703" s="202" t="s">
        <v>857</v>
      </c>
      <c r="AY703" s="204" t="s">
        <v>858</v>
      </c>
    </row>
    <row r="704" spans="2:65" s="202" customFormat="1" ht="11.25" x14ac:dyDescent="0.25">
      <c r="B704" s="203"/>
      <c r="D704" s="196" t="s">
        <v>869</v>
      </c>
      <c r="E704" s="204" t="s">
        <v>792</v>
      </c>
      <c r="F704" s="205" t="s">
        <v>1611</v>
      </c>
      <c r="H704" s="206">
        <v>52.8</v>
      </c>
      <c r="L704" s="203"/>
      <c r="M704" s="207"/>
      <c r="T704" s="208"/>
      <c r="AT704" s="204" t="s">
        <v>869</v>
      </c>
      <c r="AU704" s="204" t="s">
        <v>240</v>
      </c>
      <c r="AV704" s="202" t="s">
        <v>240</v>
      </c>
      <c r="AW704" s="202" t="s">
        <v>871</v>
      </c>
      <c r="AX704" s="202" t="s">
        <v>857</v>
      </c>
      <c r="AY704" s="204" t="s">
        <v>858</v>
      </c>
    </row>
    <row r="705" spans="2:65" s="202" customFormat="1" ht="11.25" x14ac:dyDescent="0.25">
      <c r="B705" s="203"/>
      <c r="D705" s="196" t="s">
        <v>869</v>
      </c>
      <c r="E705" s="204" t="s">
        <v>792</v>
      </c>
      <c r="F705" s="205" t="s">
        <v>1612</v>
      </c>
      <c r="H705" s="206">
        <v>19.2</v>
      </c>
      <c r="L705" s="203"/>
      <c r="M705" s="207"/>
      <c r="T705" s="208"/>
      <c r="AT705" s="204" t="s">
        <v>869</v>
      </c>
      <c r="AU705" s="204" t="s">
        <v>240</v>
      </c>
      <c r="AV705" s="202" t="s">
        <v>240</v>
      </c>
      <c r="AW705" s="202" t="s">
        <v>871</v>
      </c>
      <c r="AX705" s="202" t="s">
        <v>857</v>
      </c>
      <c r="AY705" s="204" t="s">
        <v>858</v>
      </c>
    </row>
    <row r="706" spans="2:65" s="202" customFormat="1" ht="11.25" x14ac:dyDescent="0.25">
      <c r="B706" s="203"/>
      <c r="D706" s="196" t="s">
        <v>869</v>
      </c>
      <c r="E706" s="204" t="s">
        <v>792</v>
      </c>
      <c r="F706" s="205" t="s">
        <v>1613</v>
      </c>
      <c r="H706" s="206">
        <v>17.600000000000001</v>
      </c>
      <c r="L706" s="203"/>
      <c r="M706" s="207"/>
      <c r="T706" s="208"/>
      <c r="AT706" s="204" t="s">
        <v>869</v>
      </c>
      <c r="AU706" s="204" t="s">
        <v>240</v>
      </c>
      <c r="AV706" s="202" t="s">
        <v>240</v>
      </c>
      <c r="AW706" s="202" t="s">
        <v>871</v>
      </c>
      <c r="AX706" s="202" t="s">
        <v>857</v>
      </c>
      <c r="AY706" s="204" t="s">
        <v>858</v>
      </c>
    </row>
    <row r="707" spans="2:65" s="202" customFormat="1" ht="11.25" x14ac:dyDescent="0.25">
      <c r="B707" s="203"/>
      <c r="D707" s="196" t="s">
        <v>869</v>
      </c>
      <c r="E707" s="204" t="s">
        <v>792</v>
      </c>
      <c r="F707" s="205" t="s">
        <v>1599</v>
      </c>
      <c r="H707" s="206">
        <v>28.8</v>
      </c>
      <c r="L707" s="203"/>
      <c r="M707" s="207"/>
      <c r="T707" s="208"/>
      <c r="AT707" s="204" t="s">
        <v>869</v>
      </c>
      <c r="AU707" s="204" t="s">
        <v>240</v>
      </c>
      <c r="AV707" s="202" t="s">
        <v>240</v>
      </c>
      <c r="AW707" s="202" t="s">
        <v>871</v>
      </c>
      <c r="AX707" s="202" t="s">
        <v>857</v>
      </c>
      <c r="AY707" s="204" t="s">
        <v>858</v>
      </c>
    </row>
    <row r="708" spans="2:65" s="202" customFormat="1" ht="11.25" x14ac:dyDescent="0.25">
      <c r="B708" s="203"/>
      <c r="D708" s="196" t="s">
        <v>869</v>
      </c>
      <c r="E708" s="204" t="s">
        <v>792</v>
      </c>
      <c r="F708" s="205" t="s">
        <v>1600</v>
      </c>
      <c r="H708" s="206">
        <v>15.6</v>
      </c>
      <c r="L708" s="203"/>
      <c r="M708" s="207"/>
      <c r="T708" s="208"/>
      <c r="AT708" s="204" t="s">
        <v>869</v>
      </c>
      <c r="AU708" s="204" t="s">
        <v>240</v>
      </c>
      <c r="AV708" s="202" t="s">
        <v>240</v>
      </c>
      <c r="AW708" s="202" t="s">
        <v>871</v>
      </c>
      <c r="AX708" s="202" t="s">
        <v>857</v>
      </c>
      <c r="AY708" s="204" t="s">
        <v>858</v>
      </c>
    </row>
    <row r="709" spans="2:65" s="119" customFormat="1" ht="24.2" customHeight="1" x14ac:dyDescent="0.25">
      <c r="B709" s="120"/>
      <c r="C709" s="432" t="s">
        <v>1614</v>
      </c>
      <c r="D709" s="432" t="s">
        <v>932</v>
      </c>
      <c r="E709" s="433" t="s">
        <v>140</v>
      </c>
      <c r="F709" s="434" t="s">
        <v>1615</v>
      </c>
      <c r="G709" s="435" t="s">
        <v>85</v>
      </c>
      <c r="H709" s="436">
        <v>183.04</v>
      </c>
      <c r="I709" s="437"/>
      <c r="J709" s="437">
        <f>ROUND(I709*H709,2)</f>
        <v>0</v>
      </c>
      <c r="K709" s="434" t="s">
        <v>862</v>
      </c>
      <c r="L709" s="215"/>
      <c r="M709" s="216" t="s">
        <v>792</v>
      </c>
      <c r="N709" s="217" t="s">
        <v>809</v>
      </c>
      <c r="O709" s="192">
        <v>0</v>
      </c>
      <c r="P709" s="192">
        <f>O709*H709</f>
        <v>0</v>
      </c>
      <c r="Q709" s="192">
        <v>4.0000000000000003E-5</v>
      </c>
      <c r="R709" s="192">
        <f>Q709*H709</f>
        <v>7.3216000000000002E-3</v>
      </c>
      <c r="S709" s="192">
        <v>0</v>
      </c>
      <c r="T709" s="193">
        <f>S709*H709</f>
        <v>0</v>
      </c>
      <c r="AR709" s="194" t="s">
        <v>905</v>
      </c>
      <c r="AT709" s="194" t="s">
        <v>932</v>
      </c>
      <c r="AU709" s="194" t="s">
        <v>240</v>
      </c>
      <c r="AY709" s="112" t="s">
        <v>858</v>
      </c>
      <c r="BE709" s="195">
        <f>IF(N709="základní",J709,0)</f>
        <v>0</v>
      </c>
      <c r="BF709" s="195">
        <f>IF(N709="snížená",J709,0)</f>
        <v>0</v>
      </c>
      <c r="BG709" s="195">
        <f>IF(N709="zákl. přenesená",J709,0)</f>
        <v>0</v>
      </c>
      <c r="BH709" s="195">
        <f>IF(N709="sníž. přenesená",J709,0)</f>
        <v>0</v>
      </c>
      <c r="BI709" s="195">
        <f>IF(N709="nulová",J709,0)</f>
        <v>0</v>
      </c>
      <c r="BJ709" s="112" t="s">
        <v>544</v>
      </c>
      <c r="BK709" s="195">
        <f>ROUND(I709*H709,2)</f>
        <v>0</v>
      </c>
      <c r="BL709" s="112" t="s">
        <v>863</v>
      </c>
      <c r="BM709" s="194" t="s">
        <v>1616</v>
      </c>
    </row>
    <row r="710" spans="2:65" s="119" customFormat="1" x14ac:dyDescent="0.25">
      <c r="B710" s="120"/>
      <c r="D710" s="196" t="s">
        <v>865</v>
      </c>
      <c r="F710" s="197" t="s">
        <v>1615</v>
      </c>
      <c r="L710" s="120"/>
      <c r="M710" s="198"/>
      <c r="T710" s="199"/>
      <c r="AT710" s="112" t="s">
        <v>865</v>
      </c>
      <c r="AU710" s="112" t="s">
        <v>240</v>
      </c>
    </row>
    <row r="711" spans="2:65" s="202" customFormat="1" ht="11.25" x14ac:dyDescent="0.25">
      <c r="B711" s="203"/>
      <c r="D711" s="196" t="s">
        <v>869</v>
      </c>
      <c r="F711" s="205" t="s">
        <v>1617</v>
      </c>
      <c r="H711" s="206">
        <v>183.04</v>
      </c>
      <c r="L711" s="203"/>
      <c r="M711" s="207"/>
      <c r="T711" s="208"/>
      <c r="AT711" s="204" t="s">
        <v>869</v>
      </c>
      <c r="AU711" s="204" t="s">
        <v>240</v>
      </c>
      <c r="AV711" s="202" t="s">
        <v>240</v>
      </c>
      <c r="AW711" s="202" t="s">
        <v>787</v>
      </c>
      <c r="AX711" s="202" t="s">
        <v>544</v>
      </c>
      <c r="AY711" s="204" t="s">
        <v>858</v>
      </c>
    </row>
    <row r="712" spans="2:65" s="119" customFormat="1" ht="44.25" customHeight="1" x14ac:dyDescent="0.25">
      <c r="B712" s="120"/>
      <c r="C712" s="418" t="s">
        <v>1618</v>
      </c>
      <c r="D712" s="418" t="s">
        <v>512</v>
      </c>
      <c r="E712" s="419" t="s">
        <v>143</v>
      </c>
      <c r="F712" s="420" t="s">
        <v>144</v>
      </c>
      <c r="G712" s="421" t="s">
        <v>66</v>
      </c>
      <c r="H712" s="422">
        <v>151.11000000000001</v>
      </c>
      <c r="I712" s="423"/>
      <c r="J712" s="423">
        <f>ROUND(I712*H712,2)</f>
        <v>0</v>
      </c>
      <c r="K712" s="420" t="s">
        <v>862</v>
      </c>
      <c r="L712" s="120"/>
      <c r="M712" s="190" t="s">
        <v>792</v>
      </c>
      <c r="N712" s="191" t="s">
        <v>809</v>
      </c>
      <c r="O712" s="192">
        <v>1.04</v>
      </c>
      <c r="P712" s="192">
        <f>O712*H712</f>
        <v>157.15440000000001</v>
      </c>
      <c r="Q712" s="192">
        <v>8.5199999999999998E-3</v>
      </c>
      <c r="R712" s="192">
        <f>Q712*H712</f>
        <v>1.2874572000000002</v>
      </c>
      <c r="S712" s="192">
        <v>0</v>
      </c>
      <c r="T712" s="193">
        <f>S712*H712</f>
        <v>0</v>
      </c>
      <c r="AR712" s="194" t="s">
        <v>863</v>
      </c>
      <c r="AT712" s="194" t="s">
        <v>512</v>
      </c>
      <c r="AU712" s="194" t="s">
        <v>240</v>
      </c>
      <c r="AY712" s="112" t="s">
        <v>858</v>
      </c>
      <c r="BE712" s="195">
        <f>IF(N712="základní",J712,0)</f>
        <v>0</v>
      </c>
      <c r="BF712" s="195">
        <f>IF(N712="snížená",J712,0)</f>
        <v>0</v>
      </c>
      <c r="BG712" s="195">
        <f>IF(N712="zákl. přenesená",J712,0)</f>
        <v>0</v>
      </c>
      <c r="BH712" s="195">
        <f>IF(N712="sníž. přenesená",J712,0)</f>
        <v>0</v>
      </c>
      <c r="BI712" s="195">
        <f>IF(N712="nulová",J712,0)</f>
        <v>0</v>
      </c>
      <c r="BJ712" s="112" t="s">
        <v>544</v>
      </c>
      <c r="BK712" s="195">
        <f>ROUND(I712*H712,2)</f>
        <v>0</v>
      </c>
      <c r="BL712" s="112" t="s">
        <v>863</v>
      </c>
      <c r="BM712" s="194" t="s">
        <v>1619</v>
      </c>
    </row>
    <row r="713" spans="2:65" s="119" customFormat="1" ht="48.75" x14ac:dyDescent="0.25">
      <c r="B713" s="120"/>
      <c r="D713" s="196" t="s">
        <v>865</v>
      </c>
      <c r="F713" s="197" t="s">
        <v>1620</v>
      </c>
      <c r="L713" s="120"/>
      <c r="M713" s="198"/>
      <c r="T713" s="199"/>
      <c r="AT713" s="112" t="s">
        <v>865</v>
      </c>
      <c r="AU713" s="112" t="s">
        <v>240</v>
      </c>
    </row>
    <row r="714" spans="2:65" s="119" customFormat="1" x14ac:dyDescent="0.25">
      <c r="B714" s="120"/>
      <c r="D714" s="200" t="s">
        <v>867</v>
      </c>
      <c r="F714" s="472" t="s">
        <v>1621</v>
      </c>
      <c r="L714" s="120"/>
      <c r="M714" s="198"/>
      <c r="T714" s="199"/>
      <c r="AT714" s="112" t="s">
        <v>867</v>
      </c>
      <c r="AU714" s="112" t="s">
        <v>240</v>
      </c>
    </row>
    <row r="715" spans="2:65" s="202" customFormat="1" ht="11.25" x14ac:dyDescent="0.25">
      <c r="B715" s="203"/>
      <c r="D715" s="196" t="s">
        <v>869</v>
      </c>
      <c r="E715" s="204" t="s">
        <v>792</v>
      </c>
      <c r="F715" s="205" t="s">
        <v>1564</v>
      </c>
      <c r="H715" s="206">
        <v>201.23</v>
      </c>
      <c r="L715" s="203"/>
      <c r="M715" s="207"/>
      <c r="T715" s="208"/>
      <c r="AT715" s="204" t="s">
        <v>869</v>
      </c>
      <c r="AU715" s="204" t="s">
        <v>240</v>
      </c>
      <c r="AV715" s="202" t="s">
        <v>240</v>
      </c>
      <c r="AW715" s="202" t="s">
        <v>871</v>
      </c>
      <c r="AX715" s="202" t="s">
        <v>857</v>
      </c>
      <c r="AY715" s="204" t="s">
        <v>858</v>
      </c>
    </row>
    <row r="716" spans="2:65" s="209" customFormat="1" ht="11.25" x14ac:dyDescent="0.25">
      <c r="B716" s="210"/>
      <c r="D716" s="196" t="s">
        <v>869</v>
      </c>
      <c r="E716" s="211" t="s">
        <v>792</v>
      </c>
      <c r="F716" s="212" t="s">
        <v>1565</v>
      </c>
      <c r="H716" s="211" t="s">
        <v>792</v>
      </c>
      <c r="L716" s="210"/>
      <c r="M716" s="213"/>
      <c r="T716" s="214"/>
      <c r="AT716" s="211" t="s">
        <v>869</v>
      </c>
      <c r="AU716" s="211" t="s">
        <v>240</v>
      </c>
      <c r="AV716" s="209" t="s">
        <v>544</v>
      </c>
      <c r="AW716" s="209" t="s">
        <v>871</v>
      </c>
      <c r="AX716" s="209" t="s">
        <v>857</v>
      </c>
      <c r="AY716" s="211" t="s">
        <v>858</v>
      </c>
    </row>
    <row r="717" spans="2:65" s="202" customFormat="1" ht="11.25" x14ac:dyDescent="0.25">
      <c r="B717" s="203"/>
      <c r="D717" s="196" t="s">
        <v>869</v>
      </c>
      <c r="E717" s="204" t="s">
        <v>792</v>
      </c>
      <c r="F717" s="205" t="s">
        <v>1566</v>
      </c>
      <c r="H717" s="206">
        <v>-5.52</v>
      </c>
      <c r="L717" s="203"/>
      <c r="M717" s="207"/>
      <c r="T717" s="208"/>
      <c r="AT717" s="204" t="s">
        <v>869</v>
      </c>
      <c r="AU717" s="204" t="s">
        <v>240</v>
      </c>
      <c r="AV717" s="202" t="s">
        <v>240</v>
      </c>
      <c r="AW717" s="202" t="s">
        <v>871</v>
      </c>
      <c r="AX717" s="202" t="s">
        <v>857</v>
      </c>
      <c r="AY717" s="204" t="s">
        <v>858</v>
      </c>
    </row>
    <row r="718" spans="2:65" s="202" customFormat="1" ht="11.25" x14ac:dyDescent="0.25">
      <c r="B718" s="203"/>
      <c r="D718" s="196" t="s">
        <v>869</v>
      </c>
      <c r="E718" s="204" t="s">
        <v>792</v>
      </c>
      <c r="F718" s="205" t="s">
        <v>1567</v>
      </c>
      <c r="H718" s="206">
        <v>-8.64</v>
      </c>
      <c r="L718" s="203"/>
      <c r="M718" s="207"/>
      <c r="T718" s="208"/>
      <c r="AT718" s="204" t="s">
        <v>869</v>
      </c>
      <c r="AU718" s="204" t="s">
        <v>240</v>
      </c>
      <c r="AV718" s="202" t="s">
        <v>240</v>
      </c>
      <c r="AW718" s="202" t="s">
        <v>871</v>
      </c>
      <c r="AX718" s="202" t="s">
        <v>857</v>
      </c>
      <c r="AY718" s="204" t="s">
        <v>858</v>
      </c>
    </row>
    <row r="719" spans="2:65" s="202" customFormat="1" ht="11.25" x14ac:dyDescent="0.25">
      <c r="B719" s="203"/>
      <c r="D719" s="196" t="s">
        <v>869</v>
      </c>
      <c r="E719" s="204" t="s">
        <v>792</v>
      </c>
      <c r="F719" s="205" t="s">
        <v>1568</v>
      </c>
      <c r="H719" s="206">
        <v>-10.8</v>
      </c>
      <c r="L719" s="203"/>
      <c r="M719" s="207"/>
      <c r="T719" s="208"/>
      <c r="AT719" s="204" t="s">
        <v>869</v>
      </c>
      <c r="AU719" s="204" t="s">
        <v>240</v>
      </c>
      <c r="AV719" s="202" t="s">
        <v>240</v>
      </c>
      <c r="AW719" s="202" t="s">
        <v>871</v>
      </c>
      <c r="AX719" s="202" t="s">
        <v>857</v>
      </c>
      <c r="AY719" s="204" t="s">
        <v>858</v>
      </c>
    </row>
    <row r="720" spans="2:65" s="202" customFormat="1" ht="11.25" x14ac:dyDescent="0.25">
      <c r="B720" s="203"/>
      <c r="D720" s="196" t="s">
        <v>869</v>
      </c>
      <c r="E720" s="204" t="s">
        <v>792</v>
      </c>
      <c r="F720" s="205" t="s">
        <v>1569</v>
      </c>
      <c r="H720" s="206">
        <v>-9.36</v>
      </c>
      <c r="L720" s="203"/>
      <c r="M720" s="207"/>
      <c r="T720" s="208"/>
      <c r="AT720" s="204" t="s">
        <v>869</v>
      </c>
      <c r="AU720" s="204" t="s">
        <v>240</v>
      </c>
      <c r="AV720" s="202" t="s">
        <v>240</v>
      </c>
      <c r="AW720" s="202" t="s">
        <v>871</v>
      </c>
      <c r="AX720" s="202" t="s">
        <v>857</v>
      </c>
      <c r="AY720" s="204" t="s">
        <v>858</v>
      </c>
    </row>
    <row r="721" spans="2:65" s="202" customFormat="1" ht="11.25" x14ac:dyDescent="0.25">
      <c r="B721" s="203"/>
      <c r="D721" s="196" t="s">
        <v>869</v>
      </c>
      <c r="E721" s="204" t="s">
        <v>792</v>
      </c>
      <c r="F721" s="205" t="s">
        <v>1570</v>
      </c>
      <c r="H721" s="206">
        <v>-10.4</v>
      </c>
      <c r="L721" s="203"/>
      <c r="M721" s="207"/>
      <c r="T721" s="208"/>
      <c r="AT721" s="204" t="s">
        <v>869</v>
      </c>
      <c r="AU721" s="204" t="s">
        <v>240</v>
      </c>
      <c r="AV721" s="202" t="s">
        <v>240</v>
      </c>
      <c r="AW721" s="202" t="s">
        <v>871</v>
      </c>
      <c r="AX721" s="202" t="s">
        <v>857</v>
      </c>
      <c r="AY721" s="204" t="s">
        <v>858</v>
      </c>
    </row>
    <row r="722" spans="2:65" s="202" customFormat="1" ht="11.25" x14ac:dyDescent="0.25">
      <c r="B722" s="203"/>
      <c r="D722" s="196" t="s">
        <v>869</v>
      </c>
      <c r="E722" s="204" t="s">
        <v>792</v>
      </c>
      <c r="F722" s="205" t="s">
        <v>1571</v>
      </c>
      <c r="H722" s="206">
        <v>-5.4</v>
      </c>
      <c r="L722" s="203"/>
      <c r="M722" s="207"/>
      <c r="T722" s="208"/>
      <c r="AT722" s="204" t="s">
        <v>869</v>
      </c>
      <c r="AU722" s="204" t="s">
        <v>240</v>
      </c>
      <c r="AV722" s="202" t="s">
        <v>240</v>
      </c>
      <c r="AW722" s="202" t="s">
        <v>871</v>
      </c>
      <c r="AX722" s="202" t="s">
        <v>857</v>
      </c>
      <c r="AY722" s="204" t="s">
        <v>858</v>
      </c>
    </row>
    <row r="723" spans="2:65" s="119" customFormat="1" ht="21.75" customHeight="1" x14ac:dyDescent="0.25">
      <c r="B723" s="120"/>
      <c r="C723" s="432" t="s">
        <v>1622</v>
      </c>
      <c r="D723" s="432" t="s">
        <v>932</v>
      </c>
      <c r="E723" s="433" t="s">
        <v>1623</v>
      </c>
      <c r="F723" s="434" t="s">
        <v>1624</v>
      </c>
      <c r="G723" s="435" t="s">
        <v>66</v>
      </c>
      <c r="H723" s="436">
        <v>163.19900000000001</v>
      </c>
      <c r="I723" s="437"/>
      <c r="J723" s="437">
        <f>ROUND(I723*H723,2)</f>
        <v>0</v>
      </c>
      <c r="K723" s="434" t="s">
        <v>862</v>
      </c>
      <c r="L723" s="215"/>
      <c r="M723" s="216" t="s">
        <v>792</v>
      </c>
      <c r="N723" s="217" t="s">
        <v>809</v>
      </c>
      <c r="O723" s="192">
        <v>0</v>
      </c>
      <c r="P723" s="192">
        <f>O723*H723</f>
        <v>0</v>
      </c>
      <c r="Q723" s="192">
        <v>1.5E-3</v>
      </c>
      <c r="R723" s="192">
        <f>Q723*H723</f>
        <v>0.24479850000000003</v>
      </c>
      <c r="S723" s="192">
        <v>0</v>
      </c>
      <c r="T723" s="193">
        <f>S723*H723</f>
        <v>0</v>
      </c>
      <c r="AR723" s="194" t="s">
        <v>905</v>
      </c>
      <c r="AT723" s="194" t="s">
        <v>932</v>
      </c>
      <c r="AU723" s="194" t="s">
        <v>240</v>
      </c>
      <c r="AY723" s="112" t="s">
        <v>858</v>
      </c>
      <c r="BE723" s="195">
        <f>IF(N723="základní",J723,0)</f>
        <v>0</v>
      </c>
      <c r="BF723" s="195">
        <f>IF(N723="snížená",J723,0)</f>
        <v>0</v>
      </c>
      <c r="BG723" s="195">
        <f>IF(N723="zákl. přenesená",J723,0)</f>
        <v>0</v>
      </c>
      <c r="BH723" s="195">
        <f>IF(N723="sníž. přenesená",J723,0)</f>
        <v>0</v>
      </c>
      <c r="BI723" s="195">
        <f>IF(N723="nulová",J723,0)</f>
        <v>0</v>
      </c>
      <c r="BJ723" s="112" t="s">
        <v>544</v>
      </c>
      <c r="BK723" s="195">
        <f>ROUND(I723*H723,2)</f>
        <v>0</v>
      </c>
      <c r="BL723" s="112" t="s">
        <v>863</v>
      </c>
      <c r="BM723" s="194" t="s">
        <v>1625</v>
      </c>
    </row>
    <row r="724" spans="2:65" s="119" customFormat="1" x14ac:dyDescent="0.25">
      <c r="B724" s="120"/>
      <c r="D724" s="196" t="s">
        <v>865</v>
      </c>
      <c r="F724" s="197" t="s">
        <v>1624</v>
      </c>
      <c r="L724" s="120"/>
      <c r="M724" s="198"/>
      <c r="T724" s="199"/>
      <c r="AT724" s="112" t="s">
        <v>865</v>
      </c>
      <c r="AU724" s="112" t="s">
        <v>240</v>
      </c>
    </row>
    <row r="725" spans="2:65" s="202" customFormat="1" ht="11.25" x14ac:dyDescent="0.25">
      <c r="B725" s="203"/>
      <c r="D725" s="196" t="s">
        <v>869</v>
      </c>
      <c r="F725" s="205" t="s">
        <v>1626</v>
      </c>
      <c r="H725" s="206">
        <v>163.19900000000001</v>
      </c>
      <c r="L725" s="203"/>
      <c r="M725" s="207"/>
      <c r="T725" s="208"/>
      <c r="AT725" s="204" t="s">
        <v>869</v>
      </c>
      <c r="AU725" s="204" t="s">
        <v>240</v>
      </c>
      <c r="AV725" s="202" t="s">
        <v>240</v>
      </c>
      <c r="AW725" s="202" t="s">
        <v>787</v>
      </c>
      <c r="AX725" s="202" t="s">
        <v>544</v>
      </c>
      <c r="AY725" s="204" t="s">
        <v>858</v>
      </c>
    </row>
    <row r="726" spans="2:65" s="119" customFormat="1" ht="37.9" customHeight="1" x14ac:dyDescent="0.25">
      <c r="B726" s="120"/>
      <c r="C726" s="418" t="s">
        <v>1627</v>
      </c>
      <c r="D726" s="418" t="s">
        <v>512</v>
      </c>
      <c r="E726" s="419" t="s">
        <v>1628</v>
      </c>
      <c r="F726" s="420" t="s">
        <v>1629</v>
      </c>
      <c r="G726" s="421" t="s">
        <v>85</v>
      </c>
      <c r="H726" s="422">
        <v>101.6</v>
      </c>
      <c r="I726" s="423"/>
      <c r="J726" s="423">
        <f>ROUND(I726*H726,2)</f>
        <v>0</v>
      </c>
      <c r="K726" s="420" t="s">
        <v>862</v>
      </c>
      <c r="L726" s="120"/>
      <c r="M726" s="190" t="s">
        <v>792</v>
      </c>
      <c r="N726" s="191" t="s">
        <v>809</v>
      </c>
      <c r="O726" s="192">
        <v>0.3</v>
      </c>
      <c r="P726" s="192">
        <f>O726*H726</f>
        <v>30.479999999999997</v>
      </c>
      <c r="Q726" s="192">
        <v>1.7600000000000001E-3</v>
      </c>
      <c r="R726" s="192">
        <f>Q726*H726</f>
        <v>0.178816</v>
      </c>
      <c r="S726" s="192">
        <v>0</v>
      </c>
      <c r="T726" s="193">
        <f>S726*H726</f>
        <v>0</v>
      </c>
      <c r="AR726" s="194" t="s">
        <v>863</v>
      </c>
      <c r="AT726" s="194" t="s">
        <v>512</v>
      </c>
      <c r="AU726" s="194" t="s">
        <v>240</v>
      </c>
      <c r="AY726" s="112" t="s">
        <v>858</v>
      </c>
      <c r="BE726" s="195">
        <f>IF(N726="základní",J726,0)</f>
        <v>0</v>
      </c>
      <c r="BF726" s="195">
        <f>IF(N726="snížená",J726,0)</f>
        <v>0</v>
      </c>
      <c r="BG726" s="195">
        <f>IF(N726="zákl. přenesená",J726,0)</f>
        <v>0</v>
      </c>
      <c r="BH726" s="195">
        <f>IF(N726="sníž. přenesená",J726,0)</f>
        <v>0</v>
      </c>
      <c r="BI726" s="195">
        <f>IF(N726="nulová",J726,0)</f>
        <v>0</v>
      </c>
      <c r="BJ726" s="112" t="s">
        <v>544</v>
      </c>
      <c r="BK726" s="195">
        <f>ROUND(I726*H726,2)</f>
        <v>0</v>
      </c>
      <c r="BL726" s="112" t="s">
        <v>863</v>
      </c>
      <c r="BM726" s="194" t="s">
        <v>1630</v>
      </c>
    </row>
    <row r="727" spans="2:65" s="119" customFormat="1" ht="29.25" x14ac:dyDescent="0.25">
      <c r="B727" s="120"/>
      <c r="D727" s="196" t="s">
        <v>865</v>
      </c>
      <c r="F727" s="197" t="s">
        <v>1631</v>
      </c>
      <c r="L727" s="120"/>
      <c r="M727" s="198"/>
      <c r="T727" s="199"/>
      <c r="AT727" s="112" t="s">
        <v>865</v>
      </c>
      <c r="AU727" s="112" t="s">
        <v>240</v>
      </c>
    </row>
    <row r="728" spans="2:65" s="119" customFormat="1" x14ac:dyDescent="0.25">
      <c r="B728" s="120"/>
      <c r="D728" s="200" t="s">
        <v>867</v>
      </c>
      <c r="F728" s="472" t="s">
        <v>1632</v>
      </c>
      <c r="L728" s="120"/>
      <c r="M728" s="198"/>
      <c r="T728" s="199"/>
      <c r="AT728" s="112" t="s">
        <v>867</v>
      </c>
      <c r="AU728" s="112" t="s">
        <v>240</v>
      </c>
    </row>
    <row r="729" spans="2:65" s="202" customFormat="1" ht="11.25" x14ac:dyDescent="0.25">
      <c r="B729" s="203"/>
      <c r="D729" s="196" t="s">
        <v>869</v>
      </c>
      <c r="E729" s="204" t="s">
        <v>792</v>
      </c>
      <c r="F729" s="205" t="s">
        <v>1633</v>
      </c>
      <c r="H729" s="206">
        <v>18.600000000000001</v>
      </c>
      <c r="L729" s="203"/>
      <c r="M729" s="207"/>
      <c r="T729" s="208"/>
      <c r="AT729" s="204" t="s">
        <v>869</v>
      </c>
      <c r="AU729" s="204" t="s">
        <v>240</v>
      </c>
      <c r="AV729" s="202" t="s">
        <v>240</v>
      </c>
      <c r="AW729" s="202" t="s">
        <v>871</v>
      </c>
      <c r="AX729" s="202" t="s">
        <v>857</v>
      </c>
      <c r="AY729" s="204" t="s">
        <v>858</v>
      </c>
    </row>
    <row r="730" spans="2:65" s="202" customFormat="1" ht="11.25" x14ac:dyDescent="0.25">
      <c r="B730" s="203"/>
      <c r="D730" s="196" t="s">
        <v>869</v>
      </c>
      <c r="E730" s="204" t="s">
        <v>792</v>
      </c>
      <c r="F730" s="205" t="s">
        <v>1634</v>
      </c>
      <c r="H730" s="206">
        <v>31.2</v>
      </c>
      <c r="L730" s="203"/>
      <c r="M730" s="207"/>
      <c r="T730" s="208"/>
      <c r="AT730" s="204" t="s">
        <v>869</v>
      </c>
      <c r="AU730" s="204" t="s">
        <v>240</v>
      </c>
      <c r="AV730" s="202" t="s">
        <v>240</v>
      </c>
      <c r="AW730" s="202" t="s">
        <v>871</v>
      </c>
      <c r="AX730" s="202" t="s">
        <v>857</v>
      </c>
      <c r="AY730" s="204" t="s">
        <v>858</v>
      </c>
    </row>
    <row r="731" spans="2:65" s="202" customFormat="1" ht="11.25" x14ac:dyDescent="0.25">
      <c r="B731" s="203"/>
      <c r="D731" s="196" t="s">
        <v>869</v>
      </c>
      <c r="E731" s="204" t="s">
        <v>792</v>
      </c>
      <c r="F731" s="205" t="s">
        <v>1635</v>
      </c>
      <c r="H731" s="206">
        <v>15.6</v>
      </c>
      <c r="L731" s="203"/>
      <c r="M731" s="207"/>
      <c r="T731" s="208"/>
      <c r="AT731" s="204" t="s">
        <v>869</v>
      </c>
      <c r="AU731" s="204" t="s">
        <v>240</v>
      </c>
      <c r="AV731" s="202" t="s">
        <v>240</v>
      </c>
      <c r="AW731" s="202" t="s">
        <v>871</v>
      </c>
      <c r="AX731" s="202" t="s">
        <v>857</v>
      </c>
      <c r="AY731" s="204" t="s">
        <v>858</v>
      </c>
    </row>
    <row r="732" spans="2:65" s="202" customFormat="1" ht="11.25" x14ac:dyDescent="0.25">
      <c r="B732" s="203"/>
      <c r="D732" s="196" t="s">
        <v>869</v>
      </c>
      <c r="E732" s="204" t="s">
        <v>792</v>
      </c>
      <c r="F732" s="205" t="s">
        <v>1636</v>
      </c>
      <c r="H732" s="206">
        <v>14</v>
      </c>
      <c r="L732" s="203"/>
      <c r="M732" s="207"/>
      <c r="T732" s="208"/>
      <c r="AT732" s="204" t="s">
        <v>869</v>
      </c>
      <c r="AU732" s="204" t="s">
        <v>240</v>
      </c>
      <c r="AV732" s="202" t="s">
        <v>240</v>
      </c>
      <c r="AW732" s="202" t="s">
        <v>871</v>
      </c>
      <c r="AX732" s="202" t="s">
        <v>857</v>
      </c>
      <c r="AY732" s="204" t="s">
        <v>858</v>
      </c>
    </row>
    <row r="733" spans="2:65" s="202" customFormat="1" ht="11.25" x14ac:dyDescent="0.25">
      <c r="B733" s="203"/>
      <c r="D733" s="196" t="s">
        <v>869</v>
      </c>
      <c r="E733" s="204" t="s">
        <v>792</v>
      </c>
      <c r="F733" s="205" t="s">
        <v>1637</v>
      </c>
      <c r="H733" s="206">
        <v>14.4</v>
      </c>
      <c r="L733" s="203"/>
      <c r="M733" s="207"/>
      <c r="T733" s="208"/>
      <c r="AT733" s="204" t="s">
        <v>869</v>
      </c>
      <c r="AU733" s="204" t="s">
        <v>240</v>
      </c>
      <c r="AV733" s="202" t="s">
        <v>240</v>
      </c>
      <c r="AW733" s="202" t="s">
        <v>871</v>
      </c>
      <c r="AX733" s="202" t="s">
        <v>857</v>
      </c>
      <c r="AY733" s="204" t="s">
        <v>858</v>
      </c>
    </row>
    <row r="734" spans="2:65" s="202" customFormat="1" ht="11.25" x14ac:dyDescent="0.25">
      <c r="B734" s="203"/>
      <c r="D734" s="196" t="s">
        <v>869</v>
      </c>
      <c r="E734" s="204" t="s">
        <v>792</v>
      </c>
      <c r="F734" s="205" t="s">
        <v>1638</v>
      </c>
      <c r="H734" s="206">
        <v>7.8</v>
      </c>
      <c r="L734" s="203"/>
      <c r="M734" s="207"/>
      <c r="T734" s="208"/>
      <c r="AT734" s="204" t="s">
        <v>869</v>
      </c>
      <c r="AU734" s="204" t="s">
        <v>240</v>
      </c>
      <c r="AV734" s="202" t="s">
        <v>240</v>
      </c>
      <c r="AW734" s="202" t="s">
        <v>871</v>
      </c>
      <c r="AX734" s="202" t="s">
        <v>857</v>
      </c>
      <c r="AY734" s="204" t="s">
        <v>858</v>
      </c>
    </row>
    <row r="735" spans="2:65" s="119" customFormat="1" ht="24.2" customHeight="1" x14ac:dyDescent="0.25">
      <c r="B735" s="120"/>
      <c r="C735" s="432" t="s">
        <v>1639</v>
      </c>
      <c r="D735" s="432" t="s">
        <v>932</v>
      </c>
      <c r="E735" s="433" t="s">
        <v>1640</v>
      </c>
      <c r="F735" s="434" t="s">
        <v>1641</v>
      </c>
      <c r="G735" s="435" t="s">
        <v>66</v>
      </c>
      <c r="H735" s="436">
        <v>22.352</v>
      </c>
      <c r="I735" s="437"/>
      <c r="J735" s="437">
        <f>ROUND(I735*H735,2)</f>
        <v>0</v>
      </c>
      <c r="K735" s="434" t="s">
        <v>862</v>
      </c>
      <c r="L735" s="215"/>
      <c r="M735" s="216" t="s">
        <v>792</v>
      </c>
      <c r="N735" s="217" t="s">
        <v>809</v>
      </c>
      <c r="O735" s="192">
        <v>0</v>
      </c>
      <c r="P735" s="192">
        <f>O735*H735</f>
        <v>0</v>
      </c>
      <c r="Q735" s="192">
        <v>8.9999999999999998E-4</v>
      </c>
      <c r="R735" s="192">
        <f>Q735*H735</f>
        <v>2.0116800000000001E-2</v>
      </c>
      <c r="S735" s="192">
        <v>0</v>
      </c>
      <c r="T735" s="193">
        <f>S735*H735</f>
        <v>0</v>
      </c>
      <c r="AR735" s="194" t="s">
        <v>905</v>
      </c>
      <c r="AT735" s="194" t="s">
        <v>932</v>
      </c>
      <c r="AU735" s="194" t="s">
        <v>240</v>
      </c>
      <c r="AY735" s="112" t="s">
        <v>858</v>
      </c>
      <c r="BE735" s="195">
        <f>IF(N735="základní",J735,0)</f>
        <v>0</v>
      </c>
      <c r="BF735" s="195">
        <f>IF(N735="snížená",J735,0)</f>
        <v>0</v>
      </c>
      <c r="BG735" s="195">
        <f>IF(N735="zákl. přenesená",J735,0)</f>
        <v>0</v>
      </c>
      <c r="BH735" s="195">
        <f>IF(N735="sníž. přenesená",J735,0)</f>
        <v>0</v>
      </c>
      <c r="BI735" s="195">
        <f>IF(N735="nulová",J735,0)</f>
        <v>0</v>
      </c>
      <c r="BJ735" s="112" t="s">
        <v>544</v>
      </c>
      <c r="BK735" s="195">
        <f>ROUND(I735*H735,2)</f>
        <v>0</v>
      </c>
      <c r="BL735" s="112" t="s">
        <v>863</v>
      </c>
      <c r="BM735" s="194" t="s">
        <v>1642</v>
      </c>
    </row>
    <row r="736" spans="2:65" s="119" customFormat="1" ht="19.5" x14ac:dyDescent="0.25">
      <c r="B736" s="120"/>
      <c r="D736" s="196" t="s">
        <v>865</v>
      </c>
      <c r="F736" s="197" t="s">
        <v>1641</v>
      </c>
      <c r="L736" s="120"/>
      <c r="M736" s="198"/>
      <c r="T736" s="199"/>
      <c r="AT736" s="112" t="s">
        <v>865</v>
      </c>
      <c r="AU736" s="112" t="s">
        <v>240</v>
      </c>
    </row>
    <row r="737" spans="2:65" s="202" customFormat="1" ht="11.25" x14ac:dyDescent="0.25">
      <c r="B737" s="203"/>
      <c r="D737" s="196" t="s">
        <v>869</v>
      </c>
      <c r="E737" s="204" t="s">
        <v>792</v>
      </c>
      <c r="F737" s="205" t="s">
        <v>1643</v>
      </c>
      <c r="H737" s="206">
        <v>3.72</v>
      </c>
      <c r="L737" s="203"/>
      <c r="M737" s="207"/>
      <c r="T737" s="208"/>
      <c r="AT737" s="204" t="s">
        <v>869</v>
      </c>
      <c r="AU737" s="204" t="s">
        <v>240</v>
      </c>
      <c r="AV737" s="202" t="s">
        <v>240</v>
      </c>
      <c r="AW737" s="202" t="s">
        <v>871</v>
      </c>
      <c r="AX737" s="202" t="s">
        <v>857</v>
      </c>
      <c r="AY737" s="204" t="s">
        <v>858</v>
      </c>
    </row>
    <row r="738" spans="2:65" s="202" customFormat="1" ht="11.25" x14ac:dyDescent="0.25">
      <c r="B738" s="203"/>
      <c r="D738" s="196" t="s">
        <v>869</v>
      </c>
      <c r="E738" s="204" t="s">
        <v>792</v>
      </c>
      <c r="F738" s="205" t="s">
        <v>1644</v>
      </c>
      <c r="H738" s="206">
        <v>6.24</v>
      </c>
      <c r="L738" s="203"/>
      <c r="M738" s="207"/>
      <c r="T738" s="208"/>
      <c r="AT738" s="204" t="s">
        <v>869</v>
      </c>
      <c r="AU738" s="204" t="s">
        <v>240</v>
      </c>
      <c r="AV738" s="202" t="s">
        <v>240</v>
      </c>
      <c r="AW738" s="202" t="s">
        <v>871</v>
      </c>
      <c r="AX738" s="202" t="s">
        <v>857</v>
      </c>
      <c r="AY738" s="204" t="s">
        <v>858</v>
      </c>
    </row>
    <row r="739" spans="2:65" s="202" customFormat="1" ht="11.25" x14ac:dyDescent="0.25">
      <c r="B739" s="203"/>
      <c r="D739" s="196" t="s">
        <v>869</v>
      </c>
      <c r="E739" s="204" t="s">
        <v>792</v>
      </c>
      <c r="F739" s="205" t="s">
        <v>1645</v>
      </c>
      <c r="H739" s="206">
        <v>3.12</v>
      </c>
      <c r="L739" s="203"/>
      <c r="M739" s="207"/>
      <c r="T739" s="208"/>
      <c r="AT739" s="204" t="s">
        <v>869</v>
      </c>
      <c r="AU739" s="204" t="s">
        <v>240</v>
      </c>
      <c r="AV739" s="202" t="s">
        <v>240</v>
      </c>
      <c r="AW739" s="202" t="s">
        <v>871</v>
      </c>
      <c r="AX739" s="202" t="s">
        <v>857</v>
      </c>
      <c r="AY739" s="204" t="s">
        <v>858</v>
      </c>
    </row>
    <row r="740" spans="2:65" s="202" customFormat="1" ht="11.25" x14ac:dyDescent="0.25">
      <c r="B740" s="203"/>
      <c r="D740" s="196" t="s">
        <v>869</v>
      </c>
      <c r="E740" s="204" t="s">
        <v>792</v>
      </c>
      <c r="F740" s="205" t="s">
        <v>1646</v>
      </c>
      <c r="H740" s="206">
        <v>2.8</v>
      </c>
      <c r="L740" s="203"/>
      <c r="M740" s="207"/>
      <c r="T740" s="208"/>
      <c r="AT740" s="204" t="s">
        <v>869</v>
      </c>
      <c r="AU740" s="204" t="s">
        <v>240</v>
      </c>
      <c r="AV740" s="202" t="s">
        <v>240</v>
      </c>
      <c r="AW740" s="202" t="s">
        <v>871</v>
      </c>
      <c r="AX740" s="202" t="s">
        <v>857</v>
      </c>
      <c r="AY740" s="204" t="s">
        <v>858</v>
      </c>
    </row>
    <row r="741" spans="2:65" s="202" customFormat="1" ht="11.25" x14ac:dyDescent="0.25">
      <c r="B741" s="203"/>
      <c r="D741" s="196" t="s">
        <v>869</v>
      </c>
      <c r="E741" s="204" t="s">
        <v>792</v>
      </c>
      <c r="F741" s="205" t="s">
        <v>1577</v>
      </c>
      <c r="H741" s="206">
        <v>2.88</v>
      </c>
      <c r="L741" s="203"/>
      <c r="M741" s="207"/>
      <c r="T741" s="208"/>
      <c r="AT741" s="204" t="s">
        <v>869</v>
      </c>
      <c r="AU741" s="204" t="s">
        <v>240</v>
      </c>
      <c r="AV741" s="202" t="s">
        <v>240</v>
      </c>
      <c r="AW741" s="202" t="s">
        <v>871</v>
      </c>
      <c r="AX741" s="202" t="s">
        <v>857</v>
      </c>
      <c r="AY741" s="204" t="s">
        <v>858</v>
      </c>
    </row>
    <row r="742" spans="2:65" s="202" customFormat="1" ht="11.25" x14ac:dyDescent="0.25">
      <c r="B742" s="203"/>
      <c r="D742" s="196" t="s">
        <v>869</v>
      </c>
      <c r="E742" s="204" t="s">
        <v>792</v>
      </c>
      <c r="F742" s="205" t="s">
        <v>1578</v>
      </c>
      <c r="H742" s="206">
        <v>1.56</v>
      </c>
      <c r="L742" s="203"/>
      <c r="M742" s="207"/>
      <c r="T742" s="208"/>
      <c r="AT742" s="204" t="s">
        <v>869</v>
      </c>
      <c r="AU742" s="204" t="s">
        <v>240</v>
      </c>
      <c r="AV742" s="202" t="s">
        <v>240</v>
      </c>
      <c r="AW742" s="202" t="s">
        <v>871</v>
      </c>
      <c r="AX742" s="202" t="s">
        <v>857</v>
      </c>
      <c r="AY742" s="204" t="s">
        <v>858</v>
      </c>
    </row>
    <row r="743" spans="2:65" s="202" customFormat="1" ht="11.25" x14ac:dyDescent="0.25">
      <c r="B743" s="203"/>
      <c r="D743" s="196" t="s">
        <v>869</v>
      </c>
      <c r="F743" s="205" t="s">
        <v>1647</v>
      </c>
      <c r="H743" s="206">
        <v>22.352</v>
      </c>
      <c r="L743" s="203"/>
      <c r="M743" s="207"/>
      <c r="T743" s="208"/>
      <c r="AT743" s="204" t="s">
        <v>869</v>
      </c>
      <c r="AU743" s="204" t="s">
        <v>240</v>
      </c>
      <c r="AV743" s="202" t="s">
        <v>240</v>
      </c>
      <c r="AW743" s="202" t="s">
        <v>787</v>
      </c>
      <c r="AX743" s="202" t="s">
        <v>544</v>
      </c>
      <c r="AY743" s="204" t="s">
        <v>858</v>
      </c>
    </row>
    <row r="744" spans="2:65" s="119" customFormat="1" ht="37.9" customHeight="1" x14ac:dyDescent="0.25">
      <c r="B744" s="120"/>
      <c r="C744" s="418" t="s">
        <v>1648</v>
      </c>
      <c r="D744" s="418" t="s">
        <v>512</v>
      </c>
      <c r="E744" s="419" t="s">
        <v>1649</v>
      </c>
      <c r="F744" s="420" t="s">
        <v>1650</v>
      </c>
      <c r="G744" s="421" t="s">
        <v>66</v>
      </c>
      <c r="H744" s="422">
        <v>143.11000000000001</v>
      </c>
      <c r="I744" s="423"/>
      <c r="J744" s="423">
        <f>ROUND(I744*H744,2)</f>
        <v>0</v>
      </c>
      <c r="K744" s="420" t="s">
        <v>862</v>
      </c>
      <c r="L744" s="120"/>
      <c r="M744" s="190" t="s">
        <v>792</v>
      </c>
      <c r="N744" s="191" t="s">
        <v>809</v>
      </c>
      <c r="O744" s="192">
        <v>4.3999999999999997E-2</v>
      </c>
      <c r="P744" s="192">
        <f>O744*H744</f>
        <v>6.2968400000000004</v>
      </c>
      <c r="Q744" s="192">
        <v>8.0000000000000007E-5</v>
      </c>
      <c r="R744" s="192">
        <f>Q744*H744</f>
        <v>1.1448800000000002E-2</v>
      </c>
      <c r="S744" s="192">
        <v>0</v>
      </c>
      <c r="T744" s="193">
        <f>S744*H744</f>
        <v>0</v>
      </c>
      <c r="AR744" s="194" t="s">
        <v>863</v>
      </c>
      <c r="AT744" s="194" t="s">
        <v>512</v>
      </c>
      <c r="AU744" s="194" t="s">
        <v>240</v>
      </c>
      <c r="AY744" s="112" t="s">
        <v>858</v>
      </c>
      <c r="BE744" s="195">
        <f>IF(N744="základní",J744,0)</f>
        <v>0</v>
      </c>
      <c r="BF744" s="195">
        <f>IF(N744="snížená",J744,0)</f>
        <v>0</v>
      </c>
      <c r="BG744" s="195">
        <f>IF(N744="zákl. přenesená",J744,0)</f>
        <v>0</v>
      </c>
      <c r="BH744" s="195">
        <f>IF(N744="sníž. přenesená",J744,0)</f>
        <v>0</v>
      </c>
      <c r="BI744" s="195">
        <f>IF(N744="nulová",J744,0)</f>
        <v>0</v>
      </c>
      <c r="BJ744" s="112" t="s">
        <v>544</v>
      </c>
      <c r="BK744" s="195">
        <f>ROUND(I744*H744,2)</f>
        <v>0</v>
      </c>
      <c r="BL744" s="112" t="s">
        <v>863</v>
      </c>
      <c r="BM744" s="194" t="s">
        <v>1651</v>
      </c>
    </row>
    <row r="745" spans="2:65" s="119" customFormat="1" ht="29.25" x14ac:dyDescent="0.25">
      <c r="B745" s="120"/>
      <c r="D745" s="196" t="s">
        <v>865</v>
      </c>
      <c r="F745" s="197" t="s">
        <v>1652</v>
      </c>
      <c r="L745" s="120"/>
      <c r="M745" s="198"/>
      <c r="T745" s="199"/>
      <c r="AT745" s="112" t="s">
        <v>865</v>
      </c>
      <c r="AU745" s="112" t="s">
        <v>240</v>
      </c>
    </row>
    <row r="746" spans="2:65" s="119" customFormat="1" x14ac:dyDescent="0.25">
      <c r="B746" s="120"/>
      <c r="D746" s="200" t="s">
        <v>867</v>
      </c>
      <c r="F746" s="472" t="s">
        <v>1653</v>
      </c>
      <c r="L746" s="120"/>
      <c r="M746" s="198"/>
      <c r="T746" s="199"/>
      <c r="AT746" s="112" t="s">
        <v>867</v>
      </c>
      <c r="AU746" s="112" t="s">
        <v>240</v>
      </c>
    </row>
    <row r="747" spans="2:65" s="202" customFormat="1" ht="11.25" x14ac:dyDescent="0.25">
      <c r="B747" s="203"/>
      <c r="D747" s="196" t="s">
        <v>869</v>
      </c>
      <c r="E747" s="204" t="s">
        <v>792</v>
      </c>
      <c r="F747" s="205" t="s">
        <v>1654</v>
      </c>
      <c r="H747" s="206">
        <v>193.23</v>
      </c>
      <c r="L747" s="203"/>
      <c r="M747" s="207"/>
      <c r="T747" s="208"/>
      <c r="AT747" s="204" t="s">
        <v>869</v>
      </c>
      <c r="AU747" s="204" t="s">
        <v>240</v>
      </c>
      <c r="AV747" s="202" t="s">
        <v>240</v>
      </c>
      <c r="AW747" s="202" t="s">
        <v>871</v>
      </c>
      <c r="AX747" s="202" t="s">
        <v>857</v>
      </c>
      <c r="AY747" s="204" t="s">
        <v>858</v>
      </c>
    </row>
    <row r="748" spans="2:65" s="209" customFormat="1" ht="11.25" x14ac:dyDescent="0.25">
      <c r="B748" s="210"/>
      <c r="D748" s="196" t="s">
        <v>869</v>
      </c>
      <c r="E748" s="211" t="s">
        <v>792</v>
      </c>
      <c r="F748" s="212" t="s">
        <v>1565</v>
      </c>
      <c r="H748" s="211" t="s">
        <v>792</v>
      </c>
      <c r="L748" s="210"/>
      <c r="M748" s="213"/>
      <c r="T748" s="214"/>
      <c r="AT748" s="211" t="s">
        <v>869</v>
      </c>
      <c r="AU748" s="211" t="s">
        <v>240</v>
      </c>
      <c r="AV748" s="209" t="s">
        <v>544</v>
      </c>
      <c r="AW748" s="209" t="s">
        <v>871</v>
      </c>
      <c r="AX748" s="209" t="s">
        <v>857</v>
      </c>
      <c r="AY748" s="211" t="s">
        <v>858</v>
      </c>
    </row>
    <row r="749" spans="2:65" s="202" customFormat="1" ht="11.25" x14ac:dyDescent="0.25">
      <c r="B749" s="203"/>
      <c r="D749" s="196" t="s">
        <v>869</v>
      </c>
      <c r="E749" s="204" t="s">
        <v>792</v>
      </c>
      <c r="F749" s="205" t="s">
        <v>1566</v>
      </c>
      <c r="H749" s="206">
        <v>-5.52</v>
      </c>
      <c r="L749" s="203"/>
      <c r="M749" s="207"/>
      <c r="T749" s="208"/>
      <c r="AT749" s="204" t="s">
        <v>869</v>
      </c>
      <c r="AU749" s="204" t="s">
        <v>240</v>
      </c>
      <c r="AV749" s="202" t="s">
        <v>240</v>
      </c>
      <c r="AW749" s="202" t="s">
        <v>871</v>
      </c>
      <c r="AX749" s="202" t="s">
        <v>857</v>
      </c>
      <c r="AY749" s="204" t="s">
        <v>858</v>
      </c>
    </row>
    <row r="750" spans="2:65" s="202" customFormat="1" ht="11.25" x14ac:dyDescent="0.25">
      <c r="B750" s="203"/>
      <c r="D750" s="196" t="s">
        <v>869</v>
      </c>
      <c r="E750" s="204" t="s">
        <v>792</v>
      </c>
      <c r="F750" s="205" t="s">
        <v>1567</v>
      </c>
      <c r="H750" s="206">
        <v>-8.64</v>
      </c>
      <c r="L750" s="203"/>
      <c r="M750" s="207"/>
      <c r="T750" s="208"/>
      <c r="AT750" s="204" t="s">
        <v>869</v>
      </c>
      <c r="AU750" s="204" t="s">
        <v>240</v>
      </c>
      <c r="AV750" s="202" t="s">
        <v>240</v>
      </c>
      <c r="AW750" s="202" t="s">
        <v>871</v>
      </c>
      <c r="AX750" s="202" t="s">
        <v>857</v>
      </c>
      <c r="AY750" s="204" t="s">
        <v>858</v>
      </c>
    </row>
    <row r="751" spans="2:65" s="202" customFormat="1" ht="11.25" x14ac:dyDescent="0.25">
      <c r="B751" s="203"/>
      <c r="D751" s="196" t="s">
        <v>869</v>
      </c>
      <c r="E751" s="204" t="s">
        <v>792</v>
      </c>
      <c r="F751" s="205" t="s">
        <v>1568</v>
      </c>
      <c r="H751" s="206">
        <v>-10.8</v>
      </c>
      <c r="L751" s="203"/>
      <c r="M751" s="207"/>
      <c r="T751" s="208"/>
      <c r="AT751" s="204" t="s">
        <v>869</v>
      </c>
      <c r="AU751" s="204" t="s">
        <v>240</v>
      </c>
      <c r="AV751" s="202" t="s">
        <v>240</v>
      </c>
      <c r="AW751" s="202" t="s">
        <v>871</v>
      </c>
      <c r="AX751" s="202" t="s">
        <v>857</v>
      </c>
      <c r="AY751" s="204" t="s">
        <v>858</v>
      </c>
    </row>
    <row r="752" spans="2:65" s="202" customFormat="1" ht="11.25" x14ac:dyDescent="0.25">
      <c r="B752" s="203"/>
      <c r="D752" s="196" t="s">
        <v>869</v>
      </c>
      <c r="E752" s="204" t="s">
        <v>792</v>
      </c>
      <c r="F752" s="205" t="s">
        <v>1569</v>
      </c>
      <c r="H752" s="206">
        <v>-9.36</v>
      </c>
      <c r="L752" s="203"/>
      <c r="M752" s="207"/>
      <c r="T752" s="208"/>
      <c r="AT752" s="204" t="s">
        <v>869</v>
      </c>
      <c r="AU752" s="204" t="s">
        <v>240</v>
      </c>
      <c r="AV752" s="202" t="s">
        <v>240</v>
      </c>
      <c r="AW752" s="202" t="s">
        <v>871</v>
      </c>
      <c r="AX752" s="202" t="s">
        <v>857</v>
      </c>
      <c r="AY752" s="204" t="s">
        <v>858</v>
      </c>
    </row>
    <row r="753" spans="2:65" s="202" customFormat="1" ht="11.25" x14ac:dyDescent="0.25">
      <c r="B753" s="203"/>
      <c r="D753" s="196" t="s">
        <v>869</v>
      </c>
      <c r="E753" s="204" t="s">
        <v>792</v>
      </c>
      <c r="F753" s="205" t="s">
        <v>1570</v>
      </c>
      <c r="H753" s="206">
        <v>-10.4</v>
      </c>
      <c r="L753" s="203"/>
      <c r="M753" s="207"/>
      <c r="T753" s="208"/>
      <c r="AT753" s="204" t="s">
        <v>869</v>
      </c>
      <c r="AU753" s="204" t="s">
        <v>240</v>
      </c>
      <c r="AV753" s="202" t="s">
        <v>240</v>
      </c>
      <c r="AW753" s="202" t="s">
        <v>871</v>
      </c>
      <c r="AX753" s="202" t="s">
        <v>857</v>
      </c>
      <c r="AY753" s="204" t="s">
        <v>858</v>
      </c>
    </row>
    <row r="754" spans="2:65" s="202" customFormat="1" ht="11.25" x14ac:dyDescent="0.25">
      <c r="B754" s="203"/>
      <c r="D754" s="196" t="s">
        <v>869</v>
      </c>
      <c r="E754" s="204" t="s">
        <v>792</v>
      </c>
      <c r="F754" s="205" t="s">
        <v>1571</v>
      </c>
      <c r="H754" s="206">
        <v>-5.4</v>
      </c>
      <c r="L754" s="203"/>
      <c r="M754" s="207"/>
      <c r="T754" s="208"/>
      <c r="AT754" s="204" t="s">
        <v>869</v>
      </c>
      <c r="AU754" s="204" t="s">
        <v>240</v>
      </c>
      <c r="AV754" s="202" t="s">
        <v>240</v>
      </c>
      <c r="AW754" s="202" t="s">
        <v>871</v>
      </c>
      <c r="AX754" s="202" t="s">
        <v>857</v>
      </c>
      <c r="AY754" s="204" t="s">
        <v>858</v>
      </c>
    </row>
    <row r="755" spans="2:65" s="119" customFormat="1" ht="24.2" customHeight="1" x14ac:dyDescent="0.25">
      <c r="B755" s="120"/>
      <c r="C755" s="418" t="s">
        <v>1655</v>
      </c>
      <c r="D755" s="418" t="s">
        <v>512</v>
      </c>
      <c r="E755" s="419" t="s">
        <v>1656</v>
      </c>
      <c r="F755" s="420" t="s">
        <v>1657</v>
      </c>
      <c r="G755" s="421" t="s">
        <v>66</v>
      </c>
      <c r="H755" s="422">
        <v>74.14</v>
      </c>
      <c r="I755" s="423"/>
      <c r="J755" s="423">
        <f>ROUND(I755*H755,2)</f>
        <v>0</v>
      </c>
      <c r="K755" s="420" t="s">
        <v>862</v>
      </c>
      <c r="L755" s="120"/>
      <c r="M755" s="190" t="s">
        <v>792</v>
      </c>
      <c r="N755" s="191" t="s">
        <v>809</v>
      </c>
      <c r="O755" s="192">
        <v>0.15</v>
      </c>
      <c r="P755" s="192">
        <f>O755*H755</f>
        <v>11.121</v>
      </c>
      <c r="Q755" s="192">
        <v>3.7799999999999999E-3</v>
      </c>
      <c r="R755" s="192">
        <f>Q755*H755</f>
        <v>0.28024919999999998</v>
      </c>
      <c r="S755" s="192">
        <v>0</v>
      </c>
      <c r="T755" s="193">
        <f>S755*H755</f>
        <v>0</v>
      </c>
      <c r="AR755" s="194" t="s">
        <v>863</v>
      </c>
      <c r="AT755" s="194" t="s">
        <v>512</v>
      </c>
      <c r="AU755" s="194" t="s">
        <v>240</v>
      </c>
      <c r="AY755" s="112" t="s">
        <v>858</v>
      </c>
      <c r="BE755" s="195">
        <f>IF(N755="základní",J755,0)</f>
        <v>0</v>
      </c>
      <c r="BF755" s="195">
        <f>IF(N755="snížená",J755,0)</f>
        <v>0</v>
      </c>
      <c r="BG755" s="195">
        <f>IF(N755="zákl. přenesená",J755,0)</f>
        <v>0</v>
      </c>
      <c r="BH755" s="195">
        <f>IF(N755="sníž. přenesená",J755,0)</f>
        <v>0</v>
      </c>
      <c r="BI755" s="195">
        <f>IF(N755="nulová",J755,0)</f>
        <v>0</v>
      </c>
      <c r="BJ755" s="112" t="s">
        <v>544</v>
      </c>
      <c r="BK755" s="195">
        <f>ROUND(I755*H755,2)</f>
        <v>0</v>
      </c>
      <c r="BL755" s="112" t="s">
        <v>863</v>
      </c>
      <c r="BM755" s="194" t="s">
        <v>1658</v>
      </c>
    </row>
    <row r="756" spans="2:65" s="119" customFormat="1" ht="29.25" x14ac:dyDescent="0.25">
      <c r="B756" s="120"/>
      <c r="D756" s="196" t="s">
        <v>865</v>
      </c>
      <c r="F756" s="197" t="s">
        <v>1659</v>
      </c>
      <c r="L756" s="120"/>
      <c r="M756" s="198"/>
      <c r="T756" s="199"/>
      <c r="AT756" s="112" t="s">
        <v>865</v>
      </c>
      <c r="AU756" s="112" t="s">
        <v>240</v>
      </c>
    </row>
    <row r="757" spans="2:65" s="119" customFormat="1" x14ac:dyDescent="0.25">
      <c r="B757" s="120"/>
      <c r="D757" s="200" t="s">
        <v>867</v>
      </c>
      <c r="F757" s="472" t="s">
        <v>1660</v>
      </c>
      <c r="L757" s="120"/>
      <c r="M757" s="198"/>
      <c r="T757" s="199"/>
      <c r="AT757" s="112" t="s">
        <v>867</v>
      </c>
      <c r="AU757" s="112" t="s">
        <v>240</v>
      </c>
    </row>
    <row r="758" spans="2:65" s="202" customFormat="1" ht="11.25" x14ac:dyDescent="0.25">
      <c r="B758" s="203"/>
      <c r="D758" s="196" t="s">
        <v>869</v>
      </c>
      <c r="E758" s="204" t="s">
        <v>792</v>
      </c>
      <c r="F758" s="205" t="s">
        <v>1661</v>
      </c>
      <c r="H758" s="206">
        <v>90.06</v>
      </c>
      <c r="L758" s="203"/>
      <c r="M758" s="207"/>
      <c r="T758" s="208"/>
      <c r="AT758" s="204" t="s">
        <v>869</v>
      </c>
      <c r="AU758" s="204" t="s">
        <v>240</v>
      </c>
      <c r="AV758" s="202" t="s">
        <v>240</v>
      </c>
      <c r="AW758" s="202" t="s">
        <v>871</v>
      </c>
      <c r="AX758" s="202" t="s">
        <v>857</v>
      </c>
      <c r="AY758" s="204" t="s">
        <v>858</v>
      </c>
    </row>
    <row r="759" spans="2:65" s="209" customFormat="1" ht="11.25" x14ac:dyDescent="0.25">
      <c r="B759" s="210"/>
      <c r="D759" s="196" t="s">
        <v>869</v>
      </c>
      <c r="E759" s="211" t="s">
        <v>792</v>
      </c>
      <c r="F759" s="212" t="s">
        <v>1565</v>
      </c>
      <c r="H759" s="211" t="s">
        <v>792</v>
      </c>
      <c r="L759" s="210"/>
      <c r="M759" s="213"/>
      <c r="T759" s="214"/>
      <c r="AT759" s="211" t="s">
        <v>869</v>
      </c>
      <c r="AU759" s="211" t="s">
        <v>240</v>
      </c>
      <c r="AV759" s="209" t="s">
        <v>544</v>
      </c>
      <c r="AW759" s="209" t="s">
        <v>871</v>
      </c>
      <c r="AX759" s="209" t="s">
        <v>857</v>
      </c>
      <c r="AY759" s="211" t="s">
        <v>858</v>
      </c>
    </row>
    <row r="760" spans="2:65" s="202" customFormat="1" ht="11.25" x14ac:dyDescent="0.25">
      <c r="B760" s="203"/>
      <c r="D760" s="196" t="s">
        <v>869</v>
      </c>
      <c r="E760" s="204" t="s">
        <v>792</v>
      </c>
      <c r="F760" s="205" t="s">
        <v>1566</v>
      </c>
      <c r="H760" s="206">
        <v>-5.52</v>
      </c>
      <c r="L760" s="203"/>
      <c r="M760" s="207"/>
      <c r="T760" s="208"/>
      <c r="AT760" s="204" t="s">
        <v>869</v>
      </c>
      <c r="AU760" s="204" t="s">
        <v>240</v>
      </c>
      <c r="AV760" s="202" t="s">
        <v>240</v>
      </c>
      <c r="AW760" s="202" t="s">
        <v>871</v>
      </c>
      <c r="AX760" s="202" t="s">
        <v>857</v>
      </c>
      <c r="AY760" s="204" t="s">
        <v>858</v>
      </c>
    </row>
    <row r="761" spans="2:65" s="202" customFormat="1" ht="11.25" x14ac:dyDescent="0.25">
      <c r="B761" s="203"/>
      <c r="D761" s="196" t="s">
        <v>869</v>
      </c>
      <c r="E761" s="204" t="s">
        <v>792</v>
      </c>
      <c r="F761" s="205" t="s">
        <v>1570</v>
      </c>
      <c r="H761" s="206">
        <v>-10.4</v>
      </c>
      <c r="L761" s="203"/>
      <c r="M761" s="207"/>
      <c r="T761" s="208"/>
      <c r="AT761" s="204" t="s">
        <v>869</v>
      </c>
      <c r="AU761" s="204" t="s">
        <v>240</v>
      </c>
      <c r="AV761" s="202" t="s">
        <v>240</v>
      </c>
      <c r="AW761" s="202" t="s">
        <v>871</v>
      </c>
      <c r="AX761" s="202" t="s">
        <v>857</v>
      </c>
      <c r="AY761" s="204" t="s">
        <v>858</v>
      </c>
    </row>
    <row r="762" spans="2:65" s="119" customFormat="1" ht="24.2" customHeight="1" x14ac:dyDescent="0.25">
      <c r="B762" s="120"/>
      <c r="C762" s="418" t="s">
        <v>1662</v>
      </c>
      <c r="D762" s="418" t="s">
        <v>512</v>
      </c>
      <c r="E762" s="419" t="s">
        <v>145</v>
      </c>
      <c r="F762" s="420" t="s">
        <v>146</v>
      </c>
      <c r="G762" s="421" t="s">
        <v>66</v>
      </c>
      <c r="H762" s="422">
        <v>68.400000000000006</v>
      </c>
      <c r="I762" s="423"/>
      <c r="J762" s="423">
        <f>ROUND(I762*H762,2)</f>
        <v>0</v>
      </c>
      <c r="K762" s="420" t="s">
        <v>862</v>
      </c>
      <c r="L762" s="120"/>
      <c r="M762" s="190" t="s">
        <v>792</v>
      </c>
      <c r="N762" s="191" t="s">
        <v>809</v>
      </c>
      <c r="O762" s="192">
        <v>0.38</v>
      </c>
      <c r="P762" s="192">
        <f>O762*H762</f>
        <v>25.992000000000001</v>
      </c>
      <c r="Q762" s="192">
        <v>2.3099999999999999E-2</v>
      </c>
      <c r="R762" s="192">
        <f>Q762*H762</f>
        <v>1.5800400000000001</v>
      </c>
      <c r="S762" s="192">
        <v>0</v>
      </c>
      <c r="T762" s="193">
        <f>S762*H762</f>
        <v>0</v>
      </c>
      <c r="AR762" s="194" t="s">
        <v>863</v>
      </c>
      <c r="AT762" s="194" t="s">
        <v>512</v>
      </c>
      <c r="AU762" s="194" t="s">
        <v>240</v>
      </c>
      <c r="AY762" s="112" t="s">
        <v>858</v>
      </c>
      <c r="BE762" s="195">
        <f>IF(N762="základní",J762,0)</f>
        <v>0</v>
      </c>
      <c r="BF762" s="195">
        <f>IF(N762="snížená",J762,0)</f>
        <v>0</v>
      </c>
      <c r="BG762" s="195">
        <f>IF(N762="zákl. přenesená",J762,0)</f>
        <v>0</v>
      </c>
      <c r="BH762" s="195">
        <f>IF(N762="sníž. přenesená",J762,0)</f>
        <v>0</v>
      </c>
      <c r="BI762" s="195">
        <f>IF(N762="nulová",J762,0)</f>
        <v>0</v>
      </c>
      <c r="BJ762" s="112" t="s">
        <v>544</v>
      </c>
      <c r="BK762" s="195">
        <f>ROUND(I762*H762,2)</f>
        <v>0</v>
      </c>
      <c r="BL762" s="112" t="s">
        <v>863</v>
      </c>
      <c r="BM762" s="194" t="s">
        <v>1663</v>
      </c>
    </row>
    <row r="763" spans="2:65" s="119" customFormat="1" ht="19.5" x14ac:dyDescent="0.25">
      <c r="B763" s="120"/>
      <c r="D763" s="196" t="s">
        <v>865</v>
      </c>
      <c r="F763" s="197" t="s">
        <v>1664</v>
      </c>
      <c r="L763" s="120"/>
      <c r="M763" s="198"/>
      <c r="T763" s="199"/>
      <c r="AT763" s="112" t="s">
        <v>865</v>
      </c>
      <c r="AU763" s="112" t="s">
        <v>240</v>
      </c>
    </row>
    <row r="764" spans="2:65" s="119" customFormat="1" x14ac:dyDescent="0.25">
      <c r="B764" s="120"/>
      <c r="D764" s="200" t="s">
        <v>867</v>
      </c>
      <c r="F764" s="472" t="s">
        <v>1665</v>
      </c>
      <c r="L764" s="120"/>
      <c r="M764" s="198"/>
      <c r="T764" s="199"/>
      <c r="AT764" s="112" t="s">
        <v>867</v>
      </c>
      <c r="AU764" s="112" t="s">
        <v>240</v>
      </c>
    </row>
    <row r="765" spans="2:65" s="202" customFormat="1" ht="22.5" x14ac:dyDescent="0.25">
      <c r="B765" s="203"/>
      <c r="D765" s="196" t="s">
        <v>869</v>
      </c>
      <c r="E765" s="204" t="s">
        <v>792</v>
      </c>
      <c r="F765" s="205" t="s">
        <v>1666</v>
      </c>
      <c r="H765" s="206">
        <v>68.400000000000006</v>
      </c>
      <c r="L765" s="203"/>
      <c r="M765" s="207"/>
      <c r="T765" s="208"/>
      <c r="AT765" s="204" t="s">
        <v>869</v>
      </c>
      <c r="AU765" s="204" t="s">
        <v>240</v>
      </c>
      <c r="AV765" s="202" t="s">
        <v>240</v>
      </c>
      <c r="AW765" s="202" t="s">
        <v>871</v>
      </c>
      <c r="AX765" s="202" t="s">
        <v>857</v>
      </c>
      <c r="AY765" s="204" t="s">
        <v>858</v>
      </c>
    </row>
    <row r="766" spans="2:65" s="119" customFormat="1" ht="24.2" customHeight="1" x14ac:dyDescent="0.25">
      <c r="B766" s="120"/>
      <c r="C766" s="418" t="s">
        <v>1667</v>
      </c>
      <c r="D766" s="418" t="s">
        <v>512</v>
      </c>
      <c r="E766" s="419" t="s">
        <v>1668</v>
      </c>
      <c r="F766" s="420" t="s">
        <v>1669</v>
      </c>
      <c r="G766" s="421" t="s">
        <v>66</v>
      </c>
      <c r="H766" s="422">
        <v>167.75</v>
      </c>
      <c r="I766" s="423"/>
      <c r="J766" s="423">
        <f>ROUND(I766*H766,2)</f>
        <v>0</v>
      </c>
      <c r="K766" s="420" t="s">
        <v>862</v>
      </c>
      <c r="L766" s="120"/>
      <c r="M766" s="190" t="s">
        <v>792</v>
      </c>
      <c r="N766" s="191" t="s">
        <v>809</v>
      </c>
      <c r="O766" s="192">
        <v>0.245</v>
      </c>
      <c r="P766" s="192">
        <f>O766*H766</f>
        <v>41.098750000000003</v>
      </c>
      <c r="Q766" s="192">
        <v>3.3E-3</v>
      </c>
      <c r="R766" s="192">
        <f>Q766*H766</f>
        <v>0.55357500000000004</v>
      </c>
      <c r="S766" s="192">
        <v>0</v>
      </c>
      <c r="T766" s="193">
        <f>S766*H766</f>
        <v>0</v>
      </c>
      <c r="AR766" s="194" t="s">
        <v>863</v>
      </c>
      <c r="AT766" s="194" t="s">
        <v>512</v>
      </c>
      <c r="AU766" s="194" t="s">
        <v>240</v>
      </c>
      <c r="AY766" s="112" t="s">
        <v>858</v>
      </c>
      <c r="BE766" s="195">
        <f>IF(N766="základní",J766,0)</f>
        <v>0</v>
      </c>
      <c r="BF766" s="195">
        <f>IF(N766="snížená",J766,0)</f>
        <v>0</v>
      </c>
      <c r="BG766" s="195">
        <f>IF(N766="zákl. přenesená",J766,0)</f>
        <v>0</v>
      </c>
      <c r="BH766" s="195">
        <f>IF(N766="sníž. přenesená",J766,0)</f>
        <v>0</v>
      </c>
      <c r="BI766" s="195">
        <f>IF(N766="nulová",J766,0)</f>
        <v>0</v>
      </c>
      <c r="BJ766" s="112" t="s">
        <v>544</v>
      </c>
      <c r="BK766" s="195">
        <f>ROUND(I766*H766,2)</f>
        <v>0</v>
      </c>
      <c r="BL766" s="112" t="s">
        <v>863</v>
      </c>
      <c r="BM766" s="194" t="s">
        <v>1670</v>
      </c>
    </row>
    <row r="767" spans="2:65" s="119" customFormat="1" ht="19.5" x14ac:dyDescent="0.25">
      <c r="B767" s="120"/>
      <c r="D767" s="196" t="s">
        <v>865</v>
      </c>
      <c r="F767" s="197" t="s">
        <v>1671</v>
      </c>
      <c r="L767" s="120"/>
      <c r="M767" s="198"/>
      <c r="T767" s="199"/>
      <c r="AT767" s="112" t="s">
        <v>865</v>
      </c>
      <c r="AU767" s="112" t="s">
        <v>240</v>
      </c>
    </row>
    <row r="768" spans="2:65" s="119" customFormat="1" x14ac:dyDescent="0.25">
      <c r="B768" s="120"/>
      <c r="D768" s="200" t="s">
        <v>867</v>
      </c>
      <c r="F768" s="472" t="s">
        <v>1672</v>
      </c>
      <c r="L768" s="120"/>
      <c r="M768" s="198"/>
      <c r="T768" s="199"/>
      <c r="AT768" s="112" t="s">
        <v>867</v>
      </c>
      <c r="AU768" s="112" t="s">
        <v>240</v>
      </c>
    </row>
    <row r="769" spans="2:65" s="202" customFormat="1" ht="11.25" x14ac:dyDescent="0.25">
      <c r="B769" s="203"/>
      <c r="D769" s="196" t="s">
        <v>869</v>
      </c>
      <c r="E769" s="204" t="s">
        <v>792</v>
      </c>
      <c r="F769" s="205" t="s">
        <v>1564</v>
      </c>
      <c r="H769" s="206">
        <v>201.23</v>
      </c>
      <c r="L769" s="203"/>
      <c r="M769" s="207"/>
      <c r="T769" s="208"/>
      <c r="AT769" s="204" t="s">
        <v>869</v>
      </c>
      <c r="AU769" s="204" t="s">
        <v>240</v>
      </c>
      <c r="AV769" s="202" t="s">
        <v>240</v>
      </c>
      <c r="AW769" s="202" t="s">
        <v>871</v>
      </c>
      <c r="AX769" s="202" t="s">
        <v>857</v>
      </c>
      <c r="AY769" s="204" t="s">
        <v>858</v>
      </c>
    </row>
    <row r="770" spans="2:65" s="209" customFormat="1" ht="11.25" x14ac:dyDescent="0.25">
      <c r="B770" s="210"/>
      <c r="D770" s="196" t="s">
        <v>869</v>
      </c>
      <c r="E770" s="211" t="s">
        <v>792</v>
      </c>
      <c r="F770" s="212" t="s">
        <v>1565</v>
      </c>
      <c r="H770" s="211" t="s">
        <v>792</v>
      </c>
      <c r="L770" s="210"/>
      <c r="M770" s="213"/>
      <c r="T770" s="214"/>
      <c r="AT770" s="211" t="s">
        <v>869</v>
      </c>
      <c r="AU770" s="211" t="s">
        <v>240</v>
      </c>
      <c r="AV770" s="209" t="s">
        <v>544</v>
      </c>
      <c r="AW770" s="209" t="s">
        <v>871</v>
      </c>
      <c r="AX770" s="209" t="s">
        <v>857</v>
      </c>
      <c r="AY770" s="211" t="s">
        <v>858</v>
      </c>
    </row>
    <row r="771" spans="2:65" s="202" customFormat="1" ht="11.25" x14ac:dyDescent="0.25">
      <c r="B771" s="203"/>
      <c r="D771" s="196" t="s">
        <v>869</v>
      </c>
      <c r="E771" s="204" t="s">
        <v>792</v>
      </c>
      <c r="F771" s="205" t="s">
        <v>1566</v>
      </c>
      <c r="H771" s="206">
        <v>-5.52</v>
      </c>
      <c r="L771" s="203"/>
      <c r="M771" s="207"/>
      <c r="T771" s="208"/>
      <c r="AT771" s="204" t="s">
        <v>869</v>
      </c>
      <c r="AU771" s="204" t="s">
        <v>240</v>
      </c>
      <c r="AV771" s="202" t="s">
        <v>240</v>
      </c>
      <c r="AW771" s="202" t="s">
        <v>871</v>
      </c>
      <c r="AX771" s="202" t="s">
        <v>857</v>
      </c>
      <c r="AY771" s="204" t="s">
        <v>858</v>
      </c>
    </row>
    <row r="772" spans="2:65" s="202" customFormat="1" ht="11.25" x14ac:dyDescent="0.25">
      <c r="B772" s="203"/>
      <c r="D772" s="196" t="s">
        <v>869</v>
      </c>
      <c r="E772" s="204" t="s">
        <v>792</v>
      </c>
      <c r="F772" s="205" t="s">
        <v>1567</v>
      </c>
      <c r="H772" s="206">
        <v>-8.64</v>
      </c>
      <c r="L772" s="203"/>
      <c r="M772" s="207"/>
      <c r="T772" s="208"/>
      <c r="AT772" s="204" t="s">
        <v>869</v>
      </c>
      <c r="AU772" s="204" t="s">
        <v>240</v>
      </c>
      <c r="AV772" s="202" t="s">
        <v>240</v>
      </c>
      <c r="AW772" s="202" t="s">
        <v>871</v>
      </c>
      <c r="AX772" s="202" t="s">
        <v>857</v>
      </c>
      <c r="AY772" s="204" t="s">
        <v>858</v>
      </c>
    </row>
    <row r="773" spans="2:65" s="202" customFormat="1" ht="11.25" x14ac:dyDescent="0.25">
      <c r="B773" s="203"/>
      <c r="D773" s="196" t="s">
        <v>869</v>
      </c>
      <c r="E773" s="204" t="s">
        <v>792</v>
      </c>
      <c r="F773" s="205" t="s">
        <v>1568</v>
      </c>
      <c r="H773" s="206">
        <v>-10.8</v>
      </c>
      <c r="L773" s="203"/>
      <c r="M773" s="207"/>
      <c r="T773" s="208"/>
      <c r="AT773" s="204" t="s">
        <v>869</v>
      </c>
      <c r="AU773" s="204" t="s">
        <v>240</v>
      </c>
      <c r="AV773" s="202" t="s">
        <v>240</v>
      </c>
      <c r="AW773" s="202" t="s">
        <v>871</v>
      </c>
      <c r="AX773" s="202" t="s">
        <v>857</v>
      </c>
      <c r="AY773" s="204" t="s">
        <v>858</v>
      </c>
    </row>
    <row r="774" spans="2:65" s="202" customFormat="1" ht="11.25" x14ac:dyDescent="0.25">
      <c r="B774" s="203"/>
      <c r="D774" s="196" t="s">
        <v>869</v>
      </c>
      <c r="E774" s="204" t="s">
        <v>792</v>
      </c>
      <c r="F774" s="205" t="s">
        <v>1569</v>
      </c>
      <c r="H774" s="206">
        <v>-9.36</v>
      </c>
      <c r="L774" s="203"/>
      <c r="M774" s="207"/>
      <c r="T774" s="208"/>
      <c r="AT774" s="204" t="s">
        <v>869</v>
      </c>
      <c r="AU774" s="204" t="s">
        <v>240</v>
      </c>
      <c r="AV774" s="202" t="s">
        <v>240</v>
      </c>
      <c r="AW774" s="202" t="s">
        <v>871</v>
      </c>
      <c r="AX774" s="202" t="s">
        <v>857</v>
      </c>
      <c r="AY774" s="204" t="s">
        <v>858</v>
      </c>
    </row>
    <row r="775" spans="2:65" s="202" customFormat="1" ht="11.25" x14ac:dyDescent="0.25">
      <c r="B775" s="203"/>
      <c r="D775" s="196" t="s">
        <v>869</v>
      </c>
      <c r="E775" s="204" t="s">
        <v>792</v>
      </c>
      <c r="F775" s="205" t="s">
        <v>1570</v>
      </c>
      <c r="H775" s="206">
        <v>-10.4</v>
      </c>
      <c r="L775" s="203"/>
      <c r="M775" s="207"/>
      <c r="T775" s="208"/>
      <c r="AT775" s="204" t="s">
        <v>869</v>
      </c>
      <c r="AU775" s="204" t="s">
        <v>240</v>
      </c>
      <c r="AV775" s="202" t="s">
        <v>240</v>
      </c>
      <c r="AW775" s="202" t="s">
        <v>871</v>
      </c>
      <c r="AX775" s="202" t="s">
        <v>857</v>
      </c>
      <c r="AY775" s="204" t="s">
        <v>858</v>
      </c>
    </row>
    <row r="776" spans="2:65" s="202" customFormat="1" ht="11.25" x14ac:dyDescent="0.25">
      <c r="B776" s="203"/>
      <c r="D776" s="196" t="s">
        <v>869</v>
      </c>
      <c r="E776" s="204" t="s">
        <v>792</v>
      </c>
      <c r="F776" s="205" t="s">
        <v>1571</v>
      </c>
      <c r="H776" s="206">
        <v>-5.4</v>
      </c>
      <c r="L776" s="203"/>
      <c r="M776" s="207"/>
      <c r="T776" s="208"/>
      <c r="AT776" s="204" t="s">
        <v>869</v>
      </c>
      <c r="AU776" s="204" t="s">
        <v>240</v>
      </c>
      <c r="AV776" s="202" t="s">
        <v>240</v>
      </c>
      <c r="AW776" s="202" t="s">
        <v>871</v>
      </c>
      <c r="AX776" s="202" t="s">
        <v>857</v>
      </c>
      <c r="AY776" s="204" t="s">
        <v>858</v>
      </c>
    </row>
    <row r="777" spans="2:65" s="209" customFormat="1" ht="11.25" x14ac:dyDescent="0.25">
      <c r="B777" s="210"/>
      <c r="D777" s="196" t="s">
        <v>869</v>
      </c>
      <c r="E777" s="211" t="s">
        <v>792</v>
      </c>
      <c r="F777" s="212" t="s">
        <v>1572</v>
      </c>
      <c r="H777" s="211" t="s">
        <v>792</v>
      </c>
      <c r="L777" s="210"/>
      <c r="M777" s="213"/>
      <c r="T777" s="214"/>
      <c r="AT777" s="211" t="s">
        <v>869</v>
      </c>
      <c r="AU777" s="211" t="s">
        <v>240</v>
      </c>
      <c r="AV777" s="209" t="s">
        <v>544</v>
      </c>
      <c r="AW777" s="209" t="s">
        <v>871</v>
      </c>
      <c r="AX777" s="209" t="s">
        <v>857</v>
      </c>
      <c r="AY777" s="211" t="s">
        <v>858</v>
      </c>
    </row>
    <row r="778" spans="2:65" s="202" customFormat="1" ht="11.25" x14ac:dyDescent="0.25">
      <c r="B778" s="203"/>
      <c r="D778" s="196" t="s">
        <v>869</v>
      </c>
      <c r="E778" s="204" t="s">
        <v>792</v>
      </c>
      <c r="F778" s="205" t="s">
        <v>1573</v>
      </c>
      <c r="H778" s="206">
        <v>3.24</v>
      </c>
      <c r="L778" s="203"/>
      <c r="M778" s="207"/>
      <c r="T778" s="208"/>
      <c r="AT778" s="204" t="s">
        <v>869</v>
      </c>
      <c r="AU778" s="204" t="s">
        <v>240</v>
      </c>
      <c r="AV778" s="202" t="s">
        <v>240</v>
      </c>
      <c r="AW778" s="202" t="s">
        <v>871</v>
      </c>
      <c r="AX778" s="202" t="s">
        <v>857</v>
      </c>
      <c r="AY778" s="204" t="s">
        <v>858</v>
      </c>
    </row>
    <row r="779" spans="2:65" s="202" customFormat="1" ht="11.25" x14ac:dyDescent="0.25">
      <c r="B779" s="203"/>
      <c r="D779" s="196" t="s">
        <v>869</v>
      </c>
      <c r="E779" s="204" t="s">
        <v>792</v>
      </c>
      <c r="F779" s="205" t="s">
        <v>1574</v>
      </c>
      <c r="H779" s="206">
        <v>5.28</v>
      </c>
      <c r="L779" s="203"/>
      <c r="M779" s="207"/>
      <c r="T779" s="208"/>
      <c r="AT779" s="204" t="s">
        <v>869</v>
      </c>
      <c r="AU779" s="204" t="s">
        <v>240</v>
      </c>
      <c r="AV779" s="202" t="s">
        <v>240</v>
      </c>
      <c r="AW779" s="202" t="s">
        <v>871</v>
      </c>
      <c r="AX779" s="202" t="s">
        <v>857</v>
      </c>
      <c r="AY779" s="204" t="s">
        <v>858</v>
      </c>
    </row>
    <row r="780" spans="2:65" s="202" customFormat="1" ht="11.25" x14ac:dyDescent="0.25">
      <c r="B780" s="203"/>
      <c r="D780" s="196" t="s">
        <v>869</v>
      </c>
      <c r="E780" s="204" t="s">
        <v>792</v>
      </c>
      <c r="F780" s="205" t="s">
        <v>1575</v>
      </c>
      <c r="H780" s="206">
        <v>1.92</v>
      </c>
      <c r="L780" s="203"/>
      <c r="M780" s="207"/>
      <c r="T780" s="208"/>
      <c r="AT780" s="204" t="s">
        <v>869</v>
      </c>
      <c r="AU780" s="204" t="s">
        <v>240</v>
      </c>
      <c r="AV780" s="202" t="s">
        <v>240</v>
      </c>
      <c r="AW780" s="202" t="s">
        <v>871</v>
      </c>
      <c r="AX780" s="202" t="s">
        <v>857</v>
      </c>
      <c r="AY780" s="204" t="s">
        <v>858</v>
      </c>
    </row>
    <row r="781" spans="2:65" s="202" customFormat="1" ht="11.25" x14ac:dyDescent="0.25">
      <c r="B781" s="203"/>
      <c r="D781" s="196" t="s">
        <v>869</v>
      </c>
      <c r="E781" s="204" t="s">
        <v>792</v>
      </c>
      <c r="F781" s="205" t="s">
        <v>1576</v>
      </c>
      <c r="H781" s="206">
        <v>1.76</v>
      </c>
      <c r="L781" s="203"/>
      <c r="M781" s="207"/>
      <c r="T781" s="208"/>
      <c r="AT781" s="204" t="s">
        <v>869</v>
      </c>
      <c r="AU781" s="204" t="s">
        <v>240</v>
      </c>
      <c r="AV781" s="202" t="s">
        <v>240</v>
      </c>
      <c r="AW781" s="202" t="s">
        <v>871</v>
      </c>
      <c r="AX781" s="202" t="s">
        <v>857</v>
      </c>
      <c r="AY781" s="204" t="s">
        <v>858</v>
      </c>
    </row>
    <row r="782" spans="2:65" s="202" customFormat="1" ht="11.25" x14ac:dyDescent="0.25">
      <c r="B782" s="203"/>
      <c r="D782" s="196" t="s">
        <v>869</v>
      </c>
      <c r="E782" s="204" t="s">
        <v>792</v>
      </c>
      <c r="F782" s="205" t="s">
        <v>1577</v>
      </c>
      <c r="H782" s="206">
        <v>2.88</v>
      </c>
      <c r="L782" s="203"/>
      <c r="M782" s="207"/>
      <c r="T782" s="208"/>
      <c r="AT782" s="204" t="s">
        <v>869</v>
      </c>
      <c r="AU782" s="204" t="s">
        <v>240</v>
      </c>
      <c r="AV782" s="202" t="s">
        <v>240</v>
      </c>
      <c r="AW782" s="202" t="s">
        <v>871</v>
      </c>
      <c r="AX782" s="202" t="s">
        <v>857</v>
      </c>
      <c r="AY782" s="204" t="s">
        <v>858</v>
      </c>
    </row>
    <row r="783" spans="2:65" s="202" customFormat="1" ht="11.25" x14ac:dyDescent="0.25">
      <c r="B783" s="203"/>
      <c r="D783" s="196" t="s">
        <v>869</v>
      </c>
      <c r="E783" s="204" t="s">
        <v>792</v>
      </c>
      <c r="F783" s="205" t="s">
        <v>1578</v>
      </c>
      <c r="H783" s="206">
        <v>1.56</v>
      </c>
      <c r="L783" s="203"/>
      <c r="M783" s="207"/>
      <c r="T783" s="208"/>
      <c r="AT783" s="204" t="s">
        <v>869</v>
      </c>
      <c r="AU783" s="204" t="s">
        <v>240</v>
      </c>
      <c r="AV783" s="202" t="s">
        <v>240</v>
      </c>
      <c r="AW783" s="202" t="s">
        <v>871</v>
      </c>
      <c r="AX783" s="202" t="s">
        <v>857</v>
      </c>
      <c r="AY783" s="204" t="s">
        <v>858</v>
      </c>
    </row>
    <row r="784" spans="2:65" s="119" customFormat="1" ht="21.75" customHeight="1" x14ac:dyDescent="0.25">
      <c r="B784" s="120"/>
      <c r="C784" s="418" t="s">
        <v>1673</v>
      </c>
      <c r="D784" s="418" t="s">
        <v>512</v>
      </c>
      <c r="E784" s="419" t="s">
        <v>1674</v>
      </c>
      <c r="F784" s="420" t="s">
        <v>1675</v>
      </c>
      <c r="G784" s="421" t="s">
        <v>66</v>
      </c>
      <c r="H784" s="422">
        <v>150.24</v>
      </c>
      <c r="I784" s="423"/>
      <c r="J784" s="423">
        <f>ROUND(I784*H784,2)</f>
        <v>0</v>
      </c>
      <c r="K784" s="420" t="s">
        <v>862</v>
      </c>
      <c r="L784" s="120"/>
      <c r="M784" s="190" t="s">
        <v>792</v>
      </c>
      <c r="N784" s="191" t="s">
        <v>809</v>
      </c>
      <c r="O784" s="192">
        <v>0.04</v>
      </c>
      <c r="P784" s="192">
        <f>O784*H784</f>
        <v>6.0096000000000007</v>
      </c>
      <c r="Q784" s="192">
        <v>2.0000000000000002E-5</v>
      </c>
      <c r="R784" s="192">
        <f>Q784*H784</f>
        <v>3.0048000000000006E-3</v>
      </c>
      <c r="S784" s="192">
        <v>1.0000000000000001E-5</v>
      </c>
      <c r="T784" s="193">
        <f>S784*H784</f>
        <v>1.5024000000000003E-3</v>
      </c>
      <c r="AR784" s="194" t="s">
        <v>863</v>
      </c>
      <c r="AT784" s="194" t="s">
        <v>512</v>
      </c>
      <c r="AU784" s="194" t="s">
        <v>240</v>
      </c>
      <c r="AY784" s="112" t="s">
        <v>858</v>
      </c>
      <c r="BE784" s="195">
        <f>IF(N784="základní",J784,0)</f>
        <v>0</v>
      </c>
      <c r="BF784" s="195">
        <f>IF(N784="snížená",J784,0)</f>
        <v>0</v>
      </c>
      <c r="BG784" s="195">
        <f>IF(N784="zákl. přenesená",J784,0)</f>
        <v>0</v>
      </c>
      <c r="BH784" s="195">
        <f>IF(N784="sníž. přenesená",J784,0)</f>
        <v>0</v>
      </c>
      <c r="BI784" s="195">
        <f>IF(N784="nulová",J784,0)</f>
        <v>0</v>
      </c>
      <c r="BJ784" s="112" t="s">
        <v>544</v>
      </c>
      <c r="BK784" s="195">
        <f>ROUND(I784*H784,2)</f>
        <v>0</v>
      </c>
      <c r="BL784" s="112" t="s">
        <v>863</v>
      </c>
      <c r="BM784" s="194" t="s">
        <v>1676</v>
      </c>
    </row>
    <row r="785" spans="2:65" s="119" customFormat="1" ht="19.5" x14ac:dyDescent="0.25">
      <c r="B785" s="120"/>
      <c r="D785" s="196" t="s">
        <v>865</v>
      </c>
      <c r="F785" s="197" t="s">
        <v>1677</v>
      </c>
      <c r="L785" s="120"/>
      <c r="M785" s="198"/>
      <c r="T785" s="199"/>
      <c r="AT785" s="112" t="s">
        <v>865</v>
      </c>
      <c r="AU785" s="112" t="s">
        <v>240</v>
      </c>
    </row>
    <row r="786" spans="2:65" s="119" customFormat="1" x14ac:dyDescent="0.25">
      <c r="B786" s="120"/>
      <c r="D786" s="200" t="s">
        <v>867</v>
      </c>
      <c r="F786" s="472" t="s">
        <v>1678</v>
      </c>
      <c r="L786" s="120"/>
      <c r="M786" s="198"/>
      <c r="T786" s="199"/>
      <c r="AT786" s="112" t="s">
        <v>867</v>
      </c>
      <c r="AU786" s="112" t="s">
        <v>240</v>
      </c>
    </row>
    <row r="787" spans="2:65" s="209" customFormat="1" ht="11.25" x14ac:dyDescent="0.25">
      <c r="B787" s="210"/>
      <c r="D787" s="196" t="s">
        <v>869</v>
      </c>
      <c r="E787" s="211" t="s">
        <v>792</v>
      </c>
      <c r="F787" s="212" t="s">
        <v>1679</v>
      </c>
      <c r="H787" s="211" t="s">
        <v>792</v>
      </c>
      <c r="L787" s="210"/>
      <c r="M787" s="213"/>
      <c r="T787" s="214"/>
      <c r="AT787" s="211" t="s">
        <v>869</v>
      </c>
      <c r="AU787" s="211" t="s">
        <v>240</v>
      </c>
      <c r="AV787" s="209" t="s">
        <v>544</v>
      </c>
      <c r="AW787" s="209" t="s">
        <v>871</v>
      </c>
      <c r="AX787" s="209" t="s">
        <v>857</v>
      </c>
      <c r="AY787" s="211" t="s">
        <v>858</v>
      </c>
    </row>
    <row r="788" spans="2:65" s="202" customFormat="1" ht="11.25" x14ac:dyDescent="0.25">
      <c r="B788" s="203"/>
      <c r="D788" s="196" t="s">
        <v>869</v>
      </c>
      <c r="E788" s="204" t="s">
        <v>792</v>
      </c>
      <c r="F788" s="205" t="s">
        <v>1680</v>
      </c>
      <c r="H788" s="206">
        <v>11.04</v>
      </c>
      <c r="L788" s="203"/>
      <c r="M788" s="207"/>
      <c r="T788" s="208"/>
      <c r="AT788" s="204" t="s">
        <v>869</v>
      </c>
      <c r="AU788" s="204" t="s">
        <v>240</v>
      </c>
      <c r="AV788" s="202" t="s">
        <v>240</v>
      </c>
      <c r="AW788" s="202" t="s">
        <v>871</v>
      </c>
      <c r="AX788" s="202" t="s">
        <v>857</v>
      </c>
      <c r="AY788" s="204" t="s">
        <v>858</v>
      </c>
    </row>
    <row r="789" spans="2:65" s="202" customFormat="1" ht="11.25" x14ac:dyDescent="0.25">
      <c r="B789" s="203"/>
      <c r="D789" s="196" t="s">
        <v>869</v>
      </c>
      <c r="E789" s="204" t="s">
        <v>792</v>
      </c>
      <c r="F789" s="205" t="s">
        <v>1681</v>
      </c>
      <c r="H789" s="206">
        <v>17.28</v>
      </c>
      <c r="L789" s="203"/>
      <c r="M789" s="207"/>
      <c r="T789" s="208"/>
      <c r="AT789" s="204" t="s">
        <v>869</v>
      </c>
      <c r="AU789" s="204" t="s">
        <v>240</v>
      </c>
      <c r="AV789" s="202" t="s">
        <v>240</v>
      </c>
      <c r="AW789" s="202" t="s">
        <v>871</v>
      </c>
      <c r="AX789" s="202" t="s">
        <v>857</v>
      </c>
      <c r="AY789" s="204" t="s">
        <v>858</v>
      </c>
    </row>
    <row r="790" spans="2:65" s="202" customFormat="1" ht="11.25" x14ac:dyDescent="0.25">
      <c r="B790" s="203"/>
      <c r="D790" s="196" t="s">
        <v>869</v>
      </c>
      <c r="E790" s="204" t="s">
        <v>792</v>
      </c>
      <c r="F790" s="205" t="s">
        <v>1682</v>
      </c>
      <c r="H790" s="206">
        <v>21.6</v>
      </c>
      <c r="L790" s="203"/>
      <c r="M790" s="207"/>
      <c r="T790" s="208"/>
      <c r="AT790" s="204" t="s">
        <v>869</v>
      </c>
      <c r="AU790" s="204" t="s">
        <v>240</v>
      </c>
      <c r="AV790" s="202" t="s">
        <v>240</v>
      </c>
      <c r="AW790" s="202" t="s">
        <v>871</v>
      </c>
      <c r="AX790" s="202" t="s">
        <v>857</v>
      </c>
      <c r="AY790" s="204" t="s">
        <v>858</v>
      </c>
    </row>
    <row r="791" spans="2:65" s="202" customFormat="1" ht="11.25" x14ac:dyDescent="0.25">
      <c r="B791" s="203"/>
      <c r="D791" s="196" t="s">
        <v>869</v>
      </c>
      <c r="E791" s="204" t="s">
        <v>792</v>
      </c>
      <c r="F791" s="205" t="s">
        <v>1683</v>
      </c>
      <c r="H791" s="206">
        <v>18.72</v>
      </c>
      <c r="L791" s="203"/>
      <c r="M791" s="207"/>
      <c r="T791" s="208"/>
      <c r="AT791" s="204" t="s">
        <v>869</v>
      </c>
      <c r="AU791" s="204" t="s">
        <v>240</v>
      </c>
      <c r="AV791" s="202" t="s">
        <v>240</v>
      </c>
      <c r="AW791" s="202" t="s">
        <v>871</v>
      </c>
      <c r="AX791" s="202" t="s">
        <v>857</v>
      </c>
      <c r="AY791" s="204" t="s">
        <v>858</v>
      </c>
    </row>
    <row r="792" spans="2:65" s="202" customFormat="1" ht="11.25" x14ac:dyDescent="0.25">
      <c r="B792" s="203"/>
      <c r="D792" s="196" t="s">
        <v>869</v>
      </c>
      <c r="E792" s="204" t="s">
        <v>792</v>
      </c>
      <c r="F792" s="205" t="s">
        <v>1684</v>
      </c>
      <c r="H792" s="206">
        <v>20.8</v>
      </c>
      <c r="L792" s="203"/>
      <c r="M792" s="207"/>
      <c r="T792" s="208"/>
      <c r="AT792" s="204" t="s">
        <v>869</v>
      </c>
      <c r="AU792" s="204" t="s">
        <v>240</v>
      </c>
      <c r="AV792" s="202" t="s">
        <v>240</v>
      </c>
      <c r="AW792" s="202" t="s">
        <v>871</v>
      </c>
      <c r="AX792" s="202" t="s">
        <v>857</v>
      </c>
      <c r="AY792" s="204" t="s">
        <v>858</v>
      </c>
    </row>
    <row r="793" spans="2:65" s="202" customFormat="1" ht="11.25" x14ac:dyDescent="0.25">
      <c r="B793" s="203"/>
      <c r="D793" s="196" t="s">
        <v>869</v>
      </c>
      <c r="E793" s="204" t="s">
        <v>792</v>
      </c>
      <c r="F793" s="205" t="s">
        <v>1685</v>
      </c>
      <c r="H793" s="206">
        <v>10.8</v>
      </c>
      <c r="L793" s="203"/>
      <c r="M793" s="207"/>
      <c r="T793" s="208"/>
      <c r="AT793" s="204" t="s">
        <v>869</v>
      </c>
      <c r="AU793" s="204" t="s">
        <v>240</v>
      </c>
      <c r="AV793" s="202" t="s">
        <v>240</v>
      </c>
      <c r="AW793" s="202" t="s">
        <v>871</v>
      </c>
      <c r="AX793" s="202" t="s">
        <v>857</v>
      </c>
      <c r="AY793" s="204" t="s">
        <v>858</v>
      </c>
    </row>
    <row r="794" spans="2:65" s="202" customFormat="1" ht="11.25" x14ac:dyDescent="0.25">
      <c r="B794" s="203"/>
      <c r="D794" s="196" t="s">
        <v>869</v>
      </c>
      <c r="E794" s="204" t="s">
        <v>792</v>
      </c>
      <c r="F794" s="205" t="s">
        <v>6475</v>
      </c>
      <c r="H794" s="206">
        <v>50</v>
      </c>
      <c r="L794" s="203"/>
      <c r="M794" s="207"/>
      <c r="T794" s="208"/>
      <c r="AT794" s="204" t="s">
        <v>869</v>
      </c>
      <c r="AU794" s="204" t="s">
        <v>240</v>
      </c>
      <c r="AV794" s="202" t="s">
        <v>240</v>
      </c>
      <c r="AW794" s="202" t="s">
        <v>871</v>
      </c>
      <c r="AX794" s="202" t="s">
        <v>857</v>
      </c>
      <c r="AY794" s="204" t="s">
        <v>858</v>
      </c>
    </row>
    <row r="795" spans="2:65" s="119" customFormat="1" ht="33" customHeight="1" x14ac:dyDescent="0.25">
      <c r="B795" s="120"/>
      <c r="C795" s="418" t="s">
        <v>1686</v>
      </c>
      <c r="D795" s="418" t="s">
        <v>512</v>
      </c>
      <c r="E795" s="419" t="s">
        <v>147</v>
      </c>
      <c r="F795" s="420" t="s">
        <v>148</v>
      </c>
      <c r="G795" s="421" t="s">
        <v>51</v>
      </c>
      <c r="H795" s="422">
        <v>115.273</v>
      </c>
      <c r="I795" s="423"/>
      <c r="J795" s="423">
        <f>ROUND(I795*H795,2)</f>
        <v>0</v>
      </c>
      <c r="K795" s="420" t="s">
        <v>862</v>
      </c>
      <c r="L795" s="120"/>
      <c r="M795" s="190" t="s">
        <v>792</v>
      </c>
      <c r="N795" s="191" t="s">
        <v>809</v>
      </c>
      <c r="O795" s="192">
        <v>3.2130000000000001</v>
      </c>
      <c r="P795" s="192">
        <f>O795*H795</f>
        <v>370.37214899999998</v>
      </c>
      <c r="Q795" s="192">
        <v>2.3010199999999998</v>
      </c>
      <c r="R795" s="192">
        <f>Q795*H795</f>
        <v>265.24547845999996</v>
      </c>
      <c r="S795" s="192">
        <v>0</v>
      </c>
      <c r="T795" s="193">
        <f>S795*H795</f>
        <v>0</v>
      </c>
      <c r="AR795" s="194" t="s">
        <v>863</v>
      </c>
      <c r="AT795" s="194" t="s">
        <v>512</v>
      </c>
      <c r="AU795" s="194" t="s">
        <v>240</v>
      </c>
      <c r="AY795" s="112" t="s">
        <v>858</v>
      </c>
      <c r="BE795" s="195">
        <f>IF(N795="základní",J795,0)</f>
        <v>0</v>
      </c>
      <c r="BF795" s="195">
        <f>IF(N795="snížená",J795,0)</f>
        <v>0</v>
      </c>
      <c r="BG795" s="195">
        <f>IF(N795="zákl. přenesená",J795,0)</f>
        <v>0</v>
      </c>
      <c r="BH795" s="195">
        <f>IF(N795="sníž. přenesená",J795,0)</f>
        <v>0</v>
      </c>
      <c r="BI795" s="195">
        <f>IF(N795="nulová",J795,0)</f>
        <v>0</v>
      </c>
      <c r="BJ795" s="112" t="s">
        <v>544</v>
      </c>
      <c r="BK795" s="195">
        <f>ROUND(I795*H795,2)</f>
        <v>0</v>
      </c>
      <c r="BL795" s="112" t="s">
        <v>863</v>
      </c>
      <c r="BM795" s="194" t="s">
        <v>1687</v>
      </c>
    </row>
    <row r="796" spans="2:65" s="119" customFormat="1" ht="19.5" x14ac:dyDescent="0.25">
      <c r="B796" s="120"/>
      <c r="D796" s="196" t="s">
        <v>865</v>
      </c>
      <c r="F796" s="197" t="s">
        <v>1688</v>
      </c>
      <c r="L796" s="120"/>
      <c r="M796" s="198"/>
      <c r="T796" s="199"/>
      <c r="AT796" s="112" t="s">
        <v>865</v>
      </c>
      <c r="AU796" s="112" t="s">
        <v>240</v>
      </c>
    </row>
    <row r="797" spans="2:65" s="119" customFormat="1" x14ac:dyDescent="0.25">
      <c r="B797" s="120"/>
      <c r="D797" s="200" t="s">
        <v>867</v>
      </c>
      <c r="F797" s="472" t="s">
        <v>1689</v>
      </c>
      <c r="L797" s="120"/>
      <c r="M797" s="198"/>
      <c r="T797" s="199"/>
      <c r="AT797" s="112" t="s">
        <v>867</v>
      </c>
      <c r="AU797" s="112" t="s">
        <v>240</v>
      </c>
    </row>
    <row r="798" spans="2:65" s="202" customFormat="1" ht="22.5" x14ac:dyDescent="0.25">
      <c r="B798" s="203"/>
      <c r="D798" s="196" t="s">
        <v>869</v>
      </c>
      <c r="E798" s="204" t="s">
        <v>792</v>
      </c>
      <c r="F798" s="205" t="s">
        <v>6476</v>
      </c>
      <c r="H798" s="206">
        <v>74.843999999999994</v>
      </c>
      <c r="L798" s="203"/>
      <c r="M798" s="207"/>
      <c r="T798" s="208"/>
      <c r="AT798" s="204" t="s">
        <v>869</v>
      </c>
      <c r="AU798" s="204" t="s">
        <v>240</v>
      </c>
      <c r="AV798" s="202" t="s">
        <v>240</v>
      </c>
      <c r="AW798" s="202" t="s">
        <v>871</v>
      </c>
      <c r="AX798" s="202" t="s">
        <v>857</v>
      </c>
      <c r="AY798" s="204" t="s">
        <v>858</v>
      </c>
    </row>
    <row r="799" spans="2:65" s="202" customFormat="1" ht="33.75" x14ac:dyDescent="0.25">
      <c r="B799" s="203"/>
      <c r="D799" s="196" t="s">
        <v>869</v>
      </c>
      <c r="E799" s="204" t="s">
        <v>792</v>
      </c>
      <c r="F799" s="205" t="s">
        <v>6477</v>
      </c>
      <c r="H799" s="206">
        <v>16.059000000000001</v>
      </c>
      <c r="L799" s="203"/>
      <c r="M799" s="207"/>
      <c r="T799" s="208"/>
      <c r="AT799" s="204" t="s">
        <v>869</v>
      </c>
      <c r="AU799" s="204" t="s">
        <v>240</v>
      </c>
      <c r="AV799" s="202" t="s">
        <v>240</v>
      </c>
      <c r="AW799" s="202" t="s">
        <v>871</v>
      </c>
      <c r="AX799" s="202" t="s">
        <v>857</v>
      </c>
      <c r="AY799" s="204" t="s">
        <v>858</v>
      </c>
    </row>
    <row r="800" spans="2:65" s="202" customFormat="1" ht="11.25" x14ac:dyDescent="0.25">
      <c r="B800" s="203"/>
      <c r="D800" s="196" t="s">
        <v>869</v>
      </c>
      <c r="E800" s="204" t="s">
        <v>792</v>
      </c>
      <c r="F800" s="205" t="s">
        <v>6478</v>
      </c>
      <c r="H800" s="206">
        <v>24.37</v>
      </c>
      <c r="L800" s="203"/>
      <c r="M800" s="207"/>
      <c r="T800" s="208"/>
      <c r="AT800" s="204" t="s">
        <v>869</v>
      </c>
      <c r="AU800" s="204" t="s">
        <v>240</v>
      </c>
      <c r="AV800" s="202" t="s">
        <v>240</v>
      </c>
      <c r="AW800" s="202" t="s">
        <v>871</v>
      </c>
      <c r="AX800" s="202" t="s">
        <v>857</v>
      </c>
      <c r="AY800" s="204" t="s">
        <v>858</v>
      </c>
    </row>
    <row r="801" spans="2:65" s="119" customFormat="1" ht="24.2" customHeight="1" x14ac:dyDescent="0.25">
      <c r="B801" s="120"/>
      <c r="C801" s="418" t="s">
        <v>1690</v>
      </c>
      <c r="D801" s="418" t="s">
        <v>512</v>
      </c>
      <c r="E801" s="419" t="s">
        <v>1691</v>
      </c>
      <c r="F801" s="420" t="s">
        <v>1692</v>
      </c>
      <c r="G801" s="421" t="s">
        <v>51</v>
      </c>
      <c r="H801" s="422">
        <v>115.273</v>
      </c>
      <c r="I801" s="423"/>
      <c r="J801" s="423">
        <f>ROUND(I801*H801,2)</f>
        <v>0</v>
      </c>
      <c r="K801" s="420" t="s">
        <v>862</v>
      </c>
      <c r="L801" s="120"/>
      <c r="M801" s="190" t="s">
        <v>792</v>
      </c>
      <c r="N801" s="191" t="s">
        <v>809</v>
      </c>
      <c r="O801" s="192">
        <v>2.7</v>
      </c>
      <c r="P801" s="192">
        <f>O801*H801</f>
        <v>311.2371</v>
      </c>
      <c r="Q801" s="192">
        <v>0</v>
      </c>
      <c r="R801" s="192">
        <f>Q801*H801</f>
        <v>0</v>
      </c>
      <c r="S801" s="192">
        <v>0</v>
      </c>
      <c r="T801" s="193">
        <f>S801*H801</f>
        <v>0</v>
      </c>
      <c r="AR801" s="194" t="s">
        <v>863</v>
      </c>
      <c r="AT801" s="194" t="s">
        <v>512</v>
      </c>
      <c r="AU801" s="194" t="s">
        <v>240</v>
      </c>
      <c r="AY801" s="112" t="s">
        <v>858</v>
      </c>
      <c r="BE801" s="195">
        <f>IF(N801="základní",J801,0)</f>
        <v>0</v>
      </c>
      <c r="BF801" s="195">
        <f>IF(N801="snížená",J801,0)</f>
        <v>0</v>
      </c>
      <c r="BG801" s="195">
        <f>IF(N801="zákl. přenesená",J801,0)</f>
        <v>0</v>
      </c>
      <c r="BH801" s="195">
        <f>IF(N801="sníž. přenesená",J801,0)</f>
        <v>0</v>
      </c>
      <c r="BI801" s="195">
        <f>IF(N801="nulová",J801,0)</f>
        <v>0</v>
      </c>
      <c r="BJ801" s="112" t="s">
        <v>544</v>
      </c>
      <c r="BK801" s="195">
        <f>ROUND(I801*H801,2)</f>
        <v>0</v>
      </c>
      <c r="BL801" s="112" t="s">
        <v>863</v>
      </c>
      <c r="BM801" s="194" t="s">
        <v>1693</v>
      </c>
    </row>
    <row r="802" spans="2:65" s="119" customFormat="1" ht="19.5" x14ac:dyDescent="0.25">
      <c r="B802" s="120"/>
      <c r="D802" s="196" t="s">
        <v>865</v>
      </c>
      <c r="F802" s="197" t="s">
        <v>1694</v>
      </c>
      <c r="L802" s="120"/>
      <c r="M802" s="198"/>
      <c r="T802" s="199"/>
      <c r="AT802" s="112" t="s">
        <v>865</v>
      </c>
      <c r="AU802" s="112" t="s">
        <v>240</v>
      </c>
    </row>
    <row r="803" spans="2:65" s="119" customFormat="1" x14ac:dyDescent="0.25">
      <c r="B803" s="120"/>
      <c r="D803" s="200" t="s">
        <v>867</v>
      </c>
      <c r="F803" s="472" t="s">
        <v>1695</v>
      </c>
      <c r="L803" s="120"/>
      <c r="M803" s="198"/>
      <c r="T803" s="199"/>
      <c r="AT803" s="112" t="s">
        <v>867</v>
      </c>
      <c r="AU803" s="112" t="s">
        <v>240</v>
      </c>
    </row>
    <row r="804" spans="2:65" s="202" customFormat="1" ht="22.5" x14ac:dyDescent="0.25">
      <c r="B804" s="203"/>
      <c r="D804" s="196" t="s">
        <v>869</v>
      </c>
      <c r="E804" s="204" t="s">
        <v>792</v>
      </c>
      <c r="F804" s="205" t="s">
        <v>6476</v>
      </c>
      <c r="H804" s="206">
        <v>74.843999999999994</v>
      </c>
      <c r="L804" s="203"/>
      <c r="M804" s="207"/>
      <c r="T804" s="208"/>
      <c r="AT804" s="204" t="s">
        <v>869</v>
      </c>
      <c r="AU804" s="204" t="s">
        <v>240</v>
      </c>
      <c r="AV804" s="202" t="s">
        <v>240</v>
      </c>
      <c r="AW804" s="202" t="s">
        <v>871</v>
      </c>
      <c r="AX804" s="202" t="s">
        <v>857</v>
      </c>
      <c r="AY804" s="204" t="s">
        <v>858</v>
      </c>
    </row>
    <row r="805" spans="2:65" s="202" customFormat="1" ht="33.75" x14ac:dyDescent="0.25">
      <c r="B805" s="203"/>
      <c r="D805" s="196" t="s">
        <v>869</v>
      </c>
      <c r="E805" s="204" t="s">
        <v>792</v>
      </c>
      <c r="F805" s="205" t="s">
        <v>6477</v>
      </c>
      <c r="H805" s="206">
        <v>16.059000000000001</v>
      </c>
      <c r="L805" s="203"/>
      <c r="M805" s="207"/>
      <c r="T805" s="208"/>
      <c r="AT805" s="204" t="s">
        <v>869</v>
      </c>
      <c r="AU805" s="204" t="s">
        <v>240</v>
      </c>
      <c r="AV805" s="202" t="s">
        <v>240</v>
      </c>
      <c r="AW805" s="202" t="s">
        <v>871</v>
      </c>
      <c r="AX805" s="202" t="s">
        <v>857</v>
      </c>
      <c r="AY805" s="204" t="s">
        <v>858</v>
      </c>
    </row>
    <row r="806" spans="2:65" s="202" customFormat="1" ht="11.25" x14ac:dyDescent="0.25">
      <c r="B806" s="203"/>
      <c r="D806" s="196" t="s">
        <v>869</v>
      </c>
      <c r="E806" s="204" t="s">
        <v>792</v>
      </c>
      <c r="F806" s="205" t="s">
        <v>6478</v>
      </c>
      <c r="H806" s="206">
        <v>24.37</v>
      </c>
      <c r="L806" s="203"/>
      <c r="M806" s="207"/>
      <c r="T806" s="208"/>
      <c r="AT806" s="204" t="s">
        <v>869</v>
      </c>
      <c r="AU806" s="204" t="s">
        <v>240</v>
      </c>
      <c r="AV806" s="202" t="s">
        <v>240</v>
      </c>
      <c r="AW806" s="202" t="s">
        <v>871</v>
      </c>
      <c r="AX806" s="202" t="s">
        <v>857</v>
      </c>
      <c r="AY806" s="204" t="s">
        <v>858</v>
      </c>
    </row>
    <row r="807" spans="2:65" s="119" customFormat="1" ht="33" customHeight="1" x14ac:dyDescent="0.25">
      <c r="B807" s="120"/>
      <c r="C807" s="418" t="s">
        <v>1696</v>
      </c>
      <c r="D807" s="418" t="s">
        <v>512</v>
      </c>
      <c r="E807" s="419" t="s">
        <v>149</v>
      </c>
      <c r="F807" s="420" t="s">
        <v>150</v>
      </c>
      <c r="G807" s="421" t="s">
        <v>51</v>
      </c>
      <c r="H807" s="422">
        <v>40.429000000000002</v>
      </c>
      <c r="I807" s="423"/>
      <c r="J807" s="423">
        <f>ROUND(I807*H807,2)</f>
        <v>0</v>
      </c>
      <c r="K807" s="420" t="s">
        <v>862</v>
      </c>
      <c r="L807" s="120"/>
      <c r="M807" s="190" t="s">
        <v>792</v>
      </c>
      <c r="N807" s="191" t="s">
        <v>809</v>
      </c>
      <c r="O807" s="192">
        <v>0.82</v>
      </c>
      <c r="P807" s="192">
        <f>O807*H807</f>
        <v>33.151780000000002</v>
      </c>
      <c r="Q807" s="192">
        <v>0</v>
      </c>
      <c r="R807" s="192">
        <f>Q807*H807</f>
        <v>0</v>
      </c>
      <c r="S807" s="192">
        <v>0</v>
      </c>
      <c r="T807" s="193">
        <f>S807*H807</f>
        <v>0</v>
      </c>
      <c r="AR807" s="194" t="s">
        <v>863</v>
      </c>
      <c r="AT807" s="194" t="s">
        <v>512</v>
      </c>
      <c r="AU807" s="194" t="s">
        <v>240</v>
      </c>
      <c r="AY807" s="112" t="s">
        <v>858</v>
      </c>
      <c r="BE807" s="195">
        <f>IF(N807="základní",J807,0)</f>
        <v>0</v>
      </c>
      <c r="BF807" s="195">
        <f>IF(N807="snížená",J807,0)</f>
        <v>0</v>
      </c>
      <c r="BG807" s="195">
        <f>IF(N807="zákl. přenesená",J807,0)</f>
        <v>0</v>
      </c>
      <c r="BH807" s="195">
        <f>IF(N807="sníž. přenesená",J807,0)</f>
        <v>0</v>
      </c>
      <c r="BI807" s="195">
        <f>IF(N807="nulová",J807,0)</f>
        <v>0</v>
      </c>
      <c r="BJ807" s="112" t="s">
        <v>544</v>
      </c>
      <c r="BK807" s="195">
        <f>ROUND(I807*H807,2)</f>
        <v>0</v>
      </c>
      <c r="BL807" s="112" t="s">
        <v>863</v>
      </c>
      <c r="BM807" s="194" t="s">
        <v>1697</v>
      </c>
    </row>
    <row r="808" spans="2:65" s="119" customFormat="1" ht="29.25" x14ac:dyDescent="0.25">
      <c r="B808" s="120"/>
      <c r="D808" s="196" t="s">
        <v>865</v>
      </c>
      <c r="F808" s="197" t="s">
        <v>1698</v>
      </c>
      <c r="L808" s="120"/>
      <c r="M808" s="198"/>
      <c r="T808" s="199"/>
      <c r="AT808" s="112" t="s">
        <v>865</v>
      </c>
      <c r="AU808" s="112" t="s">
        <v>240</v>
      </c>
    </row>
    <row r="809" spans="2:65" s="119" customFormat="1" x14ac:dyDescent="0.25">
      <c r="B809" s="120"/>
      <c r="D809" s="200" t="s">
        <v>867</v>
      </c>
      <c r="F809" s="472" t="s">
        <v>1699</v>
      </c>
      <c r="L809" s="120"/>
      <c r="M809" s="198"/>
      <c r="T809" s="199"/>
      <c r="AT809" s="112" t="s">
        <v>867</v>
      </c>
      <c r="AU809" s="112" t="s">
        <v>240</v>
      </c>
    </row>
    <row r="810" spans="2:65" s="202" customFormat="1" ht="33.75" x14ac:dyDescent="0.25">
      <c r="B810" s="203"/>
      <c r="D810" s="196" t="s">
        <v>869</v>
      </c>
      <c r="E810" s="204" t="s">
        <v>792</v>
      </c>
      <c r="F810" s="205" t="s">
        <v>6477</v>
      </c>
      <c r="H810" s="206">
        <v>16.059000000000001</v>
      </c>
      <c r="L810" s="203"/>
      <c r="M810" s="207"/>
      <c r="T810" s="208"/>
      <c r="AT810" s="204" t="s">
        <v>869</v>
      </c>
      <c r="AU810" s="204" t="s">
        <v>240</v>
      </c>
      <c r="AV810" s="202" t="s">
        <v>240</v>
      </c>
      <c r="AW810" s="202" t="s">
        <v>871</v>
      </c>
      <c r="AX810" s="202" t="s">
        <v>857</v>
      </c>
      <c r="AY810" s="204" t="s">
        <v>858</v>
      </c>
    </row>
    <row r="811" spans="2:65" s="202" customFormat="1" ht="11.25" x14ac:dyDescent="0.25">
      <c r="B811" s="203"/>
      <c r="D811" s="196" t="s">
        <v>869</v>
      </c>
      <c r="E811" s="204" t="s">
        <v>792</v>
      </c>
      <c r="F811" s="205" t="s">
        <v>6478</v>
      </c>
      <c r="H811" s="206">
        <v>24.37</v>
      </c>
      <c r="L811" s="203"/>
      <c r="M811" s="207"/>
      <c r="T811" s="208"/>
      <c r="AT811" s="204" t="s">
        <v>869</v>
      </c>
      <c r="AU811" s="204" t="s">
        <v>240</v>
      </c>
      <c r="AV811" s="202" t="s">
        <v>240</v>
      </c>
      <c r="AW811" s="202" t="s">
        <v>871</v>
      </c>
      <c r="AX811" s="202" t="s">
        <v>857</v>
      </c>
      <c r="AY811" s="204" t="s">
        <v>858</v>
      </c>
    </row>
    <row r="812" spans="2:65" s="119" customFormat="1" ht="16.5" customHeight="1" x14ac:dyDescent="0.25">
      <c r="B812" s="120"/>
      <c r="C812" s="418" t="s">
        <v>1700</v>
      </c>
      <c r="D812" s="418" t="s">
        <v>512</v>
      </c>
      <c r="E812" s="419" t="s">
        <v>1701</v>
      </c>
      <c r="F812" s="420" t="s">
        <v>1702</v>
      </c>
      <c r="G812" s="421" t="s">
        <v>51</v>
      </c>
      <c r="H812" s="422">
        <v>40.429000000000002</v>
      </c>
      <c r="I812" s="423"/>
      <c r="J812" s="423">
        <f>ROUND(I812*H812,2)</f>
        <v>0</v>
      </c>
      <c r="K812" s="420" t="s">
        <v>862</v>
      </c>
      <c r="L812" s="120"/>
      <c r="M812" s="190" t="s">
        <v>792</v>
      </c>
      <c r="N812" s="191" t="s">
        <v>809</v>
      </c>
      <c r="O812" s="192">
        <v>0</v>
      </c>
      <c r="P812" s="192">
        <f>O812*H812</f>
        <v>0</v>
      </c>
      <c r="Q812" s="192">
        <v>3.0200000000000001E-3</v>
      </c>
      <c r="R812" s="192">
        <f>Q812*H812</f>
        <v>0.12209558000000001</v>
      </c>
      <c r="S812" s="192">
        <v>0</v>
      </c>
      <c r="T812" s="193">
        <f>S812*H812</f>
        <v>0</v>
      </c>
      <c r="AR812" s="194" t="s">
        <v>863</v>
      </c>
      <c r="AT812" s="194" t="s">
        <v>512</v>
      </c>
      <c r="AU812" s="194" t="s">
        <v>240</v>
      </c>
      <c r="AY812" s="112" t="s">
        <v>858</v>
      </c>
      <c r="BE812" s="195">
        <f>IF(N812="základní",J812,0)</f>
        <v>0</v>
      </c>
      <c r="BF812" s="195">
        <f>IF(N812="snížená",J812,0)</f>
        <v>0</v>
      </c>
      <c r="BG812" s="195">
        <f>IF(N812="zákl. přenesená",J812,0)</f>
        <v>0</v>
      </c>
      <c r="BH812" s="195">
        <f>IF(N812="sníž. přenesená",J812,0)</f>
        <v>0</v>
      </c>
      <c r="BI812" s="195">
        <f>IF(N812="nulová",J812,0)</f>
        <v>0</v>
      </c>
      <c r="BJ812" s="112" t="s">
        <v>544</v>
      </c>
      <c r="BK812" s="195">
        <f>ROUND(I812*H812,2)</f>
        <v>0</v>
      </c>
      <c r="BL812" s="112" t="s">
        <v>863</v>
      </c>
      <c r="BM812" s="194" t="s">
        <v>1703</v>
      </c>
    </row>
    <row r="813" spans="2:65" s="119" customFormat="1" ht="19.5" x14ac:dyDescent="0.25">
      <c r="B813" s="120"/>
      <c r="D813" s="196" t="s">
        <v>865</v>
      </c>
      <c r="F813" s="197" t="s">
        <v>1704</v>
      </c>
      <c r="L813" s="120"/>
      <c r="M813" s="198"/>
      <c r="T813" s="199"/>
      <c r="AT813" s="112" t="s">
        <v>865</v>
      </c>
      <c r="AU813" s="112" t="s">
        <v>240</v>
      </c>
    </row>
    <row r="814" spans="2:65" s="119" customFormat="1" x14ac:dyDescent="0.25">
      <c r="B814" s="120"/>
      <c r="D814" s="200" t="s">
        <v>867</v>
      </c>
      <c r="F814" s="472" t="s">
        <v>1705</v>
      </c>
      <c r="L814" s="120"/>
      <c r="M814" s="198"/>
      <c r="T814" s="199"/>
      <c r="AT814" s="112" t="s">
        <v>867</v>
      </c>
      <c r="AU814" s="112" t="s">
        <v>240</v>
      </c>
    </row>
    <row r="815" spans="2:65" s="119" customFormat="1" ht="16.5" customHeight="1" x14ac:dyDescent="0.25">
      <c r="B815" s="120"/>
      <c r="C815" s="418" t="s">
        <v>1706</v>
      </c>
      <c r="D815" s="418" t="s">
        <v>512</v>
      </c>
      <c r="E815" s="419" t="s">
        <v>151</v>
      </c>
      <c r="F815" s="420" t="s">
        <v>152</v>
      </c>
      <c r="G815" s="421" t="s">
        <v>66</v>
      </c>
      <c r="H815" s="422">
        <v>31.3</v>
      </c>
      <c r="I815" s="423"/>
      <c r="J815" s="423">
        <f>ROUND(I815*H815,2)</f>
        <v>0</v>
      </c>
      <c r="K815" s="420" t="s">
        <v>862</v>
      </c>
      <c r="L815" s="120"/>
      <c r="M815" s="190" t="s">
        <v>792</v>
      </c>
      <c r="N815" s="191" t="s">
        <v>809</v>
      </c>
      <c r="O815" s="192">
        <v>0.44</v>
      </c>
      <c r="P815" s="192">
        <f>O815*H815</f>
        <v>13.772</v>
      </c>
      <c r="Q815" s="192">
        <v>1.6070000000000001E-2</v>
      </c>
      <c r="R815" s="192">
        <f>Q815*H815</f>
        <v>0.50299100000000008</v>
      </c>
      <c r="S815" s="192">
        <v>0</v>
      </c>
      <c r="T815" s="193">
        <f>S815*H815</f>
        <v>0</v>
      </c>
      <c r="AR815" s="194" t="s">
        <v>863</v>
      </c>
      <c r="AT815" s="194" t="s">
        <v>512</v>
      </c>
      <c r="AU815" s="194" t="s">
        <v>240</v>
      </c>
      <c r="AY815" s="112" t="s">
        <v>858</v>
      </c>
      <c r="BE815" s="195">
        <f>IF(N815="základní",J815,0)</f>
        <v>0</v>
      </c>
      <c r="BF815" s="195">
        <f>IF(N815="snížená",J815,0)</f>
        <v>0</v>
      </c>
      <c r="BG815" s="195">
        <f>IF(N815="zákl. přenesená",J815,0)</f>
        <v>0</v>
      </c>
      <c r="BH815" s="195">
        <f>IF(N815="sníž. přenesená",J815,0)</f>
        <v>0</v>
      </c>
      <c r="BI815" s="195">
        <f>IF(N815="nulová",J815,0)</f>
        <v>0</v>
      </c>
      <c r="BJ815" s="112" t="s">
        <v>544</v>
      </c>
      <c r="BK815" s="195">
        <f>ROUND(I815*H815,2)</f>
        <v>0</v>
      </c>
      <c r="BL815" s="112" t="s">
        <v>863</v>
      </c>
      <c r="BM815" s="194" t="s">
        <v>1707</v>
      </c>
    </row>
    <row r="816" spans="2:65" s="119" customFormat="1" x14ac:dyDescent="0.25">
      <c r="B816" s="120"/>
      <c r="D816" s="196" t="s">
        <v>865</v>
      </c>
      <c r="F816" s="197" t="s">
        <v>1708</v>
      </c>
      <c r="L816" s="120"/>
      <c r="M816" s="198"/>
      <c r="T816" s="199"/>
      <c r="AT816" s="112" t="s">
        <v>865</v>
      </c>
      <c r="AU816" s="112" t="s">
        <v>240</v>
      </c>
    </row>
    <row r="817" spans="2:65" s="119" customFormat="1" x14ac:dyDescent="0.25">
      <c r="B817" s="120"/>
      <c r="D817" s="200" t="s">
        <v>867</v>
      </c>
      <c r="F817" s="472" t="s">
        <v>1709</v>
      </c>
      <c r="L817" s="120"/>
      <c r="M817" s="198"/>
      <c r="T817" s="199"/>
      <c r="AT817" s="112" t="s">
        <v>867</v>
      </c>
      <c r="AU817" s="112" t="s">
        <v>240</v>
      </c>
    </row>
    <row r="818" spans="2:65" s="202" customFormat="1" ht="33.75" x14ac:dyDescent="0.25">
      <c r="B818" s="203"/>
      <c r="D818" s="196" t="s">
        <v>869</v>
      </c>
      <c r="E818" s="204" t="s">
        <v>792</v>
      </c>
      <c r="F818" s="205" t="s">
        <v>1710</v>
      </c>
      <c r="H818" s="206">
        <v>31.3</v>
      </c>
      <c r="L818" s="203"/>
      <c r="M818" s="207"/>
      <c r="T818" s="208"/>
      <c r="AT818" s="204" t="s">
        <v>869</v>
      </c>
      <c r="AU818" s="204" t="s">
        <v>240</v>
      </c>
      <c r="AV818" s="202" t="s">
        <v>240</v>
      </c>
      <c r="AW818" s="202" t="s">
        <v>871</v>
      </c>
      <c r="AX818" s="202" t="s">
        <v>857</v>
      </c>
      <c r="AY818" s="204" t="s">
        <v>858</v>
      </c>
    </row>
    <row r="819" spans="2:65" s="119" customFormat="1" ht="16.5" customHeight="1" x14ac:dyDescent="0.25">
      <c r="B819" s="120"/>
      <c r="C819" s="418" t="s">
        <v>1711</v>
      </c>
      <c r="D819" s="418" t="s">
        <v>512</v>
      </c>
      <c r="E819" s="419" t="s">
        <v>153</v>
      </c>
      <c r="F819" s="420" t="s">
        <v>154</v>
      </c>
      <c r="G819" s="421" t="s">
        <v>66</v>
      </c>
      <c r="H819" s="422">
        <v>31.3</v>
      </c>
      <c r="I819" s="423"/>
      <c r="J819" s="423">
        <f>ROUND(I819*H819,2)</f>
        <v>0</v>
      </c>
      <c r="K819" s="420" t="s">
        <v>862</v>
      </c>
      <c r="L819" s="120"/>
      <c r="M819" s="190" t="s">
        <v>792</v>
      </c>
      <c r="N819" s="191" t="s">
        <v>809</v>
      </c>
      <c r="O819" s="192">
        <v>0.24</v>
      </c>
      <c r="P819" s="192">
        <f>O819*H819</f>
        <v>7.5119999999999996</v>
      </c>
      <c r="Q819" s="192">
        <v>0</v>
      </c>
      <c r="R819" s="192">
        <f>Q819*H819</f>
        <v>0</v>
      </c>
      <c r="S819" s="192">
        <v>0</v>
      </c>
      <c r="T819" s="193">
        <f>S819*H819</f>
        <v>0</v>
      </c>
      <c r="AR819" s="194" t="s">
        <v>863</v>
      </c>
      <c r="AT819" s="194" t="s">
        <v>512</v>
      </c>
      <c r="AU819" s="194" t="s">
        <v>240</v>
      </c>
      <c r="AY819" s="112" t="s">
        <v>858</v>
      </c>
      <c r="BE819" s="195">
        <f>IF(N819="základní",J819,0)</f>
        <v>0</v>
      </c>
      <c r="BF819" s="195">
        <f>IF(N819="snížená",J819,0)</f>
        <v>0</v>
      </c>
      <c r="BG819" s="195">
        <f>IF(N819="zákl. přenesená",J819,0)</f>
        <v>0</v>
      </c>
      <c r="BH819" s="195">
        <f>IF(N819="sníž. přenesená",J819,0)</f>
        <v>0</v>
      </c>
      <c r="BI819" s="195">
        <f>IF(N819="nulová",J819,0)</f>
        <v>0</v>
      </c>
      <c r="BJ819" s="112" t="s">
        <v>544</v>
      </c>
      <c r="BK819" s="195">
        <f>ROUND(I819*H819,2)</f>
        <v>0</v>
      </c>
      <c r="BL819" s="112" t="s">
        <v>863</v>
      </c>
      <c r="BM819" s="194" t="s">
        <v>1712</v>
      </c>
    </row>
    <row r="820" spans="2:65" s="119" customFormat="1" x14ac:dyDescent="0.25">
      <c r="B820" s="120"/>
      <c r="D820" s="196" t="s">
        <v>865</v>
      </c>
      <c r="F820" s="197" t="s">
        <v>1713</v>
      </c>
      <c r="L820" s="120"/>
      <c r="M820" s="198"/>
      <c r="T820" s="199"/>
      <c r="AT820" s="112" t="s">
        <v>865</v>
      </c>
      <c r="AU820" s="112" t="s">
        <v>240</v>
      </c>
    </row>
    <row r="821" spans="2:65" s="119" customFormat="1" x14ac:dyDescent="0.25">
      <c r="B821" s="120"/>
      <c r="D821" s="200" t="s">
        <v>867</v>
      </c>
      <c r="F821" s="472" t="s">
        <v>1714</v>
      </c>
      <c r="L821" s="120"/>
      <c r="M821" s="198"/>
      <c r="T821" s="199"/>
      <c r="AT821" s="112" t="s">
        <v>867</v>
      </c>
      <c r="AU821" s="112" t="s">
        <v>240</v>
      </c>
    </row>
    <row r="822" spans="2:65" s="119" customFormat="1" ht="16.5" customHeight="1" x14ac:dyDescent="0.25">
      <c r="B822" s="120"/>
      <c r="C822" s="418" t="s">
        <v>1715</v>
      </c>
      <c r="D822" s="418" t="s">
        <v>512</v>
      </c>
      <c r="E822" s="419" t="s">
        <v>155</v>
      </c>
      <c r="F822" s="420" t="s">
        <v>156</v>
      </c>
      <c r="G822" s="421" t="s">
        <v>63</v>
      </c>
      <c r="H822" s="422">
        <v>1.177</v>
      </c>
      <c r="I822" s="423"/>
      <c r="J822" s="423">
        <f>ROUND(I822*H822,2)</f>
        <v>0</v>
      </c>
      <c r="K822" s="420" t="s">
        <v>862</v>
      </c>
      <c r="L822" s="120"/>
      <c r="M822" s="190" t="s">
        <v>792</v>
      </c>
      <c r="N822" s="191" t="s">
        <v>809</v>
      </c>
      <c r="O822" s="192">
        <v>15.231</v>
      </c>
      <c r="P822" s="192">
        <f>O822*H822</f>
        <v>17.926887000000001</v>
      </c>
      <c r="Q822" s="192">
        <v>1.06277</v>
      </c>
      <c r="R822" s="192">
        <f>Q822*H822</f>
        <v>1.25088029</v>
      </c>
      <c r="S822" s="192">
        <v>0</v>
      </c>
      <c r="T822" s="193">
        <f>S822*H822</f>
        <v>0</v>
      </c>
      <c r="AR822" s="194" t="s">
        <v>863</v>
      </c>
      <c r="AT822" s="194" t="s">
        <v>512</v>
      </c>
      <c r="AU822" s="194" t="s">
        <v>240</v>
      </c>
      <c r="AY822" s="112" t="s">
        <v>858</v>
      </c>
      <c r="BE822" s="195">
        <f>IF(N822="základní",J822,0)</f>
        <v>0</v>
      </c>
      <c r="BF822" s="195">
        <f>IF(N822="snížená",J822,0)</f>
        <v>0</v>
      </c>
      <c r="BG822" s="195">
        <f>IF(N822="zákl. přenesená",J822,0)</f>
        <v>0</v>
      </c>
      <c r="BH822" s="195">
        <f>IF(N822="sníž. přenesená",J822,0)</f>
        <v>0</v>
      </c>
      <c r="BI822" s="195">
        <f>IF(N822="nulová",J822,0)</f>
        <v>0</v>
      </c>
      <c r="BJ822" s="112" t="s">
        <v>544</v>
      </c>
      <c r="BK822" s="195">
        <f>ROUND(I822*H822,2)</f>
        <v>0</v>
      </c>
      <c r="BL822" s="112" t="s">
        <v>863</v>
      </c>
      <c r="BM822" s="194" t="s">
        <v>1716</v>
      </c>
    </row>
    <row r="823" spans="2:65" s="119" customFormat="1" x14ac:dyDescent="0.25">
      <c r="B823" s="120"/>
      <c r="D823" s="196" t="s">
        <v>865</v>
      </c>
      <c r="F823" s="197" t="s">
        <v>1717</v>
      </c>
      <c r="L823" s="120"/>
      <c r="M823" s="198"/>
      <c r="T823" s="199"/>
      <c r="AT823" s="112" t="s">
        <v>865</v>
      </c>
      <c r="AU823" s="112" t="s">
        <v>240</v>
      </c>
    </row>
    <row r="824" spans="2:65" s="119" customFormat="1" x14ac:dyDescent="0.25">
      <c r="B824" s="120"/>
      <c r="D824" s="200" t="s">
        <v>867</v>
      </c>
      <c r="F824" s="472" t="s">
        <v>1718</v>
      </c>
      <c r="L824" s="120"/>
      <c r="M824" s="198"/>
      <c r="T824" s="199"/>
      <c r="AT824" s="112" t="s">
        <v>867</v>
      </c>
      <c r="AU824" s="112" t="s">
        <v>240</v>
      </c>
    </row>
    <row r="825" spans="2:65" s="202" customFormat="1" ht="33.75" x14ac:dyDescent="0.25">
      <c r="B825" s="203"/>
      <c r="D825" s="196" t="s">
        <v>869</v>
      </c>
      <c r="E825" s="204" t="s">
        <v>792</v>
      </c>
      <c r="F825" s="205" t="s">
        <v>6479</v>
      </c>
      <c r="H825" s="206">
        <v>451.04399999999998</v>
      </c>
      <c r="L825" s="203"/>
      <c r="M825" s="207"/>
      <c r="T825" s="208"/>
      <c r="AT825" s="204" t="s">
        <v>869</v>
      </c>
      <c r="AU825" s="204" t="s">
        <v>240</v>
      </c>
      <c r="AV825" s="202" t="s">
        <v>240</v>
      </c>
      <c r="AW825" s="202" t="s">
        <v>871</v>
      </c>
      <c r="AX825" s="202" t="s">
        <v>857</v>
      </c>
      <c r="AY825" s="204" t="s">
        <v>858</v>
      </c>
    </row>
    <row r="826" spans="2:65" s="202" customFormat="1" ht="11.25" x14ac:dyDescent="0.25">
      <c r="B826" s="203"/>
      <c r="D826" s="196" t="s">
        <v>869</v>
      </c>
      <c r="E826" s="204" t="s">
        <v>792</v>
      </c>
      <c r="F826" s="205" t="s">
        <v>6480</v>
      </c>
      <c r="H826" s="206">
        <v>726.16499999999996</v>
      </c>
      <c r="L826" s="203"/>
      <c r="M826" s="207"/>
      <c r="T826" s="208"/>
      <c r="AT826" s="204" t="s">
        <v>869</v>
      </c>
      <c r="AU826" s="204" t="s">
        <v>240</v>
      </c>
      <c r="AV826" s="202" t="s">
        <v>240</v>
      </c>
      <c r="AW826" s="202" t="s">
        <v>871</v>
      </c>
      <c r="AX826" s="202" t="s">
        <v>857</v>
      </c>
      <c r="AY826" s="204" t="s">
        <v>858</v>
      </c>
    </row>
    <row r="827" spans="2:65" s="202" customFormat="1" ht="11.25" x14ac:dyDescent="0.25">
      <c r="B827" s="203"/>
      <c r="D827" s="196" t="s">
        <v>869</v>
      </c>
      <c r="F827" s="205" t="s">
        <v>6481</v>
      </c>
      <c r="H827" s="206">
        <v>1.177</v>
      </c>
      <c r="L827" s="203"/>
      <c r="M827" s="207"/>
      <c r="T827" s="208"/>
      <c r="AT827" s="204" t="s">
        <v>869</v>
      </c>
      <c r="AU827" s="204" t="s">
        <v>240</v>
      </c>
      <c r="AV827" s="202" t="s">
        <v>240</v>
      </c>
      <c r="AW827" s="202" t="s">
        <v>787</v>
      </c>
      <c r="AX827" s="202" t="s">
        <v>544</v>
      </c>
      <c r="AY827" s="204" t="s">
        <v>858</v>
      </c>
    </row>
    <row r="828" spans="2:65" s="119" customFormat="1" ht="16.5" customHeight="1" x14ac:dyDescent="0.25">
      <c r="B828" s="120"/>
      <c r="C828" s="418" t="s">
        <v>1719</v>
      </c>
      <c r="D828" s="418" t="s">
        <v>512</v>
      </c>
      <c r="E828" s="419" t="s">
        <v>1720</v>
      </c>
      <c r="F828" s="420" t="s">
        <v>1721</v>
      </c>
      <c r="G828" s="421" t="s">
        <v>66</v>
      </c>
      <c r="H828" s="422">
        <v>475.64</v>
      </c>
      <c r="I828" s="423"/>
      <c r="J828" s="423">
        <f>ROUND(I828*H828,2)</f>
        <v>0</v>
      </c>
      <c r="K828" s="420" t="s">
        <v>862</v>
      </c>
      <c r="L828" s="120"/>
      <c r="M828" s="190" t="s">
        <v>792</v>
      </c>
      <c r="N828" s="191" t="s">
        <v>809</v>
      </c>
      <c r="O828" s="192">
        <v>2.5000000000000001E-2</v>
      </c>
      <c r="P828" s="192">
        <f>O828*H828</f>
        <v>11.891</v>
      </c>
      <c r="Q828" s="192">
        <v>1.2999999999999999E-4</v>
      </c>
      <c r="R828" s="192">
        <f>Q828*H828</f>
        <v>6.1833199999999991E-2</v>
      </c>
      <c r="S828" s="192">
        <v>0</v>
      </c>
      <c r="T828" s="193">
        <f>S828*H828</f>
        <v>0</v>
      </c>
      <c r="AR828" s="194" t="s">
        <v>863</v>
      </c>
      <c r="AT828" s="194" t="s">
        <v>512</v>
      </c>
      <c r="AU828" s="194" t="s">
        <v>240</v>
      </c>
      <c r="AY828" s="112" t="s">
        <v>858</v>
      </c>
      <c r="BE828" s="195">
        <f>IF(N828="základní",J828,0)</f>
        <v>0</v>
      </c>
      <c r="BF828" s="195">
        <f>IF(N828="snížená",J828,0)</f>
        <v>0</v>
      </c>
      <c r="BG828" s="195">
        <f>IF(N828="zákl. přenesená",J828,0)</f>
        <v>0</v>
      </c>
      <c r="BH828" s="195">
        <f>IF(N828="sníž. přenesená",J828,0)</f>
        <v>0</v>
      </c>
      <c r="BI828" s="195">
        <f>IF(N828="nulová",J828,0)</f>
        <v>0</v>
      </c>
      <c r="BJ828" s="112" t="s">
        <v>544</v>
      </c>
      <c r="BK828" s="195">
        <f>ROUND(I828*H828,2)</f>
        <v>0</v>
      </c>
      <c r="BL828" s="112" t="s">
        <v>863</v>
      </c>
      <c r="BM828" s="194" t="s">
        <v>1722</v>
      </c>
    </row>
    <row r="829" spans="2:65" s="119" customFormat="1" ht="19.5" x14ac:dyDescent="0.25">
      <c r="B829" s="120"/>
      <c r="D829" s="196" t="s">
        <v>865</v>
      </c>
      <c r="F829" s="197" t="s">
        <v>1723</v>
      </c>
      <c r="L829" s="120"/>
      <c r="M829" s="198"/>
      <c r="T829" s="199"/>
      <c r="AT829" s="112" t="s">
        <v>865</v>
      </c>
      <c r="AU829" s="112" t="s">
        <v>240</v>
      </c>
    </row>
    <row r="830" spans="2:65" s="119" customFormat="1" x14ac:dyDescent="0.25">
      <c r="B830" s="120"/>
      <c r="D830" s="200" t="s">
        <v>867</v>
      </c>
      <c r="F830" s="472" t="s">
        <v>1724</v>
      </c>
      <c r="L830" s="120"/>
      <c r="M830" s="198"/>
      <c r="T830" s="199"/>
      <c r="AT830" s="112" t="s">
        <v>867</v>
      </c>
      <c r="AU830" s="112" t="s">
        <v>240</v>
      </c>
    </row>
    <row r="831" spans="2:65" s="202" customFormat="1" ht="33.75" x14ac:dyDescent="0.25">
      <c r="B831" s="203"/>
      <c r="D831" s="196" t="s">
        <v>869</v>
      </c>
      <c r="E831" s="204" t="s">
        <v>792</v>
      </c>
      <c r="F831" s="205" t="s">
        <v>1725</v>
      </c>
      <c r="H831" s="206">
        <v>188.93</v>
      </c>
      <c r="L831" s="203"/>
      <c r="M831" s="207"/>
      <c r="T831" s="208"/>
      <c r="AT831" s="204" t="s">
        <v>869</v>
      </c>
      <c r="AU831" s="204" t="s">
        <v>240</v>
      </c>
      <c r="AV831" s="202" t="s">
        <v>240</v>
      </c>
      <c r="AW831" s="202" t="s">
        <v>871</v>
      </c>
      <c r="AX831" s="202" t="s">
        <v>857</v>
      </c>
      <c r="AY831" s="204" t="s">
        <v>858</v>
      </c>
    </row>
    <row r="832" spans="2:65" s="202" customFormat="1" ht="11.25" x14ac:dyDescent="0.25">
      <c r="B832" s="203"/>
      <c r="D832" s="196" t="s">
        <v>869</v>
      </c>
      <c r="E832" s="204" t="s">
        <v>792</v>
      </c>
      <c r="F832" s="205" t="s">
        <v>1726</v>
      </c>
      <c r="H832" s="206">
        <v>286.70999999999998</v>
      </c>
      <c r="L832" s="203"/>
      <c r="M832" s="207"/>
      <c r="T832" s="208"/>
      <c r="AT832" s="204" t="s">
        <v>869</v>
      </c>
      <c r="AU832" s="204" t="s">
        <v>240</v>
      </c>
      <c r="AV832" s="202" t="s">
        <v>240</v>
      </c>
      <c r="AW832" s="202" t="s">
        <v>871</v>
      </c>
      <c r="AX832" s="202" t="s">
        <v>857</v>
      </c>
      <c r="AY832" s="204" t="s">
        <v>858</v>
      </c>
    </row>
    <row r="833" spans="2:65" s="119" customFormat="1" ht="37.9" customHeight="1" x14ac:dyDescent="0.25">
      <c r="B833" s="120"/>
      <c r="C833" s="418" t="s">
        <v>1727</v>
      </c>
      <c r="D833" s="418" t="s">
        <v>512</v>
      </c>
      <c r="E833" s="419" t="s">
        <v>1728</v>
      </c>
      <c r="F833" s="420" t="s">
        <v>1729</v>
      </c>
      <c r="G833" s="421" t="s">
        <v>85</v>
      </c>
      <c r="H833" s="422">
        <v>452.8</v>
      </c>
      <c r="I833" s="423"/>
      <c r="J833" s="423">
        <f>ROUND(I833*H833,2)</f>
        <v>0</v>
      </c>
      <c r="K833" s="420" t="s">
        <v>862</v>
      </c>
      <c r="L833" s="120"/>
      <c r="M833" s="190" t="s">
        <v>792</v>
      </c>
      <c r="N833" s="191" t="s">
        <v>809</v>
      </c>
      <c r="O833" s="192">
        <v>4.2000000000000003E-2</v>
      </c>
      <c r="P833" s="192">
        <f>O833*H833</f>
        <v>19.017600000000002</v>
      </c>
      <c r="Q833" s="192">
        <v>2.0000000000000002E-5</v>
      </c>
      <c r="R833" s="192">
        <f>Q833*H833</f>
        <v>9.0560000000000015E-3</v>
      </c>
      <c r="S833" s="192">
        <v>0</v>
      </c>
      <c r="T833" s="193">
        <f>S833*H833</f>
        <v>0</v>
      </c>
      <c r="AR833" s="194" t="s">
        <v>863</v>
      </c>
      <c r="AT833" s="194" t="s">
        <v>512</v>
      </c>
      <c r="AU833" s="194" t="s">
        <v>240</v>
      </c>
      <c r="AY833" s="112" t="s">
        <v>858</v>
      </c>
      <c r="BE833" s="195">
        <f>IF(N833="základní",J833,0)</f>
        <v>0</v>
      </c>
      <c r="BF833" s="195">
        <f>IF(N833="snížená",J833,0)</f>
        <v>0</v>
      </c>
      <c r="BG833" s="195">
        <f>IF(N833="zákl. přenesená",J833,0)</f>
        <v>0</v>
      </c>
      <c r="BH833" s="195">
        <f>IF(N833="sníž. přenesená",J833,0)</f>
        <v>0</v>
      </c>
      <c r="BI833" s="195">
        <f>IF(N833="nulová",J833,0)</f>
        <v>0</v>
      </c>
      <c r="BJ833" s="112" t="s">
        <v>544</v>
      </c>
      <c r="BK833" s="195">
        <f>ROUND(I833*H833,2)</f>
        <v>0</v>
      </c>
      <c r="BL833" s="112" t="s">
        <v>863</v>
      </c>
      <c r="BM833" s="194" t="s">
        <v>1730</v>
      </c>
    </row>
    <row r="834" spans="2:65" s="119" customFormat="1" ht="29.25" x14ac:dyDescent="0.25">
      <c r="B834" s="120"/>
      <c r="D834" s="196" t="s">
        <v>865</v>
      </c>
      <c r="F834" s="197" t="s">
        <v>1731</v>
      </c>
      <c r="L834" s="120"/>
      <c r="M834" s="198"/>
      <c r="T834" s="199"/>
      <c r="AT834" s="112" t="s">
        <v>865</v>
      </c>
      <c r="AU834" s="112" t="s">
        <v>240</v>
      </c>
    </row>
    <row r="835" spans="2:65" s="119" customFormat="1" x14ac:dyDescent="0.25">
      <c r="B835" s="120"/>
      <c r="D835" s="200" t="s">
        <v>867</v>
      </c>
      <c r="F835" s="472" t="s">
        <v>1732</v>
      </c>
      <c r="L835" s="120"/>
      <c r="M835" s="198"/>
      <c r="T835" s="199"/>
      <c r="AT835" s="112" t="s">
        <v>867</v>
      </c>
      <c r="AU835" s="112" t="s">
        <v>240</v>
      </c>
    </row>
    <row r="836" spans="2:65" s="119" customFormat="1" ht="24.2" customHeight="1" x14ac:dyDescent="0.25">
      <c r="B836" s="120"/>
      <c r="C836" s="418" t="s">
        <v>1733</v>
      </c>
      <c r="D836" s="418" t="s">
        <v>512</v>
      </c>
      <c r="E836" s="419" t="s">
        <v>1734</v>
      </c>
      <c r="F836" s="420" t="s">
        <v>1735</v>
      </c>
      <c r="G836" s="421" t="s">
        <v>66</v>
      </c>
      <c r="H836" s="422">
        <v>42.5</v>
      </c>
      <c r="I836" s="423"/>
      <c r="J836" s="423">
        <f>ROUND(I836*H836,2)</f>
        <v>0</v>
      </c>
      <c r="K836" s="420" t="s">
        <v>862</v>
      </c>
      <c r="L836" s="120"/>
      <c r="M836" s="190" t="s">
        <v>792</v>
      </c>
      <c r="N836" s="191" t="s">
        <v>809</v>
      </c>
      <c r="O836" s="192">
        <v>0.57299999999999995</v>
      </c>
      <c r="P836" s="192">
        <f>O836*H836</f>
        <v>24.352499999999999</v>
      </c>
      <c r="Q836" s="192">
        <v>0.30357000000000001</v>
      </c>
      <c r="R836" s="192">
        <f>Q836*H836</f>
        <v>12.901725000000001</v>
      </c>
      <c r="S836" s="192">
        <v>0</v>
      </c>
      <c r="T836" s="193">
        <f>S836*H836</f>
        <v>0</v>
      </c>
      <c r="AR836" s="194" t="s">
        <v>863</v>
      </c>
      <c r="AT836" s="194" t="s">
        <v>512</v>
      </c>
      <c r="AU836" s="194" t="s">
        <v>240</v>
      </c>
      <c r="AY836" s="112" t="s">
        <v>858</v>
      </c>
      <c r="BE836" s="195">
        <f>IF(N836="základní",J836,0)</f>
        <v>0</v>
      </c>
      <c r="BF836" s="195">
        <f>IF(N836="snížená",J836,0)</f>
        <v>0</v>
      </c>
      <c r="BG836" s="195">
        <f>IF(N836="zákl. přenesená",J836,0)</f>
        <v>0</v>
      </c>
      <c r="BH836" s="195">
        <f>IF(N836="sníž. přenesená",J836,0)</f>
        <v>0</v>
      </c>
      <c r="BI836" s="195">
        <f>IF(N836="nulová",J836,0)</f>
        <v>0</v>
      </c>
      <c r="BJ836" s="112" t="s">
        <v>544</v>
      </c>
      <c r="BK836" s="195">
        <f>ROUND(I836*H836,2)</f>
        <v>0</v>
      </c>
      <c r="BL836" s="112" t="s">
        <v>863</v>
      </c>
      <c r="BM836" s="194" t="s">
        <v>1736</v>
      </c>
    </row>
    <row r="837" spans="2:65" s="119" customFormat="1" ht="19.5" x14ac:dyDescent="0.25">
      <c r="B837" s="120"/>
      <c r="D837" s="196" t="s">
        <v>865</v>
      </c>
      <c r="F837" s="197" t="s">
        <v>1737</v>
      </c>
      <c r="L837" s="120"/>
      <c r="M837" s="198"/>
      <c r="T837" s="199"/>
      <c r="AT837" s="112" t="s">
        <v>865</v>
      </c>
      <c r="AU837" s="112" t="s">
        <v>240</v>
      </c>
    </row>
    <row r="838" spans="2:65" s="119" customFormat="1" x14ac:dyDescent="0.25">
      <c r="B838" s="120"/>
      <c r="D838" s="200" t="s">
        <v>867</v>
      </c>
      <c r="F838" s="472" t="s">
        <v>1738</v>
      </c>
      <c r="L838" s="120"/>
      <c r="M838" s="198"/>
      <c r="T838" s="199"/>
      <c r="AT838" s="112" t="s">
        <v>867</v>
      </c>
      <c r="AU838" s="112" t="s">
        <v>240</v>
      </c>
    </row>
    <row r="839" spans="2:65" s="202" customFormat="1" ht="11.25" x14ac:dyDescent="0.25">
      <c r="B839" s="203"/>
      <c r="D839" s="196" t="s">
        <v>869</v>
      </c>
      <c r="E839" s="204" t="s">
        <v>792</v>
      </c>
      <c r="F839" s="205" t="s">
        <v>1493</v>
      </c>
      <c r="H839" s="206">
        <v>42.5</v>
      </c>
      <c r="L839" s="203"/>
      <c r="M839" s="207"/>
      <c r="T839" s="208"/>
      <c r="AT839" s="204" t="s">
        <v>869</v>
      </c>
      <c r="AU839" s="204" t="s">
        <v>240</v>
      </c>
      <c r="AV839" s="202" t="s">
        <v>240</v>
      </c>
      <c r="AW839" s="202" t="s">
        <v>871</v>
      </c>
      <c r="AX839" s="202" t="s">
        <v>857</v>
      </c>
      <c r="AY839" s="204" t="s">
        <v>858</v>
      </c>
    </row>
    <row r="840" spans="2:65" s="119" customFormat="1" ht="24.2" customHeight="1" x14ac:dyDescent="0.25">
      <c r="B840" s="120"/>
      <c r="C840" s="418" t="s">
        <v>1739</v>
      </c>
      <c r="D840" s="418" t="s">
        <v>512</v>
      </c>
      <c r="E840" s="419" t="s">
        <v>113</v>
      </c>
      <c r="F840" s="420" t="s">
        <v>114</v>
      </c>
      <c r="G840" s="421" t="s">
        <v>67</v>
      </c>
      <c r="H840" s="422">
        <v>20</v>
      </c>
      <c r="I840" s="423"/>
      <c r="J840" s="423">
        <f>ROUND(I840*H840,2)</f>
        <v>0</v>
      </c>
      <c r="K840" s="420" t="s">
        <v>862</v>
      </c>
      <c r="L840" s="120"/>
      <c r="M840" s="190" t="s">
        <v>792</v>
      </c>
      <c r="N840" s="191" t="s">
        <v>809</v>
      </c>
      <c r="O840" s="192">
        <v>1.76</v>
      </c>
      <c r="P840" s="192">
        <f>O840*H840</f>
        <v>35.200000000000003</v>
      </c>
      <c r="Q840" s="192">
        <v>1.7770000000000001E-2</v>
      </c>
      <c r="R840" s="192">
        <f>Q840*H840</f>
        <v>0.35540000000000005</v>
      </c>
      <c r="S840" s="192">
        <v>0</v>
      </c>
      <c r="T840" s="193">
        <f>S840*H840</f>
        <v>0</v>
      </c>
      <c r="AR840" s="194" t="s">
        <v>863</v>
      </c>
      <c r="AT840" s="194" t="s">
        <v>512</v>
      </c>
      <c r="AU840" s="194" t="s">
        <v>240</v>
      </c>
      <c r="AY840" s="112" t="s">
        <v>858</v>
      </c>
      <c r="BE840" s="195">
        <f>IF(N840="základní",J840,0)</f>
        <v>0</v>
      </c>
      <c r="BF840" s="195">
        <f>IF(N840="snížená",J840,0)</f>
        <v>0</v>
      </c>
      <c r="BG840" s="195">
        <f>IF(N840="zákl. přenesená",J840,0)</f>
        <v>0</v>
      </c>
      <c r="BH840" s="195">
        <f>IF(N840="sníž. přenesená",J840,0)</f>
        <v>0</v>
      </c>
      <c r="BI840" s="195">
        <f>IF(N840="nulová",J840,0)</f>
        <v>0</v>
      </c>
      <c r="BJ840" s="112" t="s">
        <v>544</v>
      </c>
      <c r="BK840" s="195">
        <f>ROUND(I840*H840,2)</f>
        <v>0</v>
      </c>
      <c r="BL840" s="112" t="s">
        <v>863</v>
      </c>
      <c r="BM840" s="194" t="s">
        <v>1740</v>
      </c>
    </row>
    <row r="841" spans="2:65" s="119" customFormat="1" ht="29.25" x14ac:dyDescent="0.25">
      <c r="B841" s="120"/>
      <c r="D841" s="196" t="s">
        <v>865</v>
      </c>
      <c r="F841" s="197" t="s">
        <v>1741</v>
      </c>
      <c r="L841" s="120"/>
      <c r="M841" s="198"/>
      <c r="T841" s="199"/>
      <c r="AT841" s="112" t="s">
        <v>865</v>
      </c>
      <c r="AU841" s="112" t="s">
        <v>240</v>
      </c>
    </row>
    <row r="842" spans="2:65" s="119" customFormat="1" x14ac:dyDescent="0.25">
      <c r="B842" s="120"/>
      <c r="D842" s="200" t="s">
        <v>867</v>
      </c>
      <c r="F842" s="472" t="s">
        <v>1742</v>
      </c>
      <c r="L842" s="120"/>
      <c r="M842" s="198"/>
      <c r="T842" s="199"/>
      <c r="AT842" s="112" t="s">
        <v>867</v>
      </c>
      <c r="AU842" s="112" t="s">
        <v>240</v>
      </c>
    </row>
    <row r="843" spans="2:65" s="202" customFormat="1" ht="11.25" x14ac:dyDescent="0.25">
      <c r="B843" s="203"/>
      <c r="D843" s="196" t="s">
        <v>869</v>
      </c>
      <c r="E843" s="204" t="s">
        <v>792</v>
      </c>
      <c r="F843" s="205" t="s">
        <v>1743</v>
      </c>
      <c r="H843" s="206">
        <v>9</v>
      </c>
      <c r="L843" s="203"/>
      <c r="M843" s="207"/>
      <c r="T843" s="208"/>
      <c r="AT843" s="204" t="s">
        <v>869</v>
      </c>
      <c r="AU843" s="204" t="s">
        <v>240</v>
      </c>
      <c r="AV843" s="202" t="s">
        <v>240</v>
      </c>
      <c r="AW843" s="202" t="s">
        <v>871</v>
      </c>
      <c r="AX843" s="202" t="s">
        <v>857</v>
      </c>
      <c r="AY843" s="204" t="s">
        <v>858</v>
      </c>
    </row>
    <row r="844" spans="2:65" s="202" customFormat="1" ht="11.25" x14ac:dyDescent="0.25">
      <c r="B844" s="203"/>
      <c r="D844" s="196" t="s">
        <v>869</v>
      </c>
      <c r="E844" s="204" t="s">
        <v>792</v>
      </c>
      <c r="F844" s="205" t="s">
        <v>1744</v>
      </c>
      <c r="H844" s="206">
        <v>1</v>
      </c>
      <c r="L844" s="203"/>
      <c r="M844" s="207"/>
      <c r="T844" s="208"/>
      <c r="AT844" s="204" t="s">
        <v>869</v>
      </c>
      <c r="AU844" s="204" t="s">
        <v>240</v>
      </c>
      <c r="AV844" s="202" t="s">
        <v>240</v>
      </c>
      <c r="AW844" s="202" t="s">
        <v>871</v>
      </c>
      <c r="AX844" s="202" t="s">
        <v>857</v>
      </c>
      <c r="AY844" s="204" t="s">
        <v>858</v>
      </c>
    </row>
    <row r="845" spans="2:65" s="202" customFormat="1" ht="11.25" x14ac:dyDescent="0.25">
      <c r="B845" s="203"/>
      <c r="D845" s="196" t="s">
        <v>869</v>
      </c>
      <c r="E845" s="204" t="s">
        <v>792</v>
      </c>
      <c r="F845" s="205" t="s">
        <v>1745</v>
      </c>
      <c r="H845" s="206">
        <v>1</v>
      </c>
      <c r="L845" s="203"/>
      <c r="M845" s="207"/>
      <c r="T845" s="208"/>
      <c r="AT845" s="204" t="s">
        <v>869</v>
      </c>
      <c r="AU845" s="204" t="s">
        <v>240</v>
      </c>
      <c r="AV845" s="202" t="s">
        <v>240</v>
      </c>
      <c r="AW845" s="202" t="s">
        <v>871</v>
      </c>
      <c r="AX845" s="202" t="s">
        <v>857</v>
      </c>
      <c r="AY845" s="204" t="s">
        <v>858</v>
      </c>
    </row>
    <row r="846" spans="2:65" s="202" customFormat="1" ht="11.25" x14ac:dyDescent="0.25">
      <c r="B846" s="203"/>
      <c r="D846" s="196" t="s">
        <v>869</v>
      </c>
      <c r="E846" s="204" t="s">
        <v>792</v>
      </c>
      <c r="F846" s="205" t="s">
        <v>1746</v>
      </c>
      <c r="H846" s="206">
        <v>6</v>
      </c>
      <c r="L846" s="203"/>
      <c r="M846" s="207"/>
      <c r="T846" s="208"/>
      <c r="AT846" s="204" t="s">
        <v>869</v>
      </c>
      <c r="AU846" s="204" t="s">
        <v>240</v>
      </c>
      <c r="AV846" s="202" t="s">
        <v>240</v>
      </c>
      <c r="AW846" s="202" t="s">
        <v>871</v>
      </c>
      <c r="AX846" s="202" t="s">
        <v>857</v>
      </c>
      <c r="AY846" s="204" t="s">
        <v>858</v>
      </c>
    </row>
    <row r="847" spans="2:65" s="202" customFormat="1" ht="11.25" x14ac:dyDescent="0.25">
      <c r="B847" s="203"/>
      <c r="D847" s="196" t="s">
        <v>869</v>
      </c>
      <c r="E847" s="204" t="s">
        <v>792</v>
      </c>
      <c r="F847" s="205" t="s">
        <v>1747</v>
      </c>
      <c r="H847" s="206">
        <v>1</v>
      </c>
      <c r="L847" s="203"/>
      <c r="M847" s="207"/>
      <c r="T847" s="208"/>
      <c r="AT847" s="204" t="s">
        <v>869</v>
      </c>
      <c r="AU847" s="204" t="s">
        <v>240</v>
      </c>
      <c r="AV847" s="202" t="s">
        <v>240</v>
      </c>
      <c r="AW847" s="202" t="s">
        <v>871</v>
      </c>
      <c r="AX847" s="202" t="s">
        <v>857</v>
      </c>
      <c r="AY847" s="204" t="s">
        <v>858</v>
      </c>
    </row>
    <row r="848" spans="2:65" s="202" customFormat="1" ht="11.25" x14ac:dyDescent="0.25">
      <c r="B848" s="203"/>
      <c r="D848" s="196" t="s">
        <v>869</v>
      </c>
      <c r="E848" s="204" t="s">
        <v>792</v>
      </c>
      <c r="F848" s="205" t="s">
        <v>1748</v>
      </c>
      <c r="H848" s="206">
        <v>1</v>
      </c>
      <c r="L848" s="203"/>
      <c r="M848" s="207"/>
      <c r="T848" s="208"/>
      <c r="AT848" s="204" t="s">
        <v>869</v>
      </c>
      <c r="AU848" s="204" t="s">
        <v>240</v>
      </c>
      <c r="AV848" s="202" t="s">
        <v>240</v>
      </c>
      <c r="AW848" s="202" t="s">
        <v>871</v>
      </c>
      <c r="AX848" s="202" t="s">
        <v>857</v>
      </c>
      <c r="AY848" s="204" t="s">
        <v>858</v>
      </c>
    </row>
    <row r="849" spans="2:65" s="202" customFormat="1" ht="11.25" x14ac:dyDescent="0.25">
      <c r="B849" s="203"/>
      <c r="D849" s="196" t="s">
        <v>869</v>
      </c>
      <c r="E849" s="204" t="s">
        <v>792</v>
      </c>
      <c r="F849" s="205" t="s">
        <v>1749</v>
      </c>
      <c r="H849" s="206">
        <v>1</v>
      </c>
      <c r="L849" s="203"/>
      <c r="M849" s="207"/>
      <c r="T849" s="208"/>
      <c r="AT849" s="204" t="s">
        <v>869</v>
      </c>
      <c r="AU849" s="204" t="s">
        <v>240</v>
      </c>
      <c r="AV849" s="202" t="s">
        <v>240</v>
      </c>
      <c r="AW849" s="202" t="s">
        <v>871</v>
      </c>
      <c r="AX849" s="202" t="s">
        <v>857</v>
      </c>
      <c r="AY849" s="204" t="s">
        <v>858</v>
      </c>
    </row>
    <row r="850" spans="2:65" s="119" customFormat="1" ht="24.2" customHeight="1" x14ac:dyDescent="0.25">
      <c r="B850" s="120"/>
      <c r="C850" s="432" t="s">
        <v>1750</v>
      </c>
      <c r="D850" s="432" t="s">
        <v>932</v>
      </c>
      <c r="E850" s="433" t="s">
        <v>1751</v>
      </c>
      <c r="F850" s="434" t="s">
        <v>1752</v>
      </c>
      <c r="G850" s="435" t="s">
        <v>67</v>
      </c>
      <c r="H850" s="436">
        <v>7</v>
      </c>
      <c r="I850" s="437"/>
      <c r="J850" s="437">
        <f>ROUND(I850*H850,2)</f>
        <v>0</v>
      </c>
      <c r="K850" s="434" t="s">
        <v>862</v>
      </c>
      <c r="L850" s="215"/>
      <c r="M850" s="216" t="s">
        <v>792</v>
      </c>
      <c r="N850" s="217" t="s">
        <v>809</v>
      </c>
      <c r="O850" s="192">
        <v>0</v>
      </c>
      <c r="P850" s="192">
        <f>O850*H850</f>
        <v>0</v>
      </c>
      <c r="Q850" s="192">
        <v>1.753E-2</v>
      </c>
      <c r="R850" s="192">
        <f>Q850*H850</f>
        <v>0.12271</v>
      </c>
      <c r="S850" s="192">
        <v>0</v>
      </c>
      <c r="T850" s="193">
        <f>S850*H850</f>
        <v>0</v>
      </c>
      <c r="AR850" s="194" t="s">
        <v>905</v>
      </c>
      <c r="AT850" s="194" t="s">
        <v>932</v>
      </c>
      <c r="AU850" s="194" t="s">
        <v>240</v>
      </c>
      <c r="AY850" s="112" t="s">
        <v>858</v>
      </c>
      <c r="BE850" s="195">
        <f>IF(N850="základní",J850,0)</f>
        <v>0</v>
      </c>
      <c r="BF850" s="195">
        <f>IF(N850="snížená",J850,0)</f>
        <v>0</v>
      </c>
      <c r="BG850" s="195">
        <f>IF(N850="zákl. přenesená",J850,0)</f>
        <v>0</v>
      </c>
      <c r="BH850" s="195">
        <f>IF(N850="sníž. přenesená",J850,0)</f>
        <v>0</v>
      </c>
      <c r="BI850" s="195">
        <f>IF(N850="nulová",J850,0)</f>
        <v>0</v>
      </c>
      <c r="BJ850" s="112" t="s">
        <v>544</v>
      </c>
      <c r="BK850" s="195">
        <f>ROUND(I850*H850,2)</f>
        <v>0</v>
      </c>
      <c r="BL850" s="112" t="s">
        <v>863</v>
      </c>
      <c r="BM850" s="194" t="s">
        <v>1753</v>
      </c>
    </row>
    <row r="851" spans="2:65" s="119" customFormat="1" ht="19.5" x14ac:dyDescent="0.25">
      <c r="B851" s="120"/>
      <c r="D851" s="196" t="s">
        <v>865</v>
      </c>
      <c r="F851" s="197" t="s">
        <v>1752</v>
      </c>
      <c r="L851" s="120"/>
      <c r="M851" s="198"/>
      <c r="T851" s="199"/>
      <c r="AT851" s="112" t="s">
        <v>865</v>
      </c>
      <c r="AU851" s="112" t="s">
        <v>240</v>
      </c>
    </row>
    <row r="852" spans="2:65" s="202" customFormat="1" ht="11.25" x14ac:dyDescent="0.25">
      <c r="B852" s="203"/>
      <c r="D852" s="196" t="s">
        <v>869</v>
      </c>
      <c r="E852" s="204" t="s">
        <v>792</v>
      </c>
      <c r="F852" s="205" t="s">
        <v>1745</v>
      </c>
      <c r="H852" s="206">
        <v>1</v>
      </c>
      <c r="L852" s="203"/>
      <c r="M852" s="207"/>
      <c r="T852" s="208"/>
      <c r="AT852" s="204" t="s">
        <v>869</v>
      </c>
      <c r="AU852" s="204" t="s">
        <v>240</v>
      </c>
      <c r="AV852" s="202" t="s">
        <v>240</v>
      </c>
      <c r="AW852" s="202" t="s">
        <v>871</v>
      </c>
      <c r="AX852" s="202" t="s">
        <v>857</v>
      </c>
      <c r="AY852" s="204" t="s">
        <v>858</v>
      </c>
    </row>
    <row r="853" spans="2:65" s="202" customFormat="1" ht="11.25" x14ac:dyDescent="0.25">
      <c r="B853" s="203"/>
      <c r="D853" s="196" t="s">
        <v>869</v>
      </c>
      <c r="E853" s="204" t="s">
        <v>792</v>
      </c>
      <c r="F853" s="205" t="s">
        <v>1746</v>
      </c>
      <c r="H853" s="206">
        <v>6</v>
      </c>
      <c r="L853" s="203"/>
      <c r="M853" s="207"/>
      <c r="T853" s="208"/>
      <c r="AT853" s="204" t="s">
        <v>869</v>
      </c>
      <c r="AU853" s="204" t="s">
        <v>240</v>
      </c>
      <c r="AV853" s="202" t="s">
        <v>240</v>
      </c>
      <c r="AW853" s="202" t="s">
        <v>871</v>
      </c>
      <c r="AX853" s="202" t="s">
        <v>857</v>
      </c>
      <c r="AY853" s="204" t="s">
        <v>858</v>
      </c>
    </row>
    <row r="854" spans="2:65" s="119" customFormat="1" ht="24.2" customHeight="1" x14ac:dyDescent="0.25">
      <c r="B854" s="120"/>
      <c r="C854" s="432" t="s">
        <v>1754</v>
      </c>
      <c r="D854" s="432" t="s">
        <v>932</v>
      </c>
      <c r="E854" s="433" t="s">
        <v>1755</v>
      </c>
      <c r="F854" s="434" t="s">
        <v>1756</v>
      </c>
      <c r="G854" s="435" t="s">
        <v>67</v>
      </c>
      <c r="H854" s="436">
        <v>10</v>
      </c>
      <c r="I854" s="437"/>
      <c r="J854" s="437">
        <f>ROUND(I854*H854,2)</f>
        <v>0</v>
      </c>
      <c r="K854" s="434" t="s">
        <v>862</v>
      </c>
      <c r="L854" s="215"/>
      <c r="M854" s="216" t="s">
        <v>792</v>
      </c>
      <c r="N854" s="217" t="s">
        <v>809</v>
      </c>
      <c r="O854" s="192">
        <v>0</v>
      </c>
      <c r="P854" s="192">
        <f>O854*H854</f>
        <v>0</v>
      </c>
      <c r="Q854" s="192">
        <v>1.7930000000000001E-2</v>
      </c>
      <c r="R854" s="192">
        <f>Q854*H854</f>
        <v>0.17930000000000001</v>
      </c>
      <c r="S854" s="192">
        <v>0</v>
      </c>
      <c r="T854" s="193">
        <f>S854*H854</f>
        <v>0</v>
      </c>
      <c r="AR854" s="194" t="s">
        <v>905</v>
      </c>
      <c r="AT854" s="194" t="s">
        <v>932</v>
      </c>
      <c r="AU854" s="194" t="s">
        <v>240</v>
      </c>
      <c r="AY854" s="112" t="s">
        <v>858</v>
      </c>
      <c r="BE854" s="195">
        <f>IF(N854="základní",J854,0)</f>
        <v>0</v>
      </c>
      <c r="BF854" s="195">
        <f>IF(N854="snížená",J854,0)</f>
        <v>0</v>
      </c>
      <c r="BG854" s="195">
        <f>IF(N854="zákl. přenesená",J854,0)</f>
        <v>0</v>
      </c>
      <c r="BH854" s="195">
        <f>IF(N854="sníž. přenesená",J854,0)</f>
        <v>0</v>
      </c>
      <c r="BI854" s="195">
        <f>IF(N854="nulová",J854,0)</f>
        <v>0</v>
      </c>
      <c r="BJ854" s="112" t="s">
        <v>544</v>
      </c>
      <c r="BK854" s="195">
        <f>ROUND(I854*H854,2)</f>
        <v>0</v>
      </c>
      <c r="BL854" s="112" t="s">
        <v>863</v>
      </c>
      <c r="BM854" s="194" t="s">
        <v>1757</v>
      </c>
    </row>
    <row r="855" spans="2:65" s="119" customFormat="1" ht="19.5" x14ac:dyDescent="0.25">
      <c r="B855" s="120"/>
      <c r="D855" s="196" t="s">
        <v>865</v>
      </c>
      <c r="F855" s="197" t="s">
        <v>1756</v>
      </c>
      <c r="L855" s="120"/>
      <c r="M855" s="198"/>
      <c r="T855" s="199"/>
      <c r="AT855" s="112" t="s">
        <v>865</v>
      </c>
      <c r="AU855" s="112" t="s">
        <v>240</v>
      </c>
    </row>
    <row r="856" spans="2:65" s="202" customFormat="1" ht="11.25" x14ac:dyDescent="0.25">
      <c r="B856" s="203"/>
      <c r="D856" s="196" t="s">
        <v>869</v>
      </c>
      <c r="E856" s="204" t="s">
        <v>792</v>
      </c>
      <c r="F856" s="205" t="s">
        <v>1743</v>
      </c>
      <c r="H856" s="206">
        <v>9</v>
      </c>
      <c r="L856" s="203"/>
      <c r="M856" s="207"/>
      <c r="T856" s="208"/>
      <c r="AT856" s="204" t="s">
        <v>869</v>
      </c>
      <c r="AU856" s="204" t="s">
        <v>240</v>
      </c>
      <c r="AV856" s="202" t="s">
        <v>240</v>
      </c>
      <c r="AW856" s="202" t="s">
        <v>871</v>
      </c>
      <c r="AX856" s="202" t="s">
        <v>857</v>
      </c>
      <c r="AY856" s="204" t="s">
        <v>858</v>
      </c>
    </row>
    <row r="857" spans="2:65" s="202" customFormat="1" ht="11.25" x14ac:dyDescent="0.25">
      <c r="B857" s="203"/>
      <c r="D857" s="196" t="s">
        <v>869</v>
      </c>
      <c r="E857" s="204" t="s">
        <v>792</v>
      </c>
      <c r="F857" s="205" t="s">
        <v>1747</v>
      </c>
      <c r="H857" s="206">
        <v>1</v>
      </c>
      <c r="L857" s="203"/>
      <c r="M857" s="207"/>
      <c r="T857" s="208"/>
      <c r="AT857" s="204" t="s">
        <v>869</v>
      </c>
      <c r="AU857" s="204" t="s">
        <v>240</v>
      </c>
      <c r="AV857" s="202" t="s">
        <v>240</v>
      </c>
      <c r="AW857" s="202" t="s">
        <v>871</v>
      </c>
      <c r="AX857" s="202" t="s">
        <v>857</v>
      </c>
      <c r="AY857" s="204" t="s">
        <v>858</v>
      </c>
    </row>
    <row r="858" spans="2:65" s="119" customFormat="1" ht="24.2" customHeight="1" x14ac:dyDescent="0.25">
      <c r="B858" s="120"/>
      <c r="C858" s="432" t="s">
        <v>1758</v>
      </c>
      <c r="D858" s="432" t="s">
        <v>932</v>
      </c>
      <c r="E858" s="433" t="s">
        <v>1759</v>
      </c>
      <c r="F858" s="434" t="s">
        <v>1760</v>
      </c>
      <c r="G858" s="435" t="s">
        <v>67</v>
      </c>
      <c r="H858" s="436">
        <v>1</v>
      </c>
      <c r="I858" s="437"/>
      <c r="J858" s="437">
        <f>ROUND(I858*H858,2)</f>
        <v>0</v>
      </c>
      <c r="K858" s="434" t="s">
        <v>862</v>
      </c>
      <c r="L858" s="215"/>
      <c r="M858" s="216" t="s">
        <v>792</v>
      </c>
      <c r="N858" s="217" t="s">
        <v>809</v>
      </c>
      <c r="O858" s="192">
        <v>0</v>
      </c>
      <c r="P858" s="192">
        <f>O858*H858</f>
        <v>0</v>
      </c>
      <c r="Q858" s="192">
        <v>1.8339999999999999E-2</v>
      </c>
      <c r="R858" s="192">
        <f>Q858*H858</f>
        <v>1.8339999999999999E-2</v>
      </c>
      <c r="S858" s="192">
        <v>0</v>
      </c>
      <c r="T858" s="193">
        <f>S858*H858</f>
        <v>0</v>
      </c>
      <c r="AR858" s="194" t="s">
        <v>905</v>
      </c>
      <c r="AT858" s="194" t="s">
        <v>932</v>
      </c>
      <c r="AU858" s="194" t="s">
        <v>240</v>
      </c>
      <c r="AY858" s="112" t="s">
        <v>858</v>
      </c>
      <c r="BE858" s="195">
        <f>IF(N858="základní",J858,0)</f>
        <v>0</v>
      </c>
      <c r="BF858" s="195">
        <f>IF(N858="snížená",J858,0)</f>
        <v>0</v>
      </c>
      <c r="BG858" s="195">
        <f>IF(N858="zákl. přenesená",J858,0)</f>
        <v>0</v>
      </c>
      <c r="BH858" s="195">
        <f>IF(N858="sníž. přenesená",J858,0)</f>
        <v>0</v>
      </c>
      <c r="BI858" s="195">
        <f>IF(N858="nulová",J858,0)</f>
        <v>0</v>
      </c>
      <c r="BJ858" s="112" t="s">
        <v>544</v>
      </c>
      <c r="BK858" s="195">
        <f>ROUND(I858*H858,2)</f>
        <v>0</v>
      </c>
      <c r="BL858" s="112" t="s">
        <v>863</v>
      </c>
      <c r="BM858" s="194" t="s">
        <v>1761</v>
      </c>
    </row>
    <row r="859" spans="2:65" s="119" customFormat="1" ht="19.5" x14ac:dyDescent="0.25">
      <c r="B859" s="120"/>
      <c r="D859" s="196" t="s">
        <v>865</v>
      </c>
      <c r="F859" s="197" t="s">
        <v>1760</v>
      </c>
      <c r="L859" s="120"/>
      <c r="M859" s="198"/>
      <c r="T859" s="199"/>
      <c r="AT859" s="112" t="s">
        <v>865</v>
      </c>
      <c r="AU859" s="112" t="s">
        <v>240</v>
      </c>
    </row>
    <row r="860" spans="2:65" s="202" customFormat="1" ht="11.25" x14ac:dyDescent="0.25">
      <c r="B860" s="203"/>
      <c r="D860" s="196" t="s">
        <v>869</v>
      </c>
      <c r="E860" s="204" t="s">
        <v>792</v>
      </c>
      <c r="F860" s="205" t="s">
        <v>1749</v>
      </c>
      <c r="H860" s="206">
        <v>1</v>
      </c>
      <c r="L860" s="203"/>
      <c r="M860" s="207"/>
      <c r="T860" s="208"/>
      <c r="AT860" s="204" t="s">
        <v>869</v>
      </c>
      <c r="AU860" s="204" t="s">
        <v>240</v>
      </c>
      <c r="AV860" s="202" t="s">
        <v>240</v>
      </c>
      <c r="AW860" s="202" t="s">
        <v>871</v>
      </c>
      <c r="AX860" s="202" t="s">
        <v>857</v>
      </c>
      <c r="AY860" s="204" t="s">
        <v>858</v>
      </c>
    </row>
    <row r="861" spans="2:65" s="119" customFormat="1" ht="24.2" customHeight="1" x14ac:dyDescent="0.25">
      <c r="B861" s="120"/>
      <c r="C861" s="432" t="s">
        <v>1762</v>
      </c>
      <c r="D861" s="432" t="s">
        <v>932</v>
      </c>
      <c r="E861" s="433" t="s">
        <v>1763</v>
      </c>
      <c r="F861" s="434" t="s">
        <v>1764</v>
      </c>
      <c r="G861" s="435" t="s">
        <v>67</v>
      </c>
      <c r="H861" s="436">
        <v>1</v>
      </c>
      <c r="I861" s="437"/>
      <c r="J861" s="437">
        <f>ROUND(I861*H861,2)</f>
        <v>0</v>
      </c>
      <c r="K861" s="434" t="s">
        <v>792</v>
      </c>
      <c r="L861" s="215"/>
      <c r="M861" s="216" t="s">
        <v>792</v>
      </c>
      <c r="N861" s="217" t="s">
        <v>809</v>
      </c>
      <c r="O861" s="192">
        <v>0</v>
      </c>
      <c r="P861" s="192">
        <f>O861*H861</f>
        <v>0</v>
      </c>
      <c r="Q861" s="192">
        <v>1.9230000000000001E-2</v>
      </c>
      <c r="R861" s="192">
        <f>Q861*H861</f>
        <v>1.9230000000000001E-2</v>
      </c>
      <c r="S861" s="192">
        <v>0</v>
      </c>
      <c r="T861" s="193">
        <f>S861*H861</f>
        <v>0</v>
      </c>
      <c r="AR861" s="194" t="s">
        <v>905</v>
      </c>
      <c r="AT861" s="194" t="s">
        <v>932</v>
      </c>
      <c r="AU861" s="194" t="s">
        <v>240</v>
      </c>
      <c r="AY861" s="112" t="s">
        <v>858</v>
      </c>
      <c r="BE861" s="195">
        <f>IF(N861="základní",J861,0)</f>
        <v>0</v>
      </c>
      <c r="BF861" s="195">
        <f>IF(N861="snížená",J861,0)</f>
        <v>0</v>
      </c>
      <c r="BG861" s="195">
        <f>IF(N861="zákl. přenesená",J861,0)</f>
        <v>0</v>
      </c>
      <c r="BH861" s="195">
        <f>IF(N861="sníž. přenesená",J861,0)</f>
        <v>0</v>
      </c>
      <c r="BI861" s="195">
        <f>IF(N861="nulová",J861,0)</f>
        <v>0</v>
      </c>
      <c r="BJ861" s="112" t="s">
        <v>544</v>
      </c>
      <c r="BK861" s="195">
        <f>ROUND(I861*H861,2)</f>
        <v>0</v>
      </c>
      <c r="BL861" s="112" t="s">
        <v>863</v>
      </c>
      <c r="BM861" s="194" t="s">
        <v>1765</v>
      </c>
    </row>
    <row r="862" spans="2:65" s="119" customFormat="1" ht="19.5" x14ac:dyDescent="0.25">
      <c r="B862" s="120"/>
      <c r="D862" s="196" t="s">
        <v>865</v>
      </c>
      <c r="F862" s="197" t="s">
        <v>1764</v>
      </c>
      <c r="L862" s="120"/>
      <c r="M862" s="198"/>
      <c r="T862" s="199"/>
      <c r="AT862" s="112" t="s">
        <v>865</v>
      </c>
      <c r="AU862" s="112" t="s">
        <v>240</v>
      </c>
    </row>
    <row r="863" spans="2:65" s="202" customFormat="1" ht="11.25" x14ac:dyDescent="0.25">
      <c r="B863" s="203"/>
      <c r="D863" s="196" t="s">
        <v>869</v>
      </c>
      <c r="E863" s="204" t="s">
        <v>792</v>
      </c>
      <c r="F863" s="205" t="s">
        <v>1744</v>
      </c>
      <c r="H863" s="206">
        <v>1</v>
      </c>
      <c r="L863" s="203"/>
      <c r="M863" s="207"/>
      <c r="T863" s="208"/>
      <c r="AT863" s="204" t="s">
        <v>869</v>
      </c>
      <c r="AU863" s="204" t="s">
        <v>240</v>
      </c>
      <c r="AV863" s="202" t="s">
        <v>240</v>
      </c>
      <c r="AW863" s="202" t="s">
        <v>871</v>
      </c>
      <c r="AX863" s="202" t="s">
        <v>857</v>
      </c>
      <c r="AY863" s="204" t="s">
        <v>858</v>
      </c>
    </row>
    <row r="864" spans="2:65" s="119" customFormat="1" ht="24.2" customHeight="1" x14ac:dyDescent="0.25">
      <c r="B864" s="120"/>
      <c r="C864" s="432" t="s">
        <v>1766</v>
      </c>
      <c r="D864" s="432" t="s">
        <v>932</v>
      </c>
      <c r="E864" s="433" t="s">
        <v>1767</v>
      </c>
      <c r="F864" s="434" t="s">
        <v>1768</v>
      </c>
      <c r="G864" s="435" t="s">
        <v>67</v>
      </c>
      <c r="H864" s="436">
        <v>1</v>
      </c>
      <c r="I864" s="437"/>
      <c r="J864" s="437">
        <f>ROUND(I864*H864,2)</f>
        <v>0</v>
      </c>
      <c r="K864" s="434" t="s">
        <v>862</v>
      </c>
      <c r="L864" s="215"/>
      <c r="M864" s="216" t="s">
        <v>792</v>
      </c>
      <c r="N864" s="217" t="s">
        <v>809</v>
      </c>
      <c r="O864" s="192">
        <v>0</v>
      </c>
      <c r="P864" s="192">
        <f>O864*H864</f>
        <v>0</v>
      </c>
      <c r="Q864" s="192">
        <v>1.9230000000000001E-2</v>
      </c>
      <c r="R864" s="192">
        <f>Q864*H864</f>
        <v>1.9230000000000001E-2</v>
      </c>
      <c r="S864" s="192">
        <v>0</v>
      </c>
      <c r="T864" s="193">
        <f>S864*H864</f>
        <v>0</v>
      </c>
      <c r="AR864" s="194" t="s">
        <v>905</v>
      </c>
      <c r="AT864" s="194" t="s">
        <v>932</v>
      </c>
      <c r="AU864" s="194" t="s">
        <v>240</v>
      </c>
      <c r="AY864" s="112" t="s">
        <v>858</v>
      </c>
      <c r="BE864" s="195">
        <f>IF(N864="základní",J864,0)</f>
        <v>0</v>
      </c>
      <c r="BF864" s="195">
        <f>IF(N864="snížená",J864,0)</f>
        <v>0</v>
      </c>
      <c r="BG864" s="195">
        <f>IF(N864="zákl. přenesená",J864,0)</f>
        <v>0</v>
      </c>
      <c r="BH864" s="195">
        <f>IF(N864="sníž. přenesená",J864,0)</f>
        <v>0</v>
      </c>
      <c r="BI864" s="195">
        <f>IF(N864="nulová",J864,0)</f>
        <v>0</v>
      </c>
      <c r="BJ864" s="112" t="s">
        <v>544</v>
      </c>
      <c r="BK864" s="195">
        <f>ROUND(I864*H864,2)</f>
        <v>0</v>
      </c>
      <c r="BL864" s="112" t="s">
        <v>863</v>
      </c>
      <c r="BM864" s="194" t="s">
        <v>1769</v>
      </c>
    </row>
    <row r="865" spans="2:65" s="119" customFormat="1" ht="19.5" x14ac:dyDescent="0.25">
      <c r="B865" s="120"/>
      <c r="D865" s="196" t="s">
        <v>865</v>
      </c>
      <c r="F865" s="197" t="s">
        <v>1768</v>
      </c>
      <c r="L865" s="120"/>
      <c r="M865" s="198"/>
      <c r="T865" s="199"/>
      <c r="AT865" s="112" t="s">
        <v>865</v>
      </c>
      <c r="AU865" s="112" t="s">
        <v>240</v>
      </c>
    </row>
    <row r="866" spans="2:65" s="202" customFormat="1" ht="11.25" x14ac:dyDescent="0.25">
      <c r="B866" s="203"/>
      <c r="D866" s="196" t="s">
        <v>869</v>
      </c>
      <c r="E866" s="204" t="s">
        <v>792</v>
      </c>
      <c r="F866" s="205" t="s">
        <v>1748</v>
      </c>
      <c r="H866" s="206">
        <v>1</v>
      </c>
      <c r="L866" s="203"/>
      <c r="M866" s="207"/>
      <c r="T866" s="208"/>
      <c r="AT866" s="204" t="s">
        <v>869</v>
      </c>
      <c r="AU866" s="204" t="s">
        <v>240</v>
      </c>
      <c r="AV866" s="202" t="s">
        <v>240</v>
      </c>
      <c r="AW866" s="202" t="s">
        <v>871</v>
      </c>
      <c r="AX866" s="202" t="s">
        <v>857</v>
      </c>
      <c r="AY866" s="204" t="s">
        <v>858</v>
      </c>
    </row>
    <row r="867" spans="2:65" s="119" customFormat="1" ht="24.2" customHeight="1" x14ac:dyDescent="0.25">
      <c r="B867" s="120"/>
      <c r="C867" s="418" t="s">
        <v>1770</v>
      </c>
      <c r="D867" s="418" t="s">
        <v>512</v>
      </c>
      <c r="E867" s="419" t="s">
        <v>115</v>
      </c>
      <c r="F867" s="420" t="s">
        <v>116</v>
      </c>
      <c r="G867" s="421" t="s">
        <v>67</v>
      </c>
      <c r="H867" s="422">
        <v>2</v>
      </c>
      <c r="I867" s="423"/>
      <c r="J867" s="423">
        <f>ROUND(I867*H867,2)</f>
        <v>0</v>
      </c>
      <c r="K867" s="420" t="s">
        <v>862</v>
      </c>
      <c r="L867" s="120"/>
      <c r="M867" s="190" t="s">
        <v>792</v>
      </c>
      <c r="N867" s="191" t="s">
        <v>809</v>
      </c>
      <c r="O867" s="192">
        <v>2.0499999999999998</v>
      </c>
      <c r="P867" s="192">
        <f>O867*H867</f>
        <v>4.0999999999999996</v>
      </c>
      <c r="Q867" s="192">
        <v>3.5319999999999997E-2</v>
      </c>
      <c r="R867" s="192">
        <f>Q867*H867</f>
        <v>7.0639999999999994E-2</v>
      </c>
      <c r="S867" s="192">
        <v>0</v>
      </c>
      <c r="T867" s="193">
        <f>S867*H867</f>
        <v>0</v>
      </c>
      <c r="AR867" s="194" t="s">
        <v>863</v>
      </c>
      <c r="AT867" s="194" t="s">
        <v>512</v>
      </c>
      <c r="AU867" s="194" t="s">
        <v>240</v>
      </c>
      <c r="AY867" s="112" t="s">
        <v>858</v>
      </c>
      <c r="BE867" s="195">
        <f>IF(N867="základní",J867,0)</f>
        <v>0</v>
      </c>
      <c r="BF867" s="195">
        <f>IF(N867="snížená",J867,0)</f>
        <v>0</v>
      </c>
      <c r="BG867" s="195">
        <f>IF(N867="zákl. přenesená",J867,0)</f>
        <v>0</v>
      </c>
      <c r="BH867" s="195">
        <f>IF(N867="sníž. přenesená",J867,0)</f>
        <v>0</v>
      </c>
      <c r="BI867" s="195">
        <f>IF(N867="nulová",J867,0)</f>
        <v>0</v>
      </c>
      <c r="BJ867" s="112" t="s">
        <v>544</v>
      </c>
      <c r="BK867" s="195">
        <f>ROUND(I867*H867,2)</f>
        <v>0</v>
      </c>
      <c r="BL867" s="112" t="s">
        <v>863</v>
      </c>
      <c r="BM867" s="194" t="s">
        <v>1771</v>
      </c>
    </row>
    <row r="868" spans="2:65" s="119" customFormat="1" ht="29.25" x14ac:dyDescent="0.25">
      <c r="B868" s="120"/>
      <c r="D868" s="196" t="s">
        <v>865</v>
      </c>
      <c r="F868" s="197" t="s">
        <v>1772</v>
      </c>
      <c r="L868" s="120"/>
      <c r="M868" s="198"/>
      <c r="T868" s="199"/>
      <c r="AT868" s="112" t="s">
        <v>865</v>
      </c>
      <c r="AU868" s="112" t="s">
        <v>240</v>
      </c>
    </row>
    <row r="869" spans="2:65" s="119" customFormat="1" x14ac:dyDescent="0.25">
      <c r="B869" s="120"/>
      <c r="D869" s="200" t="s">
        <v>867</v>
      </c>
      <c r="F869" s="472" t="s">
        <v>1773</v>
      </c>
      <c r="L869" s="120"/>
      <c r="M869" s="198"/>
      <c r="T869" s="199"/>
      <c r="AT869" s="112" t="s">
        <v>867</v>
      </c>
      <c r="AU869" s="112" t="s">
        <v>240</v>
      </c>
    </row>
    <row r="870" spans="2:65" s="202" customFormat="1" ht="11.25" x14ac:dyDescent="0.25">
      <c r="B870" s="203"/>
      <c r="D870" s="196" t="s">
        <v>869</v>
      </c>
      <c r="E870" s="204" t="s">
        <v>792</v>
      </c>
      <c r="F870" s="205" t="s">
        <v>1774</v>
      </c>
      <c r="H870" s="206">
        <v>1</v>
      </c>
      <c r="L870" s="203"/>
      <c r="M870" s="207"/>
      <c r="T870" s="208"/>
      <c r="AT870" s="204" t="s">
        <v>869</v>
      </c>
      <c r="AU870" s="204" t="s">
        <v>240</v>
      </c>
      <c r="AV870" s="202" t="s">
        <v>240</v>
      </c>
      <c r="AW870" s="202" t="s">
        <v>871</v>
      </c>
      <c r="AX870" s="202" t="s">
        <v>857</v>
      </c>
      <c r="AY870" s="204" t="s">
        <v>858</v>
      </c>
    </row>
    <row r="871" spans="2:65" s="202" customFormat="1" ht="11.25" x14ac:dyDescent="0.25">
      <c r="B871" s="203"/>
      <c r="D871" s="196" t="s">
        <v>869</v>
      </c>
      <c r="E871" s="204" t="s">
        <v>792</v>
      </c>
      <c r="F871" s="205" t="s">
        <v>1775</v>
      </c>
      <c r="H871" s="206">
        <v>1</v>
      </c>
      <c r="L871" s="203"/>
      <c r="M871" s="207"/>
      <c r="T871" s="208"/>
      <c r="AT871" s="204" t="s">
        <v>869</v>
      </c>
      <c r="AU871" s="204" t="s">
        <v>240</v>
      </c>
      <c r="AV871" s="202" t="s">
        <v>240</v>
      </c>
      <c r="AW871" s="202" t="s">
        <v>871</v>
      </c>
      <c r="AX871" s="202" t="s">
        <v>857</v>
      </c>
      <c r="AY871" s="204" t="s">
        <v>858</v>
      </c>
    </row>
    <row r="872" spans="2:65" s="119" customFormat="1" ht="24.2" customHeight="1" x14ac:dyDescent="0.25">
      <c r="B872" s="120"/>
      <c r="C872" s="432" t="s">
        <v>1776</v>
      </c>
      <c r="D872" s="432" t="s">
        <v>932</v>
      </c>
      <c r="E872" s="433" t="s">
        <v>1777</v>
      </c>
      <c r="F872" s="434" t="s">
        <v>1778</v>
      </c>
      <c r="G872" s="435" t="s">
        <v>67</v>
      </c>
      <c r="H872" s="436">
        <v>1</v>
      </c>
      <c r="I872" s="437"/>
      <c r="J872" s="437">
        <f>ROUND(I872*H872,2)</f>
        <v>0</v>
      </c>
      <c r="K872" s="434" t="s">
        <v>862</v>
      </c>
      <c r="L872" s="215"/>
      <c r="M872" s="216" t="s">
        <v>792</v>
      </c>
      <c r="N872" s="217" t="s">
        <v>809</v>
      </c>
      <c r="O872" s="192">
        <v>0</v>
      </c>
      <c r="P872" s="192">
        <f>O872*H872</f>
        <v>0</v>
      </c>
      <c r="Q872" s="192">
        <v>2.3099999999999999E-2</v>
      </c>
      <c r="R872" s="192">
        <f>Q872*H872</f>
        <v>2.3099999999999999E-2</v>
      </c>
      <c r="S872" s="192">
        <v>0</v>
      </c>
      <c r="T872" s="193">
        <f>S872*H872</f>
        <v>0</v>
      </c>
      <c r="AR872" s="194" t="s">
        <v>905</v>
      </c>
      <c r="AT872" s="194" t="s">
        <v>932</v>
      </c>
      <c r="AU872" s="194" t="s">
        <v>240</v>
      </c>
      <c r="AY872" s="112" t="s">
        <v>858</v>
      </c>
      <c r="BE872" s="195">
        <f>IF(N872="základní",J872,0)</f>
        <v>0</v>
      </c>
      <c r="BF872" s="195">
        <f>IF(N872="snížená",J872,0)</f>
        <v>0</v>
      </c>
      <c r="BG872" s="195">
        <f>IF(N872="zákl. přenesená",J872,0)</f>
        <v>0</v>
      </c>
      <c r="BH872" s="195">
        <f>IF(N872="sníž. přenesená",J872,0)</f>
        <v>0</v>
      </c>
      <c r="BI872" s="195">
        <f>IF(N872="nulová",J872,0)</f>
        <v>0</v>
      </c>
      <c r="BJ872" s="112" t="s">
        <v>544</v>
      </c>
      <c r="BK872" s="195">
        <f>ROUND(I872*H872,2)</f>
        <v>0</v>
      </c>
      <c r="BL872" s="112" t="s">
        <v>863</v>
      </c>
      <c r="BM872" s="194" t="s">
        <v>1779</v>
      </c>
    </row>
    <row r="873" spans="2:65" s="119" customFormat="1" ht="19.5" x14ac:dyDescent="0.25">
      <c r="B873" s="120"/>
      <c r="D873" s="196" t="s">
        <v>865</v>
      </c>
      <c r="F873" s="197" t="s">
        <v>1778</v>
      </c>
      <c r="L873" s="120"/>
      <c r="M873" s="198"/>
      <c r="T873" s="199"/>
      <c r="AT873" s="112" t="s">
        <v>865</v>
      </c>
      <c r="AU873" s="112" t="s">
        <v>240</v>
      </c>
    </row>
    <row r="874" spans="2:65" s="202" customFormat="1" ht="11.25" x14ac:dyDescent="0.25">
      <c r="B874" s="203"/>
      <c r="D874" s="196" t="s">
        <v>869</v>
      </c>
      <c r="E874" s="204" t="s">
        <v>792</v>
      </c>
      <c r="F874" s="205" t="s">
        <v>1775</v>
      </c>
      <c r="H874" s="206">
        <v>1</v>
      </c>
      <c r="L874" s="203"/>
      <c r="M874" s="207"/>
      <c r="T874" s="208"/>
      <c r="AT874" s="204" t="s">
        <v>869</v>
      </c>
      <c r="AU874" s="204" t="s">
        <v>240</v>
      </c>
      <c r="AV874" s="202" t="s">
        <v>240</v>
      </c>
      <c r="AW874" s="202" t="s">
        <v>871</v>
      </c>
      <c r="AX874" s="202" t="s">
        <v>857</v>
      </c>
      <c r="AY874" s="204" t="s">
        <v>858</v>
      </c>
    </row>
    <row r="875" spans="2:65" s="119" customFormat="1" ht="24.2" customHeight="1" x14ac:dyDescent="0.25">
      <c r="B875" s="120"/>
      <c r="C875" s="432" t="s">
        <v>1780</v>
      </c>
      <c r="D875" s="432" t="s">
        <v>932</v>
      </c>
      <c r="E875" s="433" t="s">
        <v>1781</v>
      </c>
      <c r="F875" s="434" t="s">
        <v>1782</v>
      </c>
      <c r="G875" s="435" t="s">
        <v>67</v>
      </c>
      <c r="H875" s="436">
        <v>1</v>
      </c>
      <c r="I875" s="437"/>
      <c r="J875" s="437">
        <f>ROUND(I875*H875,2)</f>
        <v>0</v>
      </c>
      <c r="K875" s="434" t="s">
        <v>792</v>
      </c>
      <c r="L875" s="215"/>
      <c r="M875" s="216" t="s">
        <v>792</v>
      </c>
      <c r="N875" s="217" t="s">
        <v>809</v>
      </c>
      <c r="O875" s="192">
        <v>0</v>
      </c>
      <c r="P875" s="192">
        <f>O875*H875</f>
        <v>0</v>
      </c>
      <c r="Q875" s="192">
        <v>2.3099999999999999E-2</v>
      </c>
      <c r="R875" s="192">
        <f>Q875*H875</f>
        <v>2.3099999999999999E-2</v>
      </c>
      <c r="S875" s="192">
        <v>0</v>
      </c>
      <c r="T875" s="193">
        <f>S875*H875</f>
        <v>0</v>
      </c>
      <c r="AR875" s="194" t="s">
        <v>905</v>
      </c>
      <c r="AT875" s="194" t="s">
        <v>932</v>
      </c>
      <c r="AU875" s="194" t="s">
        <v>240</v>
      </c>
      <c r="AY875" s="112" t="s">
        <v>858</v>
      </c>
      <c r="BE875" s="195">
        <f>IF(N875="základní",J875,0)</f>
        <v>0</v>
      </c>
      <c r="BF875" s="195">
        <f>IF(N875="snížená",J875,0)</f>
        <v>0</v>
      </c>
      <c r="BG875" s="195">
        <f>IF(N875="zákl. přenesená",J875,0)</f>
        <v>0</v>
      </c>
      <c r="BH875" s="195">
        <f>IF(N875="sníž. přenesená",J875,0)</f>
        <v>0</v>
      </c>
      <c r="BI875" s="195">
        <f>IF(N875="nulová",J875,0)</f>
        <v>0</v>
      </c>
      <c r="BJ875" s="112" t="s">
        <v>544</v>
      </c>
      <c r="BK875" s="195">
        <f>ROUND(I875*H875,2)</f>
        <v>0</v>
      </c>
      <c r="BL875" s="112" t="s">
        <v>863</v>
      </c>
      <c r="BM875" s="194" t="s">
        <v>1783</v>
      </c>
    </row>
    <row r="876" spans="2:65" s="119" customFormat="1" ht="19.5" x14ac:dyDescent="0.25">
      <c r="B876" s="120"/>
      <c r="D876" s="196" t="s">
        <v>865</v>
      </c>
      <c r="F876" s="197" t="s">
        <v>1782</v>
      </c>
      <c r="L876" s="120"/>
      <c r="M876" s="198"/>
      <c r="T876" s="199"/>
      <c r="AT876" s="112" t="s">
        <v>865</v>
      </c>
      <c r="AU876" s="112" t="s">
        <v>240</v>
      </c>
    </row>
    <row r="877" spans="2:65" s="202" customFormat="1" ht="11.25" x14ac:dyDescent="0.25">
      <c r="B877" s="203"/>
      <c r="D877" s="196" t="s">
        <v>869</v>
      </c>
      <c r="E877" s="204" t="s">
        <v>792</v>
      </c>
      <c r="F877" s="205" t="s">
        <v>1774</v>
      </c>
      <c r="H877" s="206">
        <v>1</v>
      </c>
      <c r="L877" s="203"/>
      <c r="M877" s="207"/>
      <c r="T877" s="208"/>
      <c r="AT877" s="204" t="s">
        <v>869</v>
      </c>
      <c r="AU877" s="204" t="s">
        <v>240</v>
      </c>
      <c r="AV877" s="202" t="s">
        <v>240</v>
      </c>
      <c r="AW877" s="202" t="s">
        <v>871</v>
      </c>
      <c r="AX877" s="202" t="s">
        <v>857</v>
      </c>
      <c r="AY877" s="204" t="s">
        <v>858</v>
      </c>
    </row>
    <row r="878" spans="2:65" s="119" customFormat="1" ht="24.2" customHeight="1" x14ac:dyDescent="0.25">
      <c r="B878" s="120"/>
      <c r="C878" s="418" t="s">
        <v>1784</v>
      </c>
      <c r="D878" s="418" t="s">
        <v>512</v>
      </c>
      <c r="E878" s="419" t="s">
        <v>1785</v>
      </c>
      <c r="F878" s="420" t="s">
        <v>1786</v>
      </c>
      <c r="G878" s="421" t="s">
        <v>67</v>
      </c>
      <c r="H878" s="422">
        <v>3</v>
      </c>
      <c r="I878" s="423"/>
      <c r="J878" s="423">
        <f>ROUND(I878*H878,2)</f>
        <v>0</v>
      </c>
      <c r="K878" s="420" t="s">
        <v>862</v>
      </c>
      <c r="L878" s="120"/>
      <c r="M878" s="190" t="s">
        <v>792</v>
      </c>
      <c r="N878" s="191" t="s">
        <v>809</v>
      </c>
      <c r="O878" s="192">
        <v>6.4749999999999996</v>
      </c>
      <c r="P878" s="192">
        <f>O878*H878</f>
        <v>19.424999999999997</v>
      </c>
      <c r="Q878" s="192">
        <v>0.42153000000000002</v>
      </c>
      <c r="R878" s="192">
        <f>Q878*H878</f>
        <v>1.2645900000000001</v>
      </c>
      <c r="S878" s="192">
        <v>0</v>
      </c>
      <c r="T878" s="193">
        <f>S878*H878</f>
        <v>0</v>
      </c>
      <c r="AR878" s="194" t="s">
        <v>863</v>
      </c>
      <c r="AT878" s="194" t="s">
        <v>512</v>
      </c>
      <c r="AU878" s="194" t="s">
        <v>240</v>
      </c>
      <c r="AY878" s="112" t="s">
        <v>858</v>
      </c>
      <c r="BE878" s="195">
        <f>IF(N878="základní",J878,0)</f>
        <v>0</v>
      </c>
      <c r="BF878" s="195">
        <f>IF(N878="snížená",J878,0)</f>
        <v>0</v>
      </c>
      <c r="BG878" s="195">
        <f>IF(N878="zákl. přenesená",J878,0)</f>
        <v>0</v>
      </c>
      <c r="BH878" s="195">
        <f>IF(N878="sníž. přenesená",J878,0)</f>
        <v>0</v>
      </c>
      <c r="BI878" s="195">
        <f>IF(N878="nulová",J878,0)</f>
        <v>0</v>
      </c>
      <c r="BJ878" s="112" t="s">
        <v>544</v>
      </c>
      <c r="BK878" s="195">
        <f>ROUND(I878*H878,2)</f>
        <v>0</v>
      </c>
      <c r="BL878" s="112" t="s">
        <v>863</v>
      </c>
      <c r="BM878" s="194" t="s">
        <v>1787</v>
      </c>
    </row>
    <row r="879" spans="2:65" s="119" customFormat="1" ht="29.25" x14ac:dyDescent="0.25">
      <c r="B879" s="120"/>
      <c r="D879" s="196" t="s">
        <v>865</v>
      </c>
      <c r="F879" s="197" t="s">
        <v>1788</v>
      </c>
      <c r="L879" s="120"/>
      <c r="M879" s="198"/>
      <c r="T879" s="199"/>
      <c r="AT879" s="112" t="s">
        <v>865</v>
      </c>
      <c r="AU879" s="112" t="s">
        <v>240</v>
      </c>
    </row>
    <row r="880" spans="2:65" s="119" customFormat="1" x14ac:dyDescent="0.25">
      <c r="B880" s="120"/>
      <c r="D880" s="200" t="s">
        <v>867</v>
      </c>
      <c r="F880" s="472" t="s">
        <v>1789</v>
      </c>
      <c r="L880" s="120"/>
      <c r="M880" s="198"/>
      <c r="T880" s="199"/>
      <c r="AT880" s="112" t="s">
        <v>867</v>
      </c>
      <c r="AU880" s="112" t="s">
        <v>240</v>
      </c>
    </row>
    <row r="881" spans="2:65" s="202" customFormat="1" ht="11.25" x14ac:dyDescent="0.25">
      <c r="B881" s="203"/>
      <c r="D881" s="196" t="s">
        <v>869</v>
      </c>
      <c r="E881" s="204" t="s">
        <v>792</v>
      </c>
      <c r="F881" s="205" t="s">
        <v>1790</v>
      </c>
      <c r="H881" s="206">
        <v>1</v>
      </c>
      <c r="L881" s="203"/>
      <c r="M881" s="207"/>
      <c r="T881" s="208"/>
      <c r="AT881" s="204" t="s">
        <v>869</v>
      </c>
      <c r="AU881" s="204" t="s">
        <v>240</v>
      </c>
      <c r="AV881" s="202" t="s">
        <v>240</v>
      </c>
      <c r="AW881" s="202" t="s">
        <v>871</v>
      </c>
      <c r="AX881" s="202" t="s">
        <v>857</v>
      </c>
      <c r="AY881" s="204" t="s">
        <v>858</v>
      </c>
    </row>
    <row r="882" spans="2:65" s="202" customFormat="1" ht="11.25" x14ac:dyDescent="0.25">
      <c r="B882" s="203"/>
      <c r="D882" s="196" t="s">
        <v>869</v>
      </c>
      <c r="E882" s="204" t="s">
        <v>792</v>
      </c>
      <c r="F882" s="205" t="s">
        <v>1791</v>
      </c>
      <c r="H882" s="206">
        <v>1</v>
      </c>
      <c r="L882" s="203"/>
      <c r="M882" s="207"/>
      <c r="T882" s="208"/>
      <c r="AT882" s="204" t="s">
        <v>869</v>
      </c>
      <c r="AU882" s="204" t="s">
        <v>240</v>
      </c>
      <c r="AV882" s="202" t="s">
        <v>240</v>
      </c>
      <c r="AW882" s="202" t="s">
        <v>871</v>
      </c>
      <c r="AX882" s="202" t="s">
        <v>857</v>
      </c>
      <c r="AY882" s="204" t="s">
        <v>858</v>
      </c>
    </row>
    <row r="883" spans="2:65" s="202" customFormat="1" ht="11.25" x14ac:dyDescent="0.25">
      <c r="B883" s="203"/>
      <c r="D883" s="196" t="s">
        <v>869</v>
      </c>
      <c r="E883" s="204" t="s">
        <v>792</v>
      </c>
      <c r="F883" s="205" t="s">
        <v>1792</v>
      </c>
      <c r="H883" s="206">
        <v>1</v>
      </c>
      <c r="L883" s="203"/>
      <c r="M883" s="207"/>
      <c r="T883" s="208"/>
      <c r="AT883" s="204" t="s">
        <v>869</v>
      </c>
      <c r="AU883" s="204" t="s">
        <v>240</v>
      </c>
      <c r="AV883" s="202" t="s">
        <v>240</v>
      </c>
      <c r="AW883" s="202" t="s">
        <v>871</v>
      </c>
      <c r="AX883" s="202" t="s">
        <v>857</v>
      </c>
      <c r="AY883" s="204" t="s">
        <v>858</v>
      </c>
    </row>
    <row r="884" spans="2:65" s="119" customFormat="1" ht="37.9" customHeight="1" x14ac:dyDescent="0.25">
      <c r="B884" s="120"/>
      <c r="C884" s="432" t="s">
        <v>1793</v>
      </c>
      <c r="D884" s="432" t="s">
        <v>932</v>
      </c>
      <c r="E884" s="433" t="s">
        <v>1794</v>
      </c>
      <c r="F884" s="434" t="s">
        <v>1795</v>
      </c>
      <c r="G884" s="435" t="s">
        <v>67</v>
      </c>
      <c r="H884" s="436">
        <v>2</v>
      </c>
      <c r="I884" s="437"/>
      <c r="J884" s="437">
        <f>ROUND(I884*H884,2)</f>
        <v>0</v>
      </c>
      <c r="K884" s="434" t="s">
        <v>862</v>
      </c>
      <c r="L884" s="215"/>
      <c r="M884" s="216" t="s">
        <v>792</v>
      </c>
      <c r="N884" s="217" t="s">
        <v>809</v>
      </c>
      <c r="O884" s="192">
        <v>0</v>
      </c>
      <c r="P884" s="192">
        <f>O884*H884</f>
        <v>0</v>
      </c>
      <c r="Q884" s="192">
        <v>1.7930000000000001E-2</v>
      </c>
      <c r="R884" s="192">
        <f>Q884*H884</f>
        <v>3.5860000000000003E-2</v>
      </c>
      <c r="S884" s="192">
        <v>0</v>
      </c>
      <c r="T884" s="193">
        <f>S884*H884</f>
        <v>0</v>
      </c>
      <c r="AR884" s="194" t="s">
        <v>905</v>
      </c>
      <c r="AT884" s="194" t="s">
        <v>932</v>
      </c>
      <c r="AU884" s="194" t="s">
        <v>240</v>
      </c>
      <c r="AY884" s="112" t="s">
        <v>858</v>
      </c>
      <c r="BE884" s="195">
        <f>IF(N884="základní",J884,0)</f>
        <v>0</v>
      </c>
      <c r="BF884" s="195">
        <f>IF(N884="snížená",J884,0)</f>
        <v>0</v>
      </c>
      <c r="BG884" s="195">
        <f>IF(N884="zákl. přenesená",J884,0)</f>
        <v>0</v>
      </c>
      <c r="BH884" s="195">
        <f>IF(N884="sníž. přenesená",J884,0)</f>
        <v>0</v>
      </c>
      <c r="BI884" s="195">
        <f>IF(N884="nulová",J884,0)</f>
        <v>0</v>
      </c>
      <c r="BJ884" s="112" t="s">
        <v>544</v>
      </c>
      <c r="BK884" s="195">
        <f>ROUND(I884*H884,2)</f>
        <v>0</v>
      </c>
      <c r="BL884" s="112" t="s">
        <v>863</v>
      </c>
      <c r="BM884" s="194" t="s">
        <v>1796</v>
      </c>
    </row>
    <row r="885" spans="2:65" s="119" customFormat="1" ht="19.5" x14ac:dyDescent="0.25">
      <c r="B885" s="120"/>
      <c r="D885" s="196" t="s">
        <v>865</v>
      </c>
      <c r="F885" s="197" t="s">
        <v>1795</v>
      </c>
      <c r="L885" s="120"/>
      <c r="M885" s="198"/>
      <c r="T885" s="199"/>
      <c r="AT885" s="112" t="s">
        <v>865</v>
      </c>
      <c r="AU885" s="112" t="s">
        <v>240</v>
      </c>
    </row>
    <row r="886" spans="2:65" s="202" customFormat="1" ht="11.25" x14ac:dyDescent="0.25">
      <c r="B886" s="203"/>
      <c r="D886" s="196" t="s">
        <v>869</v>
      </c>
      <c r="E886" s="204" t="s">
        <v>792</v>
      </c>
      <c r="F886" s="205" t="s">
        <v>1790</v>
      </c>
      <c r="H886" s="206">
        <v>1</v>
      </c>
      <c r="L886" s="203"/>
      <c r="M886" s="207"/>
      <c r="T886" s="208"/>
      <c r="AT886" s="204" t="s">
        <v>869</v>
      </c>
      <c r="AU886" s="204" t="s">
        <v>240</v>
      </c>
      <c r="AV886" s="202" t="s">
        <v>240</v>
      </c>
      <c r="AW886" s="202" t="s">
        <v>871</v>
      </c>
      <c r="AX886" s="202" t="s">
        <v>857</v>
      </c>
      <c r="AY886" s="204" t="s">
        <v>858</v>
      </c>
    </row>
    <row r="887" spans="2:65" s="202" customFormat="1" ht="11.25" x14ac:dyDescent="0.25">
      <c r="B887" s="203"/>
      <c r="D887" s="196" t="s">
        <v>869</v>
      </c>
      <c r="E887" s="204" t="s">
        <v>792</v>
      </c>
      <c r="F887" s="205" t="s">
        <v>1792</v>
      </c>
      <c r="H887" s="206">
        <v>1</v>
      </c>
      <c r="L887" s="203"/>
      <c r="M887" s="207"/>
      <c r="T887" s="208"/>
      <c r="AT887" s="204" t="s">
        <v>869</v>
      </c>
      <c r="AU887" s="204" t="s">
        <v>240</v>
      </c>
      <c r="AV887" s="202" t="s">
        <v>240</v>
      </c>
      <c r="AW887" s="202" t="s">
        <v>871</v>
      </c>
      <c r="AX887" s="202" t="s">
        <v>857</v>
      </c>
      <c r="AY887" s="204" t="s">
        <v>858</v>
      </c>
    </row>
    <row r="888" spans="2:65" s="119" customFormat="1" ht="37.9" customHeight="1" x14ac:dyDescent="0.25">
      <c r="B888" s="120"/>
      <c r="C888" s="432" t="s">
        <v>1797</v>
      </c>
      <c r="D888" s="432" t="s">
        <v>932</v>
      </c>
      <c r="E888" s="433" t="s">
        <v>1798</v>
      </c>
      <c r="F888" s="434" t="s">
        <v>1799</v>
      </c>
      <c r="G888" s="435" t="s">
        <v>67</v>
      </c>
      <c r="H888" s="436">
        <v>1</v>
      </c>
      <c r="I888" s="437"/>
      <c r="J888" s="437">
        <f>ROUND(I888*H888,2)</f>
        <v>0</v>
      </c>
      <c r="K888" s="434" t="s">
        <v>792</v>
      </c>
      <c r="L888" s="215"/>
      <c r="M888" s="216" t="s">
        <v>792</v>
      </c>
      <c r="N888" s="217" t="s">
        <v>809</v>
      </c>
      <c r="O888" s="192">
        <v>0</v>
      </c>
      <c r="P888" s="192">
        <f>O888*H888</f>
        <v>0</v>
      </c>
      <c r="Q888" s="192">
        <v>1.9230000000000001E-2</v>
      </c>
      <c r="R888" s="192">
        <f>Q888*H888</f>
        <v>1.9230000000000001E-2</v>
      </c>
      <c r="S888" s="192">
        <v>0</v>
      </c>
      <c r="T888" s="193">
        <f>S888*H888</f>
        <v>0</v>
      </c>
      <c r="AR888" s="194" t="s">
        <v>905</v>
      </c>
      <c r="AT888" s="194" t="s">
        <v>932</v>
      </c>
      <c r="AU888" s="194" t="s">
        <v>240</v>
      </c>
      <c r="AY888" s="112" t="s">
        <v>858</v>
      </c>
      <c r="BE888" s="195">
        <f>IF(N888="základní",J888,0)</f>
        <v>0</v>
      </c>
      <c r="BF888" s="195">
        <f>IF(N888="snížená",J888,0)</f>
        <v>0</v>
      </c>
      <c r="BG888" s="195">
        <f>IF(N888="zákl. přenesená",J888,0)</f>
        <v>0</v>
      </c>
      <c r="BH888" s="195">
        <f>IF(N888="sníž. přenesená",J888,0)</f>
        <v>0</v>
      </c>
      <c r="BI888" s="195">
        <f>IF(N888="nulová",J888,0)</f>
        <v>0</v>
      </c>
      <c r="BJ888" s="112" t="s">
        <v>544</v>
      </c>
      <c r="BK888" s="195">
        <f>ROUND(I888*H888,2)</f>
        <v>0</v>
      </c>
      <c r="BL888" s="112" t="s">
        <v>863</v>
      </c>
      <c r="BM888" s="194" t="s">
        <v>1800</v>
      </c>
    </row>
    <row r="889" spans="2:65" s="119" customFormat="1" ht="19.5" x14ac:dyDescent="0.25">
      <c r="B889" s="120"/>
      <c r="D889" s="196" t="s">
        <v>865</v>
      </c>
      <c r="F889" s="197" t="s">
        <v>1799</v>
      </c>
      <c r="L889" s="120"/>
      <c r="M889" s="198"/>
      <c r="T889" s="199"/>
      <c r="AT889" s="112" t="s">
        <v>865</v>
      </c>
      <c r="AU889" s="112" t="s">
        <v>240</v>
      </c>
    </row>
    <row r="890" spans="2:65" s="202" customFormat="1" ht="11.25" x14ac:dyDescent="0.25">
      <c r="B890" s="203"/>
      <c r="D890" s="196" t="s">
        <v>869</v>
      </c>
      <c r="E890" s="204" t="s">
        <v>792</v>
      </c>
      <c r="F890" s="205" t="s">
        <v>1791</v>
      </c>
      <c r="H890" s="206">
        <v>1</v>
      </c>
      <c r="L890" s="203"/>
      <c r="M890" s="207"/>
      <c r="T890" s="208"/>
      <c r="AT890" s="204" t="s">
        <v>869</v>
      </c>
      <c r="AU890" s="204" t="s">
        <v>240</v>
      </c>
      <c r="AV890" s="202" t="s">
        <v>240</v>
      </c>
      <c r="AW890" s="202" t="s">
        <v>871</v>
      </c>
      <c r="AX890" s="202" t="s">
        <v>857</v>
      </c>
      <c r="AY890" s="204" t="s">
        <v>858</v>
      </c>
    </row>
    <row r="891" spans="2:65" s="119" customFormat="1" ht="24.2" customHeight="1" x14ac:dyDescent="0.25">
      <c r="B891" s="120"/>
      <c r="C891" s="418" t="s">
        <v>359</v>
      </c>
      <c r="D891" s="418" t="s">
        <v>512</v>
      </c>
      <c r="E891" s="419" t="s">
        <v>1801</v>
      </c>
      <c r="F891" s="420" t="s">
        <v>1802</v>
      </c>
      <c r="G891" s="421" t="s">
        <v>67</v>
      </c>
      <c r="H891" s="422">
        <v>1</v>
      </c>
      <c r="I891" s="423"/>
      <c r="J891" s="423">
        <f>ROUND(I891*H891,2)</f>
        <v>0</v>
      </c>
      <c r="K891" s="420" t="s">
        <v>862</v>
      </c>
      <c r="L891" s="120"/>
      <c r="M891" s="190" t="s">
        <v>792</v>
      </c>
      <c r="N891" s="191" t="s">
        <v>809</v>
      </c>
      <c r="O891" s="192">
        <v>7.7640000000000002</v>
      </c>
      <c r="P891" s="192">
        <f>O891*H891</f>
        <v>7.7640000000000002</v>
      </c>
      <c r="Q891" s="192">
        <v>0.52571000000000001</v>
      </c>
      <c r="R891" s="192">
        <f>Q891*H891</f>
        <v>0.52571000000000001</v>
      </c>
      <c r="S891" s="192">
        <v>0</v>
      </c>
      <c r="T891" s="193">
        <f>S891*H891</f>
        <v>0</v>
      </c>
      <c r="AR891" s="194" t="s">
        <v>863</v>
      </c>
      <c r="AT891" s="194" t="s">
        <v>512</v>
      </c>
      <c r="AU891" s="194" t="s">
        <v>240</v>
      </c>
      <c r="AY891" s="112" t="s">
        <v>858</v>
      </c>
      <c r="BE891" s="195">
        <f>IF(N891="základní",J891,0)</f>
        <v>0</v>
      </c>
      <c r="BF891" s="195">
        <f>IF(N891="snížená",J891,0)</f>
        <v>0</v>
      </c>
      <c r="BG891" s="195">
        <f>IF(N891="zákl. přenesená",J891,0)</f>
        <v>0</v>
      </c>
      <c r="BH891" s="195">
        <f>IF(N891="sníž. přenesená",J891,0)</f>
        <v>0</v>
      </c>
      <c r="BI891" s="195">
        <f>IF(N891="nulová",J891,0)</f>
        <v>0</v>
      </c>
      <c r="BJ891" s="112" t="s">
        <v>544</v>
      </c>
      <c r="BK891" s="195">
        <f>ROUND(I891*H891,2)</f>
        <v>0</v>
      </c>
      <c r="BL891" s="112" t="s">
        <v>863</v>
      </c>
      <c r="BM891" s="194" t="s">
        <v>1803</v>
      </c>
    </row>
    <row r="892" spans="2:65" s="119" customFormat="1" ht="29.25" x14ac:dyDescent="0.25">
      <c r="B892" s="120"/>
      <c r="D892" s="196" t="s">
        <v>865</v>
      </c>
      <c r="F892" s="197" t="s">
        <v>1804</v>
      </c>
      <c r="L892" s="120"/>
      <c r="M892" s="198"/>
      <c r="T892" s="199"/>
      <c r="AT892" s="112" t="s">
        <v>865</v>
      </c>
      <c r="AU892" s="112" t="s">
        <v>240</v>
      </c>
    </row>
    <row r="893" spans="2:65" s="119" customFormat="1" x14ac:dyDescent="0.25">
      <c r="B893" s="120"/>
      <c r="D893" s="200" t="s">
        <v>867</v>
      </c>
      <c r="F893" s="472" t="s">
        <v>1805</v>
      </c>
      <c r="L893" s="120"/>
      <c r="M893" s="198"/>
      <c r="T893" s="199"/>
      <c r="AT893" s="112" t="s">
        <v>867</v>
      </c>
      <c r="AU893" s="112" t="s">
        <v>240</v>
      </c>
    </row>
    <row r="894" spans="2:65" s="202" customFormat="1" ht="11.25" x14ac:dyDescent="0.25">
      <c r="B894" s="203"/>
      <c r="D894" s="196" t="s">
        <v>869</v>
      </c>
      <c r="E894" s="204" t="s">
        <v>792</v>
      </c>
      <c r="F894" s="205" t="s">
        <v>1806</v>
      </c>
      <c r="H894" s="206">
        <v>1</v>
      </c>
      <c r="L894" s="203"/>
      <c r="M894" s="207"/>
      <c r="T894" s="208"/>
      <c r="AT894" s="204" t="s">
        <v>869</v>
      </c>
      <c r="AU894" s="204" t="s">
        <v>240</v>
      </c>
      <c r="AV894" s="202" t="s">
        <v>240</v>
      </c>
      <c r="AW894" s="202" t="s">
        <v>871</v>
      </c>
      <c r="AX894" s="202" t="s">
        <v>857</v>
      </c>
      <c r="AY894" s="204" t="s">
        <v>858</v>
      </c>
    </row>
    <row r="895" spans="2:65" s="119" customFormat="1" ht="37.9" customHeight="1" x14ac:dyDescent="0.25">
      <c r="B895" s="120"/>
      <c r="C895" s="432" t="s">
        <v>1807</v>
      </c>
      <c r="D895" s="432" t="s">
        <v>932</v>
      </c>
      <c r="E895" s="433" t="s">
        <v>1808</v>
      </c>
      <c r="F895" s="434" t="s">
        <v>1809</v>
      </c>
      <c r="G895" s="435" t="s">
        <v>67</v>
      </c>
      <c r="H895" s="436">
        <v>1</v>
      </c>
      <c r="I895" s="437"/>
      <c r="J895" s="437">
        <f>ROUND(I895*H895,2)</f>
        <v>0</v>
      </c>
      <c r="K895" s="434" t="s">
        <v>792</v>
      </c>
      <c r="L895" s="215"/>
      <c r="M895" s="216" t="s">
        <v>792</v>
      </c>
      <c r="N895" s="217" t="s">
        <v>809</v>
      </c>
      <c r="O895" s="192">
        <v>0</v>
      </c>
      <c r="P895" s="192">
        <f>O895*H895</f>
        <v>0</v>
      </c>
      <c r="Q895" s="192">
        <v>2.3099999999999999E-2</v>
      </c>
      <c r="R895" s="192">
        <f>Q895*H895</f>
        <v>2.3099999999999999E-2</v>
      </c>
      <c r="S895" s="192">
        <v>0</v>
      </c>
      <c r="T895" s="193">
        <f>S895*H895</f>
        <v>0</v>
      </c>
      <c r="AR895" s="194" t="s">
        <v>905</v>
      </c>
      <c r="AT895" s="194" t="s">
        <v>932</v>
      </c>
      <c r="AU895" s="194" t="s">
        <v>240</v>
      </c>
      <c r="AY895" s="112" t="s">
        <v>858</v>
      </c>
      <c r="BE895" s="195">
        <f>IF(N895="základní",J895,0)</f>
        <v>0</v>
      </c>
      <c r="BF895" s="195">
        <f>IF(N895="snížená",J895,0)</f>
        <v>0</v>
      </c>
      <c r="BG895" s="195">
        <f>IF(N895="zákl. přenesená",J895,0)</f>
        <v>0</v>
      </c>
      <c r="BH895" s="195">
        <f>IF(N895="sníž. přenesená",J895,0)</f>
        <v>0</v>
      </c>
      <c r="BI895" s="195">
        <f>IF(N895="nulová",J895,0)</f>
        <v>0</v>
      </c>
      <c r="BJ895" s="112" t="s">
        <v>544</v>
      </c>
      <c r="BK895" s="195">
        <f>ROUND(I895*H895,2)</f>
        <v>0</v>
      </c>
      <c r="BL895" s="112" t="s">
        <v>863</v>
      </c>
      <c r="BM895" s="194" t="s">
        <v>1810</v>
      </c>
    </row>
    <row r="896" spans="2:65" s="119" customFormat="1" ht="19.5" x14ac:dyDescent="0.25">
      <c r="B896" s="120"/>
      <c r="D896" s="196" t="s">
        <v>865</v>
      </c>
      <c r="F896" s="197" t="s">
        <v>1809</v>
      </c>
      <c r="L896" s="120"/>
      <c r="M896" s="198"/>
      <c r="T896" s="199"/>
      <c r="AT896" s="112" t="s">
        <v>865</v>
      </c>
      <c r="AU896" s="112" t="s">
        <v>240</v>
      </c>
    </row>
    <row r="897" spans="2:65" s="202" customFormat="1" ht="11.25" x14ac:dyDescent="0.25">
      <c r="B897" s="203"/>
      <c r="D897" s="196" t="s">
        <v>869</v>
      </c>
      <c r="E897" s="204" t="s">
        <v>792</v>
      </c>
      <c r="F897" s="205" t="s">
        <v>1806</v>
      </c>
      <c r="H897" s="206">
        <v>1</v>
      </c>
      <c r="L897" s="203"/>
      <c r="M897" s="207"/>
      <c r="T897" s="208"/>
      <c r="AT897" s="204" t="s">
        <v>869</v>
      </c>
      <c r="AU897" s="204" t="s">
        <v>240</v>
      </c>
      <c r="AV897" s="202" t="s">
        <v>240</v>
      </c>
      <c r="AW897" s="202" t="s">
        <v>871</v>
      </c>
      <c r="AX897" s="202" t="s">
        <v>857</v>
      </c>
      <c r="AY897" s="204" t="s">
        <v>858</v>
      </c>
    </row>
    <row r="898" spans="2:65" s="171" customFormat="1" ht="22.9" customHeight="1" x14ac:dyDescent="0.2">
      <c r="B898" s="172"/>
      <c r="D898" s="173" t="s">
        <v>854</v>
      </c>
      <c r="E898" s="181" t="s">
        <v>911</v>
      </c>
      <c r="F898" s="181" t="s">
        <v>1811</v>
      </c>
      <c r="J898" s="182">
        <f>BK898</f>
        <v>0</v>
      </c>
      <c r="L898" s="172"/>
      <c r="M898" s="176"/>
      <c r="P898" s="177">
        <f>SUM(P899:P1004)</f>
        <v>614.17984999999999</v>
      </c>
      <c r="R898" s="177">
        <f>SUM(R899:R1004)</f>
        <v>12.770343500000001</v>
      </c>
      <c r="T898" s="178">
        <f>SUM(T899:T1004)</f>
        <v>9</v>
      </c>
      <c r="AR898" s="173" t="s">
        <v>544</v>
      </c>
      <c r="AT898" s="179" t="s">
        <v>854</v>
      </c>
      <c r="AU898" s="179" t="s">
        <v>544</v>
      </c>
      <c r="AY898" s="173" t="s">
        <v>858</v>
      </c>
      <c r="BK898" s="180">
        <f>SUM(BK899:BK1004)</f>
        <v>0</v>
      </c>
    </row>
    <row r="899" spans="2:65" s="119" customFormat="1" ht="33" customHeight="1" x14ac:dyDescent="0.25">
      <c r="B899" s="120"/>
      <c r="C899" s="418" t="s">
        <v>1812</v>
      </c>
      <c r="D899" s="418" t="s">
        <v>512</v>
      </c>
      <c r="E899" s="419" t="s">
        <v>1813</v>
      </c>
      <c r="F899" s="420" t="s">
        <v>1814</v>
      </c>
      <c r="G899" s="421" t="s">
        <v>85</v>
      </c>
      <c r="H899" s="422">
        <v>40</v>
      </c>
      <c r="I899" s="423"/>
      <c r="J899" s="423">
        <f>ROUND(I899*H899,2)</f>
        <v>0</v>
      </c>
      <c r="K899" s="420" t="s">
        <v>862</v>
      </c>
      <c r="L899" s="120"/>
      <c r="M899" s="190" t="s">
        <v>792</v>
      </c>
      <c r="N899" s="191" t="s">
        <v>809</v>
      </c>
      <c r="O899" s="192">
        <v>0.23899999999999999</v>
      </c>
      <c r="P899" s="192">
        <f>O899*H899</f>
        <v>9.5599999999999987</v>
      </c>
      <c r="Q899" s="192">
        <v>0.14041999999999999</v>
      </c>
      <c r="R899" s="192">
        <f>Q899*H899</f>
        <v>5.6167999999999996</v>
      </c>
      <c r="S899" s="192">
        <v>0</v>
      </c>
      <c r="T899" s="193">
        <f>S899*H899</f>
        <v>0</v>
      </c>
      <c r="AR899" s="194" t="s">
        <v>863</v>
      </c>
      <c r="AT899" s="194" t="s">
        <v>512</v>
      </c>
      <c r="AU899" s="194" t="s">
        <v>240</v>
      </c>
      <c r="AY899" s="112" t="s">
        <v>858</v>
      </c>
      <c r="BE899" s="195">
        <f>IF(N899="základní",J899,0)</f>
        <v>0</v>
      </c>
      <c r="BF899" s="195">
        <f>IF(N899="snížená",J899,0)</f>
        <v>0</v>
      </c>
      <c r="BG899" s="195">
        <f>IF(N899="zákl. přenesená",J899,0)</f>
        <v>0</v>
      </c>
      <c r="BH899" s="195">
        <f>IF(N899="sníž. přenesená",J899,0)</f>
        <v>0</v>
      </c>
      <c r="BI899" s="195">
        <f>IF(N899="nulová",J899,0)</f>
        <v>0</v>
      </c>
      <c r="BJ899" s="112" t="s">
        <v>544</v>
      </c>
      <c r="BK899" s="195">
        <f>ROUND(I899*H899,2)</f>
        <v>0</v>
      </c>
      <c r="BL899" s="112" t="s">
        <v>863</v>
      </c>
      <c r="BM899" s="194" t="s">
        <v>1815</v>
      </c>
    </row>
    <row r="900" spans="2:65" s="119" customFormat="1" ht="29.25" x14ac:dyDescent="0.25">
      <c r="B900" s="120"/>
      <c r="D900" s="196" t="s">
        <v>865</v>
      </c>
      <c r="F900" s="197" t="s">
        <v>1816</v>
      </c>
      <c r="L900" s="120"/>
      <c r="M900" s="198"/>
      <c r="T900" s="199"/>
      <c r="AT900" s="112" t="s">
        <v>865</v>
      </c>
      <c r="AU900" s="112" t="s">
        <v>240</v>
      </c>
    </row>
    <row r="901" spans="2:65" s="119" customFormat="1" x14ac:dyDescent="0.25">
      <c r="B901" s="120"/>
      <c r="D901" s="200" t="s">
        <v>867</v>
      </c>
      <c r="F901" s="472" t="s">
        <v>1817</v>
      </c>
      <c r="L901" s="120"/>
      <c r="M901" s="198"/>
      <c r="T901" s="199"/>
      <c r="AT901" s="112" t="s">
        <v>867</v>
      </c>
      <c r="AU901" s="112" t="s">
        <v>240</v>
      </c>
    </row>
    <row r="902" spans="2:65" s="202" customFormat="1" ht="11.25" x14ac:dyDescent="0.25">
      <c r="B902" s="203"/>
      <c r="D902" s="196" t="s">
        <v>869</v>
      </c>
      <c r="E902" s="204" t="s">
        <v>792</v>
      </c>
      <c r="F902" s="205" t="s">
        <v>1818</v>
      </c>
      <c r="H902" s="206">
        <v>40</v>
      </c>
      <c r="L902" s="203"/>
      <c r="M902" s="207"/>
      <c r="T902" s="208"/>
      <c r="AT902" s="204" t="s">
        <v>869</v>
      </c>
      <c r="AU902" s="204" t="s">
        <v>240</v>
      </c>
      <c r="AV902" s="202" t="s">
        <v>240</v>
      </c>
      <c r="AW902" s="202" t="s">
        <v>871</v>
      </c>
      <c r="AX902" s="202" t="s">
        <v>857</v>
      </c>
      <c r="AY902" s="204" t="s">
        <v>858</v>
      </c>
    </row>
    <row r="903" spans="2:65" s="119" customFormat="1" ht="16.5" customHeight="1" x14ac:dyDescent="0.25">
      <c r="B903" s="120"/>
      <c r="C903" s="432" t="s">
        <v>1819</v>
      </c>
      <c r="D903" s="432" t="s">
        <v>932</v>
      </c>
      <c r="E903" s="433" t="s">
        <v>1820</v>
      </c>
      <c r="F903" s="434" t="s">
        <v>1821</v>
      </c>
      <c r="G903" s="435" t="s">
        <v>85</v>
      </c>
      <c r="H903" s="436">
        <v>42.84</v>
      </c>
      <c r="I903" s="437"/>
      <c r="J903" s="437">
        <f>ROUND(I903*H903,2)</f>
        <v>0</v>
      </c>
      <c r="K903" s="434" t="s">
        <v>862</v>
      </c>
      <c r="L903" s="215"/>
      <c r="M903" s="216" t="s">
        <v>792</v>
      </c>
      <c r="N903" s="217" t="s">
        <v>809</v>
      </c>
      <c r="O903" s="192">
        <v>0</v>
      </c>
      <c r="P903" s="192">
        <f>O903*H903</f>
        <v>0</v>
      </c>
      <c r="Q903" s="192">
        <v>5.6120000000000003E-2</v>
      </c>
      <c r="R903" s="192">
        <f>Q903*H903</f>
        <v>2.4041808000000002</v>
      </c>
      <c r="S903" s="192">
        <v>0</v>
      </c>
      <c r="T903" s="193">
        <f>S903*H903</f>
        <v>0</v>
      </c>
      <c r="AR903" s="194" t="s">
        <v>905</v>
      </c>
      <c r="AT903" s="194" t="s">
        <v>932</v>
      </c>
      <c r="AU903" s="194" t="s">
        <v>240</v>
      </c>
      <c r="AY903" s="112" t="s">
        <v>858</v>
      </c>
      <c r="BE903" s="195">
        <f>IF(N903="základní",J903,0)</f>
        <v>0</v>
      </c>
      <c r="BF903" s="195">
        <f>IF(N903="snížená",J903,0)</f>
        <v>0</v>
      </c>
      <c r="BG903" s="195">
        <f>IF(N903="zákl. přenesená",J903,0)</f>
        <v>0</v>
      </c>
      <c r="BH903" s="195">
        <f>IF(N903="sníž. přenesená",J903,0)</f>
        <v>0</v>
      </c>
      <c r="BI903" s="195">
        <f>IF(N903="nulová",J903,0)</f>
        <v>0</v>
      </c>
      <c r="BJ903" s="112" t="s">
        <v>544</v>
      </c>
      <c r="BK903" s="195">
        <f>ROUND(I903*H903,2)</f>
        <v>0</v>
      </c>
      <c r="BL903" s="112" t="s">
        <v>863</v>
      </c>
      <c r="BM903" s="194" t="s">
        <v>1822</v>
      </c>
    </row>
    <row r="904" spans="2:65" s="119" customFormat="1" x14ac:dyDescent="0.25">
      <c r="B904" s="120"/>
      <c r="D904" s="196" t="s">
        <v>865</v>
      </c>
      <c r="F904" s="197" t="s">
        <v>1821</v>
      </c>
      <c r="L904" s="120"/>
      <c r="M904" s="198"/>
      <c r="T904" s="199"/>
      <c r="AT904" s="112" t="s">
        <v>865</v>
      </c>
      <c r="AU904" s="112" t="s">
        <v>240</v>
      </c>
    </row>
    <row r="905" spans="2:65" s="202" customFormat="1" ht="11.25" x14ac:dyDescent="0.25">
      <c r="B905" s="203"/>
      <c r="D905" s="196" t="s">
        <v>869</v>
      </c>
      <c r="E905" s="204" t="s">
        <v>792</v>
      </c>
      <c r="F905" s="205" t="s">
        <v>1823</v>
      </c>
      <c r="H905" s="206">
        <v>42</v>
      </c>
      <c r="L905" s="203"/>
      <c r="M905" s="207"/>
      <c r="T905" s="208"/>
      <c r="AT905" s="204" t="s">
        <v>869</v>
      </c>
      <c r="AU905" s="204" t="s">
        <v>240</v>
      </c>
      <c r="AV905" s="202" t="s">
        <v>240</v>
      </c>
      <c r="AW905" s="202" t="s">
        <v>871</v>
      </c>
      <c r="AX905" s="202" t="s">
        <v>857</v>
      </c>
      <c r="AY905" s="204" t="s">
        <v>858</v>
      </c>
    </row>
    <row r="906" spans="2:65" s="202" customFormat="1" ht="11.25" x14ac:dyDescent="0.25">
      <c r="B906" s="203"/>
      <c r="D906" s="196" t="s">
        <v>869</v>
      </c>
      <c r="F906" s="205" t="s">
        <v>1824</v>
      </c>
      <c r="H906" s="206">
        <v>42.84</v>
      </c>
      <c r="L906" s="203"/>
      <c r="M906" s="207"/>
      <c r="T906" s="208"/>
      <c r="AT906" s="204" t="s">
        <v>869</v>
      </c>
      <c r="AU906" s="204" t="s">
        <v>240</v>
      </c>
      <c r="AV906" s="202" t="s">
        <v>240</v>
      </c>
      <c r="AW906" s="202" t="s">
        <v>787</v>
      </c>
      <c r="AX906" s="202" t="s">
        <v>544</v>
      </c>
      <c r="AY906" s="204" t="s">
        <v>858</v>
      </c>
    </row>
    <row r="907" spans="2:65" s="119" customFormat="1" ht="16.5" customHeight="1" x14ac:dyDescent="0.25">
      <c r="B907" s="120"/>
      <c r="C907" s="432" t="s">
        <v>1825</v>
      </c>
      <c r="D907" s="432" t="s">
        <v>932</v>
      </c>
      <c r="E907" s="433" t="s">
        <v>1826</v>
      </c>
      <c r="F907" s="434" t="s">
        <v>1827</v>
      </c>
      <c r="G907" s="435" t="s">
        <v>51</v>
      </c>
      <c r="H907" s="436">
        <v>1.26</v>
      </c>
      <c r="I907" s="437"/>
      <c r="J907" s="437">
        <f>ROUND(I907*H907,2)</f>
        <v>0</v>
      </c>
      <c r="K907" s="434" t="s">
        <v>862</v>
      </c>
      <c r="L907" s="215"/>
      <c r="M907" s="216" t="s">
        <v>792</v>
      </c>
      <c r="N907" s="217" t="s">
        <v>809</v>
      </c>
      <c r="O907" s="192">
        <v>0</v>
      </c>
      <c r="P907" s="192">
        <f>O907*H907</f>
        <v>0</v>
      </c>
      <c r="Q907" s="192">
        <v>2.234</v>
      </c>
      <c r="R907" s="192">
        <f>Q907*H907</f>
        <v>2.8148399999999998</v>
      </c>
      <c r="S907" s="192">
        <v>0</v>
      </c>
      <c r="T907" s="193">
        <f>S907*H907</f>
        <v>0</v>
      </c>
      <c r="AR907" s="194" t="s">
        <v>905</v>
      </c>
      <c r="AT907" s="194" t="s">
        <v>932</v>
      </c>
      <c r="AU907" s="194" t="s">
        <v>240</v>
      </c>
      <c r="AY907" s="112" t="s">
        <v>858</v>
      </c>
      <c r="BE907" s="195">
        <f>IF(N907="základní",J907,0)</f>
        <v>0</v>
      </c>
      <c r="BF907" s="195">
        <f>IF(N907="snížená",J907,0)</f>
        <v>0</v>
      </c>
      <c r="BG907" s="195">
        <f>IF(N907="zákl. přenesená",J907,0)</f>
        <v>0</v>
      </c>
      <c r="BH907" s="195">
        <f>IF(N907="sníž. přenesená",J907,0)</f>
        <v>0</v>
      </c>
      <c r="BI907" s="195">
        <f>IF(N907="nulová",J907,0)</f>
        <v>0</v>
      </c>
      <c r="BJ907" s="112" t="s">
        <v>544</v>
      </c>
      <c r="BK907" s="195">
        <f>ROUND(I907*H907,2)</f>
        <v>0</v>
      </c>
      <c r="BL907" s="112" t="s">
        <v>863</v>
      </c>
      <c r="BM907" s="194" t="s">
        <v>1828</v>
      </c>
    </row>
    <row r="908" spans="2:65" s="119" customFormat="1" x14ac:dyDescent="0.25">
      <c r="B908" s="120"/>
      <c r="D908" s="196" t="s">
        <v>865</v>
      </c>
      <c r="F908" s="197" t="s">
        <v>1827</v>
      </c>
      <c r="L908" s="120"/>
      <c r="M908" s="198"/>
      <c r="T908" s="199"/>
      <c r="AT908" s="112" t="s">
        <v>865</v>
      </c>
      <c r="AU908" s="112" t="s">
        <v>240</v>
      </c>
    </row>
    <row r="909" spans="2:65" s="202" customFormat="1" ht="11.25" x14ac:dyDescent="0.25">
      <c r="B909" s="203"/>
      <c r="D909" s="196" t="s">
        <v>869</v>
      </c>
      <c r="E909" s="204" t="s">
        <v>792</v>
      </c>
      <c r="F909" s="205" t="s">
        <v>1829</v>
      </c>
      <c r="H909" s="206">
        <v>1.26</v>
      </c>
      <c r="L909" s="203"/>
      <c r="M909" s="207"/>
      <c r="T909" s="208"/>
      <c r="AT909" s="204" t="s">
        <v>869</v>
      </c>
      <c r="AU909" s="204" t="s">
        <v>240</v>
      </c>
      <c r="AV909" s="202" t="s">
        <v>240</v>
      </c>
      <c r="AW909" s="202" t="s">
        <v>871</v>
      </c>
      <c r="AX909" s="202" t="s">
        <v>857</v>
      </c>
      <c r="AY909" s="204" t="s">
        <v>858</v>
      </c>
    </row>
    <row r="910" spans="2:65" s="119" customFormat="1" ht="24.2" customHeight="1" x14ac:dyDescent="0.25">
      <c r="B910" s="120"/>
      <c r="C910" s="418" t="s">
        <v>1830</v>
      </c>
      <c r="D910" s="418" t="s">
        <v>512</v>
      </c>
      <c r="E910" s="419" t="s">
        <v>1831</v>
      </c>
      <c r="F910" s="420" t="s">
        <v>1832</v>
      </c>
      <c r="G910" s="421" t="s">
        <v>85</v>
      </c>
      <c r="H910" s="422">
        <v>40</v>
      </c>
      <c r="I910" s="423"/>
      <c r="J910" s="423">
        <f>ROUND(I910*H910,2)</f>
        <v>0</v>
      </c>
      <c r="K910" s="420" t="s">
        <v>862</v>
      </c>
      <c r="L910" s="120"/>
      <c r="M910" s="190" t="s">
        <v>792</v>
      </c>
      <c r="N910" s="191" t="s">
        <v>809</v>
      </c>
      <c r="O910" s="192">
        <v>0.65900000000000003</v>
      </c>
      <c r="P910" s="192">
        <f>O910*H910</f>
        <v>26.36</v>
      </c>
      <c r="Q910" s="192">
        <v>1.1E-4</v>
      </c>
      <c r="R910" s="192">
        <f>Q910*H910</f>
        <v>4.4000000000000003E-3</v>
      </c>
      <c r="S910" s="192">
        <v>0</v>
      </c>
      <c r="T910" s="193">
        <f>S910*H910</f>
        <v>0</v>
      </c>
      <c r="AR910" s="194" t="s">
        <v>955</v>
      </c>
      <c r="AT910" s="194" t="s">
        <v>512</v>
      </c>
      <c r="AU910" s="194" t="s">
        <v>240</v>
      </c>
      <c r="AY910" s="112" t="s">
        <v>858</v>
      </c>
      <c r="BE910" s="195">
        <f>IF(N910="základní",J910,0)</f>
        <v>0</v>
      </c>
      <c r="BF910" s="195">
        <f>IF(N910="snížená",J910,0)</f>
        <v>0</v>
      </c>
      <c r="BG910" s="195">
        <f>IF(N910="zákl. přenesená",J910,0)</f>
        <v>0</v>
      </c>
      <c r="BH910" s="195">
        <f>IF(N910="sníž. přenesená",J910,0)</f>
        <v>0</v>
      </c>
      <c r="BI910" s="195">
        <f>IF(N910="nulová",J910,0)</f>
        <v>0</v>
      </c>
      <c r="BJ910" s="112" t="s">
        <v>544</v>
      </c>
      <c r="BK910" s="195">
        <f>ROUND(I910*H910,2)</f>
        <v>0</v>
      </c>
      <c r="BL910" s="112" t="s">
        <v>955</v>
      </c>
      <c r="BM910" s="194" t="s">
        <v>1833</v>
      </c>
    </row>
    <row r="911" spans="2:65" s="119" customFormat="1" ht="19.5" x14ac:dyDescent="0.25">
      <c r="B911" s="120"/>
      <c r="D911" s="196" t="s">
        <v>865</v>
      </c>
      <c r="F911" s="197" t="s">
        <v>1834</v>
      </c>
      <c r="L911" s="120"/>
      <c r="M911" s="198"/>
      <c r="T911" s="199"/>
      <c r="AT911" s="112" t="s">
        <v>865</v>
      </c>
      <c r="AU911" s="112" t="s">
        <v>240</v>
      </c>
    </row>
    <row r="912" spans="2:65" s="119" customFormat="1" x14ac:dyDescent="0.25">
      <c r="B912" s="120"/>
      <c r="D912" s="200" t="s">
        <v>867</v>
      </c>
      <c r="F912" s="472" t="s">
        <v>1835</v>
      </c>
      <c r="L912" s="120"/>
      <c r="M912" s="198"/>
      <c r="T912" s="199"/>
      <c r="AT912" s="112" t="s">
        <v>867</v>
      </c>
      <c r="AU912" s="112" t="s">
        <v>240</v>
      </c>
    </row>
    <row r="913" spans="2:65" s="202" customFormat="1" ht="11.25" x14ac:dyDescent="0.25">
      <c r="B913" s="203"/>
      <c r="D913" s="196" t="s">
        <v>869</v>
      </c>
      <c r="E913" s="204" t="s">
        <v>792</v>
      </c>
      <c r="F913" s="205" t="s">
        <v>1818</v>
      </c>
      <c r="H913" s="206">
        <v>40</v>
      </c>
      <c r="L913" s="203"/>
      <c r="M913" s="207"/>
      <c r="T913" s="208"/>
      <c r="AT913" s="204" t="s">
        <v>869</v>
      </c>
      <c r="AU913" s="204" t="s">
        <v>240</v>
      </c>
      <c r="AV913" s="202" t="s">
        <v>240</v>
      </c>
      <c r="AW913" s="202" t="s">
        <v>871</v>
      </c>
      <c r="AX913" s="202" t="s">
        <v>857</v>
      </c>
      <c r="AY913" s="204" t="s">
        <v>858</v>
      </c>
    </row>
    <row r="914" spans="2:65" s="119" customFormat="1" ht="24.2" customHeight="1" x14ac:dyDescent="0.25">
      <c r="B914" s="120"/>
      <c r="C914" s="418" t="s">
        <v>1836</v>
      </c>
      <c r="D914" s="418" t="s">
        <v>512</v>
      </c>
      <c r="E914" s="419" t="s">
        <v>1837</v>
      </c>
      <c r="F914" s="420" t="s">
        <v>1838</v>
      </c>
      <c r="G914" s="421" t="s">
        <v>67</v>
      </c>
      <c r="H914" s="422">
        <v>1</v>
      </c>
      <c r="I914" s="423"/>
      <c r="J914" s="423">
        <f>ROUND(I914*H914,2)</f>
        <v>0</v>
      </c>
      <c r="K914" s="420" t="s">
        <v>792</v>
      </c>
      <c r="L914" s="120"/>
      <c r="M914" s="190" t="s">
        <v>792</v>
      </c>
      <c r="N914" s="191" t="s">
        <v>809</v>
      </c>
      <c r="O914" s="192">
        <v>0.26900000000000002</v>
      </c>
      <c r="P914" s="192">
        <f>O914*H914</f>
        <v>0.26900000000000002</v>
      </c>
      <c r="Q914" s="192">
        <v>0.29221000000000003</v>
      </c>
      <c r="R914" s="192">
        <f>Q914*H914</f>
        <v>0.29221000000000003</v>
      </c>
      <c r="S914" s="192">
        <v>0</v>
      </c>
      <c r="T914" s="193">
        <f>S914*H914</f>
        <v>0</v>
      </c>
      <c r="AR914" s="194" t="s">
        <v>863</v>
      </c>
      <c r="AT914" s="194" t="s">
        <v>512</v>
      </c>
      <c r="AU914" s="194" t="s">
        <v>240</v>
      </c>
      <c r="AY914" s="112" t="s">
        <v>858</v>
      </c>
      <c r="BE914" s="195">
        <f>IF(N914="základní",J914,0)</f>
        <v>0</v>
      </c>
      <c r="BF914" s="195">
        <f>IF(N914="snížená",J914,0)</f>
        <v>0</v>
      </c>
      <c r="BG914" s="195">
        <f>IF(N914="zákl. přenesená",J914,0)</f>
        <v>0</v>
      </c>
      <c r="BH914" s="195">
        <f>IF(N914="sníž. přenesená",J914,0)</f>
        <v>0</v>
      </c>
      <c r="BI914" s="195">
        <f>IF(N914="nulová",J914,0)</f>
        <v>0</v>
      </c>
      <c r="BJ914" s="112" t="s">
        <v>544</v>
      </c>
      <c r="BK914" s="195">
        <f>ROUND(I914*H914,2)</f>
        <v>0</v>
      </c>
      <c r="BL914" s="112" t="s">
        <v>863</v>
      </c>
      <c r="BM914" s="194" t="s">
        <v>1839</v>
      </c>
    </row>
    <row r="915" spans="2:65" s="119" customFormat="1" x14ac:dyDescent="0.25">
      <c r="B915" s="120"/>
      <c r="D915" s="196" t="s">
        <v>865</v>
      </c>
      <c r="F915" s="197" t="s">
        <v>1840</v>
      </c>
      <c r="L915" s="120"/>
      <c r="M915" s="198"/>
      <c r="T915" s="199"/>
      <c r="AT915" s="112" t="s">
        <v>865</v>
      </c>
      <c r="AU915" s="112" t="s">
        <v>240</v>
      </c>
    </row>
    <row r="916" spans="2:65" s="202" customFormat="1" ht="11.25" x14ac:dyDescent="0.25">
      <c r="B916" s="203"/>
      <c r="D916" s="196" t="s">
        <v>869</v>
      </c>
      <c r="E916" s="204" t="s">
        <v>792</v>
      </c>
      <c r="F916" s="205" t="s">
        <v>1841</v>
      </c>
      <c r="H916" s="206">
        <v>1</v>
      </c>
      <c r="L916" s="203"/>
      <c r="M916" s="207"/>
      <c r="T916" s="208"/>
      <c r="AT916" s="204" t="s">
        <v>869</v>
      </c>
      <c r="AU916" s="204" t="s">
        <v>240</v>
      </c>
      <c r="AV916" s="202" t="s">
        <v>240</v>
      </c>
      <c r="AW916" s="202" t="s">
        <v>871</v>
      </c>
      <c r="AX916" s="202" t="s">
        <v>857</v>
      </c>
      <c r="AY916" s="204" t="s">
        <v>858</v>
      </c>
    </row>
    <row r="917" spans="2:65" s="119" customFormat="1" ht="24.2" customHeight="1" x14ac:dyDescent="0.25">
      <c r="B917" s="120"/>
      <c r="C917" s="418" t="s">
        <v>1842</v>
      </c>
      <c r="D917" s="418" t="s">
        <v>512</v>
      </c>
      <c r="E917" s="419" t="s">
        <v>1843</v>
      </c>
      <c r="F917" s="420" t="s">
        <v>1838</v>
      </c>
      <c r="G917" s="421" t="s">
        <v>85</v>
      </c>
      <c r="H917" s="422">
        <v>2.8</v>
      </c>
      <c r="I917" s="423"/>
      <c r="J917" s="423">
        <f>ROUND(I917*H917,2)</f>
        <v>0</v>
      </c>
      <c r="K917" s="420" t="s">
        <v>862</v>
      </c>
      <c r="L917" s="120"/>
      <c r="M917" s="190" t="s">
        <v>792</v>
      </c>
      <c r="N917" s="191" t="s">
        <v>809</v>
      </c>
      <c r="O917" s="192">
        <v>0.26900000000000002</v>
      </c>
      <c r="P917" s="192">
        <f>O917*H917</f>
        <v>0.75319999999999998</v>
      </c>
      <c r="Q917" s="192">
        <v>0.29221000000000003</v>
      </c>
      <c r="R917" s="192">
        <f>Q917*H917</f>
        <v>0.81818800000000003</v>
      </c>
      <c r="S917" s="192">
        <v>0</v>
      </c>
      <c r="T917" s="193">
        <f>S917*H917</f>
        <v>0</v>
      </c>
      <c r="AR917" s="194" t="s">
        <v>863</v>
      </c>
      <c r="AT917" s="194" t="s">
        <v>512</v>
      </c>
      <c r="AU917" s="194" t="s">
        <v>240</v>
      </c>
      <c r="AY917" s="112" t="s">
        <v>858</v>
      </c>
      <c r="BE917" s="195">
        <f>IF(N917="základní",J917,0)</f>
        <v>0</v>
      </c>
      <c r="BF917" s="195">
        <f>IF(N917="snížená",J917,0)</f>
        <v>0</v>
      </c>
      <c r="BG917" s="195">
        <f>IF(N917="zákl. přenesená",J917,0)</f>
        <v>0</v>
      </c>
      <c r="BH917" s="195">
        <f>IF(N917="sníž. přenesená",J917,0)</f>
        <v>0</v>
      </c>
      <c r="BI917" s="195">
        <f>IF(N917="nulová",J917,0)</f>
        <v>0</v>
      </c>
      <c r="BJ917" s="112" t="s">
        <v>544</v>
      </c>
      <c r="BK917" s="195">
        <f>ROUND(I917*H917,2)</f>
        <v>0</v>
      </c>
      <c r="BL917" s="112" t="s">
        <v>863</v>
      </c>
      <c r="BM917" s="194" t="s">
        <v>1844</v>
      </c>
    </row>
    <row r="918" spans="2:65" s="119" customFormat="1" ht="19.5" x14ac:dyDescent="0.25">
      <c r="B918" s="120"/>
      <c r="D918" s="196" t="s">
        <v>865</v>
      </c>
      <c r="F918" s="197" t="s">
        <v>1845</v>
      </c>
      <c r="L918" s="120"/>
      <c r="M918" s="198"/>
      <c r="T918" s="199"/>
      <c r="AT918" s="112" t="s">
        <v>865</v>
      </c>
      <c r="AU918" s="112" t="s">
        <v>240</v>
      </c>
    </row>
    <row r="919" spans="2:65" s="119" customFormat="1" x14ac:dyDescent="0.25">
      <c r="B919" s="120"/>
      <c r="D919" s="200" t="s">
        <v>867</v>
      </c>
      <c r="F919" s="472" t="s">
        <v>1846</v>
      </c>
      <c r="L919" s="120"/>
      <c r="M919" s="198"/>
      <c r="T919" s="199"/>
      <c r="AT919" s="112" t="s">
        <v>867</v>
      </c>
      <c r="AU919" s="112" t="s">
        <v>240</v>
      </c>
    </row>
    <row r="920" spans="2:65" s="202" customFormat="1" ht="11.25" x14ac:dyDescent="0.25">
      <c r="B920" s="203"/>
      <c r="D920" s="196" t="s">
        <v>869</v>
      </c>
      <c r="E920" s="204" t="s">
        <v>792</v>
      </c>
      <c r="F920" s="205" t="s">
        <v>1847</v>
      </c>
      <c r="H920" s="206">
        <v>2.8</v>
      </c>
      <c r="L920" s="203"/>
      <c r="M920" s="207"/>
      <c r="T920" s="208"/>
      <c r="AT920" s="204" t="s">
        <v>869</v>
      </c>
      <c r="AU920" s="204" t="s">
        <v>240</v>
      </c>
      <c r="AV920" s="202" t="s">
        <v>240</v>
      </c>
      <c r="AW920" s="202" t="s">
        <v>871</v>
      </c>
      <c r="AX920" s="202" t="s">
        <v>857</v>
      </c>
      <c r="AY920" s="204" t="s">
        <v>858</v>
      </c>
    </row>
    <row r="921" spans="2:65" s="119" customFormat="1" ht="24.2" customHeight="1" x14ac:dyDescent="0.25">
      <c r="B921" s="120"/>
      <c r="C921" s="432" t="s">
        <v>1848</v>
      </c>
      <c r="D921" s="432" t="s">
        <v>932</v>
      </c>
      <c r="E921" s="433" t="s">
        <v>1849</v>
      </c>
      <c r="F921" s="434" t="s">
        <v>1850</v>
      </c>
      <c r="G921" s="435" t="s">
        <v>85</v>
      </c>
      <c r="H921" s="436">
        <v>3</v>
      </c>
      <c r="I921" s="437"/>
      <c r="J921" s="437">
        <f>ROUND(I921*H921,2)</f>
        <v>0</v>
      </c>
      <c r="K921" s="434" t="s">
        <v>862</v>
      </c>
      <c r="L921" s="215"/>
      <c r="M921" s="216" t="s">
        <v>792</v>
      </c>
      <c r="N921" s="217" t="s">
        <v>809</v>
      </c>
      <c r="O921" s="192">
        <v>0</v>
      </c>
      <c r="P921" s="192">
        <f>O921*H921</f>
        <v>0</v>
      </c>
      <c r="Q921" s="192">
        <v>1.5599999999999999E-2</v>
      </c>
      <c r="R921" s="192">
        <f>Q921*H921</f>
        <v>4.6799999999999994E-2</v>
      </c>
      <c r="S921" s="192">
        <v>0</v>
      </c>
      <c r="T921" s="193">
        <f>S921*H921</f>
        <v>0</v>
      </c>
      <c r="AR921" s="194" t="s">
        <v>905</v>
      </c>
      <c r="AT921" s="194" t="s">
        <v>932</v>
      </c>
      <c r="AU921" s="194" t="s">
        <v>240</v>
      </c>
      <c r="AY921" s="112" t="s">
        <v>858</v>
      </c>
      <c r="BE921" s="195">
        <f>IF(N921="základní",J921,0)</f>
        <v>0</v>
      </c>
      <c r="BF921" s="195">
        <f>IF(N921="snížená",J921,0)</f>
        <v>0</v>
      </c>
      <c r="BG921" s="195">
        <f>IF(N921="zákl. přenesená",J921,0)</f>
        <v>0</v>
      </c>
      <c r="BH921" s="195">
        <f>IF(N921="sníž. přenesená",J921,0)</f>
        <v>0</v>
      </c>
      <c r="BI921" s="195">
        <f>IF(N921="nulová",J921,0)</f>
        <v>0</v>
      </c>
      <c r="BJ921" s="112" t="s">
        <v>544</v>
      </c>
      <c r="BK921" s="195">
        <f>ROUND(I921*H921,2)</f>
        <v>0</v>
      </c>
      <c r="BL921" s="112" t="s">
        <v>863</v>
      </c>
      <c r="BM921" s="194" t="s">
        <v>1851</v>
      </c>
    </row>
    <row r="922" spans="2:65" s="119" customFormat="1" ht="19.5" x14ac:dyDescent="0.25">
      <c r="B922" s="120"/>
      <c r="D922" s="196" t="s">
        <v>865</v>
      </c>
      <c r="F922" s="197" t="s">
        <v>1850</v>
      </c>
      <c r="L922" s="120"/>
      <c r="M922" s="198"/>
      <c r="T922" s="199"/>
      <c r="AT922" s="112" t="s">
        <v>865</v>
      </c>
      <c r="AU922" s="112" t="s">
        <v>240</v>
      </c>
    </row>
    <row r="923" spans="2:65" s="119" customFormat="1" ht="24.2" customHeight="1" x14ac:dyDescent="0.25">
      <c r="B923" s="120"/>
      <c r="C923" s="432" t="s">
        <v>1852</v>
      </c>
      <c r="D923" s="432" t="s">
        <v>932</v>
      </c>
      <c r="E923" s="433" t="s">
        <v>1853</v>
      </c>
      <c r="F923" s="434" t="s">
        <v>1854</v>
      </c>
      <c r="G923" s="435" t="s">
        <v>67</v>
      </c>
      <c r="H923" s="436">
        <v>1</v>
      </c>
      <c r="I923" s="437"/>
      <c r="J923" s="437">
        <f>ROUND(I923*H923,2)</f>
        <v>0</v>
      </c>
      <c r="K923" s="434" t="s">
        <v>862</v>
      </c>
      <c r="L923" s="215"/>
      <c r="M923" s="216" t="s">
        <v>792</v>
      </c>
      <c r="N923" s="217" t="s">
        <v>809</v>
      </c>
      <c r="O923" s="192">
        <v>0</v>
      </c>
      <c r="P923" s="192">
        <f>O923*H923</f>
        <v>0</v>
      </c>
      <c r="Q923" s="192">
        <v>1E-4</v>
      </c>
      <c r="R923" s="192">
        <f>Q923*H923</f>
        <v>1E-4</v>
      </c>
      <c r="S923" s="192">
        <v>0</v>
      </c>
      <c r="T923" s="193">
        <f>S923*H923</f>
        <v>0</v>
      </c>
      <c r="AR923" s="194" t="s">
        <v>905</v>
      </c>
      <c r="AT923" s="194" t="s">
        <v>932</v>
      </c>
      <c r="AU923" s="194" t="s">
        <v>240</v>
      </c>
      <c r="AY923" s="112" t="s">
        <v>858</v>
      </c>
      <c r="BE923" s="195">
        <f>IF(N923="základní",J923,0)</f>
        <v>0</v>
      </c>
      <c r="BF923" s="195">
        <f>IF(N923="snížená",J923,0)</f>
        <v>0</v>
      </c>
      <c r="BG923" s="195">
        <f>IF(N923="zákl. přenesená",J923,0)</f>
        <v>0</v>
      </c>
      <c r="BH923" s="195">
        <f>IF(N923="sníž. přenesená",J923,0)</f>
        <v>0</v>
      </c>
      <c r="BI923" s="195">
        <f>IF(N923="nulová",J923,0)</f>
        <v>0</v>
      </c>
      <c r="BJ923" s="112" t="s">
        <v>544</v>
      </c>
      <c r="BK923" s="195">
        <f>ROUND(I923*H923,2)</f>
        <v>0</v>
      </c>
      <c r="BL923" s="112" t="s">
        <v>863</v>
      </c>
      <c r="BM923" s="194" t="s">
        <v>1855</v>
      </c>
    </row>
    <row r="924" spans="2:65" s="119" customFormat="1" x14ac:dyDescent="0.25">
      <c r="B924" s="120"/>
      <c r="D924" s="196" t="s">
        <v>865</v>
      </c>
      <c r="F924" s="197" t="s">
        <v>1854</v>
      </c>
      <c r="L924" s="120"/>
      <c r="M924" s="198"/>
      <c r="T924" s="199"/>
      <c r="AT924" s="112" t="s">
        <v>865</v>
      </c>
      <c r="AU924" s="112" t="s">
        <v>240</v>
      </c>
    </row>
    <row r="925" spans="2:65" s="119" customFormat="1" ht="33" customHeight="1" x14ac:dyDescent="0.25">
      <c r="B925" s="120"/>
      <c r="C925" s="418" t="s">
        <v>1856</v>
      </c>
      <c r="D925" s="418" t="s">
        <v>512</v>
      </c>
      <c r="E925" s="419" t="s">
        <v>1857</v>
      </c>
      <c r="F925" s="420" t="s">
        <v>1858</v>
      </c>
      <c r="G925" s="421" t="s">
        <v>66</v>
      </c>
      <c r="H925" s="422">
        <v>274.04000000000002</v>
      </c>
      <c r="I925" s="423"/>
      <c r="J925" s="423">
        <f>ROUND(I925*H925,2)</f>
        <v>0</v>
      </c>
      <c r="K925" s="420" t="s">
        <v>862</v>
      </c>
      <c r="L925" s="120"/>
      <c r="M925" s="190" t="s">
        <v>792</v>
      </c>
      <c r="N925" s="191" t="s">
        <v>809</v>
      </c>
      <c r="O925" s="192">
        <v>0.11</v>
      </c>
      <c r="P925" s="192">
        <f>O925*H925</f>
        <v>30.144400000000001</v>
      </c>
      <c r="Q925" s="192">
        <v>0</v>
      </c>
      <c r="R925" s="192">
        <f>Q925*H925</f>
        <v>0</v>
      </c>
      <c r="S925" s="192">
        <v>0</v>
      </c>
      <c r="T925" s="193">
        <f>S925*H925</f>
        <v>0</v>
      </c>
      <c r="AR925" s="194" t="s">
        <v>863</v>
      </c>
      <c r="AT925" s="194" t="s">
        <v>512</v>
      </c>
      <c r="AU925" s="194" t="s">
        <v>240</v>
      </c>
      <c r="AY925" s="112" t="s">
        <v>858</v>
      </c>
      <c r="BE925" s="195">
        <f>IF(N925="základní",J925,0)</f>
        <v>0</v>
      </c>
      <c r="BF925" s="195">
        <f>IF(N925="snížená",J925,0)</f>
        <v>0</v>
      </c>
      <c r="BG925" s="195">
        <f>IF(N925="zákl. přenesená",J925,0)</f>
        <v>0</v>
      </c>
      <c r="BH925" s="195">
        <f>IF(N925="sníž. přenesená",J925,0)</f>
        <v>0</v>
      </c>
      <c r="BI925" s="195">
        <f>IF(N925="nulová",J925,0)</f>
        <v>0</v>
      </c>
      <c r="BJ925" s="112" t="s">
        <v>544</v>
      </c>
      <c r="BK925" s="195">
        <f>ROUND(I925*H925,2)</f>
        <v>0</v>
      </c>
      <c r="BL925" s="112" t="s">
        <v>863</v>
      </c>
      <c r="BM925" s="194" t="s">
        <v>1859</v>
      </c>
    </row>
    <row r="926" spans="2:65" s="119" customFormat="1" ht="29.25" x14ac:dyDescent="0.25">
      <c r="B926" s="120"/>
      <c r="D926" s="196" t="s">
        <v>865</v>
      </c>
      <c r="F926" s="197" t="s">
        <v>1860</v>
      </c>
      <c r="L926" s="120"/>
      <c r="M926" s="198"/>
      <c r="T926" s="199"/>
      <c r="AT926" s="112" t="s">
        <v>865</v>
      </c>
      <c r="AU926" s="112" t="s">
        <v>240</v>
      </c>
    </row>
    <row r="927" spans="2:65" s="119" customFormat="1" x14ac:dyDescent="0.25">
      <c r="B927" s="120"/>
      <c r="D927" s="200" t="s">
        <v>867</v>
      </c>
      <c r="F927" s="472" t="s">
        <v>1861</v>
      </c>
      <c r="L927" s="120"/>
      <c r="M927" s="198"/>
      <c r="T927" s="199"/>
      <c r="AT927" s="112" t="s">
        <v>867</v>
      </c>
      <c r="AU927" s="112" t="s">
        <v>240</v>
      </c>
    </row>
    <row r="928" spans="2:65" s="202" customFormat="1" ht="11.25" x14ac:dyDescent="0.25">
      <c r="B928" s="203"/>
      <c r="D928" s="196" t="s">
        <v>869</v>
      </c>
      <c r="E928" s="204" t="s">
        <v>792</v>
      </c>
      <c r="F928" s="205" t="s">
        <v>1862</v>
      </c>
      <c r="H928" s="206">
        <v>274.04000000000002</v>
      </c>
      <c r="L928" s="203"/>
      <c r="M928" s="207"/>
      <c r="T928" s="208"/>
      <c r="AT928" s="204" t="s">
        <v>869</v>
      </c>
      <c r="AU928" s="204" t="s">
        <v>240</v>
      </c>
      <c r="AV928" s="202" t="s">
        <v>240</v>
      </c>
      <c r="AW928" s="202" t="s">
        <v>871</v>
      </c>
      <c r="AX928" s="202" t="s">
        <v>857</v>
      </c>
      <c r="AY928" s="204" t="s">
        <v>858</v>
      </c>
    </row>
    <row r="929" spans="2:65" s="119" customFormat="1" ht="37.9" customHeight="1" x14ac:dyDescent="0.25">
      <c r="B929" s="120"/>
      <c r="C929" s="418" t="s">
        <v>1863</v>
      </c>
      <c r="D929" s="418" t="s">
        <v>512</v>
      </c>
      <c r="E929" s="419" t="s">
        <v>1864</v>
      </c>
      <c r="F929" s="420" t="s">
        <v>1865</v>
      </c>
      <c r="G929" s="421" t="s">
        <v>66</v>
      </c>
      <c r="H929" s="422">
        <v>24663.599999999999</v>
      </c>
      <c r="I929" s="423"/>
      <c r="J929" s="423">
        <f>ROUND(I929*H929,2)</f>
        <v>0</v>
      </c>
      <c r="K929" s="420" t="s">
        <v>862</v>
      </c>
      <c r="L929" s="120"/>
      <c r="M929" s="190" t="s">
        <v>792</v>
      </c>
      <c r="N929" s="191" t="s">
        <v>809</v>
      </c>
      <c r="O929" s="192">
        <v>0</v>
      </c>
      <c r="P929" s="192">
        <f>O929*H929</f>
        <v>0</v>
      </c>
      <c r="Q929" s="192">
        <v>0</v>
      </c>
      <c r="R929" s="192">
        <f>Q929*H929</f>
        <v>0</v>
      </c>
      <c r="S929" s="192">
        <v>0</v>
      </c>
      <c r="T929" s="193">
        <f>S929*H929</f>
        <v>0</v>
      </c>
      <c r="AR929" s="194" t="s">
        <v>863</v>
      </c>
      <c r="AT929" s="194" t="s">
        <v>512</v>
      </c>
      <c r="AU929" s="194" t="s">
        <v>240</v>
      </c>
      <c r="AY929" s="112" t="s">
        <v>858</v>
      </c>
      <c r="BE929" s="195">
        <f>IF(N929="základní",J929,0)</f>
        <v>0</v>
      </c>
      <c r="BF929" s="195">
        <f>IF(N929="snížená",J929,0)</f>
        <v>0</v>
      </c>
      <c r="BG929" s="195">
        <f>IF(N929="zákl. přenesená",J929,0)</f>
        <v>0</v>
      </c>
      <c r="BH929" s="195">
        <f>IF(N929="sníž. přenesená",J929,0)</f>
        <v>0</v>
      </c>
      <c r="BI929" s="195">
        <f>IF(N929="nulová",J929,0)</f>
        <v>0</v>
      </c>
      <c r="BJ929" s="112" t="s">
        <v>544</v>
      </c>
      <c r="BK929" s="195">
        <f>ROUND(I929*H929,2)</f>
        <v>0</v>
      </c>
      <c r="BL929" s="112" t="s">
        <v>863</v>
      </c>
      <c r="BM929" s="194" t="s">
        <v>1866</v>
      </c>
    </row>
    <row r="930" spans="2:65" s="119" customFormat="1" ht="29.25" x14ac:dyDescent="0.25">
      <c r="B930" s="120"/>
      <c r="D930" s="196" t="s">
        <v>865</v>
      </c>
      <c r="F930" s="197" t="s">
        <v>1867</v>
      </c>
      <c r="L930" s="120"/>
      <c r="M930" s="198"/>
      <c r="T930" s="199"/>
      <c r="AT930" s="112" t="s">
        <v>865</v>
      </c>
      <c r="AU930" s="112" t="s">
        <v>240</v>
      </c>
    </row>
    <row r="931" spans="2:65" s="119" customFormat="1" x14ac:dyDescent="0.25">
      <c r="B931" s="120"/>
      <c r="D931" s="200" t="s">
        <v>867</v>
      </c>
      <c r="F931" s="472" t="s">
        <v>1868</v>
      </c>
      <c r="L931" s="120"/>
      <c r="M931" s="198"/>
      <c r="T931" s="199"/>
      <c r="AT931" s="112" t="s">
        <v>867</v>
      </c>
      <c r="AU931" s="112" t="s">
        <v>240</v>
      </c>
    </row>
    <row r="932" spans="2:65" s="202" customFormat="1" ht="11.25" x14ac:dyDescent="0.25">
      <c r="B932" s="203"/>
      <c r="D932" s="196" t="s">
        <v>869</v>
      </c>
      <c r="E932" s="204" t="s">
        <v>792</v>
      </c>
      <c r="F932" s="205" t="s">
        <v>6482</v>
      </c>
      <c r="H932" s="206">
        <v>24663.599999999999</v>
      </c>
      <c r="L932" s="203"/>
      <c r="M932" s="207"/>
      <c r="T932" s="208"/>
      <c r="AT932" s="204" t="s">
        <v>869</v>
      </c>
      <c r="AU932" s="204" t="s">
        <v>240</v>
      </c>
      <c r="AV932" s="202" t="s">
        <v>240</v>
      </c>
      <c r="AW932" s="202" t="s">
        <v>871</v>
      </c>
      <c r="AX932" s="202" t="s">
        <v>857</v>
      </c>
      <c r="AY932" s="204" t="s">
        <v>858</v>
      </c>
    </row>
    <row r="933" spans="2:65" s="119" customFormat="1" ht="33" customHeight="1" x14ac:dyDescent="0.25">
      <c r="B933" s="120"/>
      <c r="C933" s="418" t="s">
        <v>1869</v>
      </c>
      <c r="D933" s="418" t="s">
        <v>512</v>
      </c>
      <c r="E933" s="419" t="s">
        <v>1870</v>
      </c>
      <c r="F933" s="420" t="s">
        <v>1871</v>
      </c>
      <c r="G933" s="421" t="s">
        <v>66</v>
      </c>
      <c r="H933" s="422">
        <v>274.04000000000002</v>
      </c>
      <c r="I933" s="423"/>
      <c r="J933" s="423">
        <f>ROUND(I933*H933,2)</f>
        <v>0</v>
      </c>
      <c r="K933" s="420" t="s">
        <v>862</v>
      </c>
      <c r="L933" s="120"/>
      <c r="M933" s="190" t="s">
        <v>792</v>
      </c>
      <c r="N933" s="191" t="s">
        <v>809</v>
      </c>
      <c r="O933" s="192">
        <v>6.9000000000000006E-2</v>
      </c>
      <c r="P933" s="192">
        <f>O933*H933</f>
        <v>18.908760000000004</v>
      </c>
      <c r="Q933" s="192">
        <v>0</v>
      </c>
      <c r="R933" s="192">
        <f>Q933*H933</f>
        <v>0</v>
      </c>
      <c r="S933" s="192">
        <v>0</v>
      </c>
      <c r="T933" s="193">
        <f>S933*H933</f>
        <v>0</v>
      </c>
      <c r="AR933" s="194" t="s">
        <v>863</v>
      </c>
      <c r="AT933" s="194" t="s">
        <v>512</v>
      </c>
      <c r="AU933" s="194" t="s">
        <v>240</v>
      </c>
      <c r="AY933" s="112" t="s">
        <v>858</v>
      </c>
      <c r="BE933" s="195">
        <f>IF(N933="základní",J933,0)</f>
        <v>0</v>
      </c>
      <c r="BF933" s="195">
        <f>IF(N933="snížená",J933,0)</f>
        <v>0</v>
      </c>
      <c r="BG933" s="195">
        <f>IF(N933="zákl. přenesená",J933,0)</f>
        <v>0</v>
      </c>
      <c r="BH933" s="195">
        <f>IF(N933="sníž. přenesená",J933,0)</f>
        <v>0</v>
      </c>
      <c r="BI933" s="195">
        <f>IF(N933="nulová",J933,0)</f>
        <v>0</v>
      </c>
      <c r="BJ933" s="112" t="s">
        <v>544</v>
      </c>
      <c r="BK933" s="195">
        <f>ROUND(I933*H933,2)</f>
        <v>0</v>
      </c>
      <c r="BL933" s="112" t="s">
        <v>863</v>
      </c>
      <c r="BM933" s="194" t="s">
        <v>1872</v>
      </c>
    </row>
    <row r="934" spans="2:65" s="119" customFormat="1" ht="29.25" x14ac:dyDescent="0.25">
      <c r="B934" s="120"/>
      <c r="D934" s="196" t="s">
        <v>865</v>
      </c>
      <c r="F934" s="197" t="s">
        <v>1873</v>
      </c>
      <c r="L934" s="120"/>
      <c r="M934" s="198"/>
      <c r="T934" s="199"/>
      <c r="AT934" s="112" t="s">
        <v>865</v>
      </c>
      <c r="AU934" s="112" t="s">
        <v>240</v>
      </c>
    </row>
    <row r="935" spans="2:65" s="119" customFormat="1" x14ac:dyDescent="0.25">
      <c r="B935" s="120"/>
      <c r="D935" s="200" t="s">
        <v>867</v>
      </c>
      <c r="F935" s="472" t="s">
        <v>1874</v>
      </c>
      <c r="L935" s="120"/>
      <c r="M935" s="198"/>
      <c r="T935" s="199"/>
      <c r="AT935" s="112" t="s">
        <v>867</v>
      </c>
      <c r="AU935" s="112" t="s">
        <v>240</v>
      </c>
    </row>
    <row r="936" spans="2:65" s="119" customFormat="1" ht="16.5" customHeight="1" x14ac:dyDescent="0.25">
      <c r="B936" s="120"/>
      <c r="C936" s="418" t="s">
        <v>1875</v>
      </c>
      <c r="D936" s="418" t="s">
        <v>512</v>
      </c>
      <c r="E936" s="419" t="s">
        <v>1876</v>
      </c>
      <c r="F936" s="420" t="s">
        <v>1877</v>
      </c>
      <c r="G936" s="421" t="s">
        <v>66</v>
      </c>
      <c r="H936" s="422">
        <v>274.04000000000002</v>
      </c>
      <c r="I936" s="423"/>
      <c r="J936" s="423">
        <f>ROUND(I936*H936,2)</f>
        <v>0</v>
      </c>
      <c r="K936" s="420" t="s">
        <v>862</v>
      </c>
      <c r="L936" s="120"/>
      <c r="M936" s="190" t="s">
        <v>792</v>
      </c>
      <c r="N936" s="191" t="s">
        <v>809</v>
      </c>
      <c r="O936" s="192">
        <v>4.9000000000000002E-2</v>
      </c>
      <c r="P936" s="192">
        <f>O936*H936</f>
        <v>13.427960000000002</v>
      </c>
      <c r="Q936" s="192">
        <v>0</v>
      </c>
      <c r="R936" s="192">
        <f>Q936*H936</f>
        <v>0</v>
      </c>
      <c r="S936" s="192">
        <v>0</v>
      </c>
      <c r="T936" s="193">
        <f>S936*H936</f>
        <v>0</v>
      </c>
      <c r="AR936" s="194" t="s">
        <v>863</v>
      </c>
      <c r="AT936" s="194" t="s">
        <v>512</v>
      </c>
      <c r="AU936" s="194" t="s">
        <v>240</v>
      </c>
      <c r="AY936" s="112" t="s">
        <v>858</v>
      </c>
      <c r="BE936" s="195">
        <f>IF(N936="základní",J936,0)</f>
        <v>0</v>
      </c>
      <c r="BF936" s="195">
        <f>IF(N936="snížená",J936,0)</f>
        <v>0</v>
      </c>
      <c r="BG936" s="195">
        <f>IF(N936="zákl. přenesená",J936,0)</f>
        <v>0</v>
      </c>
      <c r="BH936" s="195">
        <f>IF(N936="sníž. přenesená",J936,0)</f>
        <v>0</v>
      </c>
      <c r="BI936" s="195">
        <f>IF(N936="nulová",J936,0)</f>
        <v>0</v>
      </c>
      <c r="BJ936" s="112" t="s">
        <v>544</v>
      </c>
      <c r="BK936" s="195">
        <f>ROUND(I936*H936,2)</f>
        <v>0</v>
      </c>
      <c r="BL936" s="112" t="s">
        <v>863</v>
      </c>
      <c r="BM936" s="194" t="s">
        <v>1878</v>
      </c>
    </row>
    <row r="937" spans="2:65" s="119" customFormat="1" ht="19.5" x14ac:dyDescent="0.25">
      <c r="B937" s="120"/>
      <c r="D937" s="196" t="s">
        <v>865</v>
      </c>
      <c r="F937" s="197" t="s">
        <v>1879</v>
      </c>
      <c r="L937" s="120"/>
      <c r="M937" s="198"/>
      <c r="T937" s="199"/>
      <c r="AT937" s="112" t="s">
        <v>865</v>
      </c>
      <c r="AU937" s="112" t="s">
        <v>240</v>
      </c>
    </row>
    <row r="938" spans="2:65" s="119" customFormat="1" x14ac:dyDescent="0.25">
      <c r="B938" s="120"/>
      <c r="D938" s="200" t="s">
        <v>867</v>
      </c>
      <c r="F938" s="472" t="s">
        <v>1880</v>
      </c>
      <c r="L938" s="120"/>
      <c r="M938" s="198"/>
      <c r="T938" s="199"/>
      <c r="AT938" s="112" t="s">
        <v>867</v>
      </c>
      <c r="AU938" s="112" t="s">
        <v>240</v>
      </c>
    </row>
    <row r="939" spans="2:65" s="202" customFormat="1" ht="11.25" x14ac:dyDescent="0.25">
      <c r="B939" s="203"/>
      <c r="D939" s="196" t="s">
        <v>869</v>
      </c>
      <c r="E939" s="204" t="s">
        <v>792</v>
      </c>
      <c r="F939" s="205" t="s">
        <v>1862</v>
      </c>
      <c r="H939" s="206">
        <v>274.04000000000002</v>
      </c>
      <c r="L939" s="203"/>
      <c r="M939" s="207"/>
      <c r="T939" s="208"/>
      <c r="AT939" s="204" t="s">
        <v>869</v>
      </c>
      <c r="AU939" s="204" t="s">
        <v>240</v>
      </c>
      <c r="AV939" s="202" t="s">
        <v>240</v>
      </c>
      <c r="AW939" s="202" t="s">
        <v>871</v>
      </c>
      <c r="AX939" s="202" t="s">
        <v>857</v>
      </c>
      <c r="AY939" s="204" t="s">
        <v>858</v>
      </c>
    </row>
    <row r="940" spans="2:65" s="119" customFormat="1" ht="16.5" customHeight="1" x14ac:dyDescent="0.25">
      <c r="B940" s="120"/>
      <c r="C940" s="418" t="s">
        <v>1881</v>
      </c>
      <c r="D940" s="418" t="s">
        <v>512</v>
      </c>
      <c r="E940" s="419" t="s">
        <v>1882</v>
      </c>
      <c r="F940" s="420" t="s">
        <v>1883</v>
      </c>
      <c r="G940" s="421" t="s">
        <v>66</v>
      </c>
      <c r="H940" s="422">
        <v>24663.599999999999</v>
      </c>
      <c r="I940" s="423"/>
      <c r="J940" s="423">
        <f>ROUND(I940*H940,2)</f>
        <v>0</v>
      </c>
      <c r="K940" s="420" t="s">
        <v>862</v>
      </c>
      <c r="L940" s="120"/>
      <c r="M940" s="190" t="s">
        <v>792</v>
      </c>
      <c r="N940" s="191" t="s">
        <v>809</v>
      </c>
      <c r="O940" s="192">
        <v>0</v>
      </c>
      <c r="P940" s="192">
        <f>O940*H940</f>
        <v>0</v>
      </c>
      <c r="Q940" s="192">
        <v>0</v>
      </c>
      <c r="R940" s="192">
        <f>Q940*H940</f>
        <v>0</v>
      </c>
      <c r="S940" s="192">
        <v>0</v>
      </c>
      <c r="T940" s="193">
        <f>S940*H940</f>
        <v>0</v>
      </c>
      <c r="AR940" s="194" t="s">
        <v>863</v>
      </c>
      <c r="AT940" s="194" t="s">
        <v>512</v>
      </c>
      <c r="AU940" s="194" t="s">
        <v>240</v>
      </c>
      <c r="AY940" s="112" t="s">
        <v>858</v>
      </c>
      <c r="BE940" s="195">
        <f>IF(N940="základní",J940,0)</f>
        <v>0</v>
      </c>
      <c r="BF940" s="195">
        <f>IF(N940="snížená",J940,0)</f>
        <v>0</v>
      </c>
      <c r="BG940" s="195">
        <f>IF(N940="zákl. přenesená",J940,0)</f>
        <v>0</v>
      </c>
      <c r="BH940" s="195">
        <f>IF(N940="sníž. přenesená",J940,0)</f>
        <v>0</v>
      </c>
      <c r="BI940" s="195">
        <f>IF(N940="nulová",J940,0)</f>
        <v>0</v>
      </c>
      <c r="BJ940" s="112" t="s">
        <v>544</v>
      </c>
      <c r="BK940" s="195">
        <f>ROUND(I940*H940,2)</f>
        <v>0</v>
      </c>
      <c r="BL940" s="112" t="s">
        <v>863</v>
      </c>
      <c r="BM940" s="194" t="s">
        <v>1884</v>
      </c>
    </row>
    <row r="941" spans="2:65" s="119" customFormat="1" ht="19.5" x14ac:dyDescent="0.25">
      <c r="B941" s="120"/>
      <c r="D941" s="196" t="s">
        <v>865</v>
      </c>
      <c r="F941" s="197" t="s">
        <v>1885</v>
      </c>
      <c r="L941" s="120"/>
      <c r="M941" s="198"/>
      <c r="T941" s="199"/>
      <c r="AT941" s="112" t="s">
        <v>865</v>
      </c>
      <c r="AU941" s="112" t="s">
        <v>240</v>
      </c>
    </row>
    <row r="942" spans="2:65" s="119" customFormat="1" x14ac:dyDescent="0.25">
      <c r="B942" s="120"/>
      <c r="D942" s="200" t="s">
        <v>867</v>
      </c>
      <c r="F942" s="472" t="s">
        <v>1886</v>
      </c>
      <c r="L942" s="120"/>
      <c r="M942" s="198"/>
      <c r="T942" s="199"/>
      <c r="AT942" s="112" t="s">
        <v>867</v>
      </c>
      <c r="AU942" s="112" t="s">
        <v>240</v>
      </c>
    </row>
    <row r="943" spans="2:65" s="202" customFormat="1" ht="11.25" x14ac:dyDescent="0.25">
      <c r="B943" s="203"/>
      <c r="D943" s="196" t="s">
        <v>869</v>
      </c>
      <c r="E943" s="204" t="s">
        <v>792</v>
      </c>
      <c r="F943" s="205" t="s">
        <v>6482</v>
      </c>
      <c r="H943" s="206">
        <v>24663.599999999999</v>
      </c>
      <c r="L943" s="203"/>
      <c r="M943" s="207"/>
      <c r="T943" s="208"/>
      <c r="AT943" s="204" t="s">
        <v>869</v>
      </c>
      <c r="AU943" s="204" t="s">
        <v>240</v>
      </c>
      <c r="AV943" s="202" t="s">
        <v>240</v>
      </c>
      <c r="AW943" s="202" t="s">
        <v>871</v>
      </c>
      <c r="AX943" s="202" t="s">
        <v>857</v>
      </c>
      <c r="AY943" s="204" t="s">
        <v>858</v>
      </c>
    </row>
    <row r="944" spans="2:65" s="119" customFormat="1" ht="21.75" customHeight="1" x14ac:dyDescent="0.25">
      <c r="B944" s="120"/>
      <c r="C944" s="418" t="s">
        <v>1887</v>
      </c>
      <c r="D944" s="418" t="s">
        <v>512</v>
      </c>
      <c r="E944" s="419" t="s">
        <v>1888</v>
      </c>
      <c r="F944" s="420" t="s">
        <v>1889</v>
      </c>
      <c r="G944" s="421" t="s">
        <v>66</v>
      </c>
      <c r="H944" s="422">
        <v>274.04000000000002</v>
      </c>
      <c r="I944" s="423"/>
      <c r="J944" s="423">
        <f>ROUND(I944*H944,2)</f>
        <v>0</v>
      </c>
      <c r="K944" s="420" t="s">
        <v>862</v>
      </c>
      <c r="L944" s="120"/>
      <c r="M944" s="190" t="s">
        <v>792</v>
      </c>
      <c r="N944" s="191" t="s">
        <v>809</v>
      </c>
      <c r="O944" s="192">
        <v>3.3000000000000002E-2</v>
      </c>
      <c r="P944" s="192">
        <f>O944*H944</f>
        <v>9.0433200000000014</v>
      </c>
      <c r="Q944" s="192">
        <v>0</v>
      </c>
      <c r="R944" s="192">
        <f>Q944*H944</f>
        <v>0</v>
      </c>
      <c r="S944" s="192">
        <v>0</v>
      </c>
      <c r="T944" s="193">
        <f>S944*H944</f>
        <v>0</v>
      </c>
      <c r="AR944" s="194" t="s">
        <v>863</v>
      </c>
      <c r="AT944" s="194" t="s">
        <v>512</v>
      </c>
      <c r="AU944" s="194" t="s">
        <v>240</v>
      </c>
      <c r="AY944" s="112" t="s">
        <v>858</v>
      </c>
      <c r="BE944" s="195">
        <f>IF(N944="základní",J944,0)</f>
        <v>0</v>
      </c>
      <c r="BF944" s="195">
        <f>IF(N944="snížená",J944,0)</f>
        <v>0</v>
      </c>
      <c r="BG944" s="195">
        <f>IF(N944="zákl. přenesená",J944,0)</f>
        <v>0</v>
      </c>
      <c r="BH944" s="195">
        <f>IF(N944="sníž. přenesená",J944,0)</f>
        <v>0</v>
      </c>
      <c r="BI944" s="195">
        <f>IF(N944="nulová",J944,0)</f>
        <v>0</v>
      </c>
      <c r="BJ944" s="112" t="s">
        <v>544</v>
      </c>
      <c r="BK944" s="195">
        <f>ROUND(I944*H944,2)</f>
        <v>0</v>
      </c>
      <c r="BL944" s="112" t="s">
        <v>863</v>
      </c>
      <c r="BM944" s="194" t="s">
        <v>1890</v>
      </c>
    </row>
    <row r="945" spans="2:65" s="119" customFormat="1" ht="19.5" x14ac:dyDescent="0.25">
      <c r="B945" s="120"/>
      <c r="D945" s="196" t="s">
        <v>865</v>
      </c>
      <c r="F945" s="197" t="s">
        <v>1891</v>
      </c>
      <c r="L945" s="120"/>
      <c r="M945" s="198"/>
      <c r="T945" s="199"/>
      <c r="AT945" s="112" t="s">
        <v>865</v>
      </c>
      <c r="AU945" s="112" t="s">
        <v>240</v>
      </c>
    </row>
    <row r="946" spans="2:65" s="119" customFormat="1" x14ac:dyDescent="0.25">
      <c r="B946" s="120"/>
      <c r="D946" s="200" t="s">
        <v>867</v>
      </c>
      <c r="F946" s="472" t="s">
        <v>1892</v>
      </c>
      <c r="L946" s="120"/>
      <c r="M946" s="198"/>
      <c r="T946" s="199"/>
      <c r="AT946" s="112" t="s">
        <v>867</v>
      </c>
      <c r="AU946" s="112" t="s">
        <v>240</v>
      </c>
    </row>
    <row r="947" spans="2:65" s="119" customFormat="1" ht="16.5" customHeight="1" x14ac:dyDescent="0.25">
      <c r="B947" s="120"/>
      <c r="C947" s="418" t="s">
        <v>1893</v>
      </c>
      <c r="D947" s="418" t="s">
        <v>512</v>
      </c>
      <c r="E947" s="419" t="s">
        <v>1894</v>
      </c>
      <c r="F947" s="420" t="s">
        <v>1895</v>
      </c>
      <c r="G947" s="421" t="s">
        <v>85</v>
      </c>
      <c r="H947" s="422">
        <v>10</v>
      </c>
      <c r="I947" s="423"/>
      <c r="J947" s="423">
        <f>ROUND(I947*H947,2)</f>
        <v>0</v>
      </c>
      <c r="K947" s="420" t="s">
        <v>862</v>
      </c>
      <c r="L947" s="120"/>
      <c r="M947" s="190" t="s">
        <v>792</v>
      </c>
      <c r="N947" s="191" t="s">
        <v>809</v>
      </c>
      <c r="O947" s="192">
        <v>0.34300000000000003</v>
      </c>
      <c r="P947" s="192">
        <f>O947*H947</f>
        <v>3.43</v>
      </c>
      <c r="Q947" s="192">
        <v>0</v>
      </c>
      <c r="R947" s="192">
        <f>Q947*H947</f>
        <v>0</v>
      </c>
      <c r="S947" s="192">
        <v>0</v>
      </c>
      <c r="T947" s="193">
        <f>S947*H947</f>
        <v>0</v>
      </c>
      <c r="AR947" s="194" t="s">
        <v>863</v>
      </c>
      <c r="AT947" s="194" t="s">
        <v>512</v>
      </c>
      <c r="AU947" s="194" t="s">
        <v>240</v>
      </c>
      <c r="AY947" s="112" t="s">
        <v>858</v>
      </c>
      <c r="BE947" s="195">
        <f>IF(N947="základní",J947,0)</f>
        <v>0</v>
      </c>
      <c r="BF947" s="195">
        <f>IF(N947="snížená",J947,0)</f>
        <v>0</v>
      </c>
      <c r="BG947" s="195">
        <f>IF(N947="zákl. přenesená",J947,0)</f>
        <v>0</v>
      </c>
      <c r="BH947" s="195">
        <f>IF(N947="sníž. přenesená",J947,0)</f>
        <v>0</v>
      </c>
      <c r="BI947" s="195">
        <f>IF(N947="nulová",J947,0)</f>
        <v>0</v>
      </c>
      <c r="BJ947" s="112" t="s">
        <v>544</v>
      </c>
      <c r="BK947" s="195">
        <f>ROUND(I947*H947,2)</f>
        <v>0</v>
      </c>
      <c r="BL947" s="112" t="s">
        <v>863</v>
      </c>
      <c r="BM947" s="194" t="s">
        <v>1896</v>
      </c>
    </row>
    <row r="948" spans="2:65" s="119" customFormat="1" ht="19.5" x14ac:dyDescent="0.25">
      <c r="B948" s="120"/>
      <c r="D948" s="196" t="s">
        <v>865</v>
      </c>
      <c r="F948" s="197" t="s">
        <v>1897</v>
      </c>
      <c r="L948" s="120"/>
      <c r="M948" s="198"/>
      <c r="T948" s="199"/>
      <c r="AT948" s="112" t="s">
        <v>865</v>
      </c>
      <c r="AU948" s="112" t="s">
        <v>240</v>
      </c>
    </row>
    <row r="949" spans="2:65" s="119" customFormat="1" x14ac:dyDescent="0.25">
      <c r="B949" s="120"/>
      <c r="D949" s="200" t="s">
        <v>867</v>
      </c>
      <c r="F949" s="472" t="s">
        <v>1898</v>
      </c>
      <c r="L949" s="120"/>
      <c r="M949" s="198"/>
      <c r="T949" s="199"/>
      <c r="AT949" s="112" t="s">
        <v>867</v>
      </c>
      <c r="AU949" s="112" t="s">
        <v>240</v>
      </c>
    </row>
    <row r="950" spans="2:65" s="119" customFormat="1" ht="24.2" customHeight="1" x14ac:dyDescent="0.25">
      <c r="B950" s="120"/>
      <c r="C950" s="418" t="s">
        <v>1899</v>
      </c>
      <c r="D950" s="418" t="s">
        <v>512</v>
      </c>
      <c r="E950" s="419" t="s">
        <v>1900</v>
      </c>
      <c r="F950" s="420" t="s">
        <v>1901</v>
      </c>
      <c r="G950" s="421" t="s">
        <v>85</v>
      </c>
      <c r="H950" s="422">
        <v>600</v>
      </c>
      <c r="I950" s="423"/>
      <c r="J950" s="423">
        <f>ROUND(I950*H950,2)</f>
        <v>0</v>
      </c>
      <c r="K950" s="420" t="s">
        <v>862</v>
      </c>
      <c r="L950" s="120"/>
      <c r="M950" s="190" t="s">
        <v>792</v>
      </c>
      <c r="N950" s="191" t="s">
        <v>809</v>
      </c>
      <c r="O950" s="192">
        <v>0</v>
      </c>
      <c r="P950" s="192">
        <f>O950*H950</f>
        <v>0</v>
      </c>
      <c r="Q950" s="192">
        <v>0</v>
      </c>
      <c r="R950" s="192">
        <f>Q950*H950</f>
        <v>0</v>
      </c>
      <c r="S950" s="192">
        <v>0</v>
      </c>
      <c r="T950" s="193">
        <f>S950*H950</f>
        <v>0</v>
      </c>
      <c r="AR950" s="194" t="s">
        <v>863</v>
      </c>
      <c r="AT950" s="194" t="s">
        <v>512</v>
      </c>
      <c r="AU950" s="194" t="s">
        <v>240</v>
      </c>
      <c r="AY950" s="112" t="s">
        <v>858</v>
      </c>
      <c r="BE950" s="195">
        <f>IF(N950="základní",J950,0)</f>
        <v>0</v>
      </c>
      <c r="BF950" s="195">
        <f>IF(N950="snížená",J950,0)</f>
        <v>0</v>
      </c>
      <c r="BG950" s="195">
        <f>IF(N950="zákl. přenesená",J950,0)</f>
        <v>0</v>
      </c>
      <c r="BH950" s="195">
        <f>IF(N950="sníž. přenesená",J950,0)</f>
        <v>0</v>
      </c>
      <c r="BI950" s="195">
        <f>IF(N950="nulová",J950,0)</f>
        <v>0</v>
      </c>
      <c r="BJ950" s="112" t="s">
        <v>544</v>
      </c>
      <c r="BK950" s="195">
        <f>ROUND(I950*H950,2)</f>
        <v>0</v>
      </c>
      <c r="BL950" s="112" t="s">
        <v>863</v>
      </c>
      <c r="BM950" s="194" t="s">
        <v>1902</v>
      </c>
    </row>
    <row r="951" spans="2:65" s="119" customFormat="1" ht="19.5" x14ac:dyDescent="0.25">
      <c r="B951" s="120"/>
      <c r="D951" s="196" t="s">
        <v>865</v>
      </c>
      <c r="F951" s="197" t="s">
        <v>1903</v>
      </c>
      <c r="L951" s="120"/>
      <c r="M951" s="198"/>
      <c r="T951" s="199"/>
      <c r="AT951" s="112" t="s">
        <v>865</v>
      </c>
      <c r="AU951" s="112" t="s">
        <v>240</v>
      </c>
    </row>
    <row r="952" spans="2:65" s="119" customFormat="1" x14ac:dyDescent="0.25">
      <c r="B952" s="120"/>
      <c r="D952" s="200" t="s">
        <v>867</v>
      </c>
      <c r="F952" s="472" t="s">
        <v>1904</v>
      </c>
      <c r="L952" s="120"/>
      <c r="M952" s="198"/>
      <c r="T952" s="199"/>
      <c r="AT952" s="112" t="s">
        <v>867</v>
      </c>
      <c r="AU952" s="112" t="s">
        <v>240</v>
      </c>
    </row>
    <row r="953" spans="2:65" s="202" customFormat="1" ht="11.25" x14ac:dyDescent="0.25">
      <c r="B953" s="203"/>
      <c r="D953" s="196" t="s">
        <v>869</v>
      </c>
      <c r="E953" s="204" t="s">
        <v>792</v>
      </c>
      <c r="F953" s="205" t="s">
        <v>1905</v>
      </c>
      <c r="H953" s="206">
        <v>600</v>
      </c>
      <c r="L953" s="203"/>
      <c r="M953" s="207"/>
      <c r="T953" s="208"/>
      <c r="AT953" s="204" t="s">
        <v>869</v>
      </c>
      <c r="AU953" s="204" t="s">
        <v>240</v>
      </c>
      <c r="AV953" s="202" t="s">
        <v>240</v>
      </c>
      <c r="AW953" s="202" t="s">
        <v>871</v>
      </c>
      <c r="AX953" s="202" t="s">
        <v>857</v>
      </c>
      <c r="AY953" s="204" t="s">
        <v>858</v>
      </c>
    </row>
    <row r="954" spans="2:65" s="119" customFormat="1" ht="16.5" customHeight="1" x14ac:dyDescent="0.25">
      <c r="B954" s="120"/>
      <c r="C954" s="418" t="s">
        <v>1906</v>
      </c>
      <c r="D954" s="418" t="s">
        <v>512</v>
      </c>
      <c r="E954" s="419" t="s">
        <v>1907</v>
      </c>
      <c r="F954" s="420" t="s">
        <v>1908</v>
      </c>
      <c r="G954" s="421" t="s">
        <v>85</v>
      </c>
      <c r="H954" s="422">
        <v>10</v>
      </c>
      <c r="I954" s="423"/>
      <c r="J954" s="423">
        <f>ROUND(I954*H954,2)</f>
        <v>0</v>
      </c>
      <c r="K954" s="420" t="s">
        <v>862</v>
      </c>
      <c r="L954" s="120"/>
      <c r="M954" s="190" t="s">
        <v>792</v>
      </c>
      <c r="N954" s="191" t="s">
        <v>809</v>
      </c>
      <c r="O954" s="192">
        <v>0.192</v>
      </c>
      <c r="P954" s="192">
        <f>O954*H954</f>
        <v>1.92</v>
      </c>
      <c r="Q954" s="192">
        <v>0</v>
      </c>
      <c r="R954" s="192">
        <f>Q954*H954</f>
        <v>0</v>
      </c>
      <c r="S954" s="192">
        <v>0</v>
      </c>
      <c r="T954" s="193">
        <f>S954*H954</f>
        <v>0</v>
      </c>
      <c r="AR954" s="194" t="s">
        <v>863</v>
      </c>
      <c r="AT954" s="194" t="s">
        <v>512</v>
      </c>
      <c r="AU954" s="194" t="s">
        <v>240</v>
      </c>
      <c r="AY954" s="112" t="s">
        <v>858</v>
      </c>
      <c r="BE954" s="195">
        <f>IF(N954="základní",J954,0)</f>
        <v>0</v>
      </c>
      <c r="BF954" s="195">
        <f>IF(N954="snížená",J954,0)</f>
        <v>0</v>
      </c>
      <c r="BG954" s="195">
        <f>IF(N954="zákl. přenesená",J954,0)</f>
        <v>0</v>
      </c>
      <c r="BH954" s="195">
        <f>IF(N954="sníž. přenesená",J954,0)</f>
        <v>0</v>
      </c>
      <c r="BI954" s="195">
        <f>IF(N954="nulová",J954,0)</f>
        <v>0</v>
      </c>
      <c r="BJ954" s="112" t="s">
        <v>544</v>
      </c>
      <c r="BK954" s="195">
        <f>ROUND(I954*H954,2)</f>
        <v>0</v>
      </c>
      <c r="BL954" s="112" t="s">
        <v>863</v>
      </c>
      <c r="BM954" s="194" t="s">
        <v>1909</v>
      </c>
    </row>
    <row r="955" spans="2:65" s="119" customFormat="1" ht="19.5" x14ac:dyDescent="0.25">
      <c r="B955" s="120"/>
      <c r="D955" s="196" t="s">
        <v>865</v>
      </c>
      <c r="F955" s="197" t="s">
        <v>1910</v>
      </c>
      <c r="L955" s="120"/>
      <c r="M955" s="198"/>
      <c r="T955" s="199"/>
      <c r="AT955" s="112" t="s">
        <v>865</v>
      </c>
      <c r="AU955" s="112" t="s">
        <v>240</v>
      </c>
    </row>
    <row r="956" spans="2:65" s="119" customFormat="1" x14ac:dyDescent="0.25">
      <c r="B956" s="120"/>
      <c r="D956" s="200" t="s">
        <v>867</v>
      </c>
      <c r="F956" s="472" t="s">
        <v>1911</v>
      </c>
      <c r="L956" s="120"/>
      <c r="M956" s="198"/>
      <c r="T956" s="199"/>
      <c r="AT956" s="112" t="s">
        <v>867</v>
      </c>
      <c r="AU956" s="112" t="s">
        <v>240</v>
      </c>
    </row>
    <row r="957" spans="2:65" s="119" customFormat="1" ht="37.9" customHeight="1" x14ac:dyDescent="0.25">
      <c r="B957" s="120"/>
      <c r="C957" s="418" t="s">
        <v>1912</v>
      </c>
      <c r="D957" s="418" t="s">
        <v>512</v>
      </c>
      <c r="E957" s="419" t="s">
        <v>1913</v>
      </c>
      <c r="F957" s="420" t="s">
        <v>1914</v>
      </c>
      <c r="G957" s="421" t="s">
        <v>66</v>
      </c>
      <c r="H957" s="422">
        <v>475.64</v>
      </c>
      <c r="I957" s="423"/>
      <c r="J957" s="423">
        <f>ROUND(I957*H957,2)</f>
        <v>0</v>
      </c>
      <c r="K957" s="420" t="s">
        <v>862</v>
      </c>
      <c r="L957" s="120"/>
      <c r="M957" s="190" t="s">
        <v>792</v>
      </c>
      <c r="N957" s="191" t="s">
        <v>809</v>
      </c>
      <c r="O957" s="192">
        <v>0.126</v>
      </c>
      <c r="P957" s="192">
        <f>O957*H957</f>
        <v>59.930639999999997</v>
      </c>
      <c r="Q957" s="192">
        <v>0</v>
      </c>
      <c r="R957" s="192">
        <f>Q957*H957</f>
        <v>0</v>
      </c>
      <c r="S957" s="192">
        <v>0</v>
      </c>
      <c r="T957" s="193">
        <f>S957*H957</f>
        <v>0</v>
      </c>
      <c r="AR957" s="194" t="s">
        <v>863</v>
      </c>
      <c r="AT957" s="194" t="s">
        <v>512</v>
      </c>
      <c r="AU957" s="194" t="s">
        <v>240</v>
      </c>
      <c r="AY957" s="112" t="s">
        <v>858</v>
      </c>
      <c r="BE957" s="195">
        <f>IF(N957="základní",J957,0)</f>
        <v>0</v>
      </c>
      <c r="BF957" s="195">
        <f>IF(N957="snížená",J957,0)</f>
        <v>0</v>
      </c>
      <c r="BG957" s="195">
        <f>IF(N957="zákl. přenesená",J957,0)</f>
        <v>0</v>
      </c>
      <c r="BH957" s="195">
        <f>IF(N957="sníž. přenesená",J957,0)</f>
        <v>0</v>
      </c>
      <c r="BI957" s="195">
        <f>IF(N957="nulová",J957,0)</f>
        <v>0</v>
      </c>
      <c r="BJ957" s="112" t="s">
        <v>544</v>
      </c>
      <c r="BK957" s="195">
        <f>ROUND(I957*H957,2)</f>
        <v>0</v>
      </c>
      <c r="BL957" s="112" t="s">
        <v>863</v>
      </c>
      <c r="BM957" s="194" t="s">
        <v>1915</v>
      </c>
    </row>
    <row r="958" spans="2:65" s="119" customFormat="1" ht="19.5" x14ac:dyDescent="0.25">
      <c r="B958" s="120"/>
      <c r="D958" s="196" t="s">
        <v>865</v>
      </c>
      <c r="F958" s="197" t="s">
        <v>1916</v>
      </c>
      <c r="L958" s="120"/>
      <c r="M958" s="198"/>
      <c r="T958" s="199"/>
      <c r="AT958" s="112" t="s">
        <v>865</v>
      </c>
      <c r="AU958" s="112" t="s">
        <v>240</v>
      </c>
    </row>
    <row r="959" spans="2:65" s="119" customFormat="1" x14ac:dyDescent="0.25">
      <c r="B959" s="120"/>
      <c r="D959" s="200" t="s">
        <v>867</v>
      </c>
      <c r="F959" s="472" t="s">
        <v>1917</v>
      </c>
      <c r="L959" s="120"/>
      <c r="M959" s="198"/>
      <c r="T959" s="199"/>
      <c r="AT959" s="112" t="s">
        <v>867</v>
      </c>
      <c r="AU959" s="112" t="s">
        <v>240</v>
      </c>
    </row>
    <row r="960" spans="2:65" s="209" customFormat="1" ht="11.25" x14ac:dyDescent="0.25">
      <c r="B960" s="210"/>
      <c r="D960" s="196" t="s">
        <v>869</v>
      </c>
      <c r="E960" s="211" t="s">
        <v>792</v>
      </c>
      <c r="F960" s="212" t="s">
        <v>1918</v>
      </c>
      <c r="H960" s="211" t="s">
        <v>792</v>
      </c>
      <c r="L960" s="210"/>
      <c r="M960" s="213"/>
      <c r="T960" s="214"/>
      <c r="AT960" s="211" t="s">
        <v>869</v>
      </c>
      <c r="AU960" s="211" t="s">
        <v>240</v>
      </c>
      <c r="AV960" s="209" t="s">
        <v>544</v>
      </c>
      <c r="AW960" s="209" t="s">
        <v>871</v>
      </c>
      <c r="AX960" s="209" t="s">
        <v>857</v>
      </c>
      <c r="AY960" s="211" t="s">
        <v>858</v>
      </c>
    </row>
    <row r="961" spans="2:65" s="202" customFormat="1" ht="45" x14ac:dyDescent="0.25">
      <c r="B961" s="203"/>
      <c r="D961" s="196" t="s">
        <v>869</v>
      </c>
      <c r="E961" s="204" t="s">
        <v>792</v>
      </c>
      <c r="F961" s="205" t="s">
        <v>1919</v>
      </c>
      <c r="H961" s="206">
        <v>475.64</v>
      </c>
      <c r="L961" s="203"/>
      <c r="M961" s="207"/>
      <c r="T961" s="208"/>
      <c r="AT961" s="204" t="s">
        <v>869</v>
      </c>
      <c r="AU961" s="204" t="s">
        <v>240</v>
      </c>
      <c r="AV961" s="202" t="s">
        <v>240</v>
      </c>
      <c r="AW961" s="202" t="s">
        <v>871</v>
      </c>
      <c r="AX961" s="202" t="s">
        <v>857</v>
      </c>
      <c r="AY961" s="204" t="s">
        <v>858</v>
      </c>
    </row>
    <row r="962" spans="2:65" s="119" customFormat="1" ht="24.2" customHeight="1" x14ac:dyDescent="0.25">
      <c r="B962" s="120"/>
      <c r="C962" s="418" t="s">
        <v>1920</v>
      </c>
      <c r="D962" s="418" t="s">
        <v>512</v>
      </c>
      <c r="E962" s="419" t="s">
        <v>157</v>
      </c>
      <c r="F962" s="420" t="s">
        <v>158</v>
      </c>
      <c r="G962" s="421" t="s">
        <v>66</v>
      </c>
      <c r="H962" s="422">
        <v>675.64</v>
      </c>
      <c r="I962" s="423"/>
      <c r="J962" s="423">
        <f>ROUND(I962*H962,2)</f>
        <v>0</v>
      </c>
      <c r="K962" s="420" t="s">
        <v>862</v>
      </c>
      <c r="L962" s="120"/>
      <c r="M962" s="190" t="s">
        <v>792</v>
      </c>
      <c r="N962" s="191" t="s">
        <v>809</v>
      </c>
      <c r="O962" s="192">
        <v>0.308</v>
      </c>
      <c r="P962" s="192">
        <f>O962*H962</f>
        <v>208.09711999999999</v>
      </c>
      <c r="Q962" s="192">
        <v>4.0000000000000003E-5</v>
      </c>
      <c r="R962" s="192">
        <f>Q962*H962</f>
        <v>2.70256E-2</v>
      </c>
      <c r="S962" s="192">
        <v>0</v>
      </c>
      <c r="T962" s="193">
        <f>S962*H962</f>
        <v>0</v>
      </c>
      <c r="AR962" s="194" t="s">
        <v>863</v>
      </c>
      <c r="AT962" s="194" t="s">
        <v>512</v>
      </c>
      <c r="AU962" s="194" t="s">
        <v>240</v>
      </c>
      <c r="AY962" s="112" t="s">
        <v>858</v>
      </c>
      <c r="BE962" s="195">
        <f>IF(N962="základní",J962,0)</f>
        <v>0</v>
      </c>
      <c r="BF962" s="195">
        <f>IF(N962="snížená",J962,0)</f>
        <v>0</v>
      </c>
      <c r="BG962" s="195">
        <f>IF(N962="zákl. přenesená",J962,0)</f>
        <v>0</v>
      </c>
      <c r="BH962" s="195">
        <f>IF(N962="sníž. přenesená",J962,0)</f>
        <v>0</v>
      </c>
      <c r="BI962" s="195">
        <f>IF(N962="nulová",J962,0)</f>
        <v>0</v>
      </c>
      <c r="BJ962" s="112" t="s">
        <v>544</v>
      </c>
      <c r="BK962" s="195">
        <f>ROUND(I962*H962,2)</f>
        <v>0</v>
      </c>
      <c r="BL962" s="112" t="s">
        <v>863</v>
      </c>
      <c r="BM962" s="194" t="s">
        <v>1921</v>
      </c>
    </row>
    <row r="963" spans="2:65" s="119" customFormat="1" ht="19.5" x14ac:dyDescent="0.25">
      <c r="B963" s="120"/>
      <c r="D963" s="196" t="s">
        <v>865</v>
      </c>
      <c r="F963" s="197" t="s">
        <v>1922</v>
      </c>
      <c r="L963" s="120"/>
      <c r="M963" s="198"/>
      <c r="T963" s="199"/>
      <c r="AT963" s="112" t="s">
        <v>865</v>
      </c>
      <c r="AU963" s="112" t="s">
        <v>240</v>
      </c>
    </row>
    <row r="964" spans="2:65" s="119" customFormat="1" x14ac:dyDescent="0.25">
      <c r="B964" s="120"/>
      <c r="D964" s="200" t="s">
        <v>867</v>
      </c>
      <c r="F964" s="472" t="s">
        <v>1923</v>
      </c>
      <c r="L964" s="120"/>
      <c r="M964" s="198"/>
      <c r="T964" s="199"/>
      <c r="AT964" s="112" t="s">
        <v>867</v>
      </c>
      <c r="AU964" s="112" t="s">
        <v>240</v>
      </c>
    </row>
    <row r="965" spans="2:65" s="209" customFormat="1" ht="11.25" x14ac:dyDescent="0.25">
      <c r="B965" s="210"/>
      <c r="D965" s="196" t="s">
        <v>869</v>
      </c>
      <c r="E965" s="211" t="s">
        <v>792</v>
      </c>
      <c r="F965" s="212" t="s">
        <v>1918</v>
      </c>
      <c r="H965" s="211" t="s">
        <v>792</v>
      </c>
      <c r="L965" s="210"/>
      <c r="M965" s="213"/>
      <c r="T965" s="214"/>
      <c r="AT965" s="211" t="s">
        <v>869</v>
      </c>
      <c r="AU965" s="211" t="s">
        <v>240</v>
      </c>
      <c r="AV965" s="209" t="s">
        <v>544</v>
      </c>
      <c r="AW965" s="209" t="s">
        <v>871</v>
      </c>
      <c r="AX965" s="209" t="s">
        <v>857</v>
      </c>
      <c r="AY965" s="211" t="s">
        <v>858</v>
      </c>
    </row>
    <row r="966" spans="2:65" s="202" customFormat="1" ht="45" x14ac:dyDescent="0.25">
      <c r="B966" s="203"/>
      <c r="D966" s="196" t="s">
        <v>869</v>
      </c>
      <c r="E966" s="204" t="s">
        <v>792</v>
      </c>
      <c r="F966" s="205" t="s">
        <v>1919</v>
      </c>
      <c r="H966" s="206">
        <v>475.64</v>
      </c>
      <c r="L966" s="203"/>
      <c r="M966" s="207"/>
      <c r="T966" s="208"/>
      <c r="AT966" s="204" t="s">
        <v>869</v>
      </c>
      <c r="AU966" s="204" t="s">
        <v>240</v>
      </c>
      <c r="AV966" s="202" t="s">
        <v>240</v>
      </c>
      <c r="AW966" s="202" t="s">
        <v>871</v>
      </c>
      <c r="AX966" s="202" t="s">
        <v>857</v>
      </c>
      <c r="AY966" s="204" t="s">
        <v>858</v>
      </c>
    </row>
    <row r="967" spans="2:65" s="202" customFormat="1" ht="11.25" x14ac:dyDescent="0.25">
      <c r="B967" s="203"/>
      <c r="D967" s="196" t="s">
        <v>869</v>
      </c>
      <c r="E967" s="204" t="s">
        <v>792</v>
      </c>
      <c r="F967" s="205" t="s">
        <v>1924</v>
      </c>
      <c r="H967" s="206">
        <v>200</v>
      </c>
      <c r="L967" s="203"/>
      <c r="M967" s="207"/>
      <c r="T967" s="208"/>
      <c r="AT967" s="204" t="s">
        <v>869</v>
      </c>
      <c r="AU967" s="204" t="s">
        <v>240</v>
      </c>
      <c r="AV967" s="202" t="s">
        <v>240</v>
      </c>
      <c r="AW967" s="202" t="s">
        <v>871</v>
      </c>
      <c r="AX967" s="202" t="s">
        <v>857</v>
      </c>
      <c r="AY967" s="204" t="s">
        <v>858</v>
      </c>
    </row>
    <row r="968" spans="2:65" s="119" customFormat="1" ht="33" customHeight="1" x14ac:dyDescent="0.25">
      <c r="B968" s="120"/>
      <c r="C968" s="418" t="s">
        <v>1925</v>
      </c>
      <c r="D968" s="418" t="s">
        <v>512</v>
      </c>
      <c r="E968" s="419" t="s">
        <v>1926</v>
      </c>
      <c r="F968" s="420" t="s">
        <v>1927</v>
      </c>
      <c r="G968" s="421" t="s">
        <v>85</v>
      </c>
      <c r="H968" s="422">
        <v>12.95</v>
      </c>
      <c r="I968" s="423"/>
      <c r="J968" s="423">
        <f>ROUND(I968*H968,2)</f>
        <v>0</v>
      </c>
      <c r="K968" s="420" t="s">
        <v>862</v>
      </c>
      <c r="L968" s="120"/>
      <c r="M968" s="190" t="s">
        <v>792</v>
      </c>
      <c r="N968" s="191" t="s">
        <v>809</v>
      </c>
      <c r="O968" s="192">
        <v>0.41</v>
      </c>
      <c r="P968" s="192">
        <f>O968*H968</f>
        <v>5.309499999999999</v>
      </c>
      <c r="Q968" s="192">
        <v>9.1599999999999997E-3</v>
      </c>
      <c r="R968" s="192">
        <f>Q968*H968</f>
        <v>0.11862199999999999</v>
      </c>
      <c r="S968" s="192">
        <v>0</v>
      </c>
      <c r="T968" s="193">
        <f>S968*H968</f>
        <v>0</v>
      </c>
      <c r="AR968" s="194" t="s">
        <v>863</v>
      </c>
      <c r="AT968" s="194" t="s">
        <v>512</v>
      </c>
      <c r="AU968" s="194" t="s">
        <v>240</v>
      </c>
      <c r="AY968" s="112" t="s">
        <v>858</v>
      </c>
      <c r="BE968" s="195">
        <f>IF(N968="základní",J968,0)</f>
        <v>0</v>
      </c>
      <c r="BF968" s="195">
        <f>IF(N968="snížená",J968,0)</f>
        <v>0</v>
      </c>
      <c r="BG968" s="195">
        <f>IF(N968="zákl. přenesená",J968,0)</f>
        <v>0</v>
      </c>
      <c r="BH968" s="195">
        <f>IF(N968="sníž. přenesená",J968,0)</f>
        <v>0</v>
      </c>
      <c r="BI968" s="195">
        <f>IF(N968="nulová",J968,0)</f>
        <v>0</v>
      </c>
      <c r="BJ968" s="112" t="s">
        <v>544</v>
      </c>
      <c r="BK968" s="195">
        <f>ROUND(I968*H968,2)</f>
        <v>0</v>
      </c>
      <c r="BL968" s="112" t="s">
        <v>863</v>
      </c>
      <c r="BM968" s="194" t="s">
        <v>1928</v>
      </c>
    </row>
    <row r="969" spans="2:65" s="119" customFormat="1" ht="29.25" x14ac:dyDescent="0.25">
      <c r="B969" s="120"/>
      <c r="D969" s="196" t="s">
        <v>865</v>
      </c>
      <c r="F969" s="197" t="s">
        <v>1929</v>
      </c>
      <c r="L969" s="120"/>
      <c r="M969" s="198"/>
      <c r="T969" s="199"/>
      <c r="AT969" s="112" t="s">
        <v>865</v>
      </c>
      <c r="AU969" s="112" t="s">
        <v>240</v>
      </c>
    </row>
    <row r="970" spans="2:65" s="119" customFormat="1" x14ac:dyDescent="0.25">
      <c r="B970" s="120"/>
      <c r="D970" s="200" t="s">
        <v>867</v>
      </c>
      <c r="F970" s="472" t="s">
        <v>1930</v>
      </c>
      <c r="L970" s="120"/>
      <c r="M970" s="198"/>
      <c r="T970" s="199"/>
      <c r="AT970" s="112" t="s">
        <v>867</v>
      </c>
      <c r="AU970" s="112" t="s">
        <v>240</v>
      </c>
    </row>
    <row r="971" spans="2:65" s="202" customFormat="1" ht="22.5" x14ac:dyDescent="0.25">
      <c r="B971" s="203"/>
      <c r="D971" s="196" t="s">
        <v>869</v>
      </c>
      <c r="E971" s="204" t="s">
        <v>792</v>
      </c>
      <c r="F971" s="205" t="s">
        <v>1931</v>
      </c>
      <c r="H971" s="206">
        <v>12.95</v>
      </c>
      <c r="L971" s="203"/>
      <c r="M971" s="207"/>
      <c r="T971" s="208"/>
      <c r="AT971" s="204" t="s">
        <v>869</v>
      </c>
      <c r="AU971" s="204" t="s">
        <v>240</v>
      </c>
      <c r="AV971" s="202" t="s">
        <v>240</v>
      </c>
      <c r="AW971" s="202" t="s">
        <v>871</v>
      </c>
      <c r="AX971" s="202" t="s">
        <v>857</v>
      </c>
      <c r="AY971" s="204" t="s">
        <v>858</v>
      </c>
    </row>
    <row r="972" spans="2:65" s="119" customFormat="1" ht="33" customHeight="1" x14ac:dyDescent="0.25">
      <c r="B972" s="120"/>
      <c r="C972" s="418" t="s">
        <v>1932</v>
      </c>
      <c r="D972" s="418" t="s">
        <v>512</v>
      </c>
      <c r="E972" s="419" t="s">
        <v>1933</v>
      </c>
      <c r="F972" s="420" t="s">
        <v>1934</v>
      </c>
      <c r="G972" s="421" t="s">
        <v>85</v>
      </c>
      <c r="H972" s="422">
        <v>211.3</v>
      </c>
      <c r="I972" s="423"/>
      <c r="J972" s="423">
        <f>ROUND(I972*H972,2)</f>
        <v>0</v>
      </c>
      <c r="K972" s="420" t="s">
        <v>862</v>
      </c>
      <c r="L972" s="120"/>
      <c r="M972" s="190" t="s">
        <v>792</v>
      </c>
      <c r="N972" s="191" t="s">
        <v>809</v>
      </c>
      <c r="O972" s="192">
        <v>0.35499999999999998</v>
      </c>
      <c r="P972" s="192">
        <f>O972*H972</f>
        <v>75.011499999999998</v>
      </c>
      <c r="Q972" s="192">
        <v>2.32E-3</v>
      </c>
      <c r="R972" s="192">
        <f>Q972*H972</f>
        <v>0.49021600000000004</v>
      </c>
      <c r="S972" s="192">
        <v>0</v>
      </c>
      <c r="T972" s="193">
        <f>S972*H972</f>
        <v>0</v>
      </c>
      <c r="AR972" s="194" t="s">
        <v>863</v>
      </c>
      <c r="AT972" s="194" t="s">
        <v>512</v>
      </c>
      <c r="AU972" s="194" t="s">
        <v>240</v>
      </c>
      <c r="AY972" s="112" t="s">
        <v>858</v>
      </c>
      <c r="BE972" s="195">
        <f>IF(N972="základní",J972,0)</f>
        <v>0</v>
      </c>
      <c r="BF972" s="195">
        <f>IF(N972="snížená",J972,0)</f>
        <v>0</v>
      </c>
      <c r="BG972" s="195">
        <f>IF(N972="zákl. přenesená",J972,0)</f>
        <v>0</v>
      </c>
      <c r="BH972" s="195">
        <f>IF(N972="sníž. přenesená",J972,0)</f>
        <v>0</v>
      </c>
      <c r="BI972" s="195">
        <f>IF(N972="nulová",J972,0)</f>
        <v>0</v>
      </c>
      <c r="BJ972" s="112" t="s">
        <v>544</v>
      </c>
      <c r="BK972" s="195">
        <f>ROUND(I972*H972,2)</f>
        <v>0</v>
      </c>
      <c r="BL972" s="112" t="s">
        <v>863</v>
      </c>
      <c r="BM972" s="194" t="s">
        <v>1935</v>
      </c>
    </row>
    <row r="973" spans="2:65" s="119" customFormat="1" ht="39" x14ac:dyDescent="0.25">
      <c r="B973" s="120"/>
      <c r="D973" s="196" t="s">
        <v>865</v>
      </c>
      <c r="F973" s="197" t="s">
        <v>1936</v>
      </c>
      <c r="L973" s="120"/>
      <c r="M973" s="198"/>
      <c r="T973" s="199"/>
      <c r="AT973" s="112" t="s">
        <v>865</v>
      </c>
      <c r="AU973" s="112" t="s">
        <v>240</v>
      </c>
    </row>
    <row r="974" spans="2:65" s="119" customFormat="1" x14ac:dyDescent="0.25">
      <c r="B974" s="120"/>
      <c r="D974" s="200" t="s">
        <v>867</v>
      </c>
      <c r="F974" s="472" t="s">
        <v>1937</v>
      </c>
      <c r="L974" s="120"/>
      <c r="M974" s="198"/>
      <c r="T974" s="199"/>
      <c r="AT974" s="112" t="s">
        <v>867</v>
      </c>
      <c r="AU974" s="112" t="s">
        <v>240</v>
      </c>
    </row>
    <row r="975" spans="2:65" s="202" customFormat="1" ht="11.25" x14ac:dyDescent="0.25">
      <c r="B975" s="203"/>
      <c r="D975" s="196" t="s">
        <v>869</v>
      </c>
      <c r="E975" s="204" t="s">
        <v>792</v>
      </c>
      <c r="F975" s="205" t="s">
        <v>1938</v>
      </c>
      <c r="H975" s="206">
        <v>211.3</v>
      </c>
      <c r="L975" s="203"/>
      <c r="M975" s="207"/>
      <c r="T975" s="208"/>
      <c r="AT975" s="204" t="s">
        <v>869</v>
      </c>
      <c r="AU975" s="204" t="s">
        <v>240</v>
      </c>
      <c r="AV975" s="202" t="s">
        <v>240</v>
      </c>
      <c r="AW975" s="202" t="s">
        <v>871</v>
      </c>
      <c r="AX975" s="202" t="s">
        <v>857</v>
      </c>
      <c r="AY975" s="204" t="s">
        <v>858</v>
      </c>
    </row>
    <row r="976" spans="2:65" s="119" customFormat="1" ht="37.9" customHeight="1" x14ac:dyDescent="0.25">
      <c r="B976" s="120"/>
      <c r="C976" s="418" t="s">
        <v>1939</v>
      </c>
      <c r="D976" s="418" t="s">
        <v>512</v>
      </c>
      <c r="E976" s="419" t="s">
        <v>1940</v>
      </c>
      <c r="F976" s="420" t="s">
        <v>1941</v>
      </c>
      <c r="G976" s="421" t="s">
        <v>67</v>
      </c>
      <c r="H976" s="422">
        <v>1</v>
      </c>
      <c r="I976" s="423"/>
      <c r="J976" s="423">
        <f>ROUND(I976*H976,2)</f>
        <v>0</v>
      </c>
      <c r="K976" s="420" t="s">
        <v>792</v>
      </c>
      <c r="L976" s="120"/>
      <c r="M976" s="190" t="s">
        <v>792</v>
      </c>
      <c r="N976" s="191" t="s">
        <v>809</v>
      </c>
      <c r="O976" s="192">
        <v>0.38</v>
      </c>
      <c r="P976" s="192">
        <f>O976*H976</f>
        <v>0.38</v>
      </c>
      <c r="Q976" s="192">
        <v>0</v>
      </c>
      <c r="R976" s="192">
        <f>Q976*H976</f>
        <v>0</v>
      </c>
      <c r="S976" s="192">
        <v>0</v>
      </c>
      <c r="T976" s="193">
        <f>S976*H976</f>
        <v>0</v>
      </c>
      <c r="AR976" s="194" t="s">
        <v>863</v>
      </c>
      <c r="AT976" s="194" t="s">
        <v>512</v>
      </c>
      <c r="AU976" s="194" t="s">
        <v>240</v>
      </c>
      <c r="AY976" s="112" t="s">
        <v>858</v>
      </c>
      <c r="BE976" s="195">
        <f>IF(N976="základní",J976,0)</f>
        <v>0</v>
      </c>
      <c r="BF976" s="195">
        <f>IF(N976="snížená",J976,0)</f>
        <v>0</v>
      </c>
      <c r="BG976" s="195">
        <f>IF(N976="zákl. přenesená",J976,0)</f>
        <v>0</v>
      </c>
      <c r="BH976" s="195">
        <f>IF(N976="sníž. přenesená",J976,0)</f>
        <v>0</v>
      </c>
      <c r="BI976" s="195">
        <f>IF(N976="nulová",J976,0)</f>
        <v>0</v>
      </c>
      <c r="BJ976" s="112" t="s">
        <v>544</v>
      </c>
      <c r="BK976" s="195">
        <f>ROUND(I976*H976,2)</f>
        <v>0</v>
      </c>
      <c r="BL976" s="112" t="s">
        <v>863</v>
      </c>
      <c r="BM976" s="194" t="s">
        <v>1942</v>
      </c>
    </row>
    <row r="977" spans="2:65" s="119" customFormat="1" ht="19.5" x14ac:dyDescent="0.25">
      <c r="B977" s="120"/>
      <c r="D977" s="196" t="s">
        <v>865</v>
      </c>
      <c r="F977" s="197" t="s">
        <v>1941</v>
      </c>
      <c r="L977" s="120"/>
      <c r="M977" s="198"/>
      <c r="T977" s="199"/>
      <c r="AT977" s="112" t="s">
        <v>865</v>
      </c>
      <c r="AU977" s="112" t="s">
        <v>240</v>
      </c>
    </row>
    <row r="978" spans="2:65" s="119" customFormat="1" ht="29.25" x14ac:dyDescent="0.25">
      <c r="B978" s="120"/>
      <c r="D978" s="196" t="s">
        <v>1943</v>
      </c>
      <c r="F978" s="218" t="s">
        <v>1944</v>
      </c>
      <c r="L978" s="120"/>
      <c r="M978" s="198"/>
      <c r="T978" s="199"/>
      <c r="AT978" s="112" t="s">
        <v>1943</v>
      </c>
      <c r="AU978" s="112" t="s">
        <v>240</v>
      </c>
    </row>
    <row r="979" spans="2:65" s="119" customFormat="1" ht="37.9" customHeight="1" x14ac:dyDescent="0.25">
      <c r="B979" s="120"/>
      <c r="C979" s="418" t="s">
        <v>1945</v>
      </c>
      <c r="D979" s="418" t="s">
        <v>512</v>
      </c>
      <c r="E979" s="419" t="s">
        <v>1946</v>
      </c>
      <c r="F979" s="420" t="s">
        <v>1941</v>
      </c>
      <c r="G979" s="421" t="s">
        <v>67</v>
      </c>
      <c r="H979" s="422">
        <v>1</v>
      </c>
      <c r="I979" s="423"/>
      <c r="J979" s="423">
        <f>ROUND(I979*H979,2)</f>
        <v>0</v>
      </c>
      <c r="K979" s="420" t="s">
        <v>792</v>
      </c>
      <c r="L979" s="120"/>
      <c r="M979" s="190" t="s">
        <v>792</v>
      </c>
      <c r="N979" s="191" t="s">
        <v>809</v>
      </c>
      <c r="O979" s="192">
        <v>0.38</v>
      </c>
      <c r="P979" s="192">
        <f>O979*H979</f>
        <v>0.38</v>
      </c>
      <c r="Q979" s="192">
        <v>0</v>
      </c>
      <c r="R979" s="192">
        <f>Q979*H979</f>
        <v>0</v>
      </c>
      <c r="S979" s="192">
        <v>0</v>
      </c>
      <c r="T979" s="193">
        <f>S979*H979</f>
        <v>0</v>
      </c>
      <c r="AR979" s="194" t="s">
        <v>863</v>
      </c>
      <c r="AT979" s="194" t="s">
        <v>512</v>
      </c>
      <c r="AU979" s="194" t="s">
        <v>240</v>
      </c>
      <c r="AY979" s="112" t="s">
        <v>858</v>
      </c>
      <c r="BE979" s="195">
        <f>IF(N979="základní",J979,0)</f>
        <v>0</v>
      </c>
      <c r="BF979" s="195">
        <f>IF(N979="snížená",J979,0)</f>
        <v>0</v>
      </c>
      <c r="BG979" s="195">
        <f>IF(N979="zákl. přenesená",J979,0)</f>
        <v>0</v>
      </c>
      <c r="BH979" s="195">
        <f>IF(N979="sníž. přenesená",J979,0)</f>
        <v>0</v>
      </c>
      <c r="BI979" s="195">
        <f>IF(N979="nulová",J979,0)</f>
        <v>0</v>
      </c>
      <c r="BJ979" s="112" t="s">
        <v>544</v>
      </c>
      <c r="BK979" s="195">
        <f>ROUND(I979*H979,2)</f>
        <v>0</v>
      </c>
      <c r="BL979" s="112" t="s">
        <v>863</v>
      </c>
      <c r="BM979" s="194" t="s">
        <v>1947</v>
      </c>
    </row>
    <row r="980" spans="2:65" s="119" customFormat="1" ht="19.5" x14ac:dyDescent="0.25">
      <c r="B980" s="120"/>
      <c r="D980" s="196" t="s">
        <v>865</v>
      </c>
      <c r="F980" s="197" t="s">
        <v>1948</v>
      </c>
      <c r="L980" s="120"/>
      <c r="M980" s="198"/>
      <c r="T980" s="199"/>
      <c r="AT980" s="112" t="s">
        <v>865</v>
      </c>
      <c r="AU980" s="112" t="s">
        <v>240</v>
      </c>
    </row>
    <row r="981" spans="2:65" s="119" customFormat="1" ht="16.5" customHeight="1" x14ac:dyDescent="0.25">
      <c r="B981" s="120"/>
      <c r="C981" s="418" t="s">
        <v>1949</v>
      </c>
      <c r="D981" s="418" t="s">
        <v>512</v>
      </c>
      <c r="E981" s="419" t="s">
        <v>1950</v>
      </c>
      <c r="F981" s="420" t="s">
        <v>1951</v>
      </c>
      <c r="G981" s="421" t="s">
        <v>51</v>
      </c>
      <c r="H981" s="422">
        <v>3.75</v>
      </c>
      <c r="I981" s="423"/>
      <c r="J981" s="423">
        <f>ROUND(I981*H981,2)</f>
        <v>0</v>
      </c>
      <c r="K981" s="420" t="s">
        <v>862</v>
      </c>
      <c r="L981" s="120"/>
      <c r="M981" s="190" t="s">
        <v>792</v>
      </c>
      <c r="N981" s="191" t="s">
        <v>809</v>
      </c>
      <c r="O981" s="192">
        <v>8.5</v>
      </c>
      <c r="P981" s="192">
        <f>O981*H981</f>
        <v>31.875</v>
      </c>
      <c r="Q981" s="192">
        <v>0</v>
      </c>
      <c r="R981" s="192">
        <f>Q981*H981</f>
        <v>0</v>
      </c>
      <c r="S981" s="192">
        <v>2.4</v>
      </c>
      <c r="T981" s="193">
        <f>S981*H981</f>
        <v>9</v>
      </c>
      <c r="AR981" s="194" t="s">
        <v>863</v>
      </c>
      <c r="AT981" s="194" t="s">
        <v>512</v>
      </c>
      <c r="AU981" s="194" t="s">
        <v>240</v>
      </c>
      <c r="AY981" s="112" t="s">
        <v>858</v>
      </c>
      <c r="BE981" s="195">
        <f>IF(N981="základní",J981,0)</f>
        <v>0</v>
      </c>
      <c r="BF981" s="195">
        <f>IF(N981="snížená",J981,0)</f>
        <v>0</v>
      </c>
      <c r="BG981" s="195">
        <f>IF(N981="zákl. přenesená",J981,0)</f>
        <v>0</v>
      </c>
      <c r="BH981" s="195">
        <f>IF(N981="sníž. přenesená",J981,0)</f>
        <v>0</v>
      </c>
      <c r="BI981" s="195">
        <f>IF(N981="nulová",J981,0)</f>
        <v>0</v>
      </c>
      <c r="BJ981" s="112" t="s">
        <v>544</v>
      </c>
      <c r="BK981" s="195">
        <f>ROUND(I981*H981,2)</f>
        <v>0</v>
      </c>
      <c r="BL981" s="112" t="s">
        <v>863</v>
      </c>
      <c r="BM981" s="194" t="s">
        <v>1952</v>
      </c>
    </row>
    <row r="982" spans="2:65" s="119" customFormat="1" x14ac:dyDescent="0.25">
      <c r="B982" s="120"/>
      <c r="D982" s="196" t="s">
        <v>865</v>
      </c>
      <c r="F982" s="197" t="s">
        <v>1953</v>
      </c>
      <c r="L982" s="120"/>
      <c r="M982" s="198"/>
      <c r="T982" s="199"/>
      <c r="AT982" s="112" t="s">
        <v>865</v>
      </c>
      <c r="AU982" s="112" t="s">
        <v>240</v>
      </c>
    </row>
    <row r="983" spans="2:65" s="119" customFormat="1" x14ac:dyDescent="0.25">
      <c r="B983" s="120"/>
      <c r="D983" s="200" t="s">
        <v>867</v>
      </c>
      <c r="F983" s="472" t="s">
        <v>1954</v>
      </c>
      <c r="L983" s="120"/>
      <c r="M983" s="198"/>
      <c r="T983" s="199"/>
      <c r="AT983" s="112" t="s">
        <v>867</v>
      </c>
      <c r="AU983" s="112" t="s">
        <v>240</v>
      </c>
    </row>
    <row r="984" spans="2:65" s="202" customFormat="1" ht="22.5" x14ac:dyDescent="0.25">
      <c r="B984" s="203"/>
      <c r="D984" s="196" t="s">
        <v>869</v>
      </c>
      <c r="E984" s="204" t="s">
        <v>792</v>
      </c>
      <c r="F984" s="205" t="s">
        <v>1955</v>
      </c>
      <c r="H984" s="206">
        <v>3.75</v>
      </c>
      <c r="L984" s="203"/>
      <c r="M984" s="207"/>
      <c r="T984" s="208"/>
      <c r="AT984" s="204" t="s">
        <v>869</v>
      </c>
      <c r="AU984" s="204" t="s">
        <v>240</v>
      </c>
      <c r="AV984" s="202" t="s">
        <v>240</v>
      </c>
      <c r="AW984" s="202" t="s">
        <v>871</v>
      </c>
      <c r="AX984" s="202" t="s">
        <v>857</v>
      </c>
      <c r="AY984" s="204" t="s">
        <v>858</v>
      </c>
    </row>
    <row r="985" spans="2:65" s="119" customFormat="1" ht="33" customHeight="1" x14ac:dyDescent="0.25">
      <c r="B985" s="120"/>
      <c r="C985" s="418" t="s">
        <v>1956</v>
      </c>
      <c r="D985" s="418" t="s">
        <v>512</v>
      </c>
      <c r="E985" s="419" t="s">
        <v>1957</v>
      </c>
      <c r="F985" s="420" t="s">
        <v>1958</v>
      </c>
      <c r="G985" s="421" t="s">
        <v>85</v>
      </c>
      <c r="H985" s="422">
        <v>3</v>
      </c>
      <c r="I985" s="423"/>
      <c r="J985" s="423">
        <f>ROUND(I985*H985,2)</f>
        <v>0</v>
      </c>
      <c r="K985" s="420" t="s">
        <v>862</v>
      </c>
      <c r="L985" s="120"/>
      <c r="M985" s="190" t="s">
        <v>792</v>
      </c>
      <c r="N985" s="191" t="s">
        <v>809</v>
      </c>
      <c r="O985" s="192">
        <v>4.4939999999999998</v>
      </c>
      <c r="P985" s="192">
        <f>O985*H985</f>
        <v>13.481999999999999</v>
      </c>
      <c r="Q985" s="192">
        <v>2.0000000000000001E-4</v>
      </c>
      <c r="R985" s="192">
        <f>Q985*H985</f>
        <v>6.0000000000000006E-4</v>
      </c>
      <c r="S985" s="192">
        <v>0</v>
      </c>
      <c r="T985" s="193">
        <f>S985*H985</f>
        <v>0</v>
      </c>
      <c r="AR985" s="194" t="s">
        <v>863</v>
      </c>
      <c r="AT985" s="194" t="s">
        <v>512</v>
      </c>
      <c r="AU985" s="194" t="s">
        <v>240</v>
      </c>
      <c r="AY985" s="112" t="s">
        <v>858</v>
      </c>
      <c r="BE985" s="195">
        <f>IF(N985="základní",J985,0)</f>
        <v>0</v>
      </c>
      <c r="BF985" s="195">
        <f>IF(N985="snížená",J985,0)</f>
        <v>0</v>
      </c>
      <c r="BG985" s="195">
        <f>IF(N985="zákl. přenesená",J985,0)</f>
        <v>0</v>
      </c>
      <c r="BH985" s="195">
        <f>IF(N985="sníž. přenesená",J985,0)</f>
        <v>0</v>
      </c>
      <c r="BI985" s="195">
        <f>IF(N985="nulová",J985,0)</f>
        <v>0</v>
      </c>
      <c r="BJ985" s="112" t="s">
        <v>544</v>
      </c>
      <c r="BK985" s="195">
        <f>ROUND(I985*H985,2)</f>
        <v>0</v>
      </c>
      <c r="BL985" s="112" t="s">
        <v>863</v>
      </c>
      <c r="BM985" s="194" t="s">
        <v>1959</v>
      </c>
    </row>
    <row r="986" spans="2:65" s="119" customFormat="1" ht="29.25" x14ac:dyDescent="0.25">
      <c r="B986" s="120"/>
      <c r="D986" s="196" t="s">
        <v>865</v>
      </c>
      <c r="F986" s="197" t="s">
        <v>1960</v>
      </c>
      <c r="L986" s="120"/>
      <c r="M986" s="198"/>
      <c r="T986" s="199"/>
      <c r="AT986" s="112" t="s">
        <v>865</v>
      </c>
      <c r="AU986" s="112" t="s">
        <v>240</v>
      </c>
    </row>
    <row r="987" spans="2:65" s="119" customFormat="1" x14ac:dyDescent="0.25">
      <c r="B987" s="120"/>
      <c r="D987" s="200" t="s">
        <v>867</v>
      </c>
      <c r="F987" s="472" t="s">
        <v>1961</v>
      </c>
      <c r="L987" s="120"/>
      <c r="M987" s="198"/>
      <c r="T987" s="199"/>
      <c r="AT987" s="112" t="s">
        <v>867</v>
      </c>
      <c r="AU987" s="112" t="s">
        <v>240</v>
      </c>
    </row>
    <row r="988" spans="2:65" s="202" customFormat="1" ht="22.5" x14ac:dyDescent="0.25">
      <c r="B988" s="203"/>
      <c r="D988" s="196" t="s">
        <v>869</v>
      </c>
      <c r="E988" s="204" t="s">
        <v>792</v>
      </c>
      <c r="F988" s="205" t="s">
        <v>1962</v>
      </c>
      <c r="H988" s="206">
        <v>3</v>
      </c>
      <c r="L988" s="203"/>
      <c r="M988" s="207"/>
      <c r="T988" s="208"/>
      <c r="AT988" s="204" t="s">
        <v>869</v>
      </c>
      <c r="AU988" s="204" t="s">
        <v>240</v>
      </c>
      <c r="AV988" s="202" t="s">
        <v>240</v>
      </c>
      <c r="AW988" s="202" t="s">
        <v>871</v>
      </c>
      <c r="AX988" s="202" t="s">
        <v>857</v>
      </c>
      <c r="AY988" s="204" t="s">
        <v>858</v>
      </c>
    </row>
    <row r="989" spans="2:65" s="119" customFormat="1" ht="16.5" customHeight="1" x14ac:dyDescent="0.25">
      <c r="B989" s="120"/>
      <c r="C989" s="418" t="s">
        <v>1963</v>
      </c>
      <c r="D989" s="418" t="s">
        <v>512</v>
      </c>
      <c r="E989" s="419" t="s">
        <v>1964</v>
      </c>
      <c r="F989" s="420" t="s">
        <v>1965</v>
      </c>
      <c r="G989" s="421" t="s">
        <v>66</v>
      </c>
      <c r="H989" s="422">
        <v>290.13</v>
      </c>
      <c r="I989" s="423"/>
      <c r="J989" s="423">
        <f>ROUND(I989*H989,2)</f>
        <v>0</v>
      </c>
      <c r="K989" s="420" t="s">
        <v>862</v>
      </c>
      <c r="L989" s="120"/>
      <c r="M989" s="190" t="s">
        <v>792</v>
      </c>
      <c r="N989" s="191" t="s">
        <v>809</v>
      </c>
      <c r="O989" s="192">
        <v>0.36499999999999999</v>
      </c>
      <c r="P989" s="192">
        <f>O989*H989</f>
        <v>105.89744999999999</v>
      </c>
      <c r="Q989" s="192">
        <v>4.6999999999999999E-4</v>
      </c>
      <c r="R989" s="192">
        <f>Q989*H989</f>
        <v>0.13636109999999999</v>
      </c>
      <c r="S989" s="192">
        <v>0</v>
      </c>
      <c r="T989" s="193">
        <f>S989*H989</f>
        <v>0</v>
      </c>
      <c r="AR989" s="194" t="s">
        <v>863</v>
      </c>
      <c r="AT989" s="194" t="s">
        <v>512</v>
      </c>
      <c r="AU989" s="194" t="s">
        <v>240</v>
      </c>
      <c r="AY989" s="112" t="s">
        <v>858</v>
      </c>
      <c r="BE989" s="195">
        <f>IF(N989="základní",J989,0)</f>
        <v>0</v>
      </c>
      <c r="BF989" s="195">
        <f>IF(N989="snížená",J989,0)</f>
        <v>0</v>
      </c>
      <c r="BG989" s="195">
        <f>IF(N989="zákl. přenesená",J989,0)</f>
        <v>0</v>
      </c>
      <c r="BH989" s="195">
        <f>IF(N989="sníž. přenesená",J989,0)</f>
        <v>0</v>
      </c>
      <c r="BI989" s="195">
        <f>IF(N989="nulová",J989,0)</f>
        <v>0</v>
      </c>
      <c r="BJ989" s="112" t="s">
        <v>544</v>
      </c>
      <c r="BK989" s="195">
        <f>ROUND(I989*H989,2)</f>
        <v>0</v>
      </c>
      <c r="BL989" s="112" t="s">
        <v>863</v>
      </c>
      <c r="BM989" s="194" t="s">
        <v>1966</v>
      </c>
    </row>
    <row r="990" spans="2:65" s="119" customFormat="1" ht="19.5" x14ac:dyDescent="0.25">
      <c r="B990" s="120"/>
      <c r="D990" s="196" t="s">
        <v>865</v>
      </c>
      <c r="F990" s="197" t="s">
        <v>1967</v>
      </c>
      <c r="L990" s="120"/>
      <c r="M990" s="198"/>
      <c r="T990" s="199"/>
      <c r="AT990" s="112" t="s">
        <v>865</v>
      </c>
      <c r="AU990" s="112" t="s">
        <v>240</v>
      </c>
    </row>
    <row r="991" spans="2:65" s="119" customFormat="1" x14ac:dyDescent="0.25">
      <c r="B991" s="120"/>
      <c r="D991" s="200" t="s">
        <v>867</v>
      </c>
      <c r="F991" s="472" t="s">
        <v>1968</v>
      </c>
      <c r="L991" s="120"/>
      <c r="M991" s="198"/>
      <c r="T991" s="199"/>
      <c r="AT991" s="112" t="s">
        <v>867</v>
      </c>
      <c r="AU991" s="112" t="s">
        <v>240</v>
      </c>
    </row>
    <row r="992" spans="2:65" s="209" customFormat="1" ht="11.25" x14ac:dyDescent="0.25">
      <c r="B992" s="210"/>
      <c r="D992" s="196" t="s">
        <v>869</v>
      </c>
      <c r="E992" s="211" t="s">
        <v>792</v>
      </c>
      <c r="F992" s="212" t="s">
        <v>1969</v>
      </c>
      <c r="H992" s="211" t="s">
        <v>792</v>
      </c>
      <c r="L992" s="210"/>
      <c r="M992" s="213"/>
      <c r="T992" s="214"/>
      <c r="AT992" s="211" t="s">
        <v>869</v>
      </c>
      <c r="AU992" s="211" t="s">
        <v>240</v>
      </c>
      <c r="AV992" s="209" t="s">
        <v>544</v>
      </c>
      <c r="AW992" s="209" t="s">
        <v>871</v>
      </c>
      <c r="AX992" s="209" t="s">
        <v>857</v>
      </c>
      <c r="AY992" s="211" t="s">
        <v>858</v>
      </c>
    </row>
    <row r="993" spans="2:65" s="202" customFormat="1" ht="11.25" x14ac:dyDescent="0.25">
      <c r="B993" s="203"/>
      <c r="D993" s="196" t="s">
        <v>869</v>
      </c>
      <c r="E993" s="204" t="s">
        <v>792</v>
      </c>
      <c r="F993" s="205" t="s">
        <v>1970</v>
      </c>
      <c r="H993" s="206">
        <v>25</v>
      </c>
      <c r="L993" s="203"/>
      <c r="M993" s="207"/>
      <c r="T993" s="208"/>
      <c r="AT993" s="204" t="s">
        <v>869</v>
      </c>
      <c r="AU993" s="204" t="s">
        <v>240</v>
      </c>
      <c r="AV993" s="202" t="s">
        <v>240</v>
      </c>
      <c r="AW993" s="202" t="s">
        <v>871</v>
      </c>
      <c r="AX993" s="202" t="s">
        <v>857</v>
      </c>
      <c r="AY993" s="204" t="s">
        <v>858</v>
      </c>
    </row>
    <row r="994" spans="2:65" s="202" customFormat="1" ht="11.25" x14ac:dyDescent="0.25">
      <c r="B994" s="203"/>
      <c r="D994" s="196" t="s">
        <v>869</v>
      </c>
      <c r="E994" s="204" t="s">
        <v>792</v>
      </c>
      <c r="F994" s="205" t="s">
        <v>1971</v>
      </c>
      <c r="H994" s="206">
        <v>29.69</v>
      </c>
      <c r="L994" s="203"/>
      <c r="M994" s="207"/>
      <c r="T994" s="208"/>
      <c r="AT994" s="204" t="s">
        <v>869</v>
      </c>
      <c r="AU994" s="204" t="s">
        <v>240</v>
      </c>
      <c r="AV994" s="202" t="s">
        <v>240</v>
      </c>
      <c r="AW994" s="202" t="s">
        <v>871</v>
      </c>
      <c r="AX994" s="202" t="s">
        <v>857</v>
      </c>
      <c r="AY994" s="204" t="s">
        <v>858</v>
      </c>
    </row>
    <row r="995" spans="2:65" s="202" customFormat="1" ht="11.25" x14ac:dyDescent="0.25">
      <c r="B995" s="203"/>
      <c r="D995" s="196" t="s">
        <v>869</v>
      </c>
      <c r="E995" s="204" t="s">
        <v>792</v>
      </c>
      <c r="F995" s="205" t="s">
        <v>1972</v>
      </c>
      <c r="H995" s="206">
        <v>25</v>
      </c>
      <c r="L995" s="203"/>
      <c r="M995" s="207"/>
      <c r="T995" s="208"/>
      <c r="AT995" s="204" t="s">
        <v>869</v>
      </c>
      <c r="AU995" s="204" t="s">
        <v>240</v>
      </c>
      <c r="AV995" s="202" t="s">
        <v>240</v>
      </c>
      <c r="AW995" s="202" t="s">
        <v>871</v>
      </c>
      <c r="AX995" s="202" t="s">
        <v>857</v>
      </c>
      <c r="AY995" s="204" t="s">
        <v>858</v>
      </c>
    </row>
    <row r="996" spans="2:65" s="202" customFormat="1" ht="11.25" x14ac:dyDescent="0.25">
      <c r="B996" s="203"/>
      <c r="D996" s="196" t="s">
        <v>869</v>
      </c>
      <c r="E996" s="204" t="s">
        <v>792</v>
      </c>
      <c r="F996" s="205" t="s">
        <v>1973</v>
      </c>
      <c r="H996" s="206">
        <v>20.45</v>
      </c>
      <c r="L996" s="203"/>
      <c r="M996" s="207"/>
      <c r="T996" s="208"/>
      <c r="AT996" s="204" t="s">
        <v>869</v>
      </c>
      <c r="AU996" s="204" t="s">
        <v>240</v>
      </c>
      <c r="AV996" s="202" t="s">
        <v>240</v>
      </c>
      <c r="AW996" s="202" t="s">
        <v>871</v>
      </c>
      <c r="AX996" s="202" t="s">
        <v>857</v>
      </c>
      <c r="AY996" s="204" t="s">
        <v>858</v>
      </c>
    </row>
    <row r="997" spans="2:65" s="202" customFormat="1" ht="11.25" x14ac:dyDescent="0.25">
      <c r="B997" s="203"/>
      <c r="D997" s="196" t="s">
        <v>869</v>
      </c>
      <c r="E997" s="204" t="s">
        <v>792</v>
      </c>
      <c r="F997" s="205" t="s">
        <v>1974</v>
      </c>
      <c r="H997" s="206">
        <v>34.32</v>
      </c>
      <c r="L997" s="203"/>
      <c r="M997" s="207"/>
      <c r="T997" s="208"/>
      <c r="AT997" s="204" t="s">
        <v>869</v>
      </c>
      <c r="AU997" s="204" t="s">
        <v>240</v>
      </c>
      <c r="AV997" s="202" t="s">
        <v>240</v>
      </c>
      <c r="AW997" s="202" t="s">
        <v>871</v>
      </c>
      <c r="AX997" s="202" t="s">
        <v>857</v>
      </c>
      <c r="AY997" s="204" t="s">
        <v>858</v>
      </c>
    </row>
    <row r="998" spans="2:65" s="202" customFormat="1" ht="11.25" x14ac:dyDescent="0.25">
      <c r="B998" s="203"/>
      <c r="D998" s="196" t="s">
        <v>869</v>
      </c>
      <c r="E998" s="204" t="s">
        <v>792</v>
      </c>
      <c r="F998" s="205" t="s">
        <v>1975</v>
      </c>
      <c r="H998" s="206">
        <v>9.81</v>
      </c>
      <c r="L998" s="203"/>
      <c r="M998" s="207"/>
      <c r="T998" s="208"/>
      <c r="AT998" s="204" t="s">
        <v>869</v>
      </c>
      <c r="AU998" s="204" t="s">
        <v>240</v>
      </c>
      <c r="AV998" s="202" t="s">
        <v>240</v>
      </c>
      <c r="AW998" s="202" t="s">
        <v>871</v>
      </c>
      <c r="AX998" s="202" t="s">
        <v>857</v>
      </c>
      <c r="AY998" s="204" t="s">
        <v>858</v>
      </c>
    </row>
    <row r="999" spans="2:65" s="202" customFormat="1" ht="11.25" x14ac:dyDescent="0.25">
      <c r="B999" s="203"/>
      <c r="D999" s="196" t="s">
        <v>869</v>
      </c>
      <c r="E999" s="204" t="s">
        <v>792</v>
      </c>
      <c r="F999" s="205" t="s">
        <v>1976</v>
      </c>
      <c r="H999" s="206">
        <v>9.7899999999999991</v>
      </c>
      <c r="L999" s="203"/>
      <c r="M999" s="207"/>
      <c r="T999" s="208"/>
      <c r="AT999" s="204" t="s">
        <v>869</v>
      </c>
      <c r="AU999" s="204" t="s">
        <v>240</v>
      </c>
      <c r="AV999" s="202" t="s">
        <v>240</v>
      </c>
      <c r="AW999" s="202" t="s">
        <v>871</v>
      </c>
      <c r="AX999" s="202" t="s">
        <v>857</v>
      </c>
      <c r="AY999" s="204" t="s">
        <v>858</v>
      </c>
    </row>
    <row r="1000" spans="2:65" s="202" customFormat="1" ht="11.25" x14ac:dyDescent="0.25">
      <c r="B1000" s="203"/>
      <c r="D1000" s="196" t="s">
        <v>869</v>
      </c>
      <c r="E1000" s="204" t="s">
        <v>792</v>
      </c>
      <c r="F1000" s="205" t="s">
        <v>1977</v>
      </c>
      <c r="H1000" s="206">
        <v>4.0999999999999996</v>
      </c>
      <c r="L1000" s="203"/>
      <c r="M1000" s="207"/>
      <c r="T1000" s="208"/>
      <c r="AT1000" s="204" t="s">
        <v>869</v>
      </c>
      <c r="AU1000" s="204" t="s">
        <v>240</v>
      </c>
      <c r="AV1000" s="202" t="s">
        <v>240</v>
      </c>
      <c r="AW1000" s="202" t="s">
        <v>871</v>
      </c>
      <c r="AX1000" s="202" t="s">
        <v>857</v>
      </c>
      <c r="AY1000" s="204" t="s">
        <v>858</v>
      </c>
    </row>
    <row r="1001" spans="2:65" s="202" customFormat="1" ht="11.25" x14ac:dyDescent="0.25">
      <c r="B1001" s="203"/>
      <c r="D1001" s="196" t="s">
        <v>869</v>
      </c>
      <c r="E1001" s="204" t="s">
        <v>792</v>
      </c>
      <c r="F1001" s="205" t="s">
        <v>1978</v>
      </c>
      <c r="H1001" s="206">
        <v>7.39</v>
      </c>
      <c r="L1001" s="203"/>
      <c r="M1001" s="207"/>
      <c r="T1001" s="208"/>
      <c r="AT1001" s="204" t="s">
        <v>869</v>
      </c>
      <c r="AU1001" s="204" t="s">
        <v>240</v>
      </c>
      <c r="AV1001" s="202" t="s">
        <v>240</v>
      </c>
      <c r="AW1001" s="202" t="s">
        <v>871</v>
      </c>
      <c r="AX1001" s="202" t="s">
        <v>857</v>
      </c>
      <c r="AY1001" s="204" t="s">
        <v>858</v>
      </c>
    </row>
    <row r="1002" spans="2:65" s="202" customFormat="1" ht="11.25" x14ac:dyDescent="0.25">
      <c r="B1002" s="203"/>
      <c r="D1002" s="196" t="s">
        <v>869</v>
      </c>
      <c r="E1002" s="204" t="s">
        <v>792</v>
      </c>
      <c r="F1002" s="205" t="s">
        <v>1979</v>
      </c>
      <c r="H1002" s="206">
        <v>6.69</v>
      </c>
      <c r="L1002" s="203"/>
      <c r="M1002" s="207"/>
      <c r="T1002" s="208"/>
      <c r="AT1002" s="204" t="s">
        <v>869</v>
      </c>
      <c r="AU1002" s="204" t="s">
        <v>240</v>
      </c>
      <c r="AV1002" s="202" t="s">
        <v>240</v>
      </c>
      <c r="AW1002" s="202" t="s">
        <v>871</v>
      </c>
      <c r="AX1002" s="202" t="s">
        <v>857</v>
      </c>
      <c r="AY1002" s="204" t="s">
        <v>858</v>
      </c>
    </row>
    <row r="1003" spans="2:65" s="202" customFormat="1" ht="11.25" x14ac:dyDescent="0.25">
      <c r="B1003" s="203"/>
      <c r="D1003" s="196" t="s">
        <v>869</v>
      </c>
      <c r="E1003" s="204" t="s">
        <v>792</v>
      </c>
      <c r="F1003" s="205" t="s">
        <v>1980</v>
      </c>
      <c r="H1003" s="206">
        <v>72.63</v>
      </c>
      <c r="L1003" s="203"/>
      <c r="M1003" s="207"/>
      <c r="T1003" s="208"/>
      <c r="AT1003" s="204" t="s">
        <v>869</v>
      </c>
      <c r="AU1003" s="204" t="s">
        <v>240</v>
      </c>
      <c r="AV1003" s="202" t="s">
        <v>240</v>
      </c>
      <c r="AW1003" s="202" t="s">
        <v>871</v>
      </c>
      <c r="AX1003" s="202" t="s">
        <v>857</v>
      </c>
      <c r="AY1003" s="204" t="s">
        <v>858</v>
      </c>
    </row>
    <row r="1004" spans="2:65" s="202" customFormat="1" ht="11.25" x14ac:dyDescent="0.25">
      <c r="B1004" s="203"/>
      <c r="D1004" s="196" t="s">
        <v>869</v>
      </c>
      <c r="E1004" s="204" t="s">
        <v>792</v>
      </c>
      <c r="F1004" s="205" t="s">
        <v>1981</v>
      </c>
      <c r="H1004" s="206">
        <v>45.26</v>
      </c>
      <c r="L1004" s="203"/>
      <c r="M1004" s="207"/>
      <c r="T1004" s="208"/>
      <c r="AT1004" s="204" t="s">
        <v>869</v>
      </c>
      <c r="AU1004" s="204" t="s">
        <v>240</v>
      </c>
      <c r="AV1004" s="202" t="s">
        <v>240</v>
      </c>
      <c r="AW1004" s="202" t="s">
        <v>871</v>
      </c>
      <c r="AX1004" s="202" t="s">
        <v>857</v>
      </c>
      <c r="AY1004" s="204" t="s">
        <v>858</v>
      </c>
    </row>
    <row r="1005" spans="2:65" s="171" customFormat="1" ht="22.9" customHeight="1" x14ac:dyDescent="0.2">
      <c r="B1005" s="172"/>
      <c r="D1005" s="173" t="s">
        <v>854</v>
      </c>
      <c r="E1005" s="181" t="s">
        <v>1982</v>
      </c>
      <c r="F1005" s="181" t="s">
        <v>1983</v>
      </c>
      <c r="J1005" s="182">
        <f>BK1005</f>
        <v>0</v>
      </c>
      <c r="L1005" s="172"/>
      <c r="M1005" s="176"/>
      <c r="P1005" s="177">
        <f>SUM(P1006:P1018)</f>
        <v>3.4601250000000001</v>
      </c>
      <c r="R1005" s="177">
        <f>SUM(R1006:R1018)</f>
        <v>0</v>
      </c>
      <c r="T1005" s="178">
        <f>SUM(T1006:T1018)</f>
        <v>0</v>
      </c>
      <c r="AR1005" s="173" t="s">
        <v>544</v>
      </c>
      <c r="AT1005" s="179" t="s">
        <v>854</v>
      </c>
      <c r="AU1005" s="179" t="s">
        <v>544</v>
      </c>
      <c r="AY1005" s="173" t="s">
        <v>858</v>
      </c>
      <c r="BK1005" s="180">
        <f>SUM(BK1006:BK1018)</f>
        <v>0</v>
      </c>
    </row>
    <row r="1006" spans="2:65" s="119" customFormat="1" ht="16.5" customHeight="1" x14ac:dyDescent="0.25">
      <c r="B1006" s="120"/>
      <c r="C1006" s="418" t="s">
        <v>1984</v>
      </c>
      <c r="D1006" s="418" t="s">
        <v>512</v>
      </c>
      <c r="E1006" s="419" t="s">
        <v>586</v>
      </c>
      <c r="F1006" s="420" t="s">
        <v>587</v>
      </c>
      <c r="G1006" s="421" t="s">
        <v>63</v>
      </c>
      <c r="H1006" s="422">
        <v>9.2270000000000003</v>
      </c>
      <c r="I1006" s="423"/>
      <c r="J1006" s="423">
        <f>ROUND(I1006*H1006,2)</f>
        <v>0</v>
      </c>
      <c r="K1006" s="420" t="s">
        <v>862</v>
      </c>
      <c r="L1006" s="120"/>
      <c r="M1006" s="190" t="s">
        <v>792</v>
      </c>
      <c r="N1006" s="191" t="s">
        <v>809</v>
      </c>
      <c r="O1006" s="192">
        <v>0.13600000000000001</v>
      </c>
      <c r="P1006" s="192">
        <f>O1006*H1006</f>
        <v>1.2548720000000002</v>
      </c>
      <c r="Q1006" s="192">
        <v>0</v>
      </c>
      <c r="R1006" s="192">
        <f>Q1006*H1006</f>
        <v>0</v>
      </c>
      <c r="S1006" s="192">
        <v>0</v>
      </c>
      <c r="T1006" s="193">
        <f>S1006*H1006</f>
        <v>0</v>
      </c>
      <c r="AR1006" s="194" t="s">
        <v>863</v>
      </c>
      <c r="AT1006" s="194" t="s">
        <v>512</v>
      </c>
      <c r="AU1006" s="194" t="s">
        <v>240</v>
      </c>
      <c r="AY1006" s="112" t="s">
        <v>858</v>
      </c>
      <c r="BE1006" s="195">
        <f>IF(N1006="základní",J1006,0)</f>
        <v>0</v>
      </c>
      <c r="BF1006" s="195">
        <f>IF(N1006="snížená",J1006,0)</f>
        <v>0</v>
      </c>
      <c r="BG1006" s="195">
        <f>IF(N1006="zákl. přenesená",J1006,0)</f>
        <v>0</v>
      </c>
      <c r="BH1006" s="195">
        <f>IF(N1006="sníž. přenesená",J1006,0)</f>
        <v>0</v>
      </c>
      <c r="BI1006" s="195">
        <f>IF(N1006="nulová",J1006,0)</f>
        <v>0</v>
      </c>
      <c r="BJ1006" s="112" t="s">
        <v>544</v>
      </c>
      <c r="BK1006" s="195">
        <f>ROUND(I1006*H1006,2)</f>
        <v>0</v>
      </c>
      <c r="BL1006" s="112" t="s">
        <v>863</v>
      </c>
      <c r="BM1006" s="194" t="s">
        <v>1985</v>
      </c>
    </row>
    <row r="1007" spans="2:65" s="119" customFormat="1" ht="19.5" x14ac:dyDescent="0.25">
      <c r="B1007" s="120"/>
      <c r="D1007" s="196" t="s">
        <v>865</v>
      </c>
      <c r="F1007" s="197" t="s">
        <v>1986</v>
      </c>
      <c r="L1007" s="120"/>
      <c r="M1007" s="198"/>
      <c r="T1007" s="199"/>
      <c r="AT1007" s="112" t="s">
        <v>865</v>
      </c>
      <c r="AU1007" s="112" t="s">
        <v>240</v>
      </c>
    </row>
    <row r="1008" spans="2:65" s="119" customFormat="1" x14ac:dyDescent="0.25">
      <c r="B1008" s="120"/>
      <c r="D1008" s="200" t="s">
        <v>867</v>
      </c>
      <c r="F1008" s="472" t="s">
        <v>1987</v>
      </c>
      <c r="L1008" s="120"/>
      <c r="M1008" s="198"/>
      <c r="T1008" s="199"/>
      <c r="AT1008" s="112" t="s">
        <v>867</v>
      </c>
      <c r="AU1008" s="112" t="s">
        <v>240</v>
      </c>
    </row>
    <row r="1009" spans="2:65" s="119" customFormat="1" ht="24.2" customHeight="1" x14ac:dyDescent="0.25">
      <c r="B1009" s="120"/>
      <c r="C1009" s="418" t="s">
        <v>1988</v>
      </c>
      <c r="D1009" s="418" t="s">
        <v>512</v>
      </c>
      <c r="E1009" s="419" t="s">
        <v>159</v>
      </c>
      <c r="F1009" s="420" t="s">
        <v>160</v>
      </c>
      <c r="G1009" s="421" t="s">
        <v>63</v>
      </c>
      <c r="H1009" s="422">
        <v>9.2270000000000003</v>
      </c>
      <c r="I1009" s="423"/>
      <c r="J1009" s="423">
        <f>ROUND(I1009*H1009,2)</f>
        <v>0</v>
      </c>
      <c r="K1009" s="420" t="s">
        <v>862</v>
      </c>
      <c r="L1009" s="120"/>
      <c r="M1009" s="190" t="s">
        <v>792</v>
      </c>
      <c r="N1009" s="191" t="s">
        <v>809</v>
      </c>
      <c r="O1009" s="192">
        <v>0.125</v>
      </c>
      <c r="P1009" s="192">
        <f>O1009*H1009</f>
        <v>1.153375</v>
      </c>
      <c r="Q1009" s="192">
        <v>0</v>
      </c>
      <c r="R1009" s="192">
        <f>Q1009*H1009</f>
        <v>0</v>
      </c>
      <c r="S1009" s="192">
        <v>0</v>
      </c>
      <c r="T1009" s="193">
        <f>S1009*H1009</f>
        <v>0</v>
      </c>
      <c r="AR1009" s="194" t="s">
        <v>863</v>
      </c>
      <c r="AT1009" s="194" t="s">
        <v>512</v>
      </c>
      <c r="AU1009" s="194" t="s">
        <v>240</v>
      </c>
      <c r="AY1009" s="112" t="s">
        <v>858</v>
      </c>
      <c r="BE1009" s="195">
        <f>IF(N1009="základní",J1009,0)</f>
        <v>0</v>
      </c>
      <c r="BF1009" s="195">
        <f>IF(N1009="snížená",J1009,0)</f>
        <v>0</v>
      </c>
      <c r="BG1009" s="195">
        <f>IF(N1009="zákl. přenesená",J1009,0)</f>
        <v>0</v>
      </c>
      <c r="BH1009" s="195">
        <f>IF(N1009="sníž. přenesená",J1009,0)</f>
        <v>0</v>
      </c>
      <c r="BI1009" s="195">
        <f>IF(N1009="nulová",J1009,0)</f>
        <v>0</v>
      </c>
      <c r="BJ1009" s="112" t="s">
        <v>544</v>
      </c>
      <c r="BK1009" s="195">
        <f>ROUND(I1009*H1009,2)</f>
        <v>0</v>
      </c>
      <c r="BL1009" s="112" t="s">
        <v>863</v>
      </c>
      <c r="BM1009" s="194" t="s">
        <v>1989</v>
      </c>
    </row>
    <row r="1010" spans="2:65" s="119" customFormat="1" ht="19.5" x14ac:dyDescent="0.25">
      <c r="B1010" s="120"/>
      <c r="D1010" s="196" t="s">
        <v>865</v>
      </c>
      <c r="F1010" s="197" t="s">
        <v>1990</v>
      </c>
      <c r="L1010" s="120"/>
      <c r="M1010" s="198"/>
      <c r="T1010" s="199"/>
      <c r="AT1010" s="112" t="s">
        <v>865</v>
      </c>
      <c r="AU1010" s="112" t="s">
        <v>240</v>
      </c>
    </row>
    <row r="1011" spans="2:65" s="119" customFormat="1" x14ac:dyDescent="0.25">
      <c r="B1011" s="120"/>
      <c r="D1011" s="200" t="s">
        <v>867</v>
      </c>
      <c r="F1011" s="472" t="s">
        <v>1991</v>
      </c>
      <c r="L1011" s="120"/>
      <c r="M1011" s="198"/>
      <c r="T1011" s="199"/>
      <c r="AT1011" s="112" t="s">
        <v>867</v>
      </c>
      <c r="AU1011" s="112" t="s">
        <v>240</v>
      </c>
    </row>
    <row r="1012" spans="2:65" s="119" customFormat="1" ht="24.2" customHeight="1" x14ac:dyDescent="0.25">
      <c r="B1012" s="120"/>
      <c r="C1012" s="418" t="s">
        <v>1992</v>
      </c>
      <c r="D1012" s="418" t="s">
        <v>512</v>
      </c>
      <c r="E1012" s="419" t="s">
        <v>161</v>
      </c>
      <c r="F1012" s="420" t="s">
        <v>162</v>
      </c>
      <c r="G1012" s="421" t="s">
        <v>63</v>
      </c>
      <c r="H1012" s="422">
        <v>175.31299999999999</v>
      </c>
      <c r="I1012" s="423"/>
      <c r="J1012" s="423">
        <f>ROUND(I1012*H1012,2)</f>
        <v>0</v>
      </c>
      <c r="K1012" s="420" t="s">
        <v>862</v>
      </c>
      <c r="L1012" s="120"/>
      <c r="M1012" s="190" t="s">
        <v>792</v>
      </c>
      <c r="N1012" s="191" t="s">
        <v>809</v>
      </c>
      <c r="O1012" s="192">
        <v>6.0000000000000001E-3</v>
      </c>
      <c r="P1012" s="192">
        <f>O1012*H1012</f>
        <v>1.0518779999999999</v>
      </c>
      <c r="Q1012" s="192">
        <v>0</v>
      </c>
      <c r="R1012" s="192">
        <f>Q1012*H1012</f>
        <v>0</v>
      </c>
      <c r="S1012" s="192">
        <v>0</v>
      </c>
      <c r="T1012" s="193">
        <f>S1012*H1012</f>
        <v>0</v>
      </c>
      <c r="AR1012" s="194" t="s">
        <v>863</v>
      </c>
      <c r="AT1012" s="194" t="s">
        <v>512</v>
      </c>
      <c r="AU1012" s="194" t="s">
        <v>240</v>
      </c>
      <c r="AY1012" s="112" t="s">
        <v>858</v>
      </c>
      <c r="BE1012" s="195">
        <f>IF(N1012="základní",J1012,0)</f>
        <v>0</v>
      </c>
      <c r="BF1012" s="195">
        <f>IF(N1012="snížená",J1012,0)</f>
        <v>0</v>
      </c>
      <c r="BG1012" s="195">
        <f>IF(N1012="zákl. přenesená",J1012,0)</f>
        <v>0</v>
      </c>
      <c r="BH1012" s="195">
        <f>IF(N1012="sníž. přenesená",J1012,0)</f>
        <v>0</v>
      </c>
      <c r="BI1012" s="195">
        <f>IF(N1012="nulová",J1012,0)</f>
        <v>0</v>
      </c>
      <c r="BJ1012" s="112" t="s">
        <v>544</v>
      </c>
      <c r="BK1012" s="195">
        <f>ROUND(I1012*H1012,2)</f>
        <v>0</v>
      </c>
      <c r="BL1012" s="112" t="s">
        <v>863</v>
      </c>
      <c r="BM1012" s="194" t="s">
        <v>1993</v>
      </c>
    </row>
    <row r="1013" spans="2:65" s="119" customFormat="1" ht="29.25" x14ac:dyDescent="0.25">
      <c r="B1013" s="120"/>
      <c r="D1013" s="196" t="s">
        <v>865</v>
      </c>
      <c r="F1013" s="197" t="s">
        <v>1994</v>
      </c>
      <c r="L1013" s="120"/>
      <c r="M1013" s="198"/>
      <c r="T1013" s="199"/>
      <c r="AT1013" s="112" t="s">
        <v>865</v>
      </c>
      <c r="AU1013" s="112" t="s">
        <v>240</v>
      </c>
    </row>
    <row r="1014" spans="2:65" s="119" customFormat="1" x14ac:dyDescent="0.25">
      <c r="B1014" s="120"/>
      <c r="D1014" s="200" t="s">
        <v>867</v>
      </c>
      <c r="F1014" s="472" t="s">
        <v>1995</v>
      </c>
      <c r="L1014" s="120"/>
      <c r="M1014" s="198"/>
      <c r="T1014" s="199"/>
      <c r="AT1014" s="112" t="s">
        <v>867</v>
      </c>
      <c r="AU1014" s="112" t="s">
        <v>240</v>
      </c>
    </row>
    <row r="1015" spans="2:65" s="202" customFormat="1" ht="11.25" x14ac:dyDescent="0.25">
      <c r="B1015" s="203"/>
      <c r="D1015" s="196" t="s">
        <v>869</v>
      </c>
      <c r="F1015" s="205" t="s">
        <v>1996</v>
      </c>
      <c r="H1015" s="206">
        <v>175.31299999999999</v>
      </c>
      <c r="L1015" s="203"/>
      <c r="M1015" s="207"/>
      <c r="T1015" s="208"/>
      <c r="AT1015" s="204" t="s">
        <v>869</v>
      </c>
      <c r="AU1015" s="204" t="s">
        <v>240</v>
      </c>
      <c r="AV1015" s="202" t="s">
        <v>240</v>
      </c>
      <c r="AW1015" s="202" t="s">
        <v>787</v>
      </c>
      <c r="AX1015" s="202" t="s">
        <v>544</v>
      </c>
      <c r="AY1015" s="204" t="s">
        <v>858</v>
      </c>
    </row>
    <row r="1016" spans="2:65" s="119" customFormat="1" ht="33" customHeight="1" x14ac:dyDescent="0.25">
      <c r="B1016" s="120"/>
      <c r="C1016" s="418" t="s">
        <v>1997</v>
      </c>
      <c r="D1016" s="418" t="s">
        <v>512</v>
      </c>
      <c r="E1016" s="419" t="s">
        <v>163</v>
      </c>
      <c r="F1016" s="420" t="s">
        <v>164</v>
      </c>
      <c r="G1016" s="421" t="s">
        <v>63</v>
      </c>
      <c r="H1016" s="422">
        <v>9.2270000000000003</v>
      </c>
      <c r="I1016" s="423"/>
      <c r="J1016" s="423">
        <f>ROUND(I1016*H1016,2)</f>
        <v>0</v>
      </c>
      <c r="K1016" s="420" t="s">
        <v>862</v>
      </c>
      <c r="L1016" s="120"/>
      <c r="M1016" s="190" t="s">
        <v>792</v>
      </c>
      <c r="N1016" s="191" t="s">
        <v>809</v>
      </c>
      <c r="O1016" s="192">
        <v>0</v>
      </c>
      <c r="P1016" s="192">
        <f>O1016*H1016</f>
        <v>0</v>
      </c>
      <c r="Q1016" s="192">
        <v>0</v>
      </c>
      <c r="R1016" s="192">
        <f>Q1016*H1016</f>
        <v>0</v>
      </c>
      <c r="S1016" s="192">
        <v>0</v>
      </c>
      <c r="T1016" s="193">
        <f>S1016*H1016</f>
        <v>0</v>
      </c>
      <c r="AR1016" s="194" t="s">
        <v>863</v>
      </c>
      <c r="AT1016" s="194" t="s">
        <v>512</v>
      </c>
      <c r="AU1016" s="194" t="s">
        <v>240</v>
      </c>
      <c r="AY1016" s="112" t="s">
        <v>858</v>
      </c>
      <c r="BE1016" s="195">
        <f>IF(N1016="základní",J1016,0)</f>
        <v>0</v>
      </c>
      <c r="BF1016" s="195">
        <f>IF(N1016="snížená",J1016,0)</f>
        <v>0</v>
      </c>
      <c r="BG1016" s="195">
        <f>IF(N1016="zákl. přenesená",J1016,0)</f>
        <v>0</v>
      </c>
      <c r="BH1016" s="195">
        <f>IF(N1016="sníž. přenesená",J1016,0)</f>
        <v>0</v>
      </c>
      <c r="BI1016" s="195">
        <f>IF(N1016="nulová",J1016,0)</f>
        <v>0</v>
      </c>
      <c r="BJ1016" s="112" t="s">
        <v>544</v>
      </c>
      <c r="BK1016" s="195">
        <f>ROUND(I1016*H1016,2)</f>
        <v>0</v>
      </c>
      <c r="BL1016" s="112" t="s">
        <v>863</v>
      </c>
      <c r="BM1016" s="194" t="s">
        <v>1998</v>
      </c>
    </row>
    <row r="1017" spans="2:65" s="119" customFormat="1" ht="19.5" x14ac:dyDescent="0.25">
      <c r="B1017" s="120"/>
      <c r="D1017" s="196" t="s">
        <v>865</v>
      </c>
      <c r="F1017" s="197" t="s">
        <v>1999</v>
      </c>
      <c r="L1017" s="120"/>
      <c r="M1017" s="198"/>
      <c r="T1017" s="199"/>
      <c r="AT1017" s="112" t="s">
        <v>865</v>
      </c>
      <c r="AU1017" s="112" t="s">
        <v>240</v>
      </c>
    </row>
    <row r="1018" spans="2:65" s="119" customFormat="1" x14ac:dyDescent="0.25">
      <c r="B1018" s="120"/>
      <c r="D1018" s="200" t="s">
        <v>867</v>
      </c>
      <c r="F1018" s="472" t="s">
        <v>2000</v>
      </c>
      <c r="L1018" s="120"/>
      <c r="M1018" s="198"/>
      <c r="T1018" s="199"/>
      <c r="AT1018" s="112" t="s">
        <v>867</v>
      </c>
      <c r="AU1018" s="112" t="s">
        <v>240</v>
      </c>
    </row>
    <row r="1019" spans="2:65" s="171" customFormat="1" ht="22.9" customHeight="1" x14ac:dyDescent="0.2">
      <c r="B1019" s="172"/>
      <c r="D1019" s="173" t="s">
        <v>854</v>
      </c>
      <c r="E1019" s="181" t="s">
        <v>2001</v>
      </c>
      <c r="F1019" s="181" t="s">
        <v>2002</v>
      </c>
      <c r="J1019" s="182">
        <f>BK1019</f>
        <v>0</v>
      </c>
      <c r="L1019" s="172"/>
      <c r="M1019" s="176"/>
      <c r="P1019" s="177">
        <f>SUM(P1020:P1022)</f>
        <v>1392.3955099999998</v>
      </c>
      <c r="R1019" s="177">
        <f>SUM(R1020:R1022)</f>
        <v>0</v>
      </c>
      <c r="T1019" s="178">
        <f>SUM(T1020:T1022)</f>
        <v>0</v>
      </c>
      <c r="AR1019" s="173" t="s">
        <v>544</v>
      </c>
      <c r="AT1019" s="179" t="s">
        <v>854</v>
      </c>
      <c r="AU1019" s="179" t="s">
        <v>544</v>
      </c>
      <c r="AY1019" s="173" t="s">
        <v>858</v>
      </c>
      <c r="BK1019" s="180">
        <f>SUM(BK1020:BK1022)</f>
        <v>0</v>
      </c>
    </row>
    <row r="1020" spans="2:65" s="119" customFormat="1" ht="21.75" customHeight="1" x14ac:dyDescent="0.25">
      <c r="B1020" s="120"/>
      <c r="C1020" s="418" t="s">
        <v>2003</v>
      </c>
      <c r="D1020" s="418" t="s">
        <v>512</v>
      </c>
      <c r="E1020" s="419" t="s">
        <v>165</v>
      </c>
      <c r="F1020" s="420" t="s">
        <v>166</v>
      </c>
      <c r="G1020" s="421" t="s">
        <v>63</v>
      </c>
      <c r="H1020" s="422">
        <v>3404.39</v>
      </c>
      <c r="I1020" s="423"/>
      <c r="J1020" s="423">
        <f>ROUND(I1020*H1020,2)</f>
        <v>0</v>
      </c>
      <c r="K1020" s="420" t="s">
        <v>862</v>
      </c>
      <c r="L1020" s="120"/>
      <c r="M1020" s="190" t="s">
        <v>792</v>
      </c>
      <c r="N1020" s="191" t="s">
        <v>809</v>
      </c>
      <c r="O1020" s="192">
        <v>0.40899999999999997</v>
      </c>
      <c r="P1020" s="192">
        <f>O1020*H1020</f>
        <v>1392.3955099999998</v>
      </c>
      <c r="Q1020" s="192">
        <v>0</v>
      </c>
      <c r="R1020" s="192">
        <f>Q1020*H1020</f>
        <v>0</v>
      </c>
      <c r="S1020" s="192">
        <v>0</v>
      </c>
      <c r="T1020" s="193">
        <f>S1020*H1020</f>
        <v>0</v>
      </c>
      <c r="AR1020" s="194" t="s">
        <v>863</v>
      </c>
      <c r="AT1020" s="194" t="s">
        <v>512</v>
      </c>
      <c r="AU1020" s="194" t="s">
        <v>240</v>
      </c>
      <c r="AY1020" s="112" t="s">
        <v>858</v>
      </c>
      <c r="BE1020" s="195">
        <f>IF(N1020="základní",J1020,0)</f>
        <v>0</v>
      </c>
      <c r="BF1020" s="195">
        <f>IF(N1020="snížená",J1020,0)</f>
        <v>0</v>
      </c>
      <c r="BG1020" s="195">
        <f>IF(N1020="zákl. přenesená",J1020,0)</f>
        <v>0</v>
      </c>
      <c r="BH1020" s="195">
        <f>IF(N1020="sníž. přenesená",J1020,0)</f>
        <v>0</v>
      </c>
      <c r="BI1020" s="195">
        <f>IF(N1020="nulová",J1020,0)</f>
        <v>0</v>
      </c>
      <c r="BJ1020" s="112" t="s">
        <v>544</v>
      </c>
      <c r="BK1020" s="195">
        <f>ROUND(I1020*H1020,2)</f>
        <v>0</v>
      </c>
      <c r="BL1020" s="112" t="s">
        <v>863</v>
      </c>
      <c r="BM1020" s="194" t="s">
        <v>2004</v>
      </c>
    </row>
    <row r="1021" spans="2:65" s="119" customFormat="1" ht="39" x14ac:dyDescent="0.25">
      <c r="B1021" s="120"/>
      <c r="D1021" s="196" t="s">
        <v>865</v>
      </c>
      <c r="F1021" s="197" t="s">
        <v>2005</v>
      </c>
      <c r="L1021" s="120"/>
      <c r="M1021" s="198"/>
      <c r="T1021" s="199"/>
      <c r="AT1021" s="112" t="s">
        <v>865</v>
      </c>
      <c r="AU1021" s="112" t="s">
        <v>240</v>
      </c>
    </row>
    <row r="1022" spans="2:65" s="119" customFormat="1" x14ac:dyDescent="0.25">
      <c r="B1022" s="120"/>
      <c r="D1022" s="200" t="s">
        <v>867</v>
      </c>
      <c r="F1022" s="472" t="s">
        <v>2006</v>
      </c>
      <c r="L1022" s="120"/>
      <c r="M1022" s="198"/>
      <c r="T1022" s="199"/>
      <c r="AT1022" s="112" t="s">
        <v>867</v>
      </c>
      <c r="AU1022" s="112" t="s">
        <v>240</v>
      </c>
    </row>
    <row r="1023" spans="2:65" s="171" customFormat="1" ht="25.9" customHeight="1" x14ac:dyDescent="0.2">
      <c r="B1023" s="172"/>
      <c r="D1023" s="173" t="s">
        <v>854</v>
      </c>
      <c r="E1023" s="174" t="s">
        <v>2007</v>
      </c>
      <c r="F1023" s="174" t="s">
        <v>2008</v>
      </c>
      <c r="J1023" s="175">
        <f>BK1023</f>
        <v>0</v>
      </c>
      <c r="L1023" s="172"/>
      <c r="M1023" s="176"/>
      <c r="P1023" s="177">
        <f>P1024+P1079+P1099+P1143+P1155+P1265+P1412+P1544+P1559+P1611+P1631+P1725+P1742+P1757</f>
        <v>2580.726846</v>
      </c>
      <c r="R1023" s="177">
        <f>R1024+R1079+R1099+R1143+R1155+R1265+R1412+R1544+R1559+R1611+R1631+R1725+R1742+R1757</f>
        <v>42.896740829999999</v>
      </c>
      <c r="T1023" s="178">
        <f>T1024+T1079+T1099+T1143+T1155+T1265+T1412+T1544+T1559+T1611+T1631+T1725+T1742+T1757</f>
        <v>0.22567544999999997</v>
      </c>
      <c r="AR1023" s="173" t="s">
        <v>240</v>
      </c>
      <c r="AT1023" s="179" t="s">
        <v>854</v>
      </c>
      <c r="AU1023" s="179" t="s">
        <v>857</v>
      </c>
      <c r="AY1023" s="173" t="s">
        <v>858</v>
      </c>
      <c r="BK1023" s="180">
        <f>BK1024+BK1079+BK1099+BK1143+BK1155+BK1265+BK1412+BK1544+BK1559+BK1611+BK1631+BK1725+BK1742+BK1757</f>
        <v>0</v>
      </c>
    </row>
    <row r="1024" spans="2:65" s="171" customFormat="1" ht="22.9" customHeight="1" x14ac:dyDescent="0.2">
      <c r="B1024" s="172"/>
      <c r="D1024" s="173" t="s">
        <v>854</v>
      </c>
      <c r="E1024" s="181" t="s">
        <v>2009</v>
      </c>
      <c r="F1024" s="181" t="s">
        <v>2010</v>
      </c>
      <c r="J1024" s="182">
        <f>BK1024</f>
        <v>0</v>
      </c>
      <c r="L1024" s="172"/>
      <c r="M1024" s="176"/>
      <c r="P1024" s="177">
        <f>SUM(P1025:P1078)</f>
        <v>342.18022500000001</v>
      </c>
      <c r="R1024" s="177">
        <f>SUM(R1025:R1078)</f>
        <v>1.0664860000000003</v>
      </c>
      <c r="T1024" s="178">
        <f>SUM(T1025:T1078)</f>
        <v>0</v>
      </c>
      <c r="AR1024" s="173" t="s">
        <v>240</v>
      </c>
      <c r="AT1024" s="179" t="s">
        <v>854</v>
      </c>
      <c r="AU1024" s="179" t="s">
        <v>544</v>
      </c>
      <c r="AY1024" s="173" t="s">
        <v>858</v>
      </c>
      <c r="BK1024" s="180">
        <f>SUM(BK1025:BK1078)</f>
        <v>0</v>
      </c>
    </row>
    <row r="1025" spans="2:65" s="119" customFormat="1" ht="24.2" customHeight="1" x14ac:dyDescent="0.25">
      <c r="B1025" s="120"/>
      <c r="C1025" s="418" t="s">
        <v>2011</v>
      </c>
      <c r="D1025" s="418" t="s">
        <v>512</v>
      </c>
      <c r="E1025" s="419" t="s">
        <v>2012</v>
      </c>
      <c r="F1025" s="420" t="s">
        <v>2013</v>
      </c>
      <c r="G1025" s="421" t="s">
        <v>66</v>
      </c>
      <c r="H1025" s="422">
        <v>676.55</v>
      </c>
      <c r="I1025" s="423"/>
      <c r="J1025" s="423">
        <f>ROUND(I1025*H1025,2)</f>
        <v>0</v>
      </c>
      <c r="K1025" s="420" t="s">
        <v>862</v>
      </c>
      <c r="L1025" s="120"/>
      <c r="M1025" s="190" t="s">
        <v>792</v>
      </c>
      <c r="N1025" s="191" t="s">
        <v>809</v>
      </c>
      <c r="O1025" s="192">
        <v>8.5000000000000006E-2</v>
      </c>
      <c r="P1025" s="192">
        <f>O1025*H1025</f>
        <v>57.506750000000004</v>
      </c>
      <c r="Q1025" s="192">
        <v>0</v>
      </c>
      <c r="R1025" s="192">
        <f>Q1025*H1025</f>
        <v>0</v>
      </c>
      <c r="S1025" s="192">
        <v>0</v>
      </c>
      <c r="T1025" s="193">
        <f>S1025*H1025</f>
        <v>0</v>
      </c>
      <c r="AR1025" s="194" t="s">
        <v>955</v>
      </c>
      <c r="AT1025" s="194" t="s">
        <v>512</v>
      </c>
      <c r="AU1025" s="194" t="s">
        <v>240</v>
      </c>
      <c r="AY1025" s="112" t="s">
        <v>858</v>
      </c>
      <c r="BE1025" s="195">
        <f>IF(N1025="základní",J1025,0)</f>
        <v>0</v>
      </c>
      <c r="BF1025" s="195">
        <f>IF(N1025="snížená",J1025,0)</f>
        <v>0</v>
      </c>
      <c r="BG1025" s="195">
        <f>IF(N1025="zákl. přenesená",J1025,0)</f>
        <v>0</v>
      </c>
      <c r="BH1025" s="195">
        <f>IF(N1025="sníž. přenesená",J1025,0)</f>
        <v>0</v>
      </c>
      <c r="BI1025" s="195">
        <f>IF(N1025="nulová",J1025,0)</f>
        <v>0</v>
      </c>
      <c r="BJ1025" s="112" t="s">
        <v>544</v>
      </c>
      <c r="BK1025" s="195">
        <f>ROUND(I1025*H1025,2)</f>
        <v>0</v>
      </c>
      <c r="BL1025" s="112" t="s">
        <v>955</v>
      </c>
      <c r="BM1025" s="194" t="s">
        <v>2014</v>
      </c>
    </row>
    <row r="1026" spans="2:65" s="119" customFormat="1" ht="29.25" x14ac:dyDescent="0.25">
      <c r="B1026" s="120"/>
      <c r="D1026" s="196" t="s">
        <v>865</v>
      </c>
      <c r="F1026" s="197" t="s">
        <v>2015</v>
      </c>
      <c r="L1026" s="120"/>
      <c r="M1026" s="198"/>
      <c r="T1026" s="199"/>
      <c r="AT1026" s="112" t="s">
        <v>865</v>
      </c>
      <c r="AU1026" s="112" t="s">
        <v>240</v>
      </c>
    </row>
    <row r="1027" spans="2:65" s="119" customFormat="1" x14ac:dyDescent="0.25">
      <c r="B1027" s="120"/>
      <c r="D1027" s="200" t="s">
        <v>867</v>
      </c>
      <c r="F1027" s="472" t="s">
        <v>2016</v>
      </c>
      <c r="L1027" s="120"/>
      <c r="M1027" s="198"/>
      <c r="T1027" s="199"/>
      <c r="AT1027" s="112" t="s">
        <v>867</v>
      </c>
      <c r="AU1027" s="112" t="s">
        <v>240</v>
      </c>
    </row>
    <row r="1028" spans="2:65" s="202" customFormat="1" ht="11.25" x14ac:dyDescent="0.25">
      <c r="B1028" s="203"/>
      <c r="D1028" s="196" t="s">
        <v>869</v>
      </c>
      <c r="E1028" s="204" t="s">
        <v>792</v>
      </c>
      <c r="F1028" s="205" t="s">
        <v>2017</v>
      </c>
      <c r="H1028" s="206">
        <v>623.70000000000005</v>
      </c>
      <c r="L1028" s="203"/>
      <c r="M1028" s="207"/>
      <c r="T1028" s="208"/>
      <c r="AT1028" s="204" t="s">
        <v>869</v>
      </c>
      <c r="AU1028" s="204" t="s">
        <v>240</v>
      </c>
      <c r="AV1028" s="202" t="s">
        <v>240</v>
      </c>
      <c r="AW1028" s="202" t="s">
        <v>871</v>
      </c>
      <c r="AX1028" s="202" t="s">
        <v>857</v>
      </c>
      <c r="AY1028" s="204" t="s">
        <v>858</v>
      </c>
    </row>
    <row r="1029" spans="2:65" s="202" customFormat="1" ht="22.5" x14ac:dyDescent="0.25">
      <c r="B1029" s="203"/>
      <c r="D1029" s="196" t="s">
        <v>869</v>
      </c>
      <c r="E1029" s="204" t="s">
        <v>792</v>
      </c>
      <c r="F1029" s="205" t="s">
        <v>2018</v>
      </c>
      <c r="H1029" s="206">
        <v>52.85</v>
      </c>
      <c r="L1029" s="203"/>
      <c r="M1029" s="207"/>
      <c r="T1029" s="208"/>
      <c r="AT1029" s="204" t="s">
        <v>869</v>
      </c>
      <c r="AU1029" s="204" t="s">
        <v>240</v>
      </c>
      <c r="AV1029" s="202" t="s">
        <v>240</v>
      </c>
      <c r="AW1029" s="202" t="s">
        <v>871</v>
      </c>
      <c r="AX1029" s="202" t="s">
        <v>857</v>
      </c>
      <c r="AY1029" s="204" t="s">
        <v>858</v>
      </c>
    </row>
    <row r="1030" spans="2:65" s="119" customFormat="1" ht="24.2" customHeight="1" x14ac:dyDescent="0.25">
      <c r="B1030" s="120"/>
      <c r="C1030" s="432" t="s">
        <v>2019</v>
      </c>
      <c r="D1030" s="432" t="s">
        <v>932</v>
      </c>
      <c r="E1030" s="433" t="s">
        <v>2020</v>
      </c>
      <c r="F1030" s="434" t="s">
        <v>2021</v>
      </c>
      <c r="G1030" s="435" t="s">
        <v>196</v>
      </c>
      <c r="H1030" s="436">
        <v>257.089</v>
      </c>
      <c r="I1030" s="437"/>
      <c r="J1030" s="437">
        <f>ROUND(I1030*H1030,2)</f>
        <v>0</v>
      </c>
      <c r="K1030" s="434" t="s">
        <v>862</v>
      </c>
      <c r="L1030" s="215"/>
      <c r="M1030" s="216" t="s">
        <v>792</v>
      </c>
      <c r="N1030" s="217" t="s">
        <v>809</v>
      </c>
      <c r="O1030" s="192">
        <v>0</v>
      </c>
      <c r="P1030" s="192">
        <f>O1030*H1030</f>
        <v>0</v>
      </c>
      <c r="Q1030" s="192">
        <v>1E-3</v>
      </c>
      <c r="R1030" s="192">
        <f>Q1030*H1030</f>
        <v>0.25708900000000001</v>
      </c>
      <c r="S1030" s="192">
        <v>0</v>
      </c>
      <c r="T1030" s="193">
        <f>S1030*H1030</f>
        <v>0</v>
      </c>
      <c r="AR1030" s="194" t="s">
        <v>1063</v>
      </c>
      <c r="AT1030" s="194" t="s">
        <v>932</v>
      </c>
      <c r="AU1030" s="194" t="s">
        <v>240</v>
      </c>
      <c r="AY1030" s="112" t="s">
        <v>858</v>
      </c>
      <c r="BE1030" s="195">
        <f>IF(N1030="základní",J1030,0)</f>
        <v>0</v>
      </c>
      <c r="BF1030" s="195">
        <f>IF(N1030="snížená",J1030,0)</f>
        <v>0</v>
      </c>
      <c r="BG1030" s="195">
        <f>IF(N1030="zákl. přenesená",J1030,0)</f>
        <v>0</v>
      </c>
      <c r="BH1030" s="195">
        <f>IF(N1030="sníž. přenesená",J1030,0)</f>
        <v>0</v>
      </c>
      <c r="BI1030" s="195">
        <f>IF(N1030="nulová",J1030,0)</f>
        <v>0</v>
      </c>
      <c r="BJ1030" s="112" t="s">
        <v>544</v>
      </c>
      <c r="BK1030" s="195">
        <f>ROUND(I1030*H1030,2)</f>
        <v>0</v>
      </c>
      <c r="BL1030" s="112" t="s">
        <v>955</v>
      </c>
      <c r="BM1030" s="194" t="s">
        <v>2022</v>
      </c>
    </row>
    <row r="1031" spans="2:65" s="119" customFormat="1" ht="19.5" x14ac:dyDescent="0.25">
      <c r="B1031" s="120"/>
      <c r="D1031" s="196" t="s">
        <v>865</v>
      </c>
      <c r="F1031" s="197" t="s">
        <v>2021</v>
      </c>
      <c r="L1031" s="120"/>
      <c r="M1031" s="198"/>
      <c r="T1031" s="199"/>
      <c r="AT1031" s="112" t="s">
        <v>865</v>
      </c>
      <c r="AU1031" s="112" t="s">
        <v>240</v>
      </c>
    </row>
    <row r="1032" spans="2:65" s="202" customFormat="1" ht="11.25" x14ac:dyDescent="0.25">
      <c r="B1032" s="203"/>
      <c r="D1032" s="196" t="s">
        <v>869</v>
      </c>
      <c r="F1032" s="205" t="s">
        <v>2023</v>
      </c>
      <c r="H1032" s="206">
        <v>257.089</v>
      </c>
      <c r="L1032" s="203"/>
      <c r="M1032" s="207"/>
      <c r="T1032" s="208"/>
      <c r="AT1032" s="204" t="s">
        <v>869</v>
      </c>
      <c r="AU1032" s="204" t="s">
        <v>240</v>
      </c>
      <c r="AV1032" s="202" t="s">
        <v>240</v>
      </c>
      <c r="AW1032" s="202" t="s">
        <v>787</v>
      </c>
      <c r="AX1032" s="202" t="s">
        <v>544</v>
      </c>
      <c r="AY1032" s="204" t="s">
        <v>858</v>
      </c>
    </row>
    <row r="1033" spans="2:65" s="119" customFormat="1" ht="24.2" customHeight="1" x14ac:dyDescent="0.25">
      <c r="B1033" s="120"/>
      <c r="C1033" s="418" t="s">
        <v>2024</v>
      </c>
      <c r="D1033" s="418" t="s">
        <v>512</v>
      </c>
      <c r="E1033" s="419" t="s">
        <v>167</v>
      </c>
      <c r="F1033" s="420" t="s">
        <v>168</v>
      </c>
      <c r="G1033" s="421" t="s">
        <v>66</v>
      </c>
      <c r="H1033" s="422">
        <v>691.49</v>
      </c>
      <c r="I1033" s="423"/>
      <c r="J1033" s="423">
        <f>ROUND(I1033*H1033,2)</f>
        <v>0</v>
      </c>
      <c r="K1033" s="420" t="s">
        <v>862</v>
      </c>
      <c r="L1033" s="120"/>
      <c r="M1033" s="190" t="s">
        <v>792</v>
      </c>
      <c r="N1033" s="191" t="s">
        <v>809</v>
      </c>
      <c r="O1033" s="192">
        <v>2.4E-2</v>
      </c>
      <c r="P1033" s="192">
        <f>O1033*H1033</f>
        <v>16.595760000000002</v>
      </c>
      <c r="Q1033" s="192">
        <v>0</v>
      </c>
      <c r="R1033" s="192">
        <f>Q1033*H1033</f>
        <v>0</v>
      </c>
      <c r="S1033" s="192">
        <v>0</v>
      </c>
      <c r="T1033" s="193">
        <f>S1033*H1033</f>
        <v>0</v>
      </c>
      <c r="AR1033" s="194" t="s">
        <v>955</v>
      </c>
      <c r="AT1033" s="194" t="s">
        <v>512</v>
      </c>
      <c r="AU1033" s="194" t="s">
        <v>240</v>
      </c>
      <c r="AY1033" s="112" t="s">
        <v>858</v>
      </c>
      <c r="BE1033" s="195">
        <f>IF(N1033="základní",J1033,0)</f>
        <v>0</v>
      </c>
      <c r="BF1033" s="195">
        <f>IF(N1033="snížená",J1033,0)</f>
        <v>0</v>
      </c>
      <c r="BG1033" s="195">
        <f>IF(N1033="zákl. přenesená",J1033,0)</f>
        <v>0</v>
      </c>
      <c r="BH1033" s="195">
        <f>IF(N1033="sníž. přenesená",J1033,0)</f>
        <v>0</v>
      </c>
      <c r="BI1033" s="195">
        <f>IF(N1033="nulová",J1033,0)</f>
        <v>0</v>
      </c>
      <c r="BJ1033" s="112" t="s">
        <v>544</v>
      </c>
      <c r="BK1033" s="195">
        <f>ROUND(I1033*H1033,2)</f>
        <v>0</v>
      </c>
      <c r="BL1033" s="112" t="s">
        <v>955</v>
      </c>
      <c r="BM1033" s="194" t="s">
        <v>2025</v>
      </c>
    </row>
    <row r="1034" spans="2:65" s="119" customFormat="1" ht="19.5" x14ac:dyDescent="0.25">
      <c r="B1034" s="120"/>
      <c r="D1034" s="196" t="s">
        <v>865</v>
      </c>
      <c r="F1034" s="197" t="s">
        <v>2026</v>
      </c>
      <c r="L1034" s="120"/>
      <c r="M1034" s="198"/>
      <c r="T1034" s="199"/>
      <c r="AT1034" s="112" t="s">
        <v>865</v>
      </c>
      <c r="AU1034" s="112" t="s">
        <v>240</v>
      </c>
    </row>
    <row r="1035" spans="2:65" s="119" customFormat="1" x14ac:dyDescent="0.25">
      <c r="B1035" s="120"/>
      <c r="D1035" s="200" t="s">
        <v>867</v>
      </c>
      <c r="F1035" s="472" t="s">
        <v>2027</v>
      </c>
      <c r="L1035" s="120"/>
      <c r="M1035" s="198"/>
      <c r="T1035" s="199"/>
      <c r="AT1035" s="112" t="s">
        <v>867</v>
      </c>
      <c r="AU1035" s="112" t="s">
        <v>240</v>
      </c>
    </row>
    <row r="1036" spans="2:65" s="202" customFormat="1" ht="11.25" x14ac:dyDescent="0.25">
      <c r="B1036" s="203"/>
      <c r="D1036" s="196" t="s">
        <v>869</v>
      </c>
      <c r="E1036" s="204" t="s">
        <v>792</v>
      </c>
      <c r="F1036" s="205" t="s">
        <v>2017</v>
      </c>
      <c r="H1036" s="206">
        <v>623.70000000000005</v>
      </c>
      <c r="L1036" s="203"/>
      <c r="M1036" s="207"/>
      <c r="T1036" s="208"/>
      <c r="AT1036" s="204" t="s">
        <v>869</v>
      </c>
      <c r="AU1036" s="204" t="s">
        <v>240</v>
      </c>
      <c r="AV1036" s="202" t="s">
        <v>240</v>
      </c>
      <c r="AW1036" s="202" t="s">
        <v>871</v>
      </c>
      <c r="AX1036" s="202" t="s">
        <v>857</v>
      </c>
      <c r="AY1036" s="204" t="s">
        <v>858</v>
      </c>
    </row>
    <row r="1037" spans="2:65" s="202" customFormat="1" ht="22.5" x14ac:dyDescent="0.25">
      <c r="B1037" s="203"/>
      <c r="D1037" s="196" t="s">
        <v>869</v>
      </c>
      <c r="E1037" s="204" t="s">
        <v>792</v>
      </c>
      <c r="F1037" s="205" t="s">
        <v>2018</v>
      </c>
      <c r="H1037" s="206">
        <v>52.85</v>
      </c>
      <c r="L1037" s="203"/>
      <c r="M1037" s="207"/>
      <c r="T1037" s="208"/>
      <c r="AT1037" s="204" t="s">
        <v>869</v>
      </c>
      <c r="AU1037" s="204" t="s">
        <v>240</v>
      </c>
      <c r="AV1037" s="202" t="s">
        <v>240</v>
      </c>
      <c r="AW1037" s="202" t="s">
        <v>871</v>
      </c>
      <c r="AX1037" s="202" t="s">
        <v>857</v>
      </c>
      <c r="AY1037" s="204" t="s">
        <v>858</v>
      </c>
    </row>
    <row r="1038" spans="2:65" s="202" customFormat="1" ht="22.5" x14ac:dyDescent="0.25">
      <c r="B1038" s="203"/>
      <c r="D1038" s="196" t="s">
        <v>869</v>
      </c>
      <c r="E1038" s="204" t="s">
        <v>792</v>
      </c>
      <c r="F1038" s="205" t="s">
        <v>2028</v>
      </c>
      <c r="H1038" s="206">
        <v>14.94</v>
      </c>
      <c r="L1038" s="203"/>
      <c r="M1038" s="207"/>
      <c r="T1038" s="208"/>
      <c r="AT1038" s="204" t="s">
        <v>869</v>
      </c>
      <c r="AU1038" s="204" t="s">
        <v>240</v>
      </c>
      <c r="AV1038" s="202" t="s">
        <v>240</v>
      </c>
      <c r="AW1038" s="202" t="s">
        <v>871</v>
      </c>
      <c r="AX1038" s="202" t="s">
        <v>857</v>
      </c>
      <c r="AY1038" s="204" t="s">
        <v>858</v>
      </c>
    </row>
    <row r="1039" spans="2:65" s="119" customFormat="1" ht="24.2" customHeight="1" x14ac:dyDescent="0.25">
      <c r="B1039" s="120"/>
      <c r="C1039" s="418" t="s">
        <v>2029</v>
      </c>
      <c r="D1039" s="418" t="s">
        <v>512</v>
      </c>
      <c r="E1039" s="419" t="s">
        <v>169</v>
      </c>
      <c r="F1039" s="420" t="s">
        <v>170</v>
      </c>
      <c r="G1039" s="421" t="s">
        <v>66</v>
      </c>
      <c r="H1039" s="422">
        <v>306.95</v>
      </c>
      <c r="I1039" s="423"/>
      <c r="J1039" s="423">
        <f>ROUND(I1039*H1039,2)</f>
        <v>0</v>
      </c>
      <c r="K1039" s="420" t="s">
        <v>862</v>
      </c>
      <c r="L1039" s="120"/>
      <c r="M1039" s="190" t="s">
        <v>792</v>
      </c>
      <c r="N1039" s="191" t="s">
        <v>809</v>
      </c>
      <c r="O1039" s="192">
        <v>5.3999999999999999E-2</v>
      </c>
      <c r="P1039" s="192">
        <f>O1039*H1039</f>
        <v>16.575299999999999</v>
      </c>
      <c r="Q1039" s="192">
        <v>0</v>
      </c>
      <c r="R1039" s="192">
        <f>Q1039*H1039</f>
        <v>0</v>
      </c>
      <c r="S1039" s="192">
        <v>0</v>
      </c>
      <c r="T1039" s="193">
        <f>S1039*H1039</f>
        <v>0</v>
      </c>
      <c r="AR1039" s="194" t="s">
        <v>955</v>
      </c>
      <c r="AT1039" s="194" t="s">
        <v>512</v>
      </c>
      <c r="AU1039" s="194" t="s">
        <v>240</v>
      </c>
      <c r="AY1039" s="112" t="s">
        <v>858</v>
      </c>
      <c r="BE1039" s="195">
        <f>IF(N1039="základní",J1039,0)</f>
        <v>0</v>
      </c>
      <c r="BF1039" s="195">
        <f>IF(N1039="snížená",J1039,0)</f>
        <v>0</v>
      </c>
      <c r="BG1039" s="195">
        <f>IF(N1039="zákl. přenesená",J1039,0)</f>
        <v>0</v>
      </c>
      <c r="BH1039" s="195">
        <f>IF(N1039="sníž. přenesená",J1039,0)</f>
        <v>0</v>
      </c>
      <c r="BI1039" s="195">
        <f>IF(N1039="nulová",J1039,0)</f>
        <v>0</v>
      </c>
      <c r="BJ1039" s="112" t="s">
        <v>544</v>
      </c>
      <c r="BK1039" s="195">
        <f>ROUND(I1039*H1039,2)</f>
        <v>0</v>
      </c>
      <c r="BL1039" s="112" t="s">
        <v>955</v>
      </c>
      <c r="BM1039" s="194" t="s">
        <v>2030</v>
      </c>
    </row>
    <row r="1040" spans="2:65" s="119" customFormat="1" ht="19.5" x14ac:dyDescent="0.25">
      <c r="B1040" s="120"/>
      <c r="D1040" s="196" t="s">
        <v>865</v>
      </c>
      <c r="F1040" s="197" t="s">
        <v>2031</v>
      </c>
      <c r="L1040" s="120"/>
      <c r="M1040" s="198"/>
      <c r="T1040" s="199"/>
      <c r="AT1040" s="112" t="s">
        <v>865</v>
      </c>
      <c r="AU1040" s="112" t="s">
        <v>240</v>
      </c>
    </row>
    <row r="1041" spans="2:65" s="119" customFormat="1" x14ac:dyDescent="0.25">
      <c r="B1041" s="120"/>
      <c r="D1041" s="200" t="s">
        <v>867</v>
      </c>
      <c r="F1041" s="472" t="s">
        <v>2032</v>
      </c>
      <c r="L1041" s="120"/>
      <c r="M1041" s="198"/>
      <c r="T1041" s="199"/>
      <c r="AT1041" s="112" t="s">
        <v>867</v>
      </c>
      <c r="AU1041" s="112" t="s">
        <v>240</v>
      </c>
    </row>
    <row r="1042" spans="2:65" s="209" customFormat="1" ht="11.25" x14ac:dyDescent="0.25">
      <c r="B1042" s="210"/>
      <c r="D1042" s="196" t="s">
        <v>869</v>
      </c>
      <c r="E1042" s="211" t="s">
        <v>792</v>
      </c>
      <c r="F1042" s="212" t="s">
        <v>2033</v>
      </c>
      <c r="H1042" s="211" t="s">
        <v>792</v>
      </c>
      <c r="L1042" s="210"/>
      <c r="M1042" s="213"/>
      <c r="T1042" s="214"/>
      <c r="AT1042" s="211" t="s">
        <v>869</v>
      </c>
      <c r="AU1042" s="211" t="s">
        <v>240</v>
      </c>
      <c r="AV1042" s="209" t="s">
        <v>544</v>
      </c>
      <c r="AW1042" s="209" t="s">
        <v>871</v>
      </c>
      <c r="AX1042" s="209" t="s">
        <v>857</v>
      </c>
      <c r="AY1042" s="211" t="s">
        <v>858</v>
      </c>
    </row>
    <row r="1043" spans="2:65" s="202" customFormat="1" ht="11.25" x14ac:dyDescent="0.25">
      <c r="B1043" s="203"/>
      <c r="D1043" s="196" t="s">
        <v>869</v>
      </c>
      <c r="E1043" s="204" t="s">
        <v>792</v>
      </c>
      <c r="F1043" s="205" t="s">
        <v>2034</v>
      </c>
      <c r="H1043" s="206">
        <v>259.14999999999998</v>
      </c>
      <c r="L1043" s="203"/>
      <c r="M1043" s="207"/>
      <c r="T1043" s="208"/>
      <c r="AT1043" s="204" t="s">
        <v>869</v>
      </c>
      <c r="AU1043" s="204" t="s">
        <v>240</v>
      </c>
      <c r="AV1043" s="202" t="s">
        <v>240</v>
      </c>
      <c r="AW1043" s="202" t="s">
        <v>871</v>
      </c>
      <c r="AX1043" s="202" t="s">
        <v>857</v>
      </c>
      <c r="AY1043" s="204" t="s">
        <v>858</v>
      </c>
    </row>
    <row r="1044" spans="2:65" s="202" customFormat="1" ht="11.25" x14ac:dyDescent="0.25">
      <c r="B1044" s="203"/>
      <c r="D1044" s="196" t="s">
        <v>869</v>
      </c>
      <c r="E1044" s="204" t="s">
        <v>792</v>
      </c>
      <c r="F1044" s="205" t="s">
        <v>2035</v>
      </c>
      <c r="H1044" s="206">
        <v>38.4</v>
      </c>
      <c r="L1044" s="203"/>
      <c r="M1044" s="207"/>
      <c r="T1044" s="208"/>
      <c r="AT1044" s="204" t="s">
        <v>869</v>
      </c>
      <c r="AU1044" s="204" t="s">
        <v>240</v>
      </c>
      <c r="AV1044" s="202" t="s">
        <v>240</v>
      </c>
      <c r="AW1044" s="202" t="s">
        <v>871</v>
      </c>
      <c r="AX1044" s="202" t="s">
        <v>857</v>
      </c>
      <c r="AY1044" s="204" t="s">
        <v>858</v>
      </c>
    </row>
    <row r="1045" spans="2:65" s="202" customFormat="1" ht="11.25" x14ac:dyDescent="0.25">
      <c r="B1045" s="203"/>
      <c r="D1045" s="196" t="s">
        <v>869</v>
      </c>
      <c r="E1045" s="204" t="s">
        <v>792</v>
      </c>
      <c r="F1045" s="205" t="s">
        <v>2036</v>
      </c>
      <c r="H1045" s="206">
        <v>9.4</v>
      </c>
      <c r="L1045" s="203"/>
      <c r="M1045" s="207"/>
      <c r="T1045" s="208"/>
      <c r="AT1045" s="204" t="s">
        <v>869</v>
      </c>
      <c r="AU1045" s="204" t="s">
        <v>240</v>
      </c>
      <c r="AV1045" s="202" t="s">
        <v>240</v>
      </c>
      <c r="AW1045" s="202" t="s">
        <v>871</v>
      </c>
      <c r="AX1045" s="202" t="s">
        <v>857</v>
      </c>
      <c r="AY1045" s="204" t="s">
        <v>858</v>
      </c>
    </row>
    <row r="1046" spans="2:65" s="119" customFormat="1" ht="16.5" customHeight="1" x14ac:dyDescent="0.25">
      <c r="B1046" s="120"/>
      <c r="C1046" s="432" t="s">
        <v>2037</v>
      </c>
      <c r="D1046" s="432" t="s">
        <v>932</v>
      </c>
      <c r="E1046" s="433" t="s">
        <v>177</v>
      </c>
      <c r="F1046" s="434" t="s">
        <v>178</v>
      </c>
      <c r="G1046" s="435" t="s">
        <v>63</v>
      </c>
      <c r="H1046" s="436">
        <v>0.33900000000000002</v>
      </c>
      <c r="I1046" s="437"/>
      <c r="J1046" s="437">
        <f>ROUND(I1046*H1046,2)</f>
        <v>0</v>
      </c>
      <c r="K1046" s="434" t="s">
        <v>862</v>
      </c>
      <c r="L1046" s="215"/>
      <c r="M1046" s="216" t="s">
        <v>792</v>
      </c>
      <c r="N1046" s="217" t="s">
        <v>809</v>
      </c>
      <c r="O1046" s="192">
        <v>0</v>
      </c>
      <c r="P1046" s="192">
        <f>O1046*H1046</f>
        <v>0</v>
      </c>
      <c r="Q1046" s="192">
        <v>1</v>
      </c>
      <c r="R1046" s="192">
        <f>Q1046*H1046</f>
        <v>0.33900000000000002</v>
      </c>
      <c r="S1046" s="192">
        <v>0</v>
      </c>
      <c r="T1046" s="193">
        <f>S1046*H1046</f>
        <v>0</v>
      </c>
      <c r="AR1046" s="194" t="s">
        <v>1063</v>
      </c>
      <c r="AT1046" s="194" t="s">
        <v>932</v>
      </c>
      <c r="AU1046" s="194" t="s">
        <v>240</v>
      </c>
      <c r="AY1046" s="112" t="s">
        <v>858</v>
      </c>
      <c r="BE1046" s="195">
        <f>IF(N1046="základní",J1046,0)</f>
        <v>0</v>
      </c>
      <c r="BF1046" s="195">
        <f>IF(N1046="snížená",J1046,0)</f>
        <v>0</v>
      </c>
      <c r="BG1046" s="195">
        <f>IF(N1046="zákl. přenesená",J1046,0)</f>
        <v>0</v>
      </c>
      <c r="BH1046" s="195">
        <f>IF(N1046="sníž. přenesená",J1046,0)</f>
        <v>0</v>
      </c>
      <c r="BI1046" s="195">
        <f>IF(N1046="nulová",J1046,0)</f>
        <v>0</v>
      </c>
      <c r="BJ1046" s="112" t="s">
        <v>544</v>
      </c>
      <c r="BK1046" s="195">
        <f>ROUND(I1046*H1046,2)</f>
        <v>0</v>
      </c>
      <c r="BL1046" s="112" t="s">
        <v>955</v>
      </c>
      <c r="BM1046" s="194" t="s">
        <v>2038</v>
      </c>
    </row>
    <row r="1047" spans="2:65" s="119" customFormat="1" x14ac:dyDescent="0.25">
      <c r="B1047" s="120"/>
      <c r="D1047" s="196" t="s">
        <v>865</v>
      </c>
      <c r="F1047" s="197" t="s">
        <v>178</v>
      </c>
      <c r="L1047" s="120"/>
      <c r="M1047" s="198"/>
      <c r="T1047" s="199"/>
      <c r="AT1047" s="112" t="s">
        <v>865</v>
      </c>
      <c r="AU1047" s="112" t="s">
        <v>240</v>
      </c>
    </row>
    <row r="1048" spans="2:65" s="202" customFormat="1" ht="11.25" x14ac:dyDescent="0.25">
      <c r="B1048" s="203"/>
      <c r="D1048" s="196" t="s">
        <v>869</v>
      </c>
      <c r="E1048" s="204" t="s">
        <v>792</v>
      </c>
      <c r="F1048" s="205" t="s">
        <v>2039</v>
      </c>
      <c r="H1048" s="206">
        <v>998.44</v>
      </c>
      <c r="L1048" s="203"/>
      <c r="M1048" s="207"/>
      <c r="T1048" s="208"/>
      <c r="AT1048" s="204" t="s">
        <v>869</v>
      </c>
      <c r="AU1048" s="204" t="s">
        <v>240</v>
      </c>
      <c r="AV1048" s="202" t="s">
        <v>240</v>
      </c>
      <c r="AW1048" s="202" t="s">
        <v>871</v>
      </c>
      <c r="AX1048" s="202" t="s">
        <v>857</v>
      </c>
      <c r="AY1048" s="204" t="s">
        <v>858</v>
      </c>
    </row>
    <row r="1049" spans="2:65" s="202" customFormat="1" ht="11.25" x14ac:dyDescent="0.25">
      <c r="B1049" s="203"/>
      <c r="D1049" s="196" t="s">
        <v>869</v>
      </c>
      <c r="F1049" s="205" t="s">
        <v>2040</v>
      </c>
      <c r="H1049" s="206">
        <v>0.33900000000000002</v>
      </c>
      <c r="L1049" s="203"/>
      <c r="M1049" s="207"/>
      <c r="T1049" s="208"/>
      <c r="AT1049" s="204" t="s">
        <v>869</v>
      </c>
      <c r="AU1049" s="204" t="s">
        <v>240</v>
      </c>
      <c r="AV1049" s="202" t="s">
        <v>240</v>
      </c>
      <c r="AW1049" s="202" t="s">
        <v>787</v>
      </c>
      <c r="AX1049" s="202" t="s">
        <v>544</v>
      </c>
      <c r="AY1049" s="204" t="s">
        <v>858</v>
      </c>
    </row>
    <row r="1050" spans="2:65" s="119" customFormat="1" ht="24.2" customHeight="1" x14ac:dyDescent="0.25">
      <c r="B1050" s="120"/>
      <c r="C1050" s="418" t="s">
        <v>2041</v>
      </c>
      <c r="D1050" s="418" t="s">
        <v>512</v>
      </c>
      <c r="E1050" s="419" t="s">
        <v>171</v>
      </c>
      <c r="F1050" s="420" t="s">
        <v>172</v>
      </c>
      <c r="G1050" s="421" t="s">
        <v>66</v>
      </c>
      <c r="H1050" s="422">
        <v>691.49</v>
      </c>
      <c r="I1050" s="423"/>
      <c r="J1050" s="423">
        <f>ROUND(I1050*H1050,2)</f>
        <v>0</v>
      </c>
      <c r="K1050" s="420" t="s">
        <v>862</v>
      </c>
      <c r="L1050" s="120"/>
      <c r="M1050" s="190" t="s">
        <v>792</v>
      </c>
      <c r="N1050" s="191" t="s">
        <v>809</v>
      </c>
      <c r="O1050" s="192">
        <v>0.222</v>
      </c>
      <c r="P1050" s="192">
        <f>O1050*H1050</f>
        <v>153.51078000000001</v>
      </c>
      <c r="Q1050" s="192">
        <v>4.0000000000000002E-4</v>
      </c>
      <c r="R1050" s="192">
        <f>Q1050*H1050</f>
        <v>0.27659600000000001</v>
      </c>
      <c r="S1050" s="192">
        <v>0</v>
      </c>
      <c r="T1050" s="193">
        <f>S1050*H1050</f>
        <v>0</v>
      </c>
      <c r="AR1050" s="194" t="s">
        <v>955</v>
      </c>
      <c r="AT1050" s="194" t="s">
        <v>512</v>
      </c>
      <c r="AU1050" s="194" t="s">
        <v>240</v>
      </c>
      <c r="AY1050" s="112" t="s">
        <v>858</v>
      </c>
      <c r="BE1050" s="195">
        <f>IF(N1050="základní",J1050,0)</f>
        <v>0</v>
      </c>
      <c r="BF1050" s="195">
        <f>IF(N1050="snížená",J1050,0)</f>
        <v>0</v>
      </c>
      <c r="BG1050" s="195">
        <f>IF(N1050="zákl. přenesená",J1050,0)</f>
        <v>0</v>
      </c>
      <c r="BH1050" s="195">
        <f>IF(N1050="sníž. přenesená",J1050,0)</f>
        <v>0</v>
      </c>
      <c r="BI1050" s="195">
        <f>IF(N1050="nulová",J1050,0)</f>
        <v>0</v>
      </c>
      <c r="BJ1050" s="112" t="s">
        <v>544</v>
      </c>
      <c r="BK1050" s="195">
        <f>ROUND(I1050*H1050,2)</f>
        <v>0</v>
      </c>
      <c r="BL1050" s="112" t="s">
        <v>955</v>
      </c>
      <c r="BM1050" s="194" t="s">
        <v>2042</v>
      </c>
    </row>
    <row r="1051" spans="2:65" s="119" customFormat="1" ht="19.5" x14ac:dyDescent="0.25">
      <c r="B1051" s="120"/>
      <c r="D1051" s="196" t="s">
        <v>865</v>
      </c>
      <c r="F1051" s="197" t="s">
        <v>2043</v>
      </c>
      <c r="L1051" s="120"/>
      <c r="M1051" s="198"/>
      <c r="T1051" s="199"/>
      <c r="AT1051" s="112" t="s">
        <v>865</v>
      </c>
      <c r="AU1051" s="112" t="s">
        <v>240</v>
      </c>
    </row>
    <row r="1052" spans="2:65" s="119" customFormat="1" x14ac:dyDescent="0.25">
      <c r="B1052" s="120"/>
      <c r="D1052" s="200" t="s">
        <v>867</v>
      </c>
      <c r="F1052" s="472" t="s">
        <v>2044</v>
      </c>
      <c r="L1052" s="120"/>
      <c r="M1052" s="198"/>
      <c r="T1052" s="199"/>
      <c r="AT1052" s="112" t="s">
        <v>867</v>
      </c>
      <c r="AU1052" s="112" t="s">
        <v>240</v>
      </c>
    </row>
    <row r="1053" spans="2:65" s="202" customFormat="1" ht="11.25" x14ac:dyDescent="0.25">
      <c r="B1053" s="203"/>
      <c r="D1053" s="196" t="s">
        <v>869</v>
      </c>
      <c r="E1053" s="204" t="s">
        <v>792</v>
      </c>
      <c r="F1053" s="205" t="s">
        <v>2017</v>
      </c>
      <c r="H1053" s="206">
        <v>623.70000000000005</v>
      </c>
      <c r="L1053" s="203"/>
      <c r="M1053" s="207"/>
      <c r="T1053" s="208"/>
      <c r="AT1053" s="204" t="s">
        <v>869</v>
      </c>
      <c r="AU1053" s="204" t="s">
        <v>240</v>
      </c>
      <c r="AV1053" s="202" t="s">
        <v>240</v>
      </c>
      <c r="AW1053" s="202" t="s">
        <v>871</v>
      </c>
      <c r="AX1053" s="202" t="s">
        <v>857</v>
      </c>
      <c r="AY1053" s="204" t="s">
        <v>858</v>
      </c>
    </row>
    <row r="1054" spans="2:65" s="202" customFormat="1" ht="22.5" x14ac:dyDescent="0.25">
      <c r="B1054" s="203"/>
      <c r="D1054" s="196" t="s">
        <v>869</v>
      </c>
      <c r="E1054" s="204" t="s">
        <v>792</v>
      </c>
      <c r="F1054" s="205" t="s">
        <v>2018</v>
      </c>
      <c r="H1054" s="206">
        <v>52.85</v>
      </c>
      <c r="L1054" s="203"/>
      <c r="M1054" s="207"/>
      <c r="T1054" s="208"/>
      <c r="AT1054" s="204" t="s">
        <v>869</v>
      </c>
      <c r="AU1054" s="204" t="s">
        <v>240</v>
      </c>
      <c r="AV1054" s="202" t="s">
        <v>240</v>
      </c>
      <c r="AW1054" s="202" t="s">
        <v>871</v>
      </c>
      <c r="AX1054" s="202" t="s">
        <v>857</v>
      </c>
      <c r="AY1054" s="204" t="s">
        <v>858</v>
      </c>
    </row>
    <row r="1055" spans="2:65" s="202" customFormat="1" ht="22.5" x14ac:dyDescent="0.25">
      <c r="B1055" s="203"/>
      <c r="D1055" s="196" t="s">
        <v>869</v>
      </c>
      <c r="E1055" s="204" t="s">
        <v>792</v>
      </c>
      <c r="F1055" s="205" t="s">
        <v>2028</v>
      </c>
      <c r="H1055" s="206">
        <v>14.94</v>
      </c>
      <c r="L1055" s="203"/>
      <c r="M1055" s="207"/>
      <c r="T1055" s="208"/>
      <c r="AT1055" s="204" t="s">
        <v>869</v>
      </c>
      <c r="AU1055" s="204" t="s">
        <v>240</v>
      </c>
      <c r="AV1055" s="202" t="s">
        <v>240</v>
      </c>
      <c r="AW1055" s="202" t="s">
        <v>871</v>
      </c>
      <c r="AX1055" s="202" t="s">
        <v>857</v>
      </c>
      <c r="AY1055" s="204" t="s">
        <v>858</v>
      </c>
    </row>
    <row r="1056" spans="2:65" s="119" customFormat="1" ht="24.2" customHeight="1" x14ac:dyDescent="0.25">
      <c r="B1056" s="120"/>
      <c r="C1056" s="418" t="s">
        <v>2045</v>
      </c>
      <c r="D1056" s="418" t="s">
        <v>512</v>
      </c>
      <c r="E1056" s="419" t="s">
        <v>173</v>
      </c>
      <c r="F1056" s="420" t="s">
        <v>174</v>
      </c>
      <c r="G1056" s="421" t="s">
        <v>66</v>
      </c>
      <c r="H1056" s="422">
        <v>306.95</v>
      </c>
      <c r="I1056" s="423"/>
      <c r="J1056" s="423">
        <f>ROUND(I1056*H1056,2)</f>
        <v>0</v>
      </c>
      <c r="K1056" s="420" t="s">
        <v>862</v>
      </c>
      <c r="L1056" s="120"/>
      <c r="M1056" s="190" t="s">
        <v>792</v>
      </c>
      <c r="N1056" s="191" t="s">
        <v>809</v>
      </c>
      <c r="O1056" s="192">
        <v>0.26</v>
      </c>
      <c r="P1056" s="192">
        <f>O1056*H1056</f>
        <v>79.807000000000002</v>
      </c>
      <c r="Q1056" s="192">
        <v>4.0000000000000002E-4</v>
      </c>
      <c r="R1056" s="192">
        <f>Q1056*H1056</f>
        <v>0.12278</v>
      </c>
      <c r="S1056" s="192">
        <v>0</v>
      </c>
      <c r="T1056" s="193">
        <f>S1056*H1056</f>
        <v>0</v>
      </c>
      <c r="AR1056" s="194" t="s">
        <v>955</v>
      </c>
      <c r="AT1056" s="194" t="s">
        <v>512</v>
      </c>
      <c r="AU1056" s="194" t="s">
        <v>240</v>
      </c>
      <c r="AY1056" s="112" t="s">
        <v>858</v>
      </c>
      <c r="BE1056" s="195">
        <f>IF(N1056="základní",J1056,0)</f>
        <v>0</v>
      </c>
      <c r="BF1056" s="195">
        <f>IF(N1056="snížená",J1056,0)</f>
        <v>0</v>
      </c>
      <c r="BG1056" s="195">
        <f>IF(N1056="zákl. přenesená",J1056,0)</f>
        <v>0</v>
      </c>
      <c r="BH1056" s="195">
        <f>IF(N1056="sníž. přenesená",J1056,0)</f>
        <v>0</v>
      </c>
      <c r="BI1056" s="195">
        <f>IF(N1056="nulová",J1056,0)</f>
        <v>0</v>
      </c>
      <c r="BJ1056" s="112" t="s">
        <v>544</v>
      </c>
      <c r="BK1056" s="195">
        <f>ROUND(I1056*H1056,2)</f>
        <v>0</v>
      </c>
      <c r="BL1056" s="112" t="s">
        <v>955</v>
      </c>
      <c r="BM1056" s="194" t="s">
        <v>2046</v>
      </c>
    </row>
    <row r="1057" spans="2:65" s="119" customFormat="1" ht="19.5" x14ac:dyDescent="0.25">
      <c r="B1057" s="120"/>
      <c r="D1057" s="196" t="s">
        <v>865</v>
      </c>
      <c r="F1057" s="197" t="s">
        <v>2047</v>
      </c>
      <c r="L1057" s="120"/>
      <c r="M1057" s="198"/>
      <c r="T1057" s="199"/>
      <c r="AT1057" s="112" t="s">
        <v>865</v>
      </c>
      <c r="AU1057" s="112" t="s">
        <v>240</v>
      </c>
    </row>
    <row r="1058" spans="2:65" s="119" customFormat="1" x14ac:dyDescent="0.25">
      <c r="B1058" s="120"/>
      <c r="D1058" s="200" t="s">
        <v>867</v>
      </c>
      <c r="F1058" s="472" t="s">
        <v>2048</v>
      </c>
      <c r="L1058" s="120"/>
      <c r="M1058" s="198"/>
      <c r="T1058" s="199"/>
      <c r="AT1058" s="112" t="s">
        <v>867</v>
      </c>
      <c r="AU1058" s="112" t="s">
        <v>240</v>
      </c>
    </row>
    <row r="1059" spans="2:65" s="209" customFormat="1" ht="11.25" x14ac:dyDescent="0.25">
      <c r="B1059" s="210"/>
      <c r="D1059" s="196" t="s">
        <v>869</v>
      </c>
      <c r="E1059" s="211" t="s">
        <v>792</v>
      </c>
      <c r="F1059" s="212" t="s">
        <v>2033</v>
      </c>
      <c r="H1059" s="211" t="s">
        <v>792</v>
      </c>
      <c r="L1059" s="210"/>
      <c r="M1059" s="213"/>
      <c r="T1059" s="214"/>
      <c r="AT1059" s="211" t="s">
        <v>869</v>
      </c>
      <c r="AU1059" s="211" t="s">
        <v>240</v>
      </c>
      <c r="AV1059" s="209" t="s">
        <v>544</v>
      </c>
      <c r="AW1059" s="209" t="s">
        <v>871</v>
      </c>
      <c r="AX1059" s="209" t="s">
        <v>857</v>
      </c>
      <c r="AY1059" s="211" t="s">
        <v>858</v>
      </c>
    </row>
    <row r="1060" spans="2:65" s="202" customFormat="1" ht="11.25" x14ac:dyDescent="0.25">
      <c r="B1060" s="203"/>
      <c r="D1060" s="196" t="s">
        <v>869</v>
      </c>
      <c r="E1060" s="204" t="s">
        <v>792</v>
      </c>
      <c r="F1060" s="205" t="s">
        <v>2049</v>
      </c>
      <c r="H1060" s="206">
        <v>193.45</v>
      </c>
      <c r="L1060" s="203"/>
      <c r="M1060" s="207"/>
      <c r="T1060" s="208"/>
      <c r="AT1060" s="204" t="s">
        <v>869</v>
      </c>
      <c r="AU1060" s="204" t="s">
        <v>240</v>
      </c>
      <c r="AV1060" s="202" t="s">
        <v>240</v>
      </c>
      <c r="AW1060" s="202" t="s">
        <v>871</v>
      </c>
      <c r="AX1060" s="202" t="s">
        <v>857</v>
      </c>
      <c r="AY1060" s="204" t="s">
        <v>858</v>
      </c>
    </row>
    <row r="1061" spans="2:65" s="202" customFormat="1" ht="11.25" x14ac:dyDescent="0.25">
      <c r="B1061" s="203"/>
      <c r="D1061" s="196" t="s">
        <v>869</v>
      </c>
      <c r="E1061" s="204" t="s">
        <v>792</v>
      </c>
      <c r="F1061" s="205" t="s">
        <v>2035</v>
      </c>
      <c r="H1061" s="206">
        <v>38.4</v>
      </c>
      <c r="L1061" s="203"/>
      <c r="M1061" s="207"/>
      <c r="T1061" s="208"/>
      <c r="AT1061" s="204" t="s">
        <v>869</v>
      </c>
      <c r="AU1061" s="204" t="s">
        <v>240</v>
      </c>
      <c r="AV1061" s="202" t="s">
        <v>240</v>
      </c>
      <c r="AW1061" s="202" t="s">
        <v>871</v>
      </c>
      <c r="AX1061" s="202" t="s">
        <v>857</v>
      </c>
      <c r="AY1061" s="204" t="s">
        <v>858</v>
      </c>
    </row>
    <row r="1062" spans="2:65" s="202" customFormat="1" ht="11.25" x14ac:dyDescent="0.25">
      <c r="B1062" s="203"/>
      <c r="D1062" s="196" t="s">
        <v>869</v>
      </c>
      <c r="E1062" s="204" t="s">
        <v>792</v>
      </c>
      <c r="F1062" s="205" t="s">
        <v>2036</v>
      </c>
      <c r="H1062" s="206">
        <v>9.4</v>
      </c>
      <c r="L1062" s="203"/>
      <c r="M1062" s="207"/>
      <c r="T1062" s="208"/>
      <c r="AT1062" s="204" t="s">
        <v>869</v>
      </c>
      <c r="AU1062" s="204" t="s">
        <v>240</v>
      </c>
      <c r="AV1062" s="202" t="s">
        <v>240</v>
      </c>
      <c r="AW1062" s="202" t="s">
        <v>871</v>
      </c>
      <c r="AX1062" s="202" t="s">
        <v>857</v>
      </c>
      <c r="AY1062" s="204" t="s">
        <v>858</v>
      </c>
    </row>
    <row r="1063" spans="2:65" s="202" customFormat="1" ht="11.25" x14ac:dyDescent="0.25">
      <c r="B1063" s="203"/>
      <c r="D1063" s="196" t="s">
        <v>869</v>
      </c>
      <c r="E1063" s="204" t="s">
        <v>792</v>
      </c>
      <c r="F1063" s="205" t="s">
        <v>2050</v>
      </c>
      <c r="H1063" s="206">
        <v>65.7</v>
      </c>
      <c r="L1063" s="203"/>
      <c r="M1063" s="207"/>
      <c r="T1063" s="208"/>
      <c r="AT1063" s="204" t="s">
        <v>869</v>
      </c>
      <c r="AU1063" s="204" t="s">
        <v>240</v>
      </c>
      <c r="AV1063" s="202" t="s">
        <v>240</v>
      </c>
      <c r="AW1063" s="202" t="s">
        <v>871</v>
      </c>
      <c r="AX1063" s="202" t="s">
        <v>857</v>
      </c>
      <c r="AY1063" s="204" t="s">
        <v>858</v>
      </c>
    </row>
    <row r="1064" spans="2:65" s="119" customFormat="1" ht="84.75" customHeight="1" x14ac:dyDescent="0.25">
      <c r="B1064" s="120"/>
      <c r="C1064" s="432" t="s">
        <v>2051</v>
      </c>
      <c r="D1064" s="432" t="s">
        <v>932</v>
      </c>
      <c r="E1064" s="433" t="s">
        <v>187</v>
      </c>
      <c r="F1064" s="434" t="s">
        <v>6553</v>
      </c>
      <c r="G1064" s="435" t="s">
        <v>66</v>
      </c>
      <c r="H1064" s="436">
        <v>10</v>
      </c>
      <c r="I1064" s="437"/>
      <c r="J1064" s="437">
        <f>ROUND(I1064*H1064,2)</f>
        <v>0</v>
      </c>
      <c r="K1064" s="434" t="s">
        <v>862</v>
      </c>
      <c r="L1064" s="215"/>
      <c r="M1064" s="216" t="s">
        <v>792</v>
      </c>
      <c r="N1064" s="217" t="s">
        <v>809</v>
      </c>
      <c r="O1064" s="192">
        <v>0</v>
      </c>
      <c r="P1064" s="192">
        <f>O1064*H1064</f>
        <v>0</v>
      </c>
      <c r="Q1064" s="192">
        <v>4.7000000000000002E-3</v>
      </c>
      <c r="R1064" s="192">
        <f>Q1064*H1064</f>
        <v>4.7E-2</v>
      </c>
      <c r="S1064" s="192">
        <v>0</v>
      </c>
      <c r="T1064" s="193">
        <f>S1064*H1064</f>
        <v>0</v>
      </c>
      <c r="AR1064" s="194" t="s">
        <v>1063</v>
      </c>
      <c r="AT1064" s="194" t="s">
        <v>932</v>
      </c>
      <c r="AU1064" s="194" t="s">
        <v>240</v>
      </c>
      <c r="AY1064" s="112" t="s">
        <v>858</v>
      </c>
      <c r="BE1064" s="195">
        <f>IF(N1064="základní",J1064,0)</f>
        <v>0</v>
      </c>
      <c r="BF1064" s="195">
        <f>IF(N1064="snížená",J1064,0)</f>
        <v>0</v>
      </c>
      <c r="BG1064" s="195">
        <f>IF(N1064="zákl. přenesená",J1064,0)</f>
        <v>0</v>
      </c>
      <c r="BH1064" s="195">
        <f>IF(N1064="sníž. přenesená",J1064,0)</f>
        <v>0</v>
      </c>
      <c r="BI1064" s="195">
        <f>IF(N1064="nulová",J1064,0)</f>
        <v>0</v>
      </c>
      <c r="BJ1064" s="112" t="s">
        <v>544</v>
      </c>
      <c r="BK1064" s="195">
        <f>ROUND(I1064*H1064,2)</f>
        <v>0</v>
      </c>
      <c r="BL1064" s="112" t="s">
        <v>955</v>
      </c>
      <c r="BM1064" s="194" t="s">
        <v>2053</v>
      </c>
    </row>
    <row r="1065" spans="2:65" s="119" customFormat="1" ht="29.25" x14ac:dyDescent="0.25">
      <c r="B1065" s="120"/>
      <c r="D1065" s="196" t="s">
        <v>865</v>
      </c>
      <c r="F1065" s="197" t="s">
        <v>2052</v>
      </c>
      <c r="L1065" s="120"/>
      <c r="M1065" s="198"/>
      <c r="T1065" s="199"/>
      <c r="AT1065" s="112" t="s">
        <v>865</v>
      </c>
      <c r="AU1065" s="112" t="s">
        <v>240</v>
      </c>
    </row>
    <row r="1066" spans="2:65" s="202" customFormat="1" ht="11.25" x14ac:dyDescent="0.25">
      <c r="B1066" s="203"/>
      <c r="D1066" s="196" t="s">
        <v>869</v>
      </c>
      <c r="E1066" s="204" t="s">
        <v>792</v>
      </c>
      <c r="F1066" s="205" t="s">
        <v>2039</v>
      </c>
      <c r="H1066" s="206">
        <v>998.44</v>
      </c>
      <c r="L1066" s="203"/>
      <c r="M1066" s="207"/>
      <c r="T1066" s="208"/>
      <c r="AT1066" s="204" t="s">
        <v>869</v>
      </c>
      <c r="AU1066" s="204" t="s">
        <v>240</v>
      </c>
      <c r="AV1066" s="202" t="s">
        <v>240</v>
      </c>
      <c r="AW1066" s="202" t="s">
        <v>871</v>
      </c>
      <c r="AX1066" s="202" t="s">
        <v>857</v>
      </c>
      <c r="AY1066" s="204" t="s">
        <v>858</v>
      </c>
    </row>
    <row r="1067" spans="2:65" s="202" customFormat="1" ht="11.25" x14ac:dyDescent="0.25">
      <c r="B1067" s="203"/>
      <c r="D1067" s="196" t="s">
        <v>869</v>
      </c>
      <c r="F1067" s="205" t="s">
        <v>2054</v>
      </c>
      <c r="H1067" s="206">
        <v>1219.095</v>
      </c>
      <c r="L1067" s="203"/>
      <c r="M1067" s="207"/>
      <c r="T1067" s="208"/>
      <c r="AT1067" s="204" t="s">
        <v>869</v>
      </c>
      <c r="AU1067" s="204" t="s">
        <v>240</v>
      </c>
      <c r="AV1067" s="202" t="s">
        <v>240</v>
      </c>
      <c r="AW1067" s="202" t="s">
        <v>787</v>
      </c>
      <c r="AX1067" s="202" t="s">
        <v>544</v>
      </c>
      <c r="AY1067" s="204" t="s">
        <v>858</v>
      </c>
    </row>
    <row r="1068" spans="2:65" s="119" customFormat="1" ht="24.2" customHeight="1" x14ac:dyDescent="0.25">
      <c r="B1068" s="120"/>
      <c r="C1068" s="418" t="s">
        <v>2055</v>
      </c>
      <c r="D1068" s="418" t="s">
        <v>512</v>
      </c>
      <c r="E1068" s="419" t="s">
        <v>2056</v>
      </c>
      <c r="F1068" s="420" t="s">
        <v>2057</v>
      </c>
      <c r="G1068" s="421" t="s">
        <v>66</v>
      </c>
      <c r="H1068" s="422">
        <v>47.1</v>
      </c>
      <c r="I1068" s="423"/>
      <c r="J1068" s="423">
        <f>ROUND(I1068*H1068,2)</f>
        <v>0</v>
      </c>
      <c r="K1068" s="420" t="s">
        <v>862</v>
      </c>
      <c r="L1068" s="120"/>
      <c r="M1068" s="190" t="s">
        <v>792</v>
      </c>
      <c r="N1068" s="191" t="s">
        <v>809</v>
      </c>
      <c r="O1068" s="192">
        <v>8.5000000000000006E-2</v>
      </c>
      <c r="P1068" s="192">
        <f>O1068*H1068</f>
        <v>4.0035000000000007</v>
      </c>
      <c r="Q1068" s="192">
        <v>3.5E-4</v>
      </c>
      <c r="R1068" s="192">
        <f>Q1068*H1068</f>
        <v>1.6485E-2</v>
      </c>
      <c r="S1068" s="192">
        <v>0</v>
      </c>
      <c r="T1068" s="193">
        <f>S1068*H1068</f>
        <v>0</v>
      </c>
      <c r="AR1068" s="194" t="s">
        <v>955</v>
      </c>
      <c r="AT1068" s="194" t="s">
        <v>512</v>
      </c>
      <c r="AU1068" s="194" t="s">
        <v>240</v>
      </c>
      <c r="AY1068" s="112" t="s">
        <v>858</v>
      </c>
      <c r="BE1068" s="195">
        <f>IF(N1068="základní",J1068,0)</f>
        <v>0</v>
      </c>
      <c r="BF1068" s="195">
        <f>IF(N1068="snížená",J1068,0)</f>
        <v>0</v>
      </c>
      <c r="BG1068" s="195">
        <f>IF(N1068="zákl. přenesená",J1068,0)</f>
        <v>0</v>
      </c>
      <c r="BH1068" s="195">
        <f>IF(N1068="sníž. přenesená",J1068,0)</f>
        <v>0</v>
      </c>
      <c r="BI1068" s="195">
        <f>IF(N1068="nulová",J1068,0)</f>
        <v>0</v>
      </c>
      <c r="BJ1068" s="112" t="s">
        <v>544</v>
      </c>
      <c r="BK1068" s="195">
        <f>ROUND(I1068*H1068,2)</f>
        <v>0</v>
      </c>
      <c r="BL1068" s="112" t="s">
        <v>955</v>
      </c>
      <c r="BM1068" s="194" t="s">
        <v>2058</v>
      </c>
    </row>
    <row r="1069" spans="2:65" s="119" customFormat="1" ht="29.25" x14ac:dyDescent="0.25">
      <c r="B1069" s="120"/>
      <c r="D1069" s="196" t="s">
        <v>865</v>
      </c>
      <c r="F1069" s="197" t="s">
        <v>2059</v>
      </c>
      <c r="L1069" s="120"/>
      <c r="M1069" s="198"/>
      <c r="T1069" s="199"/>
      <c r="AT1069" s="112" t="s">
        <v>865</v>
      </c>
      <c r="AU1069" s="112" t="s">
        <v>240</v>
      </c>
    </row>
    <row r="1070" spans="2:65" s="119" customFormat="1" x14ac:dyDescent="0.25">
      <c r="B1070" s="120"/>
      <c r="D1070" s="200" t="s">
        <v>867</v>
      </c>
      <c r="F1070" s="472" t="s">
        <v>2060</v>
      </c>
      <c r="L1070" s="120"/>
      <c r="M1070" s="198"/>
      <c r="T1070" s="199"/>
      <c r="AT1070" s="112" t="s">
        <v>867</v>
      </c>
      <c r="AU1070" s="112" t="s">
        <v>240</v>
      </c>
    </row>
    <row r="1071" spans="2:65" s="202" customFormat="1" ht="11.25" x14ac:dyDescent="0.25">
      <c r="B1071" s="203"/>
      <c r="D1071" s="196" t="s">
        <v>869</v>
      </c>
      <c r="E1071" s="204" t="s">
        <v>792</v>
      </c>
      <c r="F1071" s="205" t="s">
        <v>2061</v>
      </c>
      <c r="H1071" s="206">
        <v>47.1</v>
      </c>
      <c r="L1071" s="203"/>
      <c r="M1071" s="207"/>
      <c r="T1071" s="208"/>
      <c r="AT1071" s="204" t="s">
        <v>869</v>
      </c>
      <c r="AU1071" s="204" t="s">
        <v>240</v>
      </c>
      <c r="AV1071" s="202" t="s">
        <v>240</v>
      </c>
      <c r="AW1071" s="202" t="s">
        <v>871</v>
      </c>
      <c r="AX1071" s="202" t="s">
        <v>857</v>
      </c>
      <c r="AY1071" s="204" t="s">
        <v>858</v>
      </c>
    </row>
    <row r="1072" spans="2:65" s="119" customFormat="1" ht="24.2" customHeight="1" x14ac:dyDescent="0.25">
      <c r="B1072" s="120"/>
      <c r="C1072" s="418" t="s">
        <v>2062</v>
      </c>
      <c r="D1072" s="418" t="s">
        <v>512</v>
      </c>
      <c r="E1072" s="419" t="s">
        <v>2063</v>
      </c>
      <c r="F1072" s="420" t="s">
        <v>2064</v>
      </c>
      <c r="G1072" s="421" t="s">
        <v>85</v>
      </c>
      <c r="H1072" s="422">
        <v>47.1</v>
      </c>
      <c r="I1072" s="423"/>
      <c r="J1072" s="423">
        <f>ROUND(I1072*H1072,2)</f>
        <v>0</v>
      </c>
      <c r="K1072" s="420" t="s">
        <v>862</v>
      </c>
      <c r="L1072" s="120"/>
      <c r="M1072" s="190" t="s">
        <v>792</v>
      </c>
      <c r="N1072" s="191" t="s">
        <v>809</v>
      </c>
      <c r="O1072" s="192">
        <v>8.4000000000000005E-2</v>
      </c>
      <c r="P1072" s="192">
        <f>O1072*H1072</f>
        <v>3.9564000000000004</v>
      </c>
      <c r="Q1072" s="192">
        <v>1.6000000000000001E-4</v>
      </c>
      <c r="R1072" s="192">
        <f>Q1072*H1072</f>
        <v>7.536000000000001E-3</v>
      </c>
      <c r="S1072" s="192">
        <v>0</v>
      </c>
      <c r="T1072" s="193">
        <f>S1072*H1072</f>
        <v>0</v>
      </c>
      <c r="AR1072" s="194" t="s">
        <v>955</v>
      </c>
      <c r="AT1072" s="194" t="s">
        <v>512</v>
      </c>
      <c r="AU1072" s="194" t="s">
        <v>240</v>
      </c>
      <c r="AY1072" s="112" t="s">
        <v>858</v>
      </c>
      <c r="BE1072" s="195">
        <f>IF(N1072="základní",J1072,0)</f>
        <v>0</v>
      </c>
      <c r="BF1072" s="195">
        <f>IF(N1072="snížená",J1072,0)</f>
        <v>0</v>
      </c>
      <c r="BG1072" s="195">
        <f>IF(N1072="zákl. přenesená",J1072,0)</f>
        <v>0</v>
      </c>
      <c r="BH1072" s="195">
        <f>IF(N1072="sníž. přenesená",J1072,0)</f>
        <v>0</v>
      </c>
      <c r="BI1072" s="195">
        <f>IF(N1072="nulová",J1072,0)</f>
        <v>0</v>
      </c>
      <c r="BJ1072" s="112" t="s">
        <v>544</v>
      </c>
      <c r="BK1072" s="195">
        <f>ROUND(I1072*H1072,2)</f>
        <v>0</v>
      </c>
      <c r="BL1072" s="112" t="s">
        <v>955</v>
      </c>
      <c r="BM1072" s="194" t="s">
        <v>2065</v>
      </c>
    </row>
    <row r="1073" spans="2:65" s="119" customFormat="1" ht="19.5" x14ac:dyDescent="0.25">
      <c r="B1073" s="120"/>
      <c r="D1073" s="196" t="s">
        <v>865</v>
      </c>
      <c r="F1073" s="197" t="s">
        <v>2066</v>
      </c>
      <c r="L1073" s="120"/>
      <c r="M1073" s="198"/>
      <c r="T1073" s="199"/>
      <c r="AT1073" s="112" t="s">
        <v>865</v>
      </c>
      <c r="AU1073" s="112" t="s">
        <v>240</v>
      </c>
    </row>
    <row r="1074" spans="2:65" s="119" customFormat="1" x14ac:dyDescent="0.25">
      <c r="B1074" s="120"/>
      <c r="D1074" s="200" t="s">
        <v>867</v>
      </c>
      <c r="F1074" s="472" t="s">
        <v>2067</v>
      </c>
      <c r="L1074" s="120"/>
      <c r="M1074" s="198"/>
      <c r="T1074" s="199"/>
      <c r="AT1074" s="112" t="s">
        <v>867</v>
      </c>
      <c r="AU1074" s="112" t="s">
        <v>240</v>
      </c>
    </row>
    <row r="1075" spans="2:65" s="202" customFormat="1" ht="11.25" x14ac:dyDescent="0.25">
      <c r="B1075" s="203"/>
      <c r="D1075" s="196" t="s">
        <v>869</v>
      </c>
      <c r="E1075" s="204" t="s">
        <v>792</v>
      </c>
      <c r="F1075" s="205" t="s">
        <v>2061</v>
      </c>
      <c r="H1075" s="206">
        <v>47.1</v>
      </c>
      <c r="L1075" s="203"/>
      <c r="M1075" s="207"/>
      <c r="T1075" s="208"/>
      <c r="AT1075" s="204" t="s">
        <v>869</v>
      </c>
      <c r="AU1075" s="204" t="s">
        <v>240</v>
      </c>
      <c r="AV1075" s="202" t="s">
        <v>240</v>
      </c>
      <c r="AW1075" s="202" t="s">
        <v>871</v>
      </c>
      <c r="AX1075" s="202" t="s">
        <v>857</v>
      </c>
      <c r="AY1075" s="204" t="s">
        <v>858</v>
      </c>
    </row>
    <row r="1076" spans="2:65" s="119" customFormat="1" ht="33" customHeight="1" x14ac:dyDescent="0.25">
      <c r="B1076" s="120"/>
      <c r="C1076" s="418" t="s">
        <v>2068</v>
      </c>
      <c r="D1076" s="418" t="s">
        <v>512</v>
      </c>
      <c r="E1076" s="419" t="s">
        <v>175</v>
      </c>
      <c r="F1076" s="420" t="s">
        <v>176</v>
      </c>
      <c r="G1076" s="421" t="s">
        <v>63</v>
      </c>
      <c r="H1076" s="422">
        <v>6.7489999999999997</v>
      </c>
      <c r="I1076" s="423"/>
      <c r="J1076" s="423">
        <f>ROUND(I1076*H1076,2)</f>
        <v>0</v>
      </c>
      <c r="K1076" s="420" t="s">
        <v>862</v>
      </c>
      <c r="L1076" s="120"/>
      <c r="M1076" s="190" t="s">
        <v>792</v>
      </c>
      <c r="N1076" s="191" t="s">
        <v>809</v>
      </c>
      <c r="O1076" s="192">
        <v>1.5149999999999999</v>
      </c>
      <c r="P1076" s="192">
        <f>O1076*H1076</f>
        <v>10.224734999999999</v>
      </c>
      <c r="Q1076" s="192">
        <v>0</v>
      </c>
      <c r="R1076" s="192">
        <f>Q1076*H1076</f>
        <v>0</v>
      </c>
      <c r="S1076" s="192">
        <v>0</v>
      </c>
      <c r="T1076" s="193">
        <f>S1076*H1076</f>
        <v>0</v>
      </c>
      <c r="AR1076" s="194" t="s">
        <v>955</v>
      </c>
      <c r="AT1076" s="194" t="s">
        <v>512</v>
      </c>
      <c r="AU1076" s="194" t="s">
        <v>240</v>
      </c>
      <c r="AY1076" s="112" t="s">
        <v>858</v>
      </c>
      <c r="BE1076" s="195">
        <f>IF(N1076="základní",J1076,0)</f>
        <v>0</v>
      </c>
      <c r="BF1076" s="195">
        <f>IF(N1076="snížená",J1076,0)</f>
        <v>0</v>
      </c>
      <c r="BG1076" s="195">
        <f>IF(N1076="zákl. přenesená",J1076,0)</f>
        <v>0</v>
      </c>
      <c r="BH1076" s="195">
        <f>IF(N1076="sníž. přenesená",J1076,0)</f>
        <v>0</v>
      </c>
      <c r="BI1076" s="195">
        <f>IF(N1076="nulová",J1076,0)</f>
        <v>0</v>
      </c>
      <c r="BJ1076" s="112" t="s">
        <v>544</v>
      </c>
      <c r="BK1076" s="195">
        <f>ROUND(I1076*H1076,2)</f>
        <v>0</v>
      </c>
      <c r="BL1076" s="112" t="s">
        <v>955</v>
      </c>
      <c r="BM1076" s="194" t="s">
        <v>2069</v>
      </c>
    </row>
    <row r="1077" spans="2:65" s="119" customFormat="1" ht="29.25" x14ac:dyDescent="0.25">
      <c r="B1077" s="120"/>
      <c r="D1077" s="196" t="s">
        <v>865</v>
      </c>
      <c r="F1077" s="197" t="s">
        <v>2070</v>
      </c>
      <c r="L1077" s="120"/>
      <c r="M1077" s="198"/>
      <c r="T1077" s="199"/>
      <c r="AT1077" s="112" t="s">
        <v>865</v>
      </c>
      <c r="AU1077" s="112" t="s">
        <v>240</v>
      </c>
    </row>
    <row r="1078" spans="2:65" s="119" customFormat="1" x14ac:dyDescent="0.25">
      <c r="B1078" s="120"/>
      <c r="D1078" s="200" t="s">
        <v>867</v>
      </c>
      <c r="F1078" s="472" t="s">
        <v>2071</v>
      </c>
      <c r="L1078" s="120"/>
      <c r="M1078" s="198"/>
      <c r="T1078" s="199"/>
      <c r="AT1078" s="112" t="s">
        <v>867</v>
      </c>
      <c r="AU1078" s="112" t="s">
        <v>240</v>
      </c>
    </row>
    <row r="1079" spans="2:65" s="171" customFormat="1" ht="22.9" customHeight="1" x14ac:dyDescent="0.2">
      <c r="B1079" s="172"/>
      <c r="D1079" s="173" t="s">
        <v>854</v>
      </c>
      <c r="E1079" s="181" t="s">
        <v>2072</v>
      </c>
      <c r="F1079" s="181" t="s">
        <v>2073</v>
      </c>
      <c r="J1079" s="182">
        <f>BK1079</f>
        <v>0</v>
      </c>
      <c r="L1079" s="172"/>
      <c r="M1079" s="176"/>
      <c r="P1079" s="177">
        <f>SUM(P1080:P1098)</f>
        <v>140.43044</v>
      </c>
      <c r="R1079" s="177">
        <f>SUM(R1080:R1098)</f>
        <v>4.0403076000000002</v>
      </c>
      <c r="T1079" s="178">
        <f>SUM(T1080:T1098)</f>
        <v>0</v>
      </c>
      <c r="AR1079" s="173" t="s">
        <v>240</v>
      </c>
      <c r="AT1079" s="179" t="s">
        <v>854</v>
      </c>
      <c r="AU1079" s="179" t="s">
        <v>544</v>
      </c>
      <c r="AY1079" s="173" t="s">
        <v>858</v>
      </c>
      <c r="BK1079" s="180">
        <f>SUM(BK1080:BK1098)</f>
        <v>0</v>
      </c>
    </row>
    <row r="1080" spans="2:65" s="119" customFormat="1" ht="24.2" customHeight="1" x14ac:dyDescent="0.25">
      <c r="B1080" s="120"/>
      <c r="C1080" s="418" t="s">
        <v>2074</v>
      </c>
      <c r="D1080" s="418" t="s">
        <v>512</v>
      </c>
      <c r="E1080" s="419" t="s">
        <v>2075</v>
      </c>
      <c r="F1080" s="420" t="s">
        <v>2076</v>
      </c>
      <c r="G1080" s="421" t="s">
        <v>66</v>
      </c>
      <c r="H1080" s="422">
        <v>475.64</v>
      </c>
      <c r="I1080" s="423"/>
      <c r="J1080" s="423">
        <f>ROUND(I1080*H1080,2)</f>
        <v>0</v>
      </c>
      <c r="K1080" s="420" t="s">
        <v>862</v>
      </c>
      <c r="L1080" s="120"/>
      <c r="M1080" s="190" t="s">
        <v>792</v>
      </c>
      <c r="N1080" s="191" t="s">
        <v>809</v>
      </c>
      <c r="O1080" s="192">
        <v>0.16700000000000001</v>
      </c>
      <c r="P1080" s="192">
        <f>O1080*H1080</f>
        <v>79.431880000000007</v>
      </c>
      <c r="Q1080" s="192">
        <v>0</v>
      </c>
      <c r="R1080" s="192">
        <f>Q1080*H1080</f>
        <v>0</v>
      </c>
      <c r="S1080" s="192">
        <v>0</v>
      </c>
      <c r="T1080" s="193">
        <f>S1080*H1080</f>
        <v>0</v>
      </c>
      <c r="AR1080" s="194" t="s">
        <v>955</v>
      </c>
      <c r="AT1080" s="194" t="s">
        <v>512</v>
      </c>
      <c r="AU1080" s="194" t="s">
        <v>240</v>
      </c>
      <c r="AY1080" s="112" t="s">
        <v>858</v>
      </c>
      <c r="BE1080" s="195">
        <f>IF(N1080="základní",J1080,0)</f>
        <v>0</v>
      </c>
      <c r="BF1080" s="195">
        <f>IF(N1080="snížená",J1080,0)</f>
        <v>0</v>
      </c>
      <c r="BG1080" s="195">
        <f>IF(N1080="zákl. přenesená",J1080,0)</f>
        <v>0</v>
      </c>
      <c r="BH1080" s="195">
        <f>IF(N1080="sníž. přenesená",J1080,0)</f>
        <v>0</v>
      </c>
      <c r="BI1080" s="195">
        <f>IF(N1080="nulová",J1080,0)</f>
        <v>0</v>
      </c>
      <c r="BJ1080" s="112" t="s">
        <v>544</v>
      </c>
      <c r="BK1080" s="195">
        <f>ROUND(I1080*H1080,2)</f>
        <v>0</v>
      </c>
      <c r="BL1080" s="112" t="s">
        <v>955</v>
      </c>
      <c r="BM1080" s="194" t="s">
        <v>2077</v>
      </c>
    </row>
    <row r="1081" spans="2:65" s="119" customFormat="1" ht="19.5" x14ac:dyDescent="0.25">
      <c r="B1081" s="120"/>
      <c r="D1081" s="196" t="s">
        <v>865</v>
      </c>
      <c r="F1081" s="197" t="s">
        <v>2078</v>
      </c>
      <c r="L1081" s="120"/>
      <c r="M1081" s="198"/>
      <c r="T1081" s="199"/>
      <c r="AT1081" s="112" t="s">
        <v>865</v>
      </c>
      <c r="AU1081" s="112" t="s">
        <v>240</v>
      </c>
    </row>
    <row r="1082" spans="2:65" s="119" customFormat="1" x14ac:dyDescent="0.25">
      <c r="B1082" s="120"/>
      <c r="D1082" s="200" t="s">
        <v>867</v>
      </c>
      <c r="F1082" s="472" t="s">
        <v>2079</v>
      </c>
      <c r="L1082" s="120"/>
      <c r="M1082" s="198"/>
      <c r="T1082" s="199"/>
      <c r="AT1082" s="112" t="s">
        <v>867</v>
      </c>
      <c r="AU1082" s="112" t="s">
        <v>240</v>
      </c>
    </row>
    <row r="1083" spans="2:65" s="202" customFormat="1" ht="33.75" x14ac:dyDescent="0.25">
      <c r="B1083" s="203"/>
      <c r="D1083" s="196" t="s">
        <v>869</v>
      </c>
      <c r="E1083" s="204" t="s">
        <v>792</v>
      </c>
      <c r="F1083" s="205" t="s">
        <v>2080</v>
      </c>
      <c r="H1083" s="206">
        <v>182.24</v>
      </c>
      <c r="L1083" s="203"/>
      <c r="M1083" s="207"/>
      <c r="T1083" s="208"/>
      <c r="AT1083" s="204" t="s">
        <v>869</v>
      </c>
      <c r="AU1083" s="204" t="s">
        <v>240</v>
      </c>
      <c r="AV1083" s="202" t="s">
        <v>240</v>
      </c>
      <c r="AW1083" s="202" t="s">
        <v>871</v>
      </c>
      <c r="AX1083" s="202" t="s">
        <v>857</v>
      </c>
      <c r="AY1083" s="204" t="s">
        <v>858</v>
      </c>
    </row>
    <row r="1084" spans="2:65" s="202" customFormat="1" ht="11.25" x14ac:dyDescent="0.25">
      <c r="B1084" s="203"/>
      <c r="D1084" s="196" t="s">
        <v>869</v>
      </c>
      <c r="E1084" s="204" t="s">
        <v>792</v>
      </c>
      <c r="F1084" s="205" t="s">
        <v>2081</v>
      </c>
      <c r="H1084" s="206">
        <v>293.39999999999998</v>
      </c>
      <c r="L1084" s="203"/>
      <c r="M1084" s="207"/>
      <c r="T1084" s="208"/>
      <c r="AT1084" s="204" t="s">
        <v>869</v>
      </c>
      <c r="AU1084" s="204" t="s">
        <v>240</v>
      </c>
      <c r="AV1084" s="202" t="s">
        <v>240</v>
      </c>
      <c r="AW1084" s="202" t="s">
        <v>871</v>
      </c>
      <c r="AX1084" s="202" t="s">
        <v>857</v>
      </c>
      <c r="AY1084" s="204" t="s">
        <v>858</v>
      </c>
    </row>
    <row r="1085" spans="2:65" s="119" customFormat="1" ht="24.2" customHeight="1" x14ac:dyDescent="0.25">
      <c r="B1085" s="120"/>
      <c r="C1085" s="432" t="s">
        <v>2082</v>
      </c>
      <c r="D1085" s="432" t="s">
        <v>932</v>
      </c>
      <c r="E1085" s="433" t="s">
        <v>2083</v>
      </c>
      <c r="F1085" s="434" t="s">
        <v>2084</v>
      </c>
      <c r="G1085" s="435" t="s">
        <v>66</v>
      </c>
      <c r="H1085" s="436">
        <v>998.84400000000005</v>
      </c>
      <c r="I1085" s="437"/>
      <c r="J1085" s="437">
        <f>ROUND(I1085*H1085,2)</f>
        <v>0</v>
      </c>
      <c r="K1085" s="434" t="s">
        <v>862</v>
      </c>
      <c r="L1085" s="215"/>
      <c r="M1085" s="216" t="s">
        <v>792</v>
      </c>
      <c r="N1085" s="217" t="s">
        <v>809</v>
      </c>
      <c r="O1085" s="192">
        <v>0</v>
      </c>
      <c r="P1085" s="192">
        <f>O1085*H1085</f>
        <v>0</v>
      </c>
      <c r="Q1085" s="192">
        <v>2.3999999999999998E-3</v>
      </c>
      <c r="R1085" s="192">
        <f>Q1085*H1085</f>
        <v>2.3972256000000001</v>
      </c>
      <c r="S1085" s="192">
        <v>0</v>
      </c>
      <c r="T1085" s="193">
        <f>S1085*H1085</f>
        <v>0</v>
      </c>
      <c r="AR1085" s="194" t="s">
        <v>1063</v>
      </c>
      <c r="AT1085" s="194" t="s">
        <v>932</v>
      </c>
      <c r="AU1085" s="194" t="s">
        <v>240</v>
      </c>
      <c r="AY1085" s="112" t="s">
        <v>858</v>
      </c>
      <c r="BE1085" s="195">
        <f>IF(N1085="základní",J1085,0)</f>
        <v>0</v>
      </c>
      <c r="BF1085" s="195">
        <f>IF(N1085="snížená",J1085,0)</f>
        <v>0</v>
      </c>
      <c r="BG1085" s="195">
        <f>IF(N1085="zákl. přenesená",J1085,0)</f>
        <v>0</v>
      </c>
      <c r="BH1085" s="195">
        <f>IF(N1085="sníž. přenesená",J1085,0)</f>
        <v>0</v>
      </c>
      <c r="BI1085" s="195">
        <f>IF(N1085="nulová",J1085,0)</f>
        <v>0</v>
      </c>
      <c r="BJ1085" s="112" t="s">
        <v>544</v>
      </c>
      <c r="BK1085" s="195">
        <f>ROUND(I1085*H1085,2)</f>
        <v>0</v>
      </c>
      <c r="BL1085" s="112" t="s">
        <v>955</v>
      </c>
      <c r="BM1085" s="194" t="s">
        <v>2085</v>
      </c>
    </row>
    <row r="1086" spans="2:65" s="119" customFormat="1" ht="19.5" x14ac:dyDescent="0.25">
      <c r="B1086" s="120"/>
      <c r="D1086" s="196" t="s">
        <v>865</v>
      </c>
      <c r="F1086" s="197" t="s">
        <v>2084</v>
      </c>
      <c r="L1086" s="120"/>
      <c r="M1086" s="198"/>
      <c r="T1086" s="199"/>
      <c r="AT1086" s="112" t="s">
        <v>865</v>
      </c>
      <c r="AU1086" s="112" t="s">
        <v>240</v>
      </c>
    </row>
    <row r="1087" spans="2:65" s="202" customFormat="1" ht="11.25" x14ac:dyDescent="0.25">
      <c r="B1087" s="203"/>
      <c r="D1087" s="196" t="s">
        <v>869</v>
      </c>
      <c r="F1087" s="205" t="s">
        <v>2086</v>
      </c>
      <c r="H1087" s="206">
        <v>998.84400000000005</v>
      </c>
      <c r="L1087" s="203"/>
      <c r="M1087" s="207"/>
      <c r="T1087" s="208"/>
      <c r="AT1087" s="204" t="s">
        <v>869</v>
      </c>
      <c r="AU1087" s="204" t="s">
        <v>240</v>
      </c>
      <c r="AV1087" s="202" t="s">
        <v>240</v>
      </c>
      <c r="AW1087" s="202" t="s">
        <v>787</v>
      </c>
      <c r="AX1087" s="202" t="s">
        <v>544</v>
      </c>
      <c r="AY1087" s="204" t="s">
        <v>858</v>
      </c>
    </row>
    <row r="1088" spans="2:65" s="119" customFormat="1" ht="24.2" customHeight="1" x14ac:dyDescent="0.25">
      <c r="B1088" s="120"/>
      <c r="C1088" s="418" t="s">
        <v>2087</v>
      </c>
      <c r="D1088" s="418" t="s">
        <v>512</v>
      </c>
      <c r="E1088" s="419" t="s">
        <v>2088</v>
      </c>
      <c r="F1088" s="420" t="s">
        <v>2089</v>
      </c>
      <c r="G1088" s="421" t="s">
        <v>66</v>
      </c>
      <c r="H1088" s="422">
        <v>269.8</v>
      </c>
      <c r="I1088" s="423"/>
      <c r="J1088" s="423">
        <f>ROUND(I1088*H1088,2)</f>
        <v>0</v>
      </c>
      <c r="K1088" s="420" t="s">
        <v>862</v>
      </c>
      <c r="L1088" s="120"/>
      <c r="M1088" s="190" t="s">
        <v>792</v>
      </c>
      <c r="N1088" s="191" t="s">
        <v>809</v>
      </c>
      <c r="O1088" s="192">
        <v>0.19900000000000001</v>
      </c>
      <c r="P1088" s="192">
        <f>O1088*H1088</f>
        <v>53.690200000000004</v>
      </c>
      <c r="Q1088" s="192">
        <v>3.0000000000000001E-3</v>
      </c>
      <c r="R1088" s="192">
        <f>Q1088*H1088</f>
        <v>0.80940000000000001</v>
      </c>
      <c r="S1088" s="192">
        <v>0</v>
      </c>
      <c r="T1088" s="193">
        <f>S1088*H1088</f>
        <v>0</v>
      </c>
      <c r="AR1088" s="194" t="s">
        <v>955</v>
      </c>
      <c r="AT1088" s="194" t="s">
        <v>512</v>
      </c>
      <c r="AU1088" s="194" t="s">
        <v>240</v>
      </c>
      <c r="AY1088" s="112" t="s">
        <v>858</v>
      </c>
      <c r="BE1088" s="195">
        <f>IF(N1088="základní",J1088,0)</f>
        <v>0</v>
      </c>
      <c r="BF1088" s="195">
        <f>IF(N1088="snížená",J1088,0)</f>
        <v>0</v>
      </c>
      <c r="BG1088" s="195">
        <f>IF(N1088="zákl. přenesená",J1088,0)</f>
        <v>0</v>
      </c>
      <c r="BH1088" s="195">
        <f>IF(N1088="sníž. přenesená",J1088,0)</f>
        <v>0</v>
      </c>
      <c r="BI1088" s="195">
        <f>IF(N1088="nulová",J1088,0)</f>
        <v>0</v>
      </c>
      <c r="BJ1088" s="112" t="s">
        <v>544</v>
      </c>
      <c r="BK1088" s="195">
        <f>ROUND(I1088*H1088,2)</f>
        <v>0</v>
      </c>
      <c r="BL1088" s="112" t="s">
        <v>955</v>
      </c>
      <c r="BM1088" s="194" t="s">
        <v>2090</v>
      </c>
    </row>
    <row r="1089" spans="2:65" s="119" customFormat="1" ht="29.25" x14ac:dyDescent="0.25">
      <c r="B1089" s="120"/>
      <c r="D1089" s="196" t="s">
        <v>865</v>
      </c>
      <c r="F1089" s="197" t="s">
        <v>2091</v>
      </c>
      <c r="L1089" s="120"/>
      <c r="M1089" s="198"/>
      <c r="T1089" s="199"/>
      <c r="AT1089" s="112" t="s">
        <v>865</v>
      </c>
      <c r="AU1089" s="112" t="s">
        <v>240</v>
      </c>
    </row>
    <row r="1090" spans="2:65" s="119" customFormat="1" x14ac:dyDescent="0.25">
      <c r="B1090" s="120"/>
      <c r="D1090" s="200" t="s">
        <v>867</v>
      </c>
      <c r="F1090" s="472" t="s">
        <v>2092</v>
      </c>
      <c r="L1090" s="120"/>
      <c r="M1090" s="198"/>
      <c r="T1090" s="199"/>
      <c r="AT1090" s="112" t="s">
        <v>867</v>
      </c>
      <c r="AU1090" s="112" t="s">
        <v>240</v>
      </c>
    </row>
    <row r="1091" spans="2:65" s="209" customFormat="1" ht="11.25" x14ac:dyDescent="0.25">
      <c r="B1091" s="210"/>
      <c r="D1091" s="196" t="s">
        <v>869</v>
      </c>
      <c r="E1091" s="211" t="s">
        <v>792</v>
      </c>
      <c r="F1091" s="212" t="s">
        <v>2093</v>
      </c>
      <c r="H1091" s="211" t="s">
        <v>792</v>
      </c>
      <c r="L1091" s="210"/>
      <c r="M1091" s="213"/>
      <c r="T1091" s="214"/>
      <c r="AT1091" s="211" t="s">
        <v>869</v>
      </c>
      <c r="AU1091" s="211" t="s">
        <v>240</v>
      </c>
      <c r="AV1091" s="209" t="s">
        <v>544</v>
      </c>
      <c r="AW1091" s="209" t="s">
        <v>871</v>
      </c>
      <c r="AX1091" s="209" t="s">
        <v>857</v>
      </c>
      <c r="AY1091" s="211" t="s">
        <v>858</v>
      </c>
    </row>
    <row r="1092" spans="2:65" s="202" customFormat="1" ht="11.25" x14ac:dyDescent="0.25">
      <c r="B1092" s="203"/>
      <c r="D1092" s="196" t="s">
        <v>869</v>
      </c>
      <c r="E1092" s="204" t="s">
        <v>792</v>
      </c>
      <c r="F1092" s="205" t="s">
        <v>2094</v>
      </c>
      <c r="H1092" s="206">
        <v>269.8</v>
      </c>
      <c r="L1092" s="203"/>
      <c r="M1092" s="207"/>
      <c r="T1092" s="208"/>
      <c r="AT1092" s="204" t="s">
        <v>869</v>
      </c>
      <c r="AU1092" s="204" t="s">
        <v>240</v>
      </c>
      <c r="AV1092" s="202" t="s">
        <v>240</v>
      </c>
      <c r="AW1092" s="202" t="s">
        <v>871</v>
      </c>
      <c r="AX1092" s="202" t="s">
        <v>857</v>
      </c>
      <c r="AY1092" s="204" t="s">
        <v>858</v>
      </c>
    </row>
    <row r="1093" spans="2:65" s="119" customFormat="1" ht="24.2" customHeight="1" x14ac:dyDescent="0.25">
      <c r="B1093" s="120"/>
      <c r="C1093" s="432" t="s">
        <v>2095</v>
      </c>
      <c r="D1093" s="432" t="s">
        <v>932</v>
      </c>
      <c r="E1093" s="433" t="s">
        <v>2096</v>
      </c>
      <c r="F1093" s="434" t="s">
        <v>2097</v>
      </c>
      <c r="G1093" s="435" t="s">
        <v>66</v>
      </c>
      <c r="H1093" s="436">
        <v>277.89400000000001</v>
      </c>
      <c r="I1093" s="437"/>
      <c r="J1093" s="437">
        <f>ROUND(I1093*H1093,2)</f>
        <v>0</v>
      </c>
      <c r="K1093" s="434" t="s">
        <v>862</v>
      </c>
      <c r="L1093" s="215"/>
      <c r="M1093" s="216" t="s">
        <v>792</v>
      </c>
      <c r="N1093" s="217" t="s">
        <v>809</v>
      </c>
      <c r="O1093" s="192">
        <v>0</v>
      </c>
      <c r="P1093" s="192">
        <f>O1093*H1093</f>
        <v>0</v>
      </c>
      <c r="Q1093" s="192">
        <v>3.0000000000000001E-3</v>
      </c>
      <c r="R1093" s="192">
        <f>Q1093*H1093</f>
        <v>0.83368200000000003</v>
      </c>
      <c r="S1093" s="192">
        <v>0</v>
      </c>
      <c r="T1093" s="193">
        <f>S1093*H1093</f>
        <v>0</v>
      </c>
      <c r="AR1093" s="194" t="s">
        <v>1063</v>
      </c>
      <c r="AT1093" s="194" t="s">
        <v>932</v>
      </c>
      <c r="AU1093" s="194" t="s">
        <v>240</v>
      </c>
      <c r="AY1093" s="112" t="s">
        <v>858</v>
      </c>
      <c r="BE1093" s="195">
        <f>IF(N1093="základní",J1093,0)</f>
        <v>0</v>
      </c>
      <c r="BF1093" s="195">
        <f>IF(N1093="snížená",J1093,0)</f>
        <v>0</v>
      </c>
      <c r="BG1093" s="195">
        <f>IF(N1093="zákl. přenesená",J1093,0)</f>
        <v>0</v>
      </c>
      <c r="BH1093" s="195">
        <f>IF(N1093="sníž. přenesená",J1093,0)</f>
        <v>0</v>
      </c>
      <c r="BI1093" s="195">
        <f>IF(N1093="nulová",J1093,0)</f>
        <v>0</v>
      </c>
      <c r="BJ1093" s="112" t="s">
        <v>544</v>
      </c>
      <c r="BK1093" s="195">
        <f>ROUND(I1093*H1093,2)</f>
        <v>0</v>
      </c>
      <c r="BL1093" s="112" t="s">
        <v>955</v>
      </c>
      <c r="BM1093" s="194" t="s">
        <v>2098</v>
      </c>
    </row>
    <row r="1094" spans="2:65" s="119" customFormat="1" ht="19.5" x14ac:dyDescent="0.25">
      <c r="B1094" s="120"/>
      <c r="D1094" s="196" t="s">
        <v>865</v>
      </c>
      <c r="F1094" s="197" t="s">
        <v>2097</v>
      </c>
      <c r="L1094" s="120"/>
      <c r="M1094" s="198"/>
      <c r="T1094" s="199"/>
      <c r="AT1094" s="112" t="s">
        <v>865</v>
      </c>
      <c r="AU1094" s="112" t="s">
        <v>240</v>
      </c>
    </row>
    <row r="1095" spans="2:65" s="202" customFormat="1" ht="11.25" x14ac:dyDescent="0.25">
      <c r="B1095" s="203"/>
      <c r="D1095" s="196" t="s">
        <v>869</v>
      </c>
      <c r="F1095" s="205" t="s">
        <v>2099</v>
      </c>
      <c r="H1095" s="206">
        <v>277.89400000000001</v>
      </c>
      <c r="L1095" s="203"/>
      <c r="M1095" s="207"/>
      <c r="T1095" s="208"/>
      <c r="AT1095" s="204" t="s">
        <v>869</v>
      </c>
      <c r="AU1095" s="204" t="s">
        <v>240</v>
      </c>
      <c r="AV1095" s="202" t="s">
        <v>240</v>
      </c>
      <c r="AW1095" s="202" t="s">
        <v>787</v>
      </c>
      <c r="AX1095" s="202" t="s">
        <v>544</v>
      </c>
      <c r="AY1095" s="204" t="s">
        <v>858</v>
      </c>
    </row>
    <row r="1096" spans="2:65" s="119" customFormat="1" ht="24.2" customHeight="1" x14ac:dyDescent="0.25">
      <c r="B1096" s="120"/>
      <c r="C1096" s="418" t="s">
        <v>2100</v>
      </c>
      <c r="D1096" s="418" t="s">
        <v>512</v>
      </c>
      <c r="E1096" s="419" t="s">
        <v>192</v>
      </c>
      <c r="F1096" s="420" t="s">
        <v>193</v>
      </c>
      <c r="G1096" s="421" t="s">
        <v>63</v>
      </c>
      <c r="H1096" s="422">
        <v>4.04</v>
      </c>
      <c r="I1096" s="423"/>
      <c r="J1096" s="423">
        <f>ROUND(I1096*H1096,2)</f>
        <v>0</v>
      </c>
      <c r="K1096" s="420" t="s">
        <v>862</v>
      </c>
      <c r="L1096" s="120"/>
      <c r="M1096" s="190" t="s">
        <v>792</v>
      </c>
      <c r="N1096" s="191" t="s">
        <v>809</v>
      </c>
      <c r="O1096" s="192">
        <v>1.8089999999999999</v>
      </c>
      <c r="P1096" s="192">
        <f>O1096*H1096</f>
        <v>7.3083599999999995</v>
      </c>
      <c r="Q1096" s="192">
        <v>0</v>
      </c>
      <c r="R1096" s="192">
        <f>Q1096*H1096</f>
        <v>0</v>
      </c>
      <c r="S1096" s="192">
        <v>0</v>
      </c>
      <c r="T1096" s="193">
        <f>S1096*H1096</f>
        <v>0</v>
      </c>
      <c r="AR1096" s="194" t="s">
        <v>955</v>
      </c>
      <c r="AT1096" s="194" t="s">
        <v>512</v>
      </c>
      <c r="AU1096" s="194" t="s">
        <v>240</v>
      </c>
      <c r="AY1096" s="112" t="s">
        <v>858</v>
      </c>
      <c r="BE1096" s="195">
        <f>IF(N1096="základní",J1096,0)</f>
        <v>0</v>
      </c>
      <c r="BF1096" s="195">
        <f>IF(N1096="snížená",J1096,0)</f>
        <v>0</v>
      </c>
      <c r="BG1096" s="195">
        <f>IF(N1096="zákl. přenesená",J1096,0)</f>
        <v>0</v>
      </c>
      <c r="BH1096" s="195">
        <f>IF(N1096="sníž. přenesená",J1096,0)</f>
        <v>0</v>
      </c>
      <c r="BI1096" s="195">
        <f>IF(N1096="nulová",J1096,0)</f>
        <v>0</v>
      </c>
      <c r="BJ1096" s="112" t="s">
        <v>544</v>
      </c>
      <c r="BK1096" s="195">
        <f>ROUND(I1096*H1096,2)</f>
        <v>0</v>
      </c>
      <c r="BL1096" s="112" t="s">
        <v>955</v>
      </c>
      <c r="BM1096" s="194" t="s">
        <v>2101</v>
      </c>
    </row>
    <row r="1097" spans="2:65" s="119" customFormat="1" ht="29.25" x14ac:dyDescent="0.25">
      <c r="B1097" s="120"/>
      <c r="D1097" s="196" t="s">
        <v>865</v>
      </c>
      <c r="F1097" s="197" t="s">
        <v>2102</v>
      </c>
      <c r="L1097" s="120"/>
      <c r="M1097" s="198"/>
      <c r="T1097" s="199"/>
      <c r="AT1097" s="112" t="s">
        <v>865</v>
      </c>
      <c r="AU1097" s="112" t="s">
        <v>240</v>
      </c>
    </row>
    <row r="1098" spans="2:65" s="119" customFormat="1" x14ac:dyDescent="0.25">
      <c r="B1098" s="120"/>
      <c r="D1098" s="200" t="s">
        <v>867</v>
      </c>
      <c r="F1098" s="472" t="s">
        <v>2103</v>
      </c>
      <c r="L1098" s="120"/>
      <c r="M1098" s="198"/>
      <c r="T1098" s="199"/>
      <c r="AT1098" s="112" t="s">
        <v>867</v>
      </c>
      <c r="AU1098" s="112" t="s">
        <v>240</v>
      </c>
    </row>
    <row r="1099" spans="2:65" s="171" customFormat="1" ht="22.9" customHeight="1" x14ac:dyDescent="0.2">
      <c r="B1099" s="172"/>
      <c r="D1099" s="173" t="s">
        <v>854</v>
      </c>
      <c r="E1099" s="181" t="s">
        <v>2104</v>
      </c>
      <c r="F1099" s="181" t="s">
        <v>2105</v>
      </c>
      <c r="J1099" s="182">
        <f>BK1099</f>
        <v>0</v>
      </c>
      <c r="L1099" s="172"/>
      <c r="M1099" s="176"/>
      <c r="P1099" s="177">
        <f>SUM(P1100:P1142)</f>
        <v>209.71187999999998</v>
      </c>
      <c r="R1099" s="177">
        <f>SUM(R1100:R1142)</f>
        <v>3.1900042000000002</v>
      </c>
      <c r="T1099" s="178">
        <f>SUM(T1100:T1142)</f>
        <v>0</v>
      </c>
      <c r="AR1099" s="173" t="s">
        <v>240</v>
      </c>
      <c r="AT1099" s="179" t="s">
        <v>854</v>
      </c>
      <c r="AU1099" s="179" t="s">
        <v>544</v>
      </c>
      <c r="AY1099" s="173" t="s">
        <v>858</v>
      </c>
      <c r="BK1099" s="180">
        <f>SUM(BK1100:BK1142)</f>
        <v>0</v>
      </c>
    </row>
    <row r="1100" spans="2:65" s="119" customFormat="1" ht="24.2" customHeight="1" x14ac:dyDescent="0.25">
      <c r="B1100" s="120"/>
      <c r="C1100" s="418" t="s">
        <v>2106</v>
      </c>
      <c r="D1100" s="418" t="s">
        <v>512</v>
      </c>
      <c r="E1100" s="419" t="s">
        <v>2107</v>
      </c>
      <c r="F1100" s="420" t="s">
        <v>2108</v>
      </c>
      <c r="G1100" s="421" t="s">
        <v>66</v>
      </c>
      <c r="H1100" s="422">
        <v>1.875</v>
      </c>
      <c r="I1100" s="423"/>
      <c r="J1100" s="423">
        <f>ROUND(I1100*H1100,2)</f>
        <v>0</v>
      </c>
      <c r="K1100" s="420" t="s">
        <v>862</v>
      </c>
      <c r="L1100" s="120"/>
      <c r="M1100" s="190" t="s">
        <v>792</v>
      </c>
      <c r="N1100" s="191" t="s">
        <v>809</v>
      </c>
      <c r="O1100" s="192">
        <v>0.96799999999999997</v>
      </c>
      <c r="P1100" s="192">
        <f>O1100*H1100</f>
        <v>1.8149999999999999</v>
      </c>
      <c r="Q1100" s="192">
        <v>1.26E-2</v>
      </c>
      <c r="R1100" s="192">
        <f>Q1100*H1100</f>
        <v>2.3625E-2</v>
      </c>
      <c r="S1100" s="192">
        <v>0</v>
      </c>
      <c r="T1100" s="193">
        <f>S1100*H1100</f>
        <v>0</v>
      </c>
      <c r="AR1100" s="194" t="s">
        <v>955</v>
      </c>
      <c r="AT1100" s="194" t="s">
        <v>512</v>
      </c>
      <c r="AU1100" s="194" t="s">
        <v>240</v>
      </c>
      <c r="AY1100" s="112" t="s">
        <v>858</v>
      </c>
      <c r="BE1100" s="195">
        <f>IF(N1100="základní",J1100,0)</f>
        <v>0</v>
      </c>
      <c r="BF1100" s="195">
        <f>IF(N1100="snížená",J1100,0)</f>
        <v>0</v>
      </c>
      <c r="BG1100" s="195">
        <f>IF(N1100="zákl. přenesená",J1100,0)</f>
        <v>0</v>
      </c>
      <c r="BH1100" s="195">
        <f>IF(N1100="sníž. přenesená",J1100,0)</f>
        <v>0</v>
      </c>
      <c r="BI1100" s="195">
        <f>IF(N1100="nulová",J1100,0)</f>
        <v>0</v>
      </c>
      <c r="BJ1100" s="112" t="s">
        <v>544</v>
      </c>
      <c r="BK1100" s="195">
        <f>ROUND(I1100*H1100,2)</f>
        <v>0</v>
      </c>
      <c r="BL1100" s="112" t="s">
        <v>955</v>
      </c>
      <c r="BM1100" s="194" t="s">
        <v>2109</v>
      </c>
    </row>
    <row r="1101" spans="2:65" s="119" customFormat="1" ht="29.25" x14ac:dyDescent="0.25">
      <c r="B1101" s="120"/>
      <c r="D1101" s="196" t="s">
        <v>865</v>
      </c>
      <c r="F1101" s="197" t="s">
        <v>2110</v>
      </c>
      <c r="L1101" s="120"/>
      <c r="M1101" s="198"/>
      <c r="T1101" s="199"/>
      <c r="AT1101" s="112" t="s">
        <v>865</v>
      </c>
      <c r="AU1101" s="112" t="s">
        <v>240</v>
      </c>
    </row>
    <row r="1102" spans="2:65" s="119" customFormat="1" x14ac:dyDescent="0.25">
      <c r="B1102" s="120"/>
      <c r="D1102" s="200" t="s">
        <v>867</v>
      </c>
      <c r="F1102" s="472" t="s">
        <v>2111</v>
      </c>
      <c r="L1102" s="120"/>
      <c r="M1102" s="198"/>
      <c r="T1102" s="199"/>
      <c r="AT1102" s="112" t="s">
        <v>867</v>
      </c>
      <c r="AU1102" s="112" t="s">
        <v>240</v>
      </c>
    </row>
    <row r="1103" spans="2:65" s="202" customFormat="1" ht="11.25" x14ac:dyDescent="0.25">
      <c r="B1103" s="203"/>
      <c r="D1103" s="196" t="s">
        <v>869</v>
      </c>
      <c r="E1103" s="204" t="s">
        <v>792</v>
      </c>
      <c r="F1103" s="205" t="s">
        <v>2112</v>
      </c>
      <c r="H1103" s="206">
        <v>1.875</v>
      </c>
      <c r="L1103" s="203"/>
      <c r="M1103" s="207"/>
      <c r="T1103" s="208"/>
      <c r="AT1103" s="204" t="s">
        <v>869</v>
      </c>
      <c r="AU1103" s="204" t="s">
        <v>240</v>
      </c>
      <c r="AV1103" s="202" t="s">
        <v>240</v>
      </c>
      <c r="AW1103" s="202" t="s">
        <v>871</v>
      </c>
      <c r="AX1103" s="202" t="s">
        <v>857</v>
      </c>
      <c r="AY1103" s="204" t="s">
        <v>858</v>
      </c>
    </row>
    <row r="1104" spans="2:65" s="119" customFormat="1" ht="16.5" customHeight="1" x14ac:dyDescent="0.25">
      <c r="B1104" s="120"/>
      <c r="C1104" s="418" t="s">
        <v>2113</v>
      </c>
      <c r="D1104" s="418" t="s">
        <v>512</v>
      </c>
      <c r="E1104" s="419" t="s">
        <v>2114</v>
      </c>
      <c r="F1104" s="420" t="s">
        <v>2115</v>
      </c>
      <c r="G1104" s="421" t="s">
        <v>85</v>
      </c>
      <c r="H1104" s="422">
        <v>6.25</v>
      </c>
      <c r="I1104" s="423"/>
      <c r="J1104" s="423">
        <f>ROUND(I1104*H1104,2)</f>
        <v>0</v>
      </c>
      <c r="K1104" s="420" t="s">
        <v>862</v>
      </c>
      <c r="L1104" s="120"/>
      <c r="M1104" s="190" t="s">
        <v>792</v>
      </c>
      <c r="N1104" s="191" t="s">
        <v>809</v>
      </c>
      <c r="O1104" s="192">
        <v>0.28000000000000003</v>
      </c>
      <c r="P1104" s="192">
        <f>O1104*H1104</f>
        <v>1.7500000000000002</v>
      </c>
      <c r="Q1104" s="192">
        <v>4.3800000000000002E-3</v>
      </c>
      <c r="R1104" s="192">
        <f>Q1104*H1104</f>
        <v>2.7375E-2</v>
      </c>
      <c r="S1104" s="192">
        <v>0</v>
      </c>
      <c r="T1104" s="193">
        <f>S1104*H1104</f>
        <v>0</v>
      </c>
      <c r="AR1104" s="194" t="s">
        <v>955</v>
      </c>
      <c r="AT1104" s="194" t="s">
        <v>512</v>
      </c>
      <c r="AU1104" s="194" t="s">
        <v>240</v>
      </c>
      <c r="AY1104" s="112" t="s">
        <v>858</v>
      </c>
      <c r="BE1104" s="195">
        <f>IF(N1104="základní",J1104,0)</f>
        <v>0</v>
      </c>
      <c r="BF1104" s="195">
        <f>IF(N1104="snížená",J1104,0)</f>
        <v>0</v>
      </c>
      <c r="BG1104" s="195">
        <f>IF(N1104="zákl. přenesená",J1104,0)</f>
        <v>0</v>
      </c>
      <c r="BH1104" s="195">
        <f>IF(N1104="sníž. přenesená",J1104,0)</f>
        <v>0</v>
      </c>
      <c r="BI1104" s="195">
        <f>IF(N1104="nulová",J1104,0)</f>
        <v>0</v>
      </c>
      <c r="BJ1104" s="112" t="s">
        <v>544</v>
      </c>
      <c r="BK1104" s="195">
        <f>ROUND(I1104*H1104,2)</f>
        <v>0</v>
      </c>
      <c r="BL1104" s="112" t="s">
        <v>955</v>
      </c>
      <c r="BM1104" s="194" t="s">
        <v>2116</v>
      </c>
    </row>
    <row r="1105" spans="2:65" s="119" customFormat="1" ht="29.25" x14ac:dyDescent="0.25">
      <c r="B1105" s="120"/>
      <c r="D1105" s="196" t="s">
        <v>865</v>
      </c>
      <c r="F1105" s="197" t="s">
        <v>2117</v>
      </c>
      <c r="L1105" s="120"/>
      <c r="M1105" s="198"/>
      <c r="T1105" s="199"/>
      <c r="AT1105" s="112" t="s">
        <v>865</v>
      </c>
      <c r="AU1105" s="112" t="s">
        <v>240</v>
      </c>
    </row>
    <row r="1106" spans="2:65" s="119" customFormat="1" x14ac:dyDescent="0.25">
      <c r="B1106" s="120"/>
      <c r="D1106" s="200" t="s">
        <v>867</v>
      </c>
      <c r="F1106" s="472" t="s">
        <v>2118</v>
      </c>
      <c r="L1106" s="120"/>
      <c r="M1106" s="198"/>
      <c r="T1106" s="199"/>
      <c r="AT1106" s="112" t="s">
        <v>867</v>
      </c>
      <c r="AU1106" s="112" t="s">
        <v>240</v>
      </c>
    </row>
    <row r="1107" spans="2:65" s="202" customFormat="1" ht="11.25" x14ac:dyDescent="0.25">
      <c r="B1107" s="203"/>
      <c r="D1107" s="196" t="s">
        <v>869</v>
      </c>
      <c r="E1107" s="204" t="s">
        <v>792</v>
      </c>
      <c r="F1107" s="205" t="s">
        <v>2119</v>
      </c>
      <c r="H1107" s="206">
        <v>6.25</v>
      </c>
      <c r="L1107" s="203"/>
      <c r="M1107" s="207"/>
      <c r="T1107" s="208"/>
      <c r="AT1107" s="204" t="s">
        <v>869</v>
      </c>
      <c r="AU1107" s="204" t="s">
        <v>240</v>
      </c>
      <c r="AV1107" s="202" t="s">
        <v>240</v>
      </c>
      <c r="AW1107" s="202" t="s">
        <v>871</v>
      </c>
      <c r="AX1107" s="202" t="s">
        <v>857</v>
      </c>
      <c r="AY1107" s="204" t="s">
        <v>858</v>
      </c>
    </row>
    <row r="1108" spans="2:65" s="119" customFormat="1" ht="33" customHeight="1" x14ac:dyDescent="0.25">
      <c r="B1108" s="120"/>
      <c r="C1108" s="418" t="s">
        <v>2120</v>
      </c>
      <c r="D1108" s="418" t="s">
        <v>512</v>
      </c>
      <c r="E1108" s="419" t="s">
        <v>2121</v>
      </c>
      <c r="F1108" s="420" t="s">
        <v>2122</v>
      </c>
      <c r="G1108" s="421" t="s">
        <v>66</v>
      </c>
      <c r="H1108" s="422">
        <v>153.41999999999999</v>
      </c>
      <c r="I1108" s="423"/>
      <c r="J1108" s="423">
        <f>ROUND(I1108*H1108,2)</f>
        <v>0</v>
      </c>
      <c r="K1108" s="420" t="s">
        <v>862</v>
      </c>
      <c r="L1108" s="120"/>
      <c r="M1108" s="190" t="s">
        <v>792</v>
      </c>
      <c r="N1108" s="191" t="s">
        <v>809</v>
      </c>
      <c r="O1108" s="192">
        <v>1.04</v>
      </c>
      <c r="P1108" s="192">
        <f>O1108*H1108</f>
        <v>159.55679999999998</v>
      </c>
      <c r="Q1108" s="192">
        <v>1.661E-2</v>
      </c>
      <c r="R1108" s="192">
        <f>Q1108*H1108</f>
        <v>2.5483061999999999</v>
      </c>
      <c r="S1108" s="192">
        <v>0</v>
      </c>
      <c r="T1108" s="193">
        <f>S1108*H1108</f>
        <v>0</v>
      </c>
      <c r="AR1108" s="194" t="s">
        <v>955</v>
      </c>
      <c r="AT1108" s="194" t="s">
        <v>512</v>
      </c>
      <c r="AU1108" s="194" t="s">
        <v>240</v>
      </c>
      <c r="AY1108" s="112" t="s">
        <v>858</v>
      </c>
      <c r="BE1108" s="195">
        <f>IF(N1108="základní",J1108,0)</f>
        <v>0</v>
      </c>
      <c r="BF1108" s="195">
        <f>IF(N1108="snížená",J1108,0)</f>
        <v>0</v>
      </c>
      <c r="BG1108" s="195">
        <f>IF(N1108="zákl. přenesená",J1108,0)</f>
        <v>0</v>
      </c>
      <c r="BH1108" s="195">
        <f>IF(N1108="sníž. přenesená",J1108,0)</f>
        <v>0</v>
      </c>
      <c r="BI1108" s="195">
        <f>IF(N1108="nulová",J1108,0)</f>
        <v>0</v>
      </c>
      <c r="BJ1108" s="112" t="s">
        <v>544</v>
      </c>
      <c r="BK1108" s="195">
        <f>ROUND(I1108*H1108,2)</f>
        <v>0</v>
      </c>
      <c r="BL1108" s="112" t="s">
        <v>955</v>
      </c>
      <c r="BM1108" s="194" t="s">
        <v>2123</v>
      </c>
    </row>
    <row r="1109" spans="2:65" s="119" customFormat="1" ht="29.25" x14ac:dyDescent="0.25">
      <c r="B1109" s="120"/>
      <c r="D1109" s="196" t="s">
        <v>865</v>
      </c>
      <c r="F1109" s="197" t="s">
        <v>2124</v>
      </c>
      <c r="L1109" s="120"/>
      <c r="M1109" s="198"/>
      <c r="T1109" s="199"/>
      <c r="AT1109" s="112" t="s">
        <v>865</v>
      </c>
      <c r="AU1109" s="112" t="s">
        <v>240</v>
      </c>
    </row>
    <row r="1110" spans="2:65" s="119" customFormat="1" x14ac:dyDescent="0.25">
      <c r="B1110" s="120"/>
      <c r="D1110" s="200" t="s">
        <v>867</v>
      </c>
      <c r="F1110" s="472" t="s">
        <v>2125</v>
      </c>
      <c r="L1110" s="120"/>
      <c r="M1110" s="198"/>
      <c r="T1110" s="199"/>
      <c r="AT1110" s="112" t="s">
        <v>867</v>
      </c>
      <c r="AU1110" s="112" t="s">
        <v>240</v>
      </c>
    </row>
    <row r="1111" spans="2:65" s="202" customFormat="1" ht="11.25" x14ac:dyDescent="0.25">
      <c r="B1111" s="203"/>
      <c r="D1111" s="196" t="s">
        <v>869</v>
      </c>
      <c r="E1111" s="204" t="s">
        <v>792</v>
      </c>
      <c r="F1111" s="205" t="s">
        <v>2126</v>
      </c>
      <c r="H1111" s="206">
        <v>153.41999999999999</v>
      </c>
      <c r="L1111" s="203"/>
      <c r="M1111" s="207"/>
      <c r="T1111" s="208"/>
      <c r="AT1111" s="204" t="s">
        <v>869</v>
      </c>
      <c r="AU1111" s="204" t="s">
        <v>240</v>
      </c>
      <c r="AV1111" s="202" t="s">
        <v>240</v>
      </c>
      <c r="AW1111" s="202" t="s">
        <v>871</v>
      </c>
      <c r="AX1111" s="202" t="s">
        <v>857</v>
      </c>
      <c r="AY1111" s="204" t="s">
        <v>858</v>
      </c>
    </row>
    <row r="1112" spans="2:65" s="119" customFormat="1" ht="33" customHeight="1" x14ac:dyDescent="0.25">
      <c r="B1112" s="120"/>
      <c r="C1112" s="418" t="s">
        <v>2127</v>
      </c>
      <c r="D1112" s="418" t="s">
        <v>512</v>
      </c>
      <c r="E1112" s="419" t="s">
        <v>2128</v>
      </c>
      <c r="F1112" s="420" t="s">
        <v>2129</v>
      </c>
      <c r="G1112" s="421" t="s">
        <v>66</v>
      </c>
      <c r="H1112" s="422">
        <v>65.92</v>
      </c>
      <c r="I1112" s="423"/>
      <c r="J1112" s="423">
        <f>ROUND(I1112*H1112,2)</f>
        <v>0</v>
      </c>
      <c r="K1112" s="420" t="s">
        <v>862</v>
      </c>
      <c r="L1112" s="120"/>
      <c r="M1112" s="190" t="s">
        <v>792</v>
      </c>
      <c r="N1112" s="191" t="s">
        <v>809</v>
      </c>
      <c r="O1112" s="192">
        <v>0.54800000000000004</v>
      </c>
      <c r="P1112" s="192">
        <f>O1112*H1112</f>
        <v>36.124160000000003</v>
      </c>
      <c r="Q1112" s="192">
        <v>1.25E-3</v>
      </c>
      <c r="R1112" s="192">
        <f>Q1112*H1112</f>
        <v>8.2400000000000001E-2</v>
      </c>
      <c r="S1112" s="192">
        <v>0</v>
      </c>
      <c r="T1112" s="193">
        <f>S1112*H1112</f>
        <v>0</v>
      </c>
      <c r="AR1112" s="194" t="s">
        <v>955</v>
      </c>
      <c r="AT1112" s="194" t="s">
        <v>512</v>
      </c>
      <c r="AU1112" s="194" t="s">
        <v>240</v>
      </c>
      <c r="AY1112" s="112" t="s">
        <v>858</v>
      </c>
      <c r="BE1112" s="195">
        <f>IF(N1112="základní",J1112,0)</f>
        <v>0</v>
      </c>
      <c r="BF1112" s="195">
        <f>IF(N1112="snížená",J1112,0)</f>
        <v>0</v>
      </c>
      <c r="BG1112" s="195">
        <f>IF(N1112="zákl. přenesená",J1112,0)</f>
        <v>0</v>
      </c>
      <c r="BH1112" s="195">
        <f>IF(N1112="sníž. přenesená",J1112,0)</f>
        <v>0</v>
      </c>
      <c r="BI1112" s="195">
        <f>IF(N1112="nulová",J1112,0)</f>
        <v>0</v>
      </c>
      <c r="BJ1112" s="112" t="s">
        <v>544</v>
      </c>
      <c r="BK1112" s="195">
        <f>ROUND(I1112*H1112,2)</f>
        <v>0</v>
      </c>
      <c r="BL1112" s="112" t="s">
        <v>955</v>
      </c>
      <c r="BM1112" s="194" t="s">
        <v>2130</v>
      </c>
    </row>
    <row r="1113" spans="2:65" s="119" customFormat="1" ht="29.25" x14ac:dyDescent="0.25">
      <c r="B1113" s="120"/>
      <c r="D1113" s="196" t="s">
        <v>865</v>
      </c>
      <c r="F1113" s="197" t="s">
        <v>2131</v>
      </c>
      <c r="L1113" s="120"/>
      <c r="M1113" s="198"/>
      <c r="T1113" s="199"/>
      <c r="AT1113" s="112" t="s">
        <v>865</v>
      </c>
      <c r="AU1113" s="112" t="s">
        <v>240</v>
      </c>
    </row>
    <row r="1114" spans="2:65" s="119" customFormat="1" x14ac:dyDescent="0.25">
      <c r="B1114" s="120"/>
      <c r="D1114" s="200" t="s">
        <v>867</v>
      </c>
      <c r="F1114" s="472" t="s">
        <v>2132</v>
      </c>
      <c r="L1114" s="120"/>
      <c r="M1114" s="198"/>
      <c r="T1114" s="199"/>
      <c r="AT1114" s="112" t="s">
        <v>867</v>
      </c>
      <c r="AU1114" s="112" t="s">
        <v>240</v>
      </c>
    </row>
    <row r="1115" spans="2:65" s="202" customFormat="1" ht="11.25" x14ac:dyDescent="0.25">
      <c r="B1115" s="203"/>
      <c r="D1115" s="196" t="s">
        <v>869</v>
      </c>
      <c r="E1115" s="204" t="s">
        <v>792</v>
      </c>
      <c r="F1115" s="205" t="s">
        <v>2133</v>
      </c>
      <c r="H1115" s="206">
        <v>3.28</v>
      </c>
      <c r="L1115" s="203"/>
      <c r="M1115" s="207"/>
      <c r="T1115" s="208"/>
      <c r="AT1115" s="204" t="s">
        <v>869</v>
      </c>
      <c r="AU1115" s="204" t="s">
        <v>240</v>
      </c>
      <c r="AV1115" s="202" t="s">
        <v>240</v>
      </c>
      <c r="AW1115" s="202" t="s">
        <v>871</v>
      </c>
      <c r="AX1115" s="202" t="s">
        <v>857</v>
      </c>
      <c r="AY1115" s="204" t="s">
        <v>858</v>
      </c>
    </row>
    <row r="1116" spans="2:65" s="202" customFormat="1" ht="11.25" x14ac:dyDescent="0.25">
      <c r="B1116" s="203"/>
      <c r="D1116" s="196" t="s">
        <v>869</v>
      </c>
      <c r="E1116" s="204" t="s">
        <v>792</v>
      </c>
      <c r="F1116" s="205" t="s">
        <v>2134</v>
      </c>
      <c r="H1116" s="206">
        <v>8.2200000000000006</v>
      </c>
      <c r="L1116" s="203"/>
      <c r="M1116" s="207"/>
      <c r="T1116" s="208"/>
      <c r="AT1116" s="204" t="s">
        <v>869</v>
      </c>
      <c r="AU1116" s="204" t="s">
        <v>240</v>
      </c>
      <c r="AV1116" s="202" t="s">
        <v>240</v>
      </c>
      <c r="AW1116" s="202" t="s">
        <v>871</v>
      </c>
      <c r="AX1116" s="202" t="s">
        <v>857</v>
      </c>
      <c r="AY1116" s="204" t="s">
        <v>858</v>
      </c>
    </row>
    <row r="1117" spans="2:65" s="202" customFormat="1" ht="11.25" x14ac:dyDescent="0.25">
      <c r="B1117" s="203"/>
      <c r="D1117" s="196" t="s">
        <v>869</v>
      </c>
      <c r="E1117" s="204" t="s">
        <v>792</v>
      </c>
      <c r="F1117" s="205" t="s">
        <v>2135</v>
      </c>
      <c r="H1117" s="206">
        <v>8.01</v>
      </c>
      <c r="L1117" s="203"/>
      <c r="M1117" s="207"/>
      <c r="T1117" s="208"/>
      <c r="AT1117" s="204" t="s">
        <v>869</v>
      </c>
      <c r="AU1117" s="204" t="s">
        <v>240</v>
      </c>
      <c r="AV1117" s="202" t="s">
        <v>240</v>
      </c>
      <c r="AW1117" s="202" t="s">
        <v>871</v>
      </c>
      <c r="AX1117" s="202" t="s">
        <v>857</v>
      </c>
      <c r="AY1117" s="204" t="s">
        <v>858</v>
      </c>
    </row>
    <row r="1118" spans="2:65" s="202" customFormat="1" ht="11.25" x14ac:dyDescent="0.25">
      <c r="B1118" s="203"/>
      <c r="D1118" s="196" t="s">
        <v>869</v>
      </c>
      <c r="E1118" s="204" t="s">
        <v>792</v>
      </c>
      <c r="F1118" s="205" t="s">
        <v>2136</v>
      </c>
      <c r="H1118" s="206">
        <v>5.8</v>
      </c>
      <c r="L1118" s="203"/>
      <c r="M1118" s="207"/>
      <c r="T1118" s="208"/>
      <c r="AT1118" s="204" t="s">
        <v>869</v>
      </c>
      <c r="AU1118" s="204" t="s">
        <v>240</v>
      </c>
      <c r="AV1118" s="202" t="s">
        <v>240</v>
      </c>
      <c r="AW1118" s="202" t="s">
        <v>871</v>
      </c>
      <c r="AX1118" s="202" t="s">
        <v>857</v>
      </c>
      <c r="AY1118" s="204" t="s">
        <v>858</v>
      </c>
    </row>
    <row r="1119" spans="2:65" s="202" customFormat="1" ht="11.25" x14ac:dyDescent="0.25">
      <c r="B1119" s="203"/>
      <c r="D1119" s="196" t="s">
        <v>869</v>
      </c>
      <c r="E1119" s="204" t="s">
        <v>792</v>
      </c>
      <c r="F1119" s="205" t="s">
        <v>2137</v>
      </c>
      <c r="H1119" s="206">
        <v>14.32</v>
      </c>
      <c r="L1119" s="203"/>
      <c r="M1119" s="207"/>
      <c r="T1119" s="208"/>
      <c r="AT1119" s="204" t="s">
        <v>869</v>
      </c>
      <c r="AU1119" s="204" t="s">
        <v>240</v>
      </c>
      <c r="AV1119" s="202" t="s">
        <v>240</v>
      </c>
      <c r="AW1119" s="202" t="s">
        <v>871</v>
      </c>
      <c r="AX1119" s="202" t="s">
        <v>857</v>
      </c>
      <c r="AY1119" s="204" t="s">
        <v>858</v>
      </c>
    </row>
    <row r="1120" spans="2:65" s="202" customFormat="1" ht="11.25" x14ac:dyDescent="0.25">
      <c r="B1120" s="203"/>
      <c r="D1120" s="196" t="s">
        <v>869</v>
      </c>
      <c r="E1120" s="204" t="s">
        <v>792</v>
      </c>
      <c r="F1120" s="205" t="s">
        <v>2138</v>
      </c>
      <c r="H1120" s="206">
        <v>5.38</v>
      </c>
      <c r="L1120" s="203"/>
      <c r="M1120" s="207"/>
      <c r="T1120" s="208"/>
      <c r="AT1120" s="204" t="s">
        <v>869</v>
      </c>
      <c r="AU1120" s="204" t="s">
        <v>240</v>
      </c>
      <c r="AV1120" s="202" t="s">
        <v>240</v>
      </c>
      <c r="AW1120" s="202" t="s">
        <v>871</v>
      </c>
      <c r="AX1120" s="202" t="s">
        <v>857</v>
      </c>
      <c r="AY1120" s="204" t="s">
        <v>858</v>
      </c>
    </row>
    <row r="1121" spans="2:65" s="202" customFormat="1" ht="11.25" x14ac:dyDescent="0.25">
      <c r="B1121" s="203"/>
      <c r="D1121" s="196" t="s">
        <v>869</v>
      </c>
      <c r="E1121" s="204" t="s">
        <v>792</v>
      </c>
      <c r="F1121" s="205" t="s">
        <v>2139</v>
      </c>
      <c r="H1121" s="206">
        <v>3.8</v>
      </c>
      <c r="L1121" s="203"/>
      <c r="M1121" s="207"/>
      <c r="T1121" s="208"/>
      <c r="AT1121" s="204" t="s">
        <v>869</v>
      </c>
      <c r="AU1121" s="204" t="s">
        <v>240</v>
      </c>
      <c r="AV1121" s="202" t="s">
        <v>240</v>
      </c>
      <c r="AW1121" s="202" t="s">
        <v>871</v>
      </c>
      <c r="AX1121" s="202" t="s">
        <v>857</v>
      </c>
      <c r="AY1121" s="204" t="s">
        <v>858</v>
      </c>
    </row>
    <row r="1122" spans="2:65" s="202" customFormat="1" ht="11.25" x14ac:dyDescent="0.25">
      <c r="B1122" s="203"/>
      <c r="D1122" s="196" t="s">
        <v>869</v>
      </c>
      <c r="E1122" s="204" t="s">
        <v>792</v>
      </c>
      <c r="F1122" s="205" t="s">
        <v>2140</v>
      </c>
      <c r="H1122" s="206">
        <v>1.71</v>
      </c>
      <c r="L1122" s="203"/>
      <c r="M1122" s="207"/>
      <c r="T1122" s="208"/>
      <c r="AT1122" s="204" t="s">
        <v>869</v>
      </c>
      <c r="AU1122" s="204" t="s">
        <v>240</v>
      </c>
      <c r="AV1122" s="202" t="s">
        <v>240</v>
      </c>
      <c r="AW1122" s="202" t="s">
        <v>871</v>
      </c>
      <c r="AX1122" s="202" t="s">
        <v>857</v>
      </c>
      <c r="AY1122" s="204" t="s">
        <v>858</v>
      </c>
    </row>
    <row r="1123" spans="2:65" s="202" customFormat="1" ht="11.25" x14ac:dyDescent="0.25">
      <c r="B1123" s="203"/>
      <c r="D1123" s="196" t="s">
        <v>869</v>
      </c>
      <c r="E1123" s="204" t="s">
        <v>792</v>
      </c>
      <c r="F1123" s="205" t="s">
        <v>2141</v>
      </c>
      <c r="H1123" s="206">
        <v>2.95</v>
      </c>
      <c r="L1123" s="203"/>
      <c r="M1123" s="207"/>
      <c r="T1123" s="208"/>
      <c r="AT1123" s="204" t="s">
        <v>869</v>
      </c>
      <c r="AU1123" s="204" t="s">
        <v>240</v>
      </c>
      <c r="AV1123" s="202" t="s">
        <v>240</v>
      </c>
      <c r="AW1123" s="202" t="s">
        <v>871</v>
      </c>
      <c r="AX1123" s="202" t="s">
        <v>857</v>
      </c>
      <c r="AY1123" s="204" t="s">
        <v>858</v>
      </c>
    </row>
    <row r="1124" spans="2:65" s="202" customFormat="1" ht="11.25" x14ac:dyDescent="0.25">
      <c r="B1124" s="203"/>
      <c r="D1124" s="196" t="s">
        <v>869</v>
      </c>
      <c r="E1124" s="204" t="s">
        <v>792</v>
      </c>
      <c r="F1124" s="205" t="s">
        <v>2142</v>
      </c>
      <c r="H1124" s="206">
        <v>12.45</v>
      </c>
      <c r="L1124" s="203"/>
      <c r="M1124" s="207"/>
      <c r="T1124" s="208"/>
      <c r="AT1124" s="204" t="s">
        <v>869</v>
      </c>
      <c r="AU1124" s="204" t="s">
        <v>240</v>
      </c>
      <c r="AV1124" s="202" t="s">
        <v>240</v>
      </c>
      <c r="AW1124" s="202" t="s">
        <v>871</v>
      </c>
      <c r="AX1124" s="202" t="s">
        <v>857</v>
      </c>
      <c r="AY1124" s="204" t="s">
        <v>858</v>
      </c>
    </row>
    <row r="1125" spans="2:65" s="119" customFormat="1" ht="24.2" customHeight="1" x14ac:dyDescent="0.25">
      <c r="B1125" s="120"/>
      <c r="C1125" s="432" t="s">
        <v>2143</v>
      </c>
      <c r="D1125" s="432" t="s">
        <v>932</v>
      </c>
      <c r="E1125" s="433" t="s">
        <v>2144</v>
      </c>
      <c r="F1125" s="434" t="s">
        <v>2145</v>
      </c>
      <c r="G1125" s="435" t="s">
        <v>66</v>
      </c>
      <c r="H1125" s="436">
        <v>71.194000000000003</v>
      </c>
      <c r="I1125" s="437"/>
      <c r="J1125" s="437">
        <f>ROUND(I1125*H1125,2)</f>
        <v>0</v>
      </c>
      <c r="K1125" s="434" t="s">
        <v>862</v>
      </c>
      <c r="L1125" s="215"/>
      <c r="M1125" s="216" t="s">
        <v>792</v>
      </c>
      <c r="N1125" s="217" t="s">
        <v>809</v>
      </c>
      <c r="O1125" s="192">
        <v>0</v>
      </c>
      <c r="P1125" s="192">
        <f>O1125*H1125</f>
        <v>0</v>
      </c>
      <c r="Q1125" s="192">
        <v>7.0000000000000001E-3</v>
      </c>
      <c r="R1125" s="192">
        <f>Q1125*H1125</f>
        <v>0.49835800000000002</v>
      </c>
      <c r="S1125" s="192">
        <v>0</v>
      </c>
      <c r="T1125" s="193">
        <f>S1125*H1125</f>
        <v>0</v>
      </c>
      <c r="AR1125" s="194" t="s">
        <v>1063</v>
      </c>
      <c r="AT1125" s="194" t="s">
        <v>932</v>
      </c>
      <c r="AU1125" s="194" t="s">
        <v>240</v>
      </c>
      <c r="AY1125" s="112" t="s">
        <v>858</v>
      </c>
      <c r="BE1125" s="195">
        <f>IF(N1125="základní",J1125,0)</f>
        <v>0</v>
      </c>
      <c r="BF1125" s="195">
        <f>IF(N1125="snížená",J1125,0)</f>
        <v>0</v>
      </c>
      <c r="BG1125" s="195">
        <f>IF(N1125="zákl. přenesená",J1125,0)</f>
        <v>0</v>
      </c>
      <c r="BH1125" s="195">
        <f>IF(N1125="sníž. přenesená",J1125,0)</f>
        <v>0</v>
      </c>
      <c r="BI1125" s="195">
        <f>IF(N1125="nulová",J1125,0)</f>
        <v>0</v>
      </c>
      <c r="BJ1125" s="112" t="s">
        <v>544</v>
      </c>
      <c r="BK1125" s="195">
        <f>ROUND(I1125*H1125,2)</f>
        <v>0</v>
      </c>
      <c r="BL1125" s="112" t="s">
        <v>955</v>
      </c>
      <c r="BM1125" s="194" t="s">
        <v>2146</v>
      </c>
    </row>
    <row r="1126" spans="2:65" s="119" customFormat="1" ht="19.5" x14ac:dyDescent="0.25">
      <c r="B1126" s="120"/>
      <c r="D1126" s="196" t="s">
        <v>865</v>
      </c>
      <c r="F1126" s="197" t="s">
        <v>2145</v>
      </c>
      <c r="L1126" s="120"/>
      <c r="M1126" s="198"/>
      <c r="T1126" s="199"/>
      <c r="AT1126" s="112" t="s">
        <v>865</v>
      </c>
      <c r="AU1126" s="112" t="s">
        <v>240</v>
      </c>
    </row>
    <row r="1127" spans="2:65" s="202" customFormat="1" ht="11.25" x14ac:dyDescent="0.25">
      <c r="B1127" s="203"/>
      <c r="D1127" s="196" t="s">
        <v>869</v>
      </c>
      <c r="F1127" s="205" t="s">
        <v>2147</v>
      </c>
      <c r="H1127" s="206">
        <v>71.194000000000003</v>
      </c>
      <c r="L1127" s="203"/>
      <c r="M1127" s="207"/>
      <c r="T1127" s="208"/>
      <c r="AT1127" s="204" t="s">
        <v>869</v>
      </c>
      <c r="AU1127" s="204" t="s">
        <v>240</v>
      </c>
      <c r="AV1127" s="202" t="s">
        <v>240</v>
      </c>
      <c r="AW1127" s="202" t="s">
        <v>787</v>
      </c>
      <c r="AX1127" s="202" t="s">
        <v>544</v>
      </c>
      <c r="AY1127" s="204" t="s">
        <v>858</v>
      </c>
    </row>
    <row r="1128" spans="2:65" s="119" customFormat="1" ht="24.2" customHeight="1" x14ac:dyDescent="0.25">
      <c r="B1128" s="120"/>
      <c r="C1128" s="418" t="s">
        <v>2148</v>
      </c>
      <c r="D1128" s="418" t="s">
        <v>512</v>
      </c>
      <c r="E1128" s="419" t="s">
        <v>2149</v>
      </c>
      <c r="F1128" s="420" t="s">
        <v>2150</v>
      </c>
      <c r="G1128" s="421" t="s">
        <v>67</v>
      </c>
      <c r="H1128" s="422">
        <v>3</v>
      </c>
      <c r="I1128" s="423"/>
      <c r="J1128" s="423">
        <f>ROUND(I1128*H1128,2)</f>
        <v>0</v>
      </c>
      <c r="K1128" s="420" t="s">
        <v>862</v>
      </c>
      <c r="L1128" s="120"/>
      <c r="M1128" s="190" t="s">
        <v>792</v>
      </c>
      <c r="N1128" s="191" t="s">
        <v>809</v>
      </c>
      <c r="O1128" s="192">
        <v>0.68300000000000005</v>
      </c>
      <c r="P1128" s="192">
        <f>O1128*H1128</f>
        <v>2.0490000000000004</v>
      </c>
      <c r="Q1128" s="192">
        <v>3.0000000000000001E-5</v>
      </c>
      <c r="R1128" s="192">
        <f>Q1128*H1128</f>
        <v>9.0000000000000006E-5</v>
      </c>
      <c r="S1128" s="192">
        <v>0</v>
      </c>
      <c r="T1128" s="193">
        <f>S1128*H1128</f>
        <v>0</v>
      </c>
      <c r="AR1128" s="194" t="s">
        <v>955</v>
      </c>
      <c r="AT1128" s="194" t="s">
        <v>512</v>
      </c>
      <c r="AU1128" s="194" t="s">
        <v>240</v>
      </c>
      <c r="AY1128" s="112" t="s">
        <v>858</v>
      </c>
      <c r="BE1128" s="195">
        <f>IF(N1128="základní",J1128,0)</f>
        <v>0</v>
      </c>
      <c r="BF1128" s="195">
        <f>IF(N1128="snížená",J1128,0)</f>
        <v>0</v>
      </c>
      <c r="BG1128" s="195">
        <f>IF(N1128="zákl. přenesená",J1128,0)</f>
        <v>0</v>
      </c>
      <c r="BH1128" s="195">
        <f>IF(N1128="sníž. přenesená",J1128,0)</f>
        <v>0</v>
      </c>
      <c r="BI1128" s="195">
        <f>IF(N1128="nulová",J1128,0)</f>
        <v>0</v>
      </c>
      <c r="BJ1128" s="112" t="s">
        <v>544</v>
      </c>
      <c r="BK1128" s="195">
        <f>ROUND(I1128*H1128,2)</f>
        <v>0</v>
      </c>
      <c r="BL1128" s="112" t="s">
        <v>955</v>
      </c>
      <c r="BM1128" s="194" t="s">
        <v>2151</v>
      </c>
    </row>
    <row r="1129" spans="2:65" s="119" customFormat="1" ht="19.5" x14ac:dyDescent="0.25">
      <c r="B1129" s="120"/>
      <c r="D1129" s="196" t="s">
        <v>865</v>
      </c>
      <c r="F1129" s="197" t="s">
        <v>2152</v>
      </c>
      <c r="L1129" s="120"/>
      <c r="M1129" s="198"/>
      <c r="T1129" s="199"/>
      <c r="AT1129" s="112" t="s">
        <v>865</v>
      </c>
      <c r="AU1129" s="112" t="s">
        <v>240</v>
      </c>
    </row>
    <row r="1130" spans="2:65" s="119" customFormat="1" x14ac:dyDescent="0.25">
      <c r="B1130" s="120"/>
      <c r="D1130" s="200" t="s">
        <v>867</v>
      </c>
      <c r="F1130" s="472" t="s">
        <v>2153</v>
      </c>
      <c r="L1130" s="120"/>
      <c r="M1130" s="198"/>
      <c r="T1130" s="199"/>
      <c r="AT1130" s="112" t="s">
        <v>867</v>
      </c>
      <c r="AU1130" s="112" t="s">
        <v>240</v>
      </c>
    </row>
    <row r="1131" spans="2:65" s="202" customFormat="1" ht="11.25" x14ac:dyDescent="0.25">
      <c r="B1131" s="203"/>
      <c r="D1131" s="196" t="s">
        <v>869</v>
      </c>
      <c r="E1131" s="204" t="s">
        <v>792</v>
      </c>
      <c r="F1131" s="205" t="s">
        <v>724</v>
      </c>
      <c r="H1131" s="206">
        <v>3</v>
      </c>
      <c r="L1131" s="203"/>
      <c r="M1131" s="207"/>
      <c r="T1131" s="208"/>
      <c r="AT1131" s="204" t="s">
        <v>869</v>
      </c>
      <c r="AU1131" s="204" t="s">
        <v>240</v>
      </c>
      <c r="AV1131" s="202" t="s">
        <v>240</v>
      </c>
      <c r="AW1131" s="202" t="s">
        <v>871</v>
      </c>
      <c r="AX1131" s="202" t="s">
        <v>857</v>
      </c>
      <c r="AY1131" s="204" t="s">
        <v>858</v>
      </c>
    </row>
    <row r="1132" spans="2:65" s="119" customFormat="1" ht="24.2" customHeight="1" x14ac:dyDescent="0.25">
      <c r="B1132" s="120"/>
      <c r="C1132" s="432" t="s">
        <v>2154</v>
      </c>
      <c r="D1132" s="432" t="s">
        <v>932</v>
      </c>
      <c r="E1132" s="433" t="s">
        <v>2155</v>
      </c>
      <c r="F1132" s="434" t="s">
        <v>2156</v>
      </c>
      <c r="G1132" s="435" t="s">
        <v>67</v>
      </c>
      <c r="H1132" s="436">
        <v>3</v>
      </c>
      <c r="I1132" s="437"/>
      <c r="J1132" s="437">
        <f>ROUND(I1132*H1132,2)</f>
        <v>0</v>
      </c>
      <c r="K1132" s="434" t="s">
        <v>862</v>
      </c>
      <c r="L1132" s="215"/>
      <c r="M1132" s="216" t="s">
        <v>792</v>
      </c>
      <c r="N1132" s="217" t="s">
        <v>809</v>
      </c>
      <c r="O1132" s="192">
        <v>0</v>
      </c>
      <c r="P1132" s="192">
        <f>O1132*H1132</f>
        <v>0</v>
      </c>
      <c r="Q1132" s="192">
        <v>8.9999999999999998E-4</v>
      </c>
      <c r="R1132" s="192">
        <f>Q1132*H1132</f>
        <v>2.7000000000000001E-3</v>
      </c>
      <c r="S1132" s="192">
        <v>0</v>
      </c>
      <c r="T1132" s="193">
        <f>S1132*H1132</f>
        <v>0</v>
      </c>
      <c r="AR1132" s="194" t="s">
        <v>1063</v>
      </c>
      <c r="AT1132" s="194" t="s">
        <v>932</v>
      </c>
      <c r="AU1132" s="194" t="s">
        <v>240</v>
      </c>
      <c r="AY1132" s="112" t="s">
        <v>858</v>
      </c>
      <c r="BE1132" s="195">
        <f>IF(N1132="základní",J1132,0)</f>
        <v>0</v>
      </c>
      <c r="BF1132" s="195">
        <f>IF(N1132="snížená",J1132,0)</f>
        <v>0</v>
      </c>
      <c r="BG1132" s="195">
        <f>IF(N1132="zákl. přenesená",J1132,0)</f>
        <v>0</v>
      </c>
      <c r="BH1132" s="195">
        <f>IF(N1132="sníž. přenesená",J1132,0)</f>
        <v>0</v>
      </c>
      <c r="BI1132" s="195">
        <f>IF(N1132="nulová",J1132,0)</f>
        <v>0</v>
      </c>
      <c r="BJ1132" s="112" t="s">
        <v>544</v>
      </c>
      <c r="BK1132" s="195">
        <f>ROUND(I1132*H1132,2)</f>
        <v>0</v>
      </c>
      <c r="BL1132" s="112" t="s">
        <v>955</v>
      </c>
      <c r="BM1132" s="194" t="s">
        <v>2157</v>
      </c>
    </row>
    <row r="1133" spans="2:65" s="119" customFormat="1" x14ac:dyDescent="0.25">
      <c r="B1133" s="120"/>
      <c r="D1133" s="196" t="s">
        <v>865</v>
      </c>
      <c r="F1133" s="197" t="s">
        <v>2156</v>
      </c>
      <c r="L1133" s="120"/>
      <c r="M1133" s="198"/>
      <c r="T1133" s="199"/>
      <c r="AT1133" s="112" t="s">
        <v>865</v>
      </c>
      <c r="AU1133" s="112" t="s">
        <v>240</v>
      </c>
    </row>
    <row r="1134" spans="2:65" s="119" customFormat="1" ht="24.2" customHeight="1" x14ac:dyDescent="0.25">
      <c r="B1134" s="120"/>
      <c r="C1134" s="418" t="s">
        <v>2158</v>
      </c>
      <c r="D1134" s="418" t="s">
        <v>512</v>
      </c>
      <c r="E1134" s="419" t="s">
        <v>2159</v>
      </c>
      <c r="F1134" s="420" t="s">
        <v>2160</v>
      </c>
      <c r="G1134" s="421" t="s">
        <v>67</v>
      </c>
      <c r="H1134" s="422">
        <v>5</v>
      </c>
      <c r="I1134" s="423"/>
      <c r="J1134" s="423">
        <f>ROUND(I1134*H1134,2)</f>
        <v>0</v>
      </c>
      <c r="K1134" s="420" t="s">
        <v>862</v>
      </c>
      <c r="L1134" s="120"/>
      <c r="M1134" s="190" t="s">
        <v>792</v>
      </c>
      <c r="N1134" s="191" t="s">
        <v>809</v>
      </c>
      <c r="O1134" s="192">
        <v>0.68300000000000005</v>
      </c>
      <c r="P1134" s="192">
        <f>O1134*H1134</f>
        <v>3.415</v>
      </c>
      <c r="Q1134" s="192">
        <v>3.0000000000000001E-5</v>
      </c>
      <c r="R1134" s="192">
        <f>Q1134*H1134</f>
        <v>1.5000000000000001E-4</v>
      </c>
      <c r="S1134" s="192">
        <v>0</v>
      </c>
      <c r="T1134" s="193">
        <f>S1134*H1134</f>
        <v>0</v>
      </c>
      <c r="AR1134" s="194" t="s">
        <v>955</v>
      </c>
      <c r="AT1134" s="194" t="s">
        <v>512</v>
      </c>
      <c r="AU1134" s="194" t="s">
        <v>240</v>
      </c>
      <c r="AY1134" s="112" t="s">
        <v>858</v>
      </c>
      <c r="BE1134" s="195">
        <f>IF(N1134="základní",J1134,0)</f>
        <v>0</v>
      </c>
      <c r="BF1134" s="195">
        <f>IF(N1134="snížená",J1134,0)</f>
        <v>0</v>
      </c>
      <c r="BG1134" s="195">
        <f>IF(N1134="zákl. přenesená",J1134,0)</f>
        <v>0</v>
      </c>
      <c r="BH1134" s="195">
        <f>IF(N1134="sníž. přenesená",J1134,0)</f>
        <v>0</v>
      </c>
      <c r="BI1134" s="195">
        <f>IF(N1134="nulová",J1134,0)</f>
        <v>0</v>
      </c>
      <c r="BJ1134" s="112" t="s">
        <v>544</v>
      </c>
      <c r="BK1134" s="195">
        <f>ROUND(I1134*H1134,2)</f>
        <v>0</v>
      </c>
      <c r="BL1134" s="112" t="s">
        <v>955</v>
      </c>
      <c r="BM1134" s="194" t="s">
        <v>2161</v>
      </c>
    </row>
    <row r="1135" spans="2:65" s="119" customFormat="1" ht="19.5" x14ac:dyDescent="0.25">
      <c r="B1135" s="120"/>
      <c r="D1135" s="196" t="s">
        <v>865</v>
      </c>
      <c r="F1135" s="197" t="s">
        <v>2162</v>
      </c>
      <c r="L1135" s="120"/>
      <c r="M1135" s="198"/>
      <c r="T1135" s="199"/>
      <c r="AT1135" s="112" t="s">
        <v>865</v>
      </c>
      <c r="AU1135" s="112" t="s">
        <v>240</v>
      </c>
    </row>
    <row r="1136" spans="2:65" s="119" customFormat="1" x14ac:dyDescent="0.25">
      <c r="B1136" s="120"/>
      <c r="D1136" s="200" t="s">
        <v>867</v>
      </c>
      <c r="F1136" s="472" t="s">
        <v>2163</v>
      </c>
      <c r="L1136" s="120"/>
      <c r="M1136" s="198"/>
      <c r="T1136" s="199"/>
      <c r="AT1136" s="112" t="s">
        <v>867</v>
      </c>
      <c r="AU1136" s="112" t="s">
        <v>240</v>
      </c>
    </row>
    <row r="1137" spans="2:65" s="202" customFormat="1" ht="11.25" x14ac:dyDescent="0.25">
      <c r="B1137" s="203"/>
      <c r="D1137" s="196" t="s">
        <v>869</v>
      </c>
      <c r="E1137" s="204" t="s">
        <v>792</v>
      </c>
      <c r="F1137" s="205" t="s">
        <v>721</v>
      </c>
      <c r="H1137" s="206">
        <v>5</v>
      </c>
      <c r="L1137" s="203"/>
      <c r="M1137" s="207"/>
      <c r="T1137" s="208"/>
      <c r="AT1137" s="204" t="s">
        <v>869</v>
      </c>
      <c r="AU1137" s="204" t="s">
        <v>240</v>
      </c>
      <c r="AV1137" s="202" t="s">
        <v>240</v>
      </c>
      <c r="AW1137" s="202" t="s">
        <v>871</v>
      </c>
      <c r="AX1137" s="202" t="s">
        <v>857</v>
      </c>
      <c r="AY1137" s="204" t="s">
        <v>858</v>
      </c>
    </row>
    <row r="1138" spans="2:65" s="119" customFormat="1" ht="24.2" customHeight="1" x14ac:dyDescent="0.25">
      <c r="B1138" s="120"/>
      <c r="C1138" s="432" t="s">
        <v>2164</v>
      </c>
      <c r="D1138" s="432" t="s">
        <v>932</v>
      </c>
      <c r="E1138" s="433" t="s">
        <v>2165</v>
      </c>
      <c r="F1138" s="434" t="s">
        <v>2166</v>
      </c>
      <c r="G1138" s="435" t="s">
        <v>67</v>
      </c>
      <c r="H1138" s="436">
        <v>5</v>
      </c>
      <c r="I1138" s="437"/>
      <c r="J1138" s="437">
        <f>ROUND(I1138*H1138,2)</f>
        <v>0</v>
      </c>
      <c r="K1138" s="434" t="s">
        <v>862</v>
      </c>
      <c r="L1138" s="215"/>
      <c r="M1138" s="216" t="s">
        <v>792</v>
      </c>
      <c r="N1138" s="217" t="s">
        <v>809</v>
      </c>
      <c r="O1138" s="192">
        <v>0</v>
      </c>
      <c r="P1138" s="192">
        <f>O1138*H1138</f>
        <v>0</v>
      </c>
      <c r="Q1138" s="192">
        <v>1.4E-3</v>
      </c>
      <c r="R1138" s="192">
        <f>Q1138*H1138</f>
        <v>7.0000000000000001E-3</v>
      </c>
      <c r="S1138" s="192">
        <v>0</v>
      </c>
      <c r="T1138" s="193">
        <f>S1138*H1138</f>
        <v>0</v>
      </c>
      <c r="AR1138" s="194" t="s">
        <v>1063</v>
      </c>
      <c r="AT1138" s="194" t="s">
        <v>932</v>
      </c>
      <c r="AU1138" s="194" t="s">
        <v>240</v>
      </c>
      <c r="AY1138" s="112" t="s">
        <v>858</v>
      </c>
      <c r="BE1138" s="195">
        <f>IF(N1138="základní",J1138,0)</f>
        <v>0</v>
      </c>
      <c r="BF1138" s="195">
        <f>IF(N1138="snížená",J1138,0)</f>
        <v>0</v>
      </c>
      <c r="BG1138" s="195">
        <f>IF(N1138="zákl. přenesená",J1138,0)</f>
        <v>0</v>
      </c>
      <c r="BH1138" s="195">
        <f>IF(N1138="sníž. přenesená",J1138,0)</f>
        <v>0</v>
      </c>
      <c r="BI1138" s="195">
        <f>IF(N1138="nulová",J1138,0)</f>
        <v>0</v>
      </c>
      <c r="BJ1138" s="112" t="s">
        <v>544</v>
      </c>
      <c r="BK1138" s="195">
        <f>ROUND(I1138*H1138,2)</f>
        <v>0</v>
      </c>
      <c r="BL1138" s="112" t="s">
        <v>955</v>
      </c>
      <c r="BM1138" s="194" t="s">
        <v>2167</v>
      </c>
    </row>
    <row r="1139" spans="2:65" s="119" customFormat="1" x14ac:dyDescent="0.25">
      <c r="B1139" s="120"/>
      <c r="D1139" s="196" t="s">
        <v>865</v>
      </c>
      <c r="F1139" s="197" t="s">
        <v>2166</v>
      </c>
      <c r="L1139" s="120"/>
      <c r="M1139" s="198"/>
      <c r="T1139" s="199"/>
      <c r="AT1139" s="112" t="s">
        <v>865</v>
      </c>
      <c r="AU1139" s="112" t="s">
        <v>240</v>
      </c>
    </row>
    <row r="1140" spans="2:65" s="119" customFormat="1" ht="24.2" customHeight="1" x14ac:dyDescent="0.25">
      <c r="B1140" s="120"/>
      <c r="C1140" s="418" t="s">
        <v>2168</v>
      </c>
      <c r="D1140" s="418" t="s">
        <v>512</v>
      </c>
      <c r="E1140" s="419" t="s">
        <v>2169</v>
      </c>
      <c r="F1140" s="420" t="s">
        <v>2170</v>
      </c>
      <c r="G1140" s="421" t="s">
        <v>63</v>
      </c>
      <c r="H1140" s="422">
        <v>3.19</v>
      </c>
      <c r="I1140" s="423"/>
      <c r="J1140" s="423">
        <f>ROUND(I1140*H1140,2)</f>
        <v>0</v>
      </c>
      <c r="K1140" s="420" t="s">
        <v>862</v>
      </c>
      <c r="L1140" s="120"/>
      <c r="M1140" s="190" t="s">
        <v>792</v>
      </c>
      <c r="N1140" s="191" t="s">
        <v>809</v>
      </c>
      <c r="O1140" s="192">
        <v>1.5680000000000001</v>
      </c>
      <c r="P1140" s="192">
        <f>O1140*H1140</f>
        <v>5.0019200000000001</v>
      </c>
      <c r="Q1140" s="192">
        <v>0</v>
      </c>
      <c r="R1140" s="192">
        <f>Q1140*H1140</f>
        <v>0</v>
      </c>
      <c r="S1140" s="192">
        <v>0</v>
      </c>
      <c r="T1140" s="193">
        <f>S1140*H1140</f>
        <v>0</v>
      </c>
      <c r="AR1140" s="194" t="s">
        <v>955</v>
      </c>
      <c r="AT1140" s="194" t="s">
        <v>512</v>
      </c>
      <c r="AU1140" s="194" t="s">
        <v>240</v>
      </c>
      <c r="AY1140" s="112" t="s">
        <v>858</v>
      </c>
      <c r="BE1140" s="195">
        <f>IF(N1140="základní",J1140,0)</f>
        <v>0</v>
      </c>
      <c r="BF1140" s="195">
        <f>IF(N1140="snížená",J1140,0)</f>
        <v>0</v>
      </c>
      <c r="BG1140" s="195">
        <f>IF(N1140="zákl. přenesená",J1140,0)</f>
        <v>0</v>
      </c>
      <c r="BH1140" s="195">
        <f>IF(N1140="sníž. přenesená",J1140,0)</f>
        <v>0</v>
      </c>
      <c r="BI1140" s="195">
        <f>IF(N1140="nulová",J1140,0)</f>
        <v>0</v>
      </c>
      <c r="BJ1140" s="112" t="s">
        <v>544</v>
      </c>
      <c r="BK1140" s="195">
        <f>ROUND(I1140*H1140,2)</f>
        <v>0</v>
      </c>
      <c r="BL1140" s="112" t="s">
        <v>955</v>
      </c>
      <c r="BM1140" s="194" t="s">
        <v>2171</v>
      </c>
    </row>
    <row r="1141" spans="2:65" s="119" customFormat="1" ht="39" x14ac:dyDescent="0.25">
      <c r="B1141" s="120"/>
      <c r="D1141" s="196" t="s">
        <v>865</v>
      </c>
      <c r="F1141" s="197" t="s">
        <v>2172</v>
      </c>
      <c r="L1141" s="120"/>
      <c r="M1141" s="198"/>
      <c r="T1141" s="199"/>
      <c r="AT1141" s="112" t="s">
        <v>865</v>
      </c>
      <c r="AU1141" s="112" t="s">
        <v>240</v>
      </c>
    </row>
    <row r="1142" spans="2:65" s="119" customFormat="1" x14ac:dyDescent="0.25">
      <c r="B1142" s="120"/>
      <c r="D1142" s="200" t="s">
        <v>867</v>
      </c>
      <c r="F1142" s="472" t="s">
        <v>2173</v>
      </c>
      <c r="L1142" s="120"/>
      <c r="M1142" s="198"/>
      <c r="T1142" s="199"/>
      <c r="AT1142" s="112" t="s">
        <v>867</v>
      </c>
      <c r="AU1142" s="112" t="s">
        <v>240</v>
      </c>
    </row>
    <row r="1143" spans="2:65" s="171" customFormat="1" ht="22.9" customHeight="1" x14ac:dyDescent="0.2">
      <c r="B1143" s="172"/>
      <c r="D1143" s="173" t="s">
        <v>854</v>
      </c>
      <c r="E1143" s="181" t="s">
        <v>2174</v>
      </c>
      <c r="F1143" s="181" t="s">
        <v>2175</v>
      </c>
      <c r="J1143" s="182">
        <f>BK1143</f>
        <v>0</v>
      </c>
      <c r="L1143" s="172"/>
      <c r="M1143" s="176"/>
      <c r="P1143" s="177">
        <f>SUM(P1144:P1154)</f>
        <v>6.0173259999999997</v>
      </c>
      <c r="R1143" s="177">
        <f>SUM(R1144:R1154)</f>
        <v>1.7244499999999999E-2</v>
      </c>
      <c r="T1143" s="178">
        <f>SUM(T1144:T1154)</f>
        <v>0</v>
      </c>
      <c r="AR1143" s="173" t="s">
        <v>240</v>
      </c>
      <c r="AT1143" s="179" t="s">
        <v>854</v>
      </c>
      <c r="AU1143" s="179" t="s">
        <v>544</v>
      </c>
      <c r="AY1143" s="173" t="s">
        <v>858</v>
      </c>
      <c r="BK1143" s="180">
        <f>SUM(BK1144:BK1154)</f>
        <v>0</v>
      </c>
    </row>
    <row r="1144" spans="2:65" s="119" customFormat="1" ht="24.2" customHeight="1" x14ac:dyDescent="0.25">
      <c r="B1144" s="120"/>
      <c r="C1144" s="418" t="s">
        <v>2176</v>
      </c>
      <c r="D1144" s="418" t="s">
        <v>512</v>
      </c>
      <c r="E1144" s="419" t="s">
        <v>2177</v>
      </c>
      <c r="F1144" s="420" t="s">
        <v>2178</v>
      </c>
      <c r="G1144" s="421" t="s">
        <v>85</v>
      </c>
      <c r="H1144" s="422">
        <v>18.95</v>
      </c>
      <c r="I1144" s="423"/>
      <c r="J1144" s="423">
        <f>ROUND(I1144*H1144,2)</f>
        <v>0</v>
      </c>
      <c r="K1144" s="420" t="s">
        <v>862</v>
      </c>
      <c r="L1144" s="120"/>
      <c r="M1144" s="190" t="s">
        <v>792</v>
      </c>
      <c r="N1144" s="191" t="s">
        <v>809</v>
      </c>
      <c r="O1144" s="192">
        <v>0.315</v>
      </c>
      <c r="P1144" s="192">
        <f>O1144*H1144</f>
        <v>5.9692499999999997</v>
      </c>
      <c r="Q1144" s="192">
        <v>9.1E-4</v>
      </c>
      <c r="R1144" s="192">
        <f>Q1144*H1144</f>
        <v>1.7244499999999999E-2</v>
      </c>
      <c r="S1144" s="192">
        <v>0</v>
      </c>
      <c r="T1144" s="193">
        <f>S1144*H1144</f>
        <v>0</v>
      </c>
      <c r="AR1144" s="194" t="s">
        <v>955</v>
      </c>
      <c r="AT1144" s="194" t="s">
        <v>512</v>
      </c>
      <c r="AU1144" s="194" t="s">
        <v>240</v>
      </c>
      <c r="AY1144" s="112" t="s">
        <v>858</v>
      </c>
      <c r="BE1144" s="195">
        <f>IF(N1144="základní",J1144,0)</f>
        <v>0</v>
      </c>
      <c r="BF1144" s="195">
        <f>IF(N1144="snížená",J1144,0)</f>
        <v>0</v>
      </c>
      <c r="BG1144" s="195">
        <f>IF(N1144="zákl. přenesená",J1144,0)</f>
        <v>0</v>
      </c>
      <c r="BH1144" s="195">
        <f>IF(N1144="sníž. přenesená",J1144,0)</f>
        <v>0</v>
      </c>
      <c r="BI1144" s="195">
        <f>IF(N1144="nulová",J1144,0)</f>
        <v>0</v>
      </c>
      <c r="BJ1144" s="112" t="s">
        <v>544</v>
      </c>
      <c r="BK1144" s="195">
        <f>ROUND(I1144*H1144,2)</f>
        <v>0</v>
      </c>
      <c r="BL1144" s="112" t="s">
        <v>955</v>
      </c>
      <c r="BM1144" s="194" t="s">
        <v>2179</v>
      </c>
    </row>
    <row r="1145" spans="2:65" s="119" customFormat="1" ht="19.5" x14ac:dyDescent="0.25">
      <c r="B1145" s="120"/>
      <c r="D1145" s="196" t="s">
        <v>865</v>
      </c>
      <c r="F1145" s="197" t="s">
        <v>2180</v>
      </c>
      <c r="L1145" s="120"/>
      <c r="M1145" s="198"/>
      <c r="T1145" s="199"/>
      <c r="AT1145" s="112" t="s">
        <v>865</v>
      </c>
      <c r="AU1145" s="112" t="s">
        <v>240</v>
      </c>
    </row>
    <row r="1146" spans="2:65" s="119" customFormat="1" x14ac:dyDescent="0.25">
      <c r="B1146" s="120"/>
      <c r="D1146" s="200" t="s">
        <v>867</v>
      </c>
      <c r="F1146" s="472" t="s">
        <v>2181</v>
      </c>
      <c r="L1146" s="120"/>
      <c r="M1146" s="198"/>
      <c r="T1146" s="199"/>
      <c r="AT1146" s="112" t="s">
        <v>867</v>
      </c>
      <c r="AU1146" s="112" t="s">
        <v>240</v>
      </c>
    </row>
    <row r="1147" spans="2:65" s="119" customFormat="1" ht="19.5" x14ac:dyDescent="0.25">
      <c r="B1147" s="120"/>
      <c r="D1147" s="196" t="s">
        <v>1943</v>
      </c>
      <c r="F1147" s="218" t="s">
        <v>2182</v>
      </c>
      <c r="L1147" s="120"/>
      <c r="M1147" s="198"/>
      <c r="T1147" s="199"/>
      <c r="AT1147" s="112" t="s">
        <v>1943</v>
      </c>
      <c r="AU1147" s="112" t="s">
        <v>240</v>
      </c>
    </row>
    <row r="1148" spans="2:65" s="202" customFormat="1" ht="11.25" x14ac:dyDescent="0.25">
      <c r="B1148" s="203"/>
      <c r="D1148" s="196" t="s">
        <v>869</v>
      </c>
      <c r="E1148" s="204" t="s">
        <v>792</v>
      </c>
      <c r="F1148" s="205" t="s">
        <v>2183</v>
      </c>
      <c r="H1148" s="206">
        <v>2.5499999999999998</v>
      </c>
      <c r="L1148" s="203"/>
      <c r="M1148" s="207"/>
      <c r="T1148" s="208"/>
      <c r="AT1148" s="204" t="s">
        <v>869</v>
      </c>
      <c r="AU1148" s="204" t="s">
        <v>240</v>
      </c>
      <c r="AV1148" s="202" t="s">
        <v>240</v>
      </c>
      <c r="AW1148" s="202" t="s">
        <v>871</v>
      </c>
      <c r="AX1148" s="202" t="s">
        <v>857</v>
      </c>
      <c r="AY1148" s="204" t="s">
        <v>858</v>
      </c>
    </row>
    <row r="1149" spans="2:65" s="202" customFormat="1" ht="11.25" x14ac:dyDescent="0.25">
      <c r="B1149" s="203"/>
      <c r="D1149" s="196" t="s">
        <v>869</v>
      </c>
      <c r="E1149" s="204" t="s">
        <v>792</v>
      </c>
      <c r="F1149" s="205" t="s">
        <v>2184</v>
      </c>
      <c r="H1149" s="206">
        <v>5.0999999999999996</v>
      </c>
      <c r="L1149" s="203"/>
      <c r="M1149" s="207"/>
      <c r="T1149" s="208"/>
      <c r="AT1149" s="204" t="s">
        <v>869</v>
      </c>
      <c r="AU1149" s="204" t="s">
        <v>240</v>
      </c>
      <c r="AV1149" s="202" t="s">
        <v>240</v>
      </c>
      <c r="AW1149" s="202" t="s">
        <v>871</v>
      </c>
      <c r="AX1149" s="202" t="s">
        <v>857</v>
      </c>
      <c r="AY1149" s="204" t="s">
        <v>858</v>
      </c>
    </row>
    <row r="1150" spans="2:65" s="202" customFormat="1" ht="11.25" x14ac:dyDescent="0.25">
      <c r="B1150" s="203"/>
      <c r="D1150" s="196" t="s">
        <v>869</v>
      </c>
      <c r="E1150" s="204" t="s">
        <v>792</v>
      </c>
      <c r="F1150" s="205" t="s">
        <v>2185</v>
      </c>
      <c r="H1150" s="206">
        <v>6.05</v>
      </c>
      <c r="L1150" s="203"/>
      <c r="M1150" s="207"/>
      <c r="T1150" s="208"/>
      <c r="AT1150" s="204" t="s">
        <v>869</v>
      </c>
      <c r="AU1150" s="204" t="s">
        <v>240</v>
      </c>
      <c r="AV1150" s="202" t="s">
        <v>240</v>
      </c>
      <c r="AW1150" s="202" t="s">
        <v>871</v>
      </c>
      <c r="AX1150" s="202" t="s">
        <v>857</v>
      </c>
      <c r="AY1150" s="204" t="s">
        <v>858</v>
      </c>
    </row>
    <row r="1151" spans="2:65" s="202" customFormat="1" ht="11.25" x14ac:dyDescent="0.25">
      <c r="B1151" s="203"/>
      <c r="D1151" s="196" t="s">
        <v>869</v>
      </c>
      <c r="E1151" s="204" t="s">
        <v>792</v>
      </c>
      <c r="F1151" s="205" t="s">
        <v>2186</v>
      </c>
      <c r="H1151" s="206">
        <v>5.25</v>
      </c>
      <c r="L1151" s="203"/>
      <c r="M1151" s="207"/>
      <c r="T1151" s="208"/>
      <c r="AT1151" s="204" t="s">
        <v>869</v>
      </c>
      <c r="AU1151" s="204" t="s">
        <v>240</v>
      </c>
      <c r="AV1151" s="202" t="s">
        <v>240</v>
      </c>
      <c r="AW1151" s="202" t="s">
        <v>871</v>
      </c>
      <c r="AX1151" s="202" t="s">
        <v>857</v>
      </c>
      <c r="AY1151" s="204" t="s">
        <v>858</v>
      </c>
    </row>
    <row r="1152" spans="2:65" s="119" customFormat="1" ht="24.2" customHeight="1" x14ac:dyDescent="0.25">
      <c r="B1152" s="120"/>
      <c r="C1152" s="418" t="s">
        <v>2187</v>
      </c>
      <c r="D1152" s="418" t="s">
        <v>512</v>
      </c>
      <c r="E1152" s="419" t="s">
        <v>197</v>
      </c>
      <c r="F1152" s="420" t="s">
        <v>198</v>
      </c>
      <c r="G1152" s="421" t="s">
        <v>63</v>
      </c>
      <c r="H1152" s="422">
        <v>1.7000000000000001E-2</v>
      </c>
      <c r="I1152" s="423"/>
      <c r="J1152" s="423">
        <f>ROUND(I1152*H1152,2)</f>
        <v>0</v>
      </c>
      <c r="K1152" s="420" t="s">
        <v>862</v>
      </c>
      <c r="L1152" s="120"/>
      <c r="M1152" s="190" t="s">
        <v>792</v>
      </c>
      <c r="N1152" s="191" t="s">
        <v>809</v>
      </c>
      <c r="O1152" s="192">
        <v>2.8279999999999998</v>
      </c>
      <c r="P1152" s="192">
        <f>O1152*H1152</f>
        <v>4.8076000000000001E-2</v>
      </c>
      <c r="Q1152" s="192">
        <v>0</v>
      </c>
      <c r="R1152" s="192">
        <f>Q1152*H1152</f>
        <v>0</v>
      </c>
      <c r="S1152" s="192">
        <v>0</v>
      </c>
      <c r="T1152" s="193">
        <f>S1152*H1152</f>
        <v>0</v>
      </c>
      <c r="AR1152" s="194" t="s">
        <v>955</v>
      </c>
      <c r="AT1152" s="194" t="s">
        <v>512</v>
      </c>
      <c r="AU1152" s="194" t="s">
        <v>240</v>
      </c>
      <c r="AY1152" s="112" t="s">
        <v>858</v>
      </c>
      <c r="BE1152" s="195">
        <f>IF(N1152="základní",J1152,0)</f>
        <v>0</v>
      </c>
      <c r="BF1152" s="195">
        <f>IF(N1152="snížená",J1152,0)</f>
        <v>0</v>
      </c>
      <c r="BG1152" s="195">
        <f>IF(N1152="zákl. přenesená",J1152,0)</f>
        <v>0</v>
      </c>
      <c r="BH1152" s="195">
        <f>IF(N1152="sníž. přenesená",J1152,0)</f>
        <v>0</v>
      </c>
      <c r="BI1152" s="195">
        <f>IF(N1152="nulová",J1152,0)</f>
        <v>0</v>
      </c>
      <c r="BJ1152" s="112" t="s">
        <v>544</v>
      </c>
      <c r="BK1152" s="195">
        <f>ROUND(I1152*H1152,2)</f>
        <v>0</v>
      </c>
      <c r="BL1152" s="112" t="s">
        <v>955</v>
      </c>
      <c r="BM1152" s="194" t="s">
        <v>2188</v>
      </c>
    </row>
    <row r="1153" spans="2:65" s="119" customFormat="1" ht="29.25" x14ac:dyDescent="0.25">
      <c r="B1153" s="120"/>
      <c r="D1153" s="196" t="s">
        <v>865</v>
      </c>
      <c r="F1153" s="197" t="s">
        <v>2189</v>
      </c>
      <c r="L1153" s="120"/>
      <c r="M1153" s="198"/>
      <c r="T1153" s="199"/>
      <c r="AT1153" s="112" t="s">
        <v>865</v>
      </c>
      <c r="AU1153" s="112" t="s">
        <v>240</v>
      </c>
    </row>
    <row r="1154" spans="2:65" s="119" customFormat="1" x14ac:dyDescent="0.25">
      <c r="B1154" s="120"/>
      <c r="D1154" s="200" t="s">
        <v>867</v>
      </c>
      <c r="F1154" s="472" t="s">
        <v>2190</v>
      </c>
      <c r="L1154" s="120"/>
      <c r="M1154" s="198"/>
      <c r="T1154" s="199"/>
      <c r="AT1154" s="112" t="s">
        <v>867</v>
      </c>
      <c r="AU1154" s="112" t="s">
        <v>240</v>
      </c>
    </row>
    <row r="1155" spans="2:65" s="171" customFormat="1" ht="22.9" customHeight="1" x14ac:dyDescent="0.2">
      <c r="B1155" s="172"/>
      <c r="D1155" s="173" t="s">
        <v>854</v>
      </c>
      <c r="E1155" s="181" t="s">
        <v>2191</v>
      </c>
      <c r="F1155" s="181" t="s">
        <v>2192</v>
      </c>
      <c r="J1155" s="182">
        <f>BK1155</f>
        <v>0</v>
      </c>
      <c r="L1155" s="172"/>
      <c r="M1155" s="176"/>
      <c r="P1155" s="177">
        <f>SUM(P1156:P1264)</f>
        <v>106.269751</v>
      </c>
      <c r="R1155" s="177">
        <f>SUM(R1156:R1264)</f>
        <v>0.67308000000000001</v>
      </c>
      <c r="T1155" s="178">
        <f>SUM(T1156:T1264)</f>
        <v>0</v>
      </c>
      <c r="AR1155" s="173" t="s">
        <v>240</v>
      </c>
      <c r="AT1155" s="179" t="s">
        <v>854</v>
      </c>
      <c r="AU1155" s="179" t="s">
        <v>544</v>
      </c>
      <c r="AY1155" s="173" t="s">
        <v>858</v>
      </c>
      <c r="BK1155" s="180">
        <f>SUM(BK1156:BK1264)</f>
        <v>0</v>
      </c>
    </row>
    <row r="1156" spans="2:65" s="119" customFormat="1" ht="24.2" customHeight="1" x14ac:dyDescent="0.25">
      <c r="B1156" s="120"/>
      <c r="C1156" s="418" t="s">
        <v>2193</v>
      </c>
      <c r="D1156" s="418" t="s">
        <v>512</v>
      </c>
      <c r="E1156" s="419" t="s">
        <v>199</v>
      </c>
      <c r="F1156" s="420" t="s">
        <v>200</v>
      </c>
      <c r="G1156" s="421" t="s">
        <v>67</v>
      </c>
      <c r="H1156" s="422">
        <v>20</v>
      </c>
      <c r="I1156" s="423"/>
      <c r="J1156" s="423">
        <f>ROUND(I1156*H1156,2)</f>
        <v>0</v>
      </c>
      <c r="K1156" s="420" t="s">
        <v>862</v>
      </c>
      <c r="L1156" s="120"/>
      <c r="M1156" s="190" t="s">
        <v>792</v>
      </c>
      <c r="N1156" s="191" t="s">
        <v>809</v>
      </c>
      <c r="O1156" s="192">
        <v>1.825</v>
      </c>
      <c r="P1156" s="192">
        <f>O1156*H1156</f>
        <v>36.5</v>
      </c>
      <c r="Q1156" s="192">
        <v>0</v>
      </c>
      <c r="R1156" s="192">
        <f>Q1156*H1156</f>
        <v>0</v>
      </c>
      <c r="S1156" s="192">
        <v>0</v>
      </c>
      <c r="T1156" s="193">
        <f>S1156*H1156</f>
        <v>0</v>
      </c>
      <c r="AR1156" s="194" t="s">
        <v>955</v>
      </c>
      <c r="AT1156" s="194" t="s">
        <v>512</v>
      </c>
      <c r="AU1156" s="194" t="s">
        <v>240</v>
      </c>
      <c r="AY1156" s="112" t="s">
        <v>858</v>
      </c>
      <c r="BE1156" s="195">
        <f>IF(N1156="základní",J1156,0)</f>
        <v>0</v>
      </c>
      <c r="BF1156" s="195">
        <f>IF(N1156="snížená",J1156,0)</f>
        <v>0</v>
      </c>
      <c r="BG1156" s="195">
        <f>IF(N1156="zákl. přenesená",J1156,0)</f>
        <v>0</v>
      </c>
      <c r="BH1156" s="195">
        <f>IF(N1156="sníž. přenesená",J1156,0)</f>
        <v>0</v>
      </c>
      <c r="BI1156" s="195">
        <f>IF(N1156="nulová",J1156,0)</f>
        <v>0</v>
      </c>
      <c r="BJ1156" s="112" t="s">
        <v>544</v>
      </c>
      <c r="BK1156" s="195">
        <f>ROUND(I1156*H1156,2)</f>
        <v>0</v>
      </c>
      <c r="BL1156" s="112" t="s">
        <v>955</v>
      </c>
      <c r="BM1156" s="194" t="s">
        <v>2194</v>
      </c>
    </row>
    <row r="1157" spans="2:65" s="119" customFormat="1" ht="29.25" x14ac:dyDescent="0.25">
      <c r="B1157" s="120"/>
      <c r="D1157" s="196" t="s">
        <v>865</v>
      </c>
      <c r="F1157" s="197" t="s">
        <v>2195</v>
      </c>
      <c r="L1157" s="120"/>
      <c r="M1157" s="198"/>
      <c r="T1157" s="199"/>
      <c r="AT1157" s="112" t="s">
        <v>865</v>
      </c>
      <c r="AU1157" s="112" t="s">
        <v>240</v>
      </c>
    </row>
    <row r="1158" spans="2:65" s="119" customFormat="1" x14ac:dyDescent="0.25">
      <c r="B1158" s="120"/>
      <c r="D1158" s="200" t="s">
        <v>867</v>
      </c>
      <c r="F1158" s="472" t="s">
        <v>2196</v>
      </c>
      <c r="L1158" s="120"/>
      <c r="M1158" s="198"/>
      <c r="T1158" s="199"/>
      <c r="AT1158" s="112" t="s">
        <v>867</v>
      </c>
      <c r="AU1158" s="112" t="s">
        <v>240</v>
      </c>
    </row>
    <row r="1159" spans="2:65" s="202" customFormat="1" ht="11.25" x14ac:dyDescent="0.25">
      <c r="B1159" s="203"/>
      <c r="D1159" s="196" t="s">
        <v>869</v>
      </c>
      <c r="E1159" s="204" t="s">
        <v>792</v>
      </c>
      <c r="F1159" s="205" t="s">
        <v>1743</v>
      </c>
      <c r="H1159" s="206">
        <v>9</v>
      </c>
      <c r="L1159" s="203"/>
      <c r="M1159" s="207"/>
      <c r="T1159" s="208"/>
      <c r="AT1159" s="204" t="s">
        <v>869</v>
      </c>
      <c r="AU1159" s="204" t="s">
        <v>240</v>
      </c>
      <c r="AV1159" s="202" t="s">
        <v>240</v>
      </c>
      <c r="AW1159" s="202" t="s">
        <v>871</v>
      </c>
      <c r="AX1159" s="202" t="s">
        <v>857</v>
      </c>
      <c r="AY1159" s="204" t="s">
        <v>858</v>
      </c>
    </row>
    <row r="1160" spans="2:65" s="202" customFormat="1" ht="11.25" x14ac:dyDescent="0.25">
      <c r="B1160" s="203"/>
      <c r="D1160" s="196" t="s">
        <v>869</v>
      </c>
      <c r="E1160" s="204" t="s">
        <v>792</v>
      </c>
      <c r="F1160" s="205" t="s">
        <v>1744</v>
      </c>
      <c r="H1160" s="206">
        <v>1</v>
      </c>
      <c r="L1160" s="203"/>
      <c r="M1160" s="207"/>
      <c r="T1160" s="208"/>
      <c r="AT1160" s="204" t="s">
        <v>869</v>
      </c>
      <c r="AU1160" s="204" t="s">
        <v>240</v>
      </c>
      <c r="AV1160" s="202" t="s">
        <v>240</v>
      </c>
      <c r="AW1160" s="202" t="s">
        <v>871</v>
      </c>
      <c r="AX1160" s="202" t="s">
        <v>857</v>
      </c>
      <c r="AY1160" s="204" t="s">
        <v>858</v>
      </c>
    </row>
    <row r="1161" spans="2:65" s="202" customFormat="1" ht="11.25" x14ac:dyDescent="0.25">
      <c r="B1161" s="203"/>
      <c r="D1161" s="196" t="s">
        <v>869</v>
      </c>
      <c r="E1161" s="204" t="s">
        <v>792</v>
      </c>
      <c r="F1161" s="205" t="s">
        <v>1745</v>
      </c>
      <c r="H1161" s="206">
        <v>1</v>
      </c>
      <c r="L1161" s="203"/>
      <c r="M1161" s="207"/>
      <c r="T1161" s="208"/>
      <c r="AT1161" s="204" t="s">
        <v>869</v>
      </c>
      <c r="AU1161" s="204" t="s">
        <v>240</v>
      </c>
      <c r="AV1161" s="202" t="s">
        <v>240</v>
      </c>
      <c r="AW1161" s="202" t="s">
        <v>871</v>
      </c>
      <c r="AX1161" s="202" t="s">
        <v>857</v>
      </c>
      <c r="AY1161" s="204" t="s">
        <v>858</v>
      </c>
    </row>
    <row r="1162" spans="2:65" s="202" customFormat="1" ht="11.25" x14ac:dyDescent="0.25">
      <c r="B1162" s="203"/>
      <c r="D1162" s="196" t="s">
        <v>869</v>
      </c>
      <c r="E1162" s="204" t="s">
        <v>792</v>
      </c>
      <c r="F1162" s="205" t="s">
        <v>1746</v>
      </c>
      <c r="H1162" s="206">
        <v>6</v>
      </c>
      <c r="L1162" s="203"/>
      <c r="M1162" s="207"/>
      <c r="T1162" s="208"/>
      <c r="AT1162" s="204" t="s">
        <v>869</v>
      </c>
      <c r="AU1162" s="204" t="s">
        <v>240</v>
      </c>
      <c r="AV1162" s="202" t="s">
        <v>240</v>
      </c>
      <c r="AW1162" s="202" t="s">
        <v>871</v>
      </c>
      <c r="AX1162" s="202" t="s">
        <v>857</v>
      </c>
      <c r="AY1162" s="204" t="s">
        <v>858</v>
      </c>
    </row>
    <row r="1163" spans="2:65" s="202" customFormat="1" ht="11.25" x14ac:dyDescent="0.25">
      <c r="B1163" s="203"/>
      <c r="D1163" s="196" t="s">
        <v>869</v>
      </c>
      <c r="E1163" s="204" t="s">
        <v>792</v>
      </c>
      <c r="F1163" s="205" t="s">
        <v>1747</v>
      </c>
      <c r="H1163" s="206">
        <v>1</v>
      </c>
      <c r="L1163" s="203"/>
      <c r="M1163" s="207"/>
      <c r="T1163" s="208"/>
      <c r="AT1163" s="204" t="s">
        <v>869</v>
      </c>
      <c r="AU1163" s="204" t="s">
        <v>240</v>
      </c>
      <c r="AV1163" s="202" t="s">
        <v>240</v>
      </c>
      <c r="AW1163" s="202" t="s">
        <v>871</v>
      </c>
      <c r="AX1163" s="202" t="s">
        <v>857</v>
      </c>
      <c r="AY1163" s="204" t="s">
        <v>858</v>
      </c>
    </row>
    <row r="1164" spans="2:65" s="202" customFormat="1" ht="11.25" x14ac:dyDescent="0.25">
      <c r="B1164" s="203"/>
      <c r="D1164" s="196" t="s">
        <v>869</v>
      </c>
      <c r="E1164" s="204" t="s">
        <v>792</v>
      </c>
      <c r="F1164" s="205" t="s">
        <v>1748</v>
      </c>
      <c r="H1164" s="206">
        <v>1</v>
      </c>
      <c r="L1164" s="203"/>
      <c r="M1164" s="207"/>
      <c r="T1164" s="208"/>
      <c r="AT1164" s="204" t="s">
        <v>869</v>
      </c>
      <c r="AU1164" s="204" t="s">
        <v>240</v>
      </c>
      <c r="AV1164" s="202" t="s">
        <v>240</v>
      </c>
      <c r="AW1164" s="202" t="s">
        <v>871</v>
      </c>
      <c r="AX1164" s="202" t="s">
        <v>857</v>
      </c>
      <c r="AY1164" s="204" t="s">
        <v>858</v>
      </c>
    </row>
    <row r="1165" spans="2:65" s="202" customFormat="1" ht="11.25" x14ac:dyDescent="0.25">
      <c r="B1165" s="203"/>
      <c r="D1165" s="196" t="s">
        <v>869</v>
      </c>
      <c r="E1165" s="204" t="s">
        <v>792</v>
      </c>
      <c r="F1165" s="205" t="s">
        <v>1749</v>
      </c>
      <c r="H1165" s="206">
        <v>1</v>
      </c>
      <c r="L1165" s="203"/>
      <c r="M1165" s="207"/>
      <c r="T1165" s="208"/>
      <c r="AT1165" s="204" t="s">
        <v>869</v>
      </c>
      <c r="AU1165" s="204" t="s">
        <v>240</v>
      </c>
      <c r="AV1165" s="202" t="s">
        <v>240</v>
      </c>
      <c r="AW1165" s="202" t="s">
        <v>871</v>
      </c>
      <c r="AX1165" s="202" t="s">
        <v>857</v>
      </c>
      <c r="AY1165" s="204" t="s">
        <v>858</v>
      </c>
    </row>
    <row r="1166" spans="2:65" s="119" customFormat="1" ht="37.9" customHeight="1" x14ac:dyDescent="0.25">
      <c r="B1166" s="120"/>
      <c r="C1166" s="432" t="s">
        <v>2197</v>
      </c>
      <c r="D1166" s="432" t="s">
        <v>932</v>
      </c>
      <c r="E1166" s="433" t="s">
        <v>2198</v>
      </c>
      <c r="F1166" s="434" t="s">
        <v>6483</v>
      </c>
      <c r="G1166" s="435" t="s">
        <v>67</v>
      </c>
      <c r="H1166" s="436">
        <v>7</v>
      </c>
      <c r="I1166" s="437"/>
      <c r="J1166" s="437">
        <f>ROUND(I1166*H1166,2)</f>
        <v>0</v>
      </c>
      <c r="K1166" s="434" t="s">
        <v>792</v>
      </c>
      <c r="L1166" s="215"/>
      <c r="M1166" s="216" t="s">
        <v>792</v>
      </c>
      <c r="N1166" s="217" t="s">
        <v>809</v>
      </c>
      <c r="O1166" s="192">
        <v>0</v>
      </c>
      <c r="P1166" s="192">
        <f>O1166*H1166</f>
        <v>0</v>
      </c>
      <c r="Q1166" s="192">
        <v>2.0500000000000001E-2</v>
      </c>
      <c r="R1166" s="192">
        <f>Q1166*H1166</f>
        <v>0.14350000000000002</v>
      </c>
      <c r="S1166" s="192">
        <v>0</v>
      </c>
      <c r="T1166" s="193">
        <f>S1166*H1166</f>
        <v>0</v>
      </c>
      <c r="AR1166" s="194" t="s">
        <v>1063</v>
      </c>
      <c r="AT1166" s="194" t="s">
        <v>932</v>
      </c>
      <c r="AU1166" s="194" t="s">
        <v>240</v>
      </c>
      <c r="AY1166" s="112" t="s">
        <v>858</v>
      </c>
      <c r="BE1166" s="195">
        <f>IF(N1166="základní",J1166,0)</f>
        <v>0</v>
      </c>
      <c r="BF1166" s="195">
        <f>IF(N1166="snížená",J1166,0)</f>
        <v>0</v>
      </c>
      <c r="BG1166" s="195">
        <f>IF(N1166="zákl. přenesená",J1166,0)</f>
        <v>0</v>
      </c>
      <c r="BH1166" s="195">
        <f>IF(N1166="sníž. přenesená",J1166,0)</f>
        <v>0</v>
      </c>
      <c r="BI1166" s="195">
        <f>IF(N1166="nulová",J1166,0)</f>
        <v>0</v>
      </c>
      <c r="BJ1166" s="112" t="s">
        <v>544</v>
      </c>
      <c r="BK1166" s="195">
        <f>ROUND(I1166*H1166,2)</f>
        <v>0</v>
      </c>
      <c r="BL1166" s="112" t="s">
        <v>955</v>
      </c>
      <c r="BM1166" s="194" t="s">
        <v>2199</v>
      </c>
    </row>
    <row r="1167" spans="2:65" s="119" customFormat="1" ht="19.5" x14ac:dyDescent="0.25">
      <c r="B1167" s="120"/>
      <c r="D1167" s="196" t="s">
        <v>865</v>
      </c>
      <c r="F1167" s="197" t="s">
        <v>6483</v>
      </c>
      <c r="L1167" s="120"/>
      <c r="M1167" s="198"/>
      <c r="T1167" s="199"/>
      <c r="AT1167" s="112" t="s">
        <v>865</v>
      </c>
      <c r="AU1167" s="112" t="s">
        <v>240</v>
      </c>
    </row>
    <row r="1168" spans="2:65" s="202" customFormat="1" ht="11.25" x14ac:dyDescent="0.25">
      <c r="B1168" s="203"/>
      <c r="D1168" s="196" t="s">
        <v>869</v>
      </c>
      <c r="E1168" s="204" t="s">
        <v>792</v>
      </c>
      <c r="F1168" s="205" t="s">
        <v>1745</v>
      </c>
      <c r="H1168" s="206">
        <v>1</v>
      </c>
      <c r="L1168" s="203"/>
      <c r="M1168" s="207"/>
      <c r="T1168" s="208"/>
      <c r="AT1168" s="204" t="s">
        <v>869</v>
      </c>
      <c r="AU1168" s="204" t="s">
        <v>240</v>
      </c>
      <c r="AV1168" s="202" t="s">
        <v>240</v>
      </c>
      <c r="AW1168" s="202" t="s">
        <v>871</v>
      </c>
      <c r="AX1168" s="202" t="s">
        <v>857</v>
      </c>
      <c r="AY1168" s="204" t="s">
        <v>858</v>
      </c>
    </row>
    <row r="1169" spans="2:65" s="202" customFormat="1" ht="11.25" x14ac:dyDescent="0.25">
      <c r="B1169" s="203"/>
      <c r="D1169" s="196" t="s">
        <v>869</v>
      </c>
      <c r="E1169" s="204" t="s">
        <v>792</v>
      </c>
      <c r="F1169" s="205" t="s">
        <v>1746</v>
      </c>
      <c r="H1169" s="206">
        <v>6</v>
      </c>
      <c r="L1169" s="203"/>
      <c r="M1169" s="207"/>
      <c r="T1169" s="208"/>
      <c r="AT1169" s="204" t="s">
        <v>869</v>
      </c>
      <c r="AU1169" s="204" t="s">
        <v>240</v>
      </c>
      <c r="AV1169" s="202" t="s">
        <v>240</v>
      </c>
      <c r="AW1169" s="202" t="s">
        <v>871</v>
      </c>
      <c r="AX1169" s="202" t="s">
        <v>857</v>
      </c>
      <c r="AY1169" s="204" t="s">
        <v>858</v>
      </c>
    </row>
    <row r="1170" spans="2:65" s="119" customFormat="1" ht="37.9" customHeight="1" x14ac:dyDescent="0.25">
      <c r="B1170" s="120"/>
      <c r="C1170" s="432" t="s">
        <v>2200</v>
      </c>
      <c r="D1170" s="432" t="s">
        <v>932</v>
      </c>
      <c r="E1170" s="433" t="s">
        <v>2201</v>
      </c>
      <c r="F1170" s="434" t="s">
        <v>6484</v>
      </c>
      <c r="G1170" s="435" t="s">
        <v>67</v>
      </c>
      <c r="H1170" s="436">
        <v>10</v>
      </c>
      <c r="I1170" s="437"/>
      <c r="J1170" s="437">
        <f>ROUND(I1170*H1170,2)</f>
        <v>0</v>
      </c>
      <c r="K1170" s="434" t="s">
        <v>792</v>
      </c>
      <c r="L1170" s="215"/>
      <c r="M1170" s="216" t="s">
        <v>792</v>
      </c>
      <c r="N1170" s="217" t="s">
        <v>809</v>
      </c>
      <c r="O1170" s="192">
        <v>0</v>
      </c>
      <c r="P1170" s="192">
        <f>O1170*H1170</f>
        <v>0</v>
      </c>
      <c r="Q1170" s="192">
        <v>2.0500000000000001E-2</v>
      </c>
      <c r="R1170" s="192">
        <f>Q1170*H1170</f>
        <v>0.20500000000000002</v>
      </c>
      <c r="S1170" s="192">
        <v>0</v>
      </c>
      <c r="T1170" s="193">
        <f>S1170*H1170</f>
        <v>0</v>
      </c>
      <c r="AR1170" s="194" t="s">
        <v>1063</v>
      </c>
      <c r="AT1170" s="194" t="s">
        <v>932</v>
      </c>
      <c r="AU1170" s="194" t="s">
        <v>240</v>
      </c>
      <c r="AY1170" s="112" t="s">
        <v>858</v>
      </c>
      <c r="BE1170" s="195">
        <f>IF(N1170="základní",J1170,0)</f>
        <v>0</v>
      </c>
      <c r="BF1170" s="195">
        <f>IF(N1170="snížená",J1170,0)</f>
        <v>0</v>
      </c>
      <c r="BG1170" s="195">
        <f>IF(N1170="zákl. přenesená",J1170,0)</f>
        <v>0</v>
      </c>
      <c r="BH1170" s="195">
        <f>IF(N1170="sníž. přenesená",J1170,0)</f>
        <v>0</v>
      </c>
      <c r="BI1170" s="195">
        <f>IF(N1170="nulová",J1170,0)</f>
        <v>0</v>
      </c>
      <c r="BJ1170" s="112" t="s">
        <v>544</v>
      </c>
      <c r="BK1170" s="195">
        <f>ROUND(I1170*H1170,2)</f>
        <v>0</v>
      </c>
      <c r="BL1170" s="112" t="s">
        <v>955</v>
      </c>
      <c r="BM1170" s="194" t="s">
        <v>2202</v>
      </c>
    </row>
    <row r="1171" spans="2:65" s="119" customFormat="1" ht="19.5" x14ac:dyDescent="0.25">
      <c r="B1171" s="120"/>
      <c r="D1171" s="196" t="s">
        <v>865</v>
      </c>
      <c r="F1171" s="197" t="s">
        <v>6484</v>
      </c>
      <c r="L1171" s="120"/>
      <c r="M1171" s="198"/>
      <c r="T1171" s="199"/>
      <c r="AT1171" s="112" t="s">
        <v>865</v>
      </c>
      <c r="AU1171" s="112" t="s">
        <v>240</v>
      </c>
    </row>
    <row r="1172" spans="2:65" s="202" customFormat="1" ht="11.25" x14ac:dyDescent="0.25">
      <c r="B1172" s="203"/>
      <c r="D1172" s="196" t="s">
        <v>869</v>
      </c>
      <c r="E1172" s="204" t="s">
        <v>792</v>
      </c>
      <c r="F1172" s="205" t="s">
        <v>1743</v>
      </c>
      <c r="H1172" s="206">
        <v>9</v>
      </c>
      <c r="L1172" s="203"/>
      <c r="M1172" s="207"/>
      <c r="T1172" s="208"/>
      <c r="AT1172" s="204" t="s">
        <v>869</v>
      </c>
      <c r="AU1172" s="204" t="s">
        <v>240</v>
      </c>
      <c r="AV1172" s="202" t="s">
        <v>240</v>
      </c>
      <c r="AW1172" s="202" t="s">
        <v>871</v>
      </c>
      <c r="AX1172" s="202" t="s">
        <v>857</v>
      </c>
      <c r="AY1172" s="204" t="s">
        <v>858</v>
      </c>
    </row>
    <row r="1173" spans="2:65" s="202" customFormat="1" ht="11.25" x14ac:dyDescent="0.25">
      <c r="B1173" s="203"/>
      <c r="D1173" s="196" t="s">
        <v>869</v>
      </c>
      <c r="E1173" s="204" t="s">
        <v>792</v>
      </c>
      <c r="F1173" s="205" t="s">
        <v>1747</v>
      </c>
      <c r="H1173" s="206">
        <v>1</v>
      </c>
      <c r="L1173" s="203"/>
      <c r="M1173" s="207"/>
      <c r="T1173" s="208"/>
      <c r="AT1173" s="204" t="s">
        <v>869</v>
      </c>
      <c r="AU1173" s="204" t="s">
        <v>240</v>
      </c>
      <c r="AV1173" s="202" t="s">
        <v>240</v>
      </c>
      <c r="AW1173" s="202" t="s">
        <v>871</v>
      </c>
      <c r="AX1173" s="202" t="s">
        <v>857</v>
      </c>
      <c r="AY1173" s="204" t="s">
        <v>858</v>
      </c>
    </row>
    <row r="1174" spans="2:65" s="119" customFormat="1" ht="37.9" customHeight="1" x14ac:dyDescent="0.25">
      <c r="B1174" s="120"/>
      <c r="C1174" s="432" t="s">
        <v>2203</v>
      </c>
      <c r="D1174" s="432" t="s">
        <v>932</v>
      </c>
      <c r="E1174" s="433" t="s">
        <v>2204</v>
      </c>
      <c r="F1174" s="434" t="s">
        <v>6485</v>
      </c>
      <c r="G1174" s="435" t="s">
        <v>67</v>
      </c>
      <c r="H1174" s="436">
        <v>1</v>
      </c>
      <c r="I1174" s="437"/>
      <c r="J1174" s="437">
        <f>ROUND(I1174*H1174,2)</f>
        <v>0</v>
      </c>
      <c r="K1174" s="434" t="s">
        <v>792</v>
      </c>
      <c r="L1174" s="215"/>
      <c r="M1174" s="216" t="s">
        <v>792</v>
      </c>
      <c r="N1174" s="217" t="s">
        <v>809</v>
      </c>
      <c r="O1174" s="192">
        <v>0</v>
      </c>
      <c r="P1174" s="192">
        <f>O1174*H1174</f>
        <v>0</v>
      </c>
      <c r="Q1174" s="192">
        <v>2.0500000000000001E-2</v>
      </c>
      <c r="R1174" s="192">
        <f>Q1174*H1174</f>
        <v>2.0500000000000001E-2</v>
      </c>
      <c r="S1174" s="192">
        <v>0</v>
      </c>
      <c r="T1174" s="193">
        <f>S1174*H1174</f>
        <v>0</v>
      </c>
      <c r="AR1174" s="194" t="s">
        <v>1063</v>
      </c>
      <c r="AT1174" s="194" t="s">
        <v>932</v>
      </c>
      <c r="AU1174" s="194" t="s">
        <v>240</v>
      </c>
      <c r="AY1174" s="112" t="s">
        <v>858</v>
      </c>
      <c r="BE1174" s="195">
        <f>IF(N1174="základní",J1174,0)</f>
        <v>0</v>
      </c>
      <c r="BF1174" s="195">
        <f>IF(N1174="snížená",J1174,0)</f>
        <v>0</v>
      </c>
      <c r="BG1174" s="195">
        <f>IF(N1174="zákl. přenesená",J1174,0)</f>
        <v>0</v>
      </c>
      <c r="BH1174" s="195">
        <f>IF(N1174="sníž. přenesená",J1174,0)</f>
        <v>0</v>
      </c>
      <c r="BI1174" s="195">
        <f>IF(N1174="nulová",J1174,0)</f>
        <v>0</v>
      </c>
      <c r="BJ1174" s="112" t="s">
        <v>544</v>
      </c>
      <c r="BK1174" s="195">
        <f>ROUND(I1174*H1174,2)</f>
        <v>0</v>
      </c>
      <c r="BL1174" s="112" t="s">
        <v>955</v>
      </c>
      <c r="BM1174" s="194" t="s">
        <v>2205</v>
      </c>
    </row>
    <row r="1175" spans="2:65" s="119" customFormat="1" ht="19.5" x14ac:dyDescent="0.25">
      <c r="B1175" s="120"/>
      <c r="D1175" s="196" t="s">
        <v>865</v>
      </c>
      <c r="F1175" s="197" t="s">
        <v>6485</v>
      </c>
      <c r="L1175" s="120"/>
      <c r="M1175" s="198"/>
      <c r="T1175" s="199"/>
      <c r="AT1175" s="112" t="s">
        <v>865</v>
      </c>
      <c r="AU1175" s="112" t="s">
        <v>240</v>
      </c>
    </row>
    <row r="1176" spans="2:65" s="202" customFormat="1" ht="11.25" x14ac:dyDescent="0.25">
      <c r="B1176" s="203"/>
      <c r="D1176" s="196" t="s">
        <v>869</v>
      </c>
      <c r="E1176" s="204" t="s">
        <v>792</v>
      </c>
      <c r="F1176" s="205" t="s">
        <v>1749</v>
      </c>
      <c r="H1176" s="206">
        <v>1</v>
      </c>
      <c r="L1176" s="203"/>
      <c r="M1176" s="207"/>
      <c r="T1176" s="208"/>
      <c r="AT1176" s="204" t="s">
        <v>869</v>
      </c>
      <c r="AU1176" s="204" t="s">
        <v>240</v>
      </c>
      <c r="AV1176" s="202" t="s">
        <v>240</v>
      </c>
      <c r="AW1176" s="202" t="s">
        <v>871</v>
      </c>
      <c r="AX1176" s="202" t="s">
        <v>857</v>
      </c>
      <c r="AY1176" s="204" t="s">
        <v>858</v>
      </c>
    </row>
    <row r="1177" spans="2:65" s="119" customFormat="1" ht="37.9" customHeight="1" x14ac:dyDescent="0.25">
      <c r="B1177" s="120"/>
      <c r="C1177" s="432" t="s">
        <v>2206</v>
      </c>
      <c r="D1177" s="432" t="s">
        <v>932</v>
      </c>
      <c r="E1177" s="433" t="s">
        <v>2207</v>
      </c>
      <c r="F1177" s="434" t="s">
        <v>6486</v>
      </c>
      <c r="G1177" s="435" t="s">
        <v>67</v>
      </c>
      <c r="H1177" s="436">
        <v>1</v>
      </c>
      <c r="I1177" s="437"/>
      <c r="J1177" s="437">
        <f>ROUND(I1177*H1177,2)</f>
        <v>0</v>
      </c>
      <c r="K1177" s="434" t="s">
        <v>792</v>
      </c>
      <c r="L1177" s="215"/>
      <c r="M1177" s="216" t="s">
        <v>792</v>
      </c>
      <c r="N1177" s="217" t="s">
        <v>809</v>
      </c>
      <c r="O1177" s="192">
        <v>0</v>
      </c>
      <c r="P1177" s="192">
        <f>O1177*H1177</f>
        <v>0</v>
      </c>
      <c r="Q1177" s="192">
        <v>2.0500000000000001E-2</v>
      </c>
      <c r="R1177" s="192">
        <f>Q1177*H1177</f>
        <v>2.0500000000000001E-2</v>
      </c>
      <c r="S1177" s="192">
        <v>0</v>
      </c>
      <c r="T1177" s="193">
        <f>S1177*H1177</f>
        <v>0</v>
      </c>
      <c r="AR1177" s="194" t="s">
        <v>1063</v>
      </c>
      <c r="AT1177" s="194" t="s">
        <v>932</v>
      </c>
      <c r="AU1177" s="194" t="s">
        <v>240</v>
      </c>
      <c r="AY1177" s="112" t="s">
        <v>858</v>
      </c>
      <c r="BE1177" s="195">
        <f>IF(N1177="základní",J1177,0)</f>
        <v>0</v>
      </c>
      <c r="BF1177" s="195">
        <f>IF(N1177="snížená",J1177,0)</f>
        <v>0</v>
      </c>
      <c r="BG1177" s="195">
        <f>IF(N1177="zákl. přenesená",J1177,0)</f>
        <v>0</v>
      </c>
      <c r="BH1177" s="195">
        <f>IF(N1177="sníž. přenesená",J1177,0)</f>
        <v>0</v>
      </c>
      <c r="BI1177" s="195">
        <f>IF(N1177="nulová",J1177,0)</f>
        <v>0</v>
      </c>
      <c r="BJ1177" s="112" t="s">
        <v>544</v>
      </c>
      <c r="BK1177" s="195">
        <f>ROUND(I1177*H1177,2)</f>
        <v>0</v>
      </c>
      <c r="BL1177" s="112" t="s">
        <v>955</v>
      </c>
      <c r="BM1177" s="194" t="s">
        <v>2208</v>
      </c>
    </row>
    <row r="1178" spans="2:65" s="119" customFormat="1" ht="19.5" x14ac:dyDescent="0.25">
      <c r="B1178" s="120"/>
      <c r="D1178" s="196" t="s">
        <v>865</v>
      </c>
      <c r="F1178" s="197" t="s">
        <v>6486</v>
      </c>
      <c r="L1178" s="120"/>
      <c r="M1178" s="198"/>
      <c r="T1178" s="199"/>
      <c r="AT1178" s="112" t="s">
        <v>865</v>
      </c>
      <c r="AU1178" s="112" t="s">
        <v>240</v>
      </c>
    </row>
    <row r="1179" spans="2:65" s="202" customFormat="1" ht="11.25" x14ac:dyDescent="0.25">
      <c r="B1179" s="203"/>
      <c r="D1179" s="196" t="s">
        <v>869</v>
      </c>
      <c r="E1179" s="204" t="s">
        <v>792</v>
      </c>
      <c r="F1179" s="205" t="s">
        <v>1744</v>
      </c>
      <c r="H1179" s="206">
        <v>1</v>
      </c>
      <c r="L1179" s="203"/>
      <c r="M1179" s="207"/>
      <c r="T1179" s="208"/>
      <c r="AT1179" s="204" t="s">
        <v>869</v>
      </c>
      <c r="AU1179" s="204" t="s">
        <v>240</v>
      </c>
      <c r="AV1179" s="202" t="s">
        <v>240</v>
      </c>
      <c r="AW1179" s="202" t="s">
        <v>871</v>
      </c>
      <c r="AX1179" s="202" t="s">
        <v>857</v>
      </c>
      <c r="AY1179" s="204" t="s">
        <v>858</v>
      </c>
    </row>
    <row r="1180" spans="2:65" s="119" customFormat="1" ht="37.9" customHeight="1" x14ac:dyDescent="0.25">
      <c r="B1180" s="120"/>
      <c r="C1180" s="432" t="s">
        <v>2209</v>
      </c>
      <c r="D1180" s="432" t="s">
        <v>932</v>
      </c>
      <c r="E1180" s="433" t="s">
        <v>2210</v>
      </c>
      <c r="F1180" s="434" t="s">
        <v>6487</v>
      </c>
      <c r="G1180" s="435" t="s">
        <v>67</v>
      </c>
      <c r="H1180" s="436">
        <v>1</v>
      </c>
      <c r="I1180" s="437"/>
      <c r="J1180" s="437">
        <f>ROUND(I1180*H1180,2)</f>
        <v>0</v>
      </c>
      <c r="K1180" s="434" t="s">
        <v>792</v>
      </c>
      <c r="L1180" s="215"/>
      <c r="M1180" s="216" t="s">
        <v>792</v>
      </c>
      <c r="N1180" s="217" t="s">
        <v>809</v>
      </c>
      <c r="O1180" s="192">
        <v>0</v>
      </c>
      <c r="P1180" s="192">
        <f>O1180*H1180</f>
        <v>0</v>
      </c>
      <c r="Q1180" s="192">
        <v>2.0500000000000001E-2</v>
      </c>
      <c r="R1180" s="192">
        <f>Q1180*H1180</f>
        <v>2.0500000000000001E-2</v>
      </c>
      <c r="S1180" s="192">
        <v>0</v>
      </c>
      <c r="T1180" s="193">
        <f>S1180*H1180</f>
        <v>0</v>
      </c>
      <c r="AR1180" s="194" t="s">
        <v>1063</v>
      </c>
      <c r="AT1180" s="194" t="s">
        <v>932</v>
      </c>
      <c r="AU1180" s="194" t="s">
        <v>240</v>
      </c>
      <c r="AY1180" s="112" t="s">
        <v>858</v>
      </c>
      <c r="BE1180" s="195">
        <f>IF(N1180="základní",J1180,0)</f>
        <v>0</v>
      </c>
      <c r="BF1180" s="195">
        <f>IF(N1180="snížená",J1180,0)</f>
        <v>0</v>
      </c>
      <c r="BG1180" s="195">
        <f>IF(N1180="zákl. přenesená",J1180,0)</f>
        <v>0</v>
      </c>
      <c r="BH1180" s="195">
        <f>IF(N1180="sníž. přenesená",J1180,0)</f>
        <v>0</v>
      </c>
      <c r="BI1180" s="195">
        <f>IF(N1180="nulová",J1180,0)</f>
        <v>0</v>
      </c>
      <c r="BJ1180" s="112" t="s">
        <v>544</v>
      </c>
      <c r="BK1180" s="195">
        <f>ROUND(I1180*H1180,2)</f>
        <v>0</v>
      </c>
      <c r="BL1180" s="112" t="s">
        <v>955</v>
      </c>
      <c r="BM1180" s="194" t="s">
        <v>2211</v>
      </c>
    </row>
    <row r="1181" spans="2:65" s="119" customFormat="1" ht="19.5" x14ac:dyDescent="0.25">
      <c r="B1181" s="120"/>
      <c r="D1181" s="196" t="s">
        <v>865</v>
      </c>
      <c r="F1181" s="197" t="s">
        <v>6487</v>
      </c>
      <c r="L1181" s="120"/>
      <c r="M1181" s="198"/>
      <c r="T1181" s="199"/>
      <c r="AT1181" s="112" t="s">
        <v>865</v>
      </c>
      <c r="AU1181" s="112" t="s">
        <v>240</v>
      </c>
    </row>
    <row r="1182" spans="2:65" s="202" customFormat="1" ht="11.25" x14ac:dyDescent="0.25">
      <c r="B1182" s="203"/>
      <c r="D1182" s="196" t="s">
        <v>869</v>
      </c>
      <c r="E1182" s="204" t="s">
        <v>792</v>
      </c>
      <c r="F1182" s="205" t="s">
        <v>2212</v>
      </c>
      <c r="H1182" s="206">
        <v>1</v>
      </c>
      <c r="L1182" s="203"/>
      <c r="M1182" s="207"/>
      <c r="T1182" s="208"/>
      <c r="AT1182" s="204" t="s">
        <v>869</v>
      </c>
      <c r="AU1182" s="204" t="s">
        <v>240</v>
      </c>
      <c r="AV1182" s="202" t="s">
        <v>240</v>
      </c>
      <c r="AW1182" s="202" t="s">
        <v>871</v>
      </c>
      <c r="AX1182" s="202" t="s">
        <v>857</v>
      </c>
      <c r="AY1182" s="204" t="s">
        <v>858</v>
      </c>
    </row>
    <row r="1183" spans="2:65" s="119" customFormat="1" ht="24.2" customHeight="1" x14ac:dyDescent="0.25">
      <c r="B1183" s="120"/>
      <c r="C1183" s="418" t="s">
        <v>2213</v>
      </c>
      <c r="D1183" s="418" t="s">
        <v>512</v>
      </c>
      <c r="E1183" s="419" t="s">
        <v>2214</v>
      </c>
      <c r="F1183" s="420" t="s">
        <v>2215</v>
      </c>
      <c r="G1183" s="421" t="s">
        <v>67</v>
      </c>
      <c r="H1183" s="422">
        <v>2</v>
      </c>
      <c r="I1183" s="423"/>
      <c r="J1183" s="423">
        <f>ROUND(I1183*H1183,2)</f>
        <v>0</v>
      </c>
      <c r="K1183" s="420" t="s">
        <v>862</v>
      </c>
      <c r="L1183" s="120"/>
      <c r="M1183" s="190" t="s">
        <v>792</v>
      </c>
      <c r="N1183" s="191" t="s">
        <v>809</v>
      </c>
      <c r="O1183" s="192">
        <v>2.04</v>
      </c>
      <c r="P1183" s="192">
        <f>O1183*H1183</f>
        <v>4.08</v>
      </c>
      <c r="Q1183" s="192">
        <v>0</v>
      </c>
      <c r="R1183" s="192">
        <f>Q1183*H1183</f>
        <v>0</v>
      </c>
      <c r="S1183" s="192">
        <v>0</v>
      </c>
      <c r="T1183" s="193">
        <f>S1183*H1183</f>
        <v>0</v>
      </c>
      <c r="AR1183" s="194" t="s">
        <v>955</v>
      </c>
      <c r="AT1183" s="194" t="s">
        <v>512</v>
      </c>
      <c r="AU1183" s="194" t="s">
        <v>240</v>
      </c>
      <c r="AY1183" s="112" t="s">
        <v>858</v>
      </c>
      <c r="BE1183" s="195">
        <f>IF(N1183="základní",J1183,0)</f>
        <v>0</v>
      </c>
      <c r="BF1183" s="195">
        <f>IF(N1183="snížená",J1183,0)</f>
        <v>0</v>
      </c>
      <c r="BG1183" s="195">
        <f>IF(N1183="zákl. přenesená",J1183,0)</f>
        <v>0</v>
      </c>
      <c r="BH1183" s="195">
        <f>IF(N1183="sníž. přenesená",J1183,0)</f>
        <v>0</v>
      </c>
      <c r="BI1183" s="195">
        <f>IF(N1183="nulová",J1183,0)</f>
        <v>0</v>
      </c>
      <c r="BJ1183" s="112" t="s">
        <v>544</v>
      </c>
      <c r="BK1183" s="195">
        <f>ROUND(I1183*H1183,2)</f>
        <v>0</v>
      </c>
      <c r="BL1183" s="112" t="s">
        <v>955</v>
      </c>
      <c r="BM1183" s="194" t="s">
        <v>2216</v>
      </c>
    </row>
    <row r="1184" spans="2:65" s="119" customFormat="1" ht="29.25" x14ac:dyDescent="0.25">
      <c r="B1184" s="120"/>
      <c r="D1184" s="196" t="s">
        <v>865</v>
      </c>
      <c r="F1184" s="197" t="s">
        <v>2217</v>
      </c>
      <c r="L1184" s="120"/>
      <c r="M1184" s="198"/>
      <c r="T1184" s="199"/>
      <c r="AT1184" s="112" t="s">
        <v>865</v>
      </c>
      <c r="AU1184" s="112" t="s">
        <v>240</v>
      </c>
    </row>
    <row r="1185" spans="2:65" s="119" customFormat="1" x14ac:dyDescent="0.25">
      <c r="B1185" s="120"/>
      <c r="D1185" s="200" t="s">
        <v>867</v>
      </c>
      <c r="F1185" s="472" t="s">
        <v>2218</v>
      </c>
      <c r="L1185" s="120"/>
      <c r="M1185" s="198"/>
      <c r="T1185" s="199"/>
      <c r="AT1185" s="112" t="s">
        <v>867</v>
      </c>
      <c r="AU1185" s="112" t="s">
        <v>240</v>
      </c>
    </row>
    <row r="1186" spans="2:65" s="202" customFormat="1" ht="11.25" x14ac:dyDescent="0.25">
      <c r="B1186" s="203"/>
      <c r="D1186" s="196" t="s">
        <v>869</v>
      </c>
      <c r="E1186" s="204" t="s">
        <v>792</v>
      </c>
      <c r="F1186" s="205" t="s">
        <v>1774</v>
      </c>
      <c r="H1186" s="206">
        <v>1</v>
      </c>
      <c r="L1186" s="203"/>
      <c r="M1186" s="207"/>
      <c r="T1186" s="208"/>
      <c r="AT1186" s="204" t="s">
        <v>869</v>
      </c>
      <c r="AU1186" s="204" t="s">
        <v>240</v>
      </c>
      <c r="AV1186" s="202" t="s">
        <v>240</v>
      </c>
      <c r="AW1186" s="202" t="s">
        <v>871</v>
      </c>
      <c r="AX1186" s="202" t="s">
        <v>857</v>
      </c>
      <c r="AY1186" s="204" t="s">
        <v>858</v>
      </c>
    </row>
    <row r="1187" spans="2:65" s="202" customFormat="1" ht="11.25" x14ac:dyDescent="0.25">
      <c r="B1187" s="203"/>
      <c r="D1187" s="196" t="s">
        <v>869</v>
      </c>
      <c r="E1187" s="204" t="s">
        <v>792</v>
      </c>
      <c r="F1187" s="205" t="s">
        <v>1775</v>
      </c>
      <c r="H1187" s="206">
        <v>1</v>
      </c>
      <c r="L1187" s="203"/>
      <c r="M1187" s="207"/>
      <c r="T1187" s="208"/>
      <c r="AT1187" s="204" t="s">
        <v>869</v>
      </c>
      <c r="AU1187" s="204" t="s">
        <v>240</v>
      </c>
      <c r="AV1187" s="202" t="s">
        <v>240</v>
      </c>
      <c r="AW1187" s="202" t="s">
        <v>871</v>
      </c>
      <c r="AX1187" s="202" t="s">
        <v>857</v>
      </c>
      <c r="AY1187" s="204" t="s">
        <v>858</v>
      </c>
    </row>
    <row r="1188" spans="2:65" s="119" customFormat="1" ht="44.25" customHeight="1" x14ac:dyDescent="0.25">
      <c r="B1188" s="120"/>
      <c r="C1188" s="432" t="s">
        <v>2219</v>
      </c>
      <c r="D1188" s="432" t="s">
        <v>932</v>
      </c>
      <c r="E1188" s="433" t="s">
        <v>2220</v>
      </c>
      <c r="F1188" s="434" t="s">
        <v>6488</v>
      </c>
      <c r="G1188" s="435" t="s">
        <v>67</v>
      </c>
      <c r="H1188" s="436">
        <v>1</v>
      </c>
      <c r="I1188" s="437"/>
      <c r="J1188" s="437">
        <f>ROUND(I1188*H1188,2)</f>
        <v>0</v>
      </c>
      <c r="K1188" s="434" t="s">
        <v>792</v>
      </c>
      <c r="L1188" s="215"/>
      <c r="M1188" s="216" t="s">
        <v>792</v>
      </c>
      <c r="N1188" s="217" t="s">
        <v>809</v>
      </c>
      <c r="O1188" s="192">
        <v>0</v>
      </c>
      <c r="P1188" s="192">
        <f>O1188*H1188</f>
        <v>0</v>
      </c>
      <c r="Q1188" s="192">
        <v>2.0500000000000001E-2</v>
      </c>
      <c r="R1188" s="192">
        <f>Q1188*H1188</f>
        <v>2.0500000000000001E-2</v>
      </c>
      <c r="S1188" s="192">
        <v>0</v>
      </c>
      <c r="T1188" s="193">
        <f>S1188*H1188</f>
        <v>0</v>
      </c>
      <c r="AR1188" s="194" t="s">
        <v>1063</v>
      </c>
      <c r="AT1188" s="194" t="s">
        <v>932</v>
      </c>
      <c r="AU1188" s="194" t="s">
        <v>240</v>
      </c>
      <c r="AY1188" s="112" t="s">
        <v>858</v>
      </c>
      <c r="BE1188" s="195">
        <f>IF(N1188="základní",J1188,0)</f>
        <v>0</v>
      </c>
      <c r="BF1188" s="195">
        <f>IF(N1188="snížená",J1188,0)</f>
        <v>0</v>
      </c>
      <c r="BG1188" s="195">
        <f>IF(N1188="zákl. přenesená",J1188,0)</f>
        <v>0</v>
      </c>
      <c r="BH1188" s="195">
        <f>IF(N1188="sníž. přenesená",J1188,0)</f>
        <v>0</v>
      </c>
      <c r="BI1188" s="195">
        <f>IF(N1188="nulová",J1188,0)</f>
        <v>0</v>
      </c>
      <c r="BJ1188" s="112" t="s">
        <v>544</v>
      </c>
      <c r="BK1188" s="195">
        <f>ROUND(I1188*H1188,2)</f>
        <v>0</v>
      </c>
      <c r="BL1188" s="112" t="s">
        <v>955</v>
      </c>
      <c r="BM1188" s="194" t="s">
        <v>2221</v>
      </c>
    </row>
    <row r="1189" spans="2:65" s="119" customFormat="1" ht="29.25" x14ac:dyDescent="0.25">
      <c r="B1189" s="120"/>
      <c r="D1189" s="196" t="s">
        <v>865</v>
      </c>
      <c r="F1189" s="197" t="s">
        <v>6488</v>
      </c>
      <c r="L1189" s="120"/>
      <c r="M1189" s="198"/>
      <c r="T1189" s="199"/>
      <c r="AT1189" s="112" t="s">
        <v>865</v>
      </c>
      <c r="AU1189" s="112" t="s">
        <v>240</v>
      </c>
    </row>
    <row r="1190" spans="2:65" s="202" customFormat="1" ht="11.25" x14ac:dyDescent="0.25">
      <c r="B1190" s="203"/>
      <c r="D1190" s="196" t="s">
        <v>869</v>
      </c>
      <c r="E1190" s="204" t="s">
        <v>792</v>
      </c>
      <c r="F1190" s="205" t="s">
        <v>1774</v>
      </c>
      <c r="H1190" s="206">
        <v>1</v>
      </c>
      <c r="L1190" s="203"/>
      <c r="M1190" s="207"/>
      <c r="T1190" s="208"/>
      <c r="AT1190" s="204" t="s">
        <v>869</v>
      </c>
      <c r="AU1190" s="204" t="s">
        <v>240</v>
      </c>
      <c r="AV1190" s="202" t="s">
        <v>240</v>
      </c>
      <c r="AW1190" s="202" t="s">
        <v>871</v>
      </c>
      <c r="AX1190" s="202" t="s">
        <v>857</v>
      </c>
      <c r="AY1190" s="204" t="s">
        <v>858</v>
      </c>
    </row>
    <row r="1191" spans="2:65" s="119" customFormat="1" ht="37.9" customHeight="1" x14ac:dyDescent="0.25">
      <c r="B1191" s="120"/>
      <c r="C1191" s="432" t="s">
        <v>2222</v>
      </c>
      <c r="D1191" s="432" t="s">
        <v>932</v>
      </c>
      <c r="E1191" s="433" t="s">
        <v>2223</v>
      </c>
      <c r="F1191" s="434" t="s">
        <v>6489</v>
      </c>
      <c r="G1191" s="435" t="s">
        <v>67</v>
      </c>
      <c r="H1191" s="436">
        <v>1</v>
      </c>
      <c r="I1191" s="437"/>
      <c r="J1191" s="437">
        <f>ROUND(I1191*H1191,2)</f>
        <v>0</v>
      </c>
      <c r="K1191" s="434" t="s">
        <v>792</v>
      </c>
      <c r="L1191" s="215"/>
      <c r="M1191" s="216" t="s">
        <v>792</v>
      </c>
      <c r="N1191" s="217" t="s">
        <v>809</v>
      </c>
      <c r="O1191" s="192">
        <v>0</v>
      </c>
      <c r="P1191" s="192">
        <f>O1191*H1191</f>
        <v>0</v>
      </c>
      <c r="Q1191" s="192">
        <v>2.0500000000000001E-2</v>
      </c>
      <c r="R1191" s="192">
        <f>Q1191*H1191</f>
        <v>2.0500000000000001E-2</v>
      </c>
      <c r="S1191" s="192">
        <v>0</v>
      </c>
      <c r="T1191" s="193">
        <f>S1191*H1191</f>
        <v>0</v>
      </c>
      <c r="AR1191" s="194" t="s">
        <v>1063</v>
      </c>
      <c r="AT1191" s="194" t="s">
        <v>932</v>
      </c>
      <c r="AU1191" s="194" t="s">
        <v>240</v>
      </c>
      <c r="AY1191" s="112" t="s">
        <v>858</v>
      </c>
      <c r="BE1191" s="195">
        <f>IF(N1191="základní",J1191,0)</f>
        <v>0</v>
      </c>
      <c r="BF1191" s="195">
        <f>IF(N1191="snížená",J1191,0)</f>
        <v>0</v>
      </c>
      <c r="BG1191" s="195">
        <f>IF(N1191="zákl. přenesená",J1191,0)</f>
        <v>0</v>
      </c>
      <c r="BH1191" s="195">
        <f>IF(N1191="sníž. přenesená",J1191,0)</f>
        <v>0</v>
      </c>
      <c r="BI1191" s="195">
        <f>IF(N1191="nulová",J1191,0)</f>
        <v>0</v>
      </c>
      <c r="BJ1191" s="112" t="s">
        <v>544</v>
      </c>
      <c r="BK1191" s="195">
        <f>ROUND(I1191*H1191,2)</f>
        <v>0</v>
      </c>
      <c r="BL1191" s="112" t="s">
        <v>955</v>
      </c>
      <c r="BM1191" s="194" t="s">
        <v>2224</v>
      </c>
    </row>
    <row r="1192" spans="2:65" s="119" customFormat="1" ht="19.5" x14ac:dyDescent="0.25">
      <c r="B1192" s="120"/>
      <c r="D1192" s="196" t="s">
        <v>865</v>
      </c>
      <c r="F1192" s="197" t="s">
        <v>6489</v>
      </c>
      <c r="L1192" s="120"/>
      <c r="M1192" s="198"/>
      <c r="T1192" s="199"/>
      <c r="AT1192" s="112" t="s">
        <v>865</v>
      </c>
      <c r="AU1192" s="112" t="s">
        <v>240</v>
      </c>
    </row>
    <row r="1193" spans="2:65" s="202" customFormat="1" ht="11.25" x14ac:dyDescent="0.25">
      <c r="B1193" s="203"/>
      <c r="D1193" s="196" t="s">
        <v>869</v>
      </c>
      <c r="E1193" s="204" t="s">
        <v>792</v>
      </c>
      <c r="F1193" s="205" t="s">
        <v>1775</v>
      </c>
      <c r="H1193" s="206">
        <v>1</v>
      </c>
      <c r="L1193" s="203"/>
      <c r="M1193" s="207"/>
      <c r="T1193" s="208"/>
      <c r="AT1193" s="204" t="s">
        <v>869</v>
      </c>
      <c r="AU1193" s="204" t="s">
        <v>240</v>
      </c>
      <c r="AV1193" s="202" t="s">
        <v>240</v>
      </c>
      <c r="AW1193" s="202" t="s">
        <v>871</v>
      </c>
      <c r="AX1193" s="202" t="s">
        <v>857</v>
      </c>
      <c r="AY1193" s="204" t="s">
        <v>858</v>
      </c>
    </row>
    <row r="1194" spans="2:65" s="119" customFormat="1" ht="24.2" customHeight="1" x14ac:dyDescent="0.25">
      <c r="B1194" s="120"/>
      <c r="C1194" s="418" t="s">
        <v>2225</v>
      </c>
      <c r="D1194" s="418" t="s">
        <v>512</v>
      </c>
      <c r="E1194" s="419" t="s">
        <v>201</v>
      </c>
      <c r="F1194" s="420" t="s">
        <v>202</v>
      </c>
      <c r="G1194" s="421" t="s">
        <v>67</v>
      </c>
      <c r="H1194" s="422">
        <v>3</v>
      </c>
      <c r="I1194" s="423"/>
      <c r="J1194" s="423">
        <f>ROUND(I1194*H1194,2)</f>
        <v>0</v>
      </c>
      <c r="K1194" s="420" t="s">
        <v>862</v>
      </c>
      <c r="L1194" s="120"/>
      <c r="M1194" s="190" t="s">
        <v>792</v>
      </c>
      <c r="N1194" s="191" t="s">
        <v>809</v>
      </c>
      <c r="O1194" s="192">
        <v>3.3039999999999998</v>
      </c>
      <c r="P1194" s="192">
        <f>O1194*H1194</f>
        <v>9.911999999999999</v>
      </c>
      <c r="Q1194" s="192">
        <v>0</v>
      </c>
      <c r="R1194" s="192">
        <f>Q1194*H1194</f>
        <v>0</v>
      </c>
      <c r="S1194" s="192">
        <v>0</v>
      </c>
      <c r="T1194" s="193">
        <f>S1194*H1194</f>
        <v>0</v>
      </c>
      <c r="AR1194" s="194" t="s">
        <v>955</v>
      </c>
      <c r="AT1194" s="194" t="s">
        <v>512</v>
      </c>
      <c r="AU1194" s="194" t="s">
        <v>240</v>
      </c>
      <c r="AY1194" s="112" t="s">
        <v>858</v>
      </c>
      <c r="BE1194" s="195">
        <f>IF(N1194="základní",J1194,0)</f>
        <v>0</v>
      </c>
      <c r="BF1194" s="195">
        <f>IF(N1194="snížená",J1194,0)</f>
        <v>0</v>
      </c>
      <c r="BG1194" s="195">
        <f>IF(N1194="zákl. přenesená",J1194,0)</f>
        <v>0</v>
      </c>
      <c r="BH1194" s="195">
        <f>IF(N1194="sníž. přenesená",J1194,0)</f>
        <v>0</v>
      </c>
      <c r="BI1194" s="195">
        <f>IF(N1194="nulová",J1194,0)</f>
        <v>0</v>
      </c>
      <c r="BJ1194" s="112" t="s">
        <v>544</v>
      </c>
      <c r="BK1194" s="195">
        <f>ROUND(I1194*H1194,2)</f>
        <v>0</v>
      </c>
      <c r="BL1194" s="112" t="s">
        <v>955</v>
      </c>
      <c r="BM1194" s="194" t="s">
        <v>2226</v>
      </c>
    </row>
    <row r="1195" spans="2:65" s="119" customFormat="1" ht="19.5" x14ac:dyDescent="0.25">
      <c r="B1195" s="120"/>
      <c r="D1195" s="196" t="s">
        <v>865</v>
      </c>
      <c r="F1195" s="197" t="s">
        <v>2227</v>
      </c>
      <c r="L1195" s="120"/>
      <c r="M1195" s="198"/>
      <c r="T1195" s="199"/>
      <c r="AT1195" s="112" t="s">
        <v>865</v>
      </c>
      <c r="AU1195" s="112" t="s">
        <v>240</v>
      </c>
    </row>
    <row r="1196" spans="2:65" s="119" customFormat="1" x14ac:dyDescent="0.25">
      <c r="B1196" s="120"/>
      <c r="D1196" s="200" t="s">
        <v>867</v>
      </c>
      <c r="F1196" s="472" t="s">
        <v>2228</v>
      </c>
      <c r="L1196" s="120"/>
      <c r="M1196" s="198"/>
      <c r="T1196" s="199"/>
      <c r="AT1196" s="112" t="s">
        <v>867</v>
      </c>
      <c r="AU1196" s="112" t="s">
        <v>240</v>
      </c>
    </row>
    <row r="1197" spans="2:65" s="202" customFormat="1" ht="11.25" x14ac:dyDescent="0.25">
      <c r="B1197" s="203"/>
      <c r="D1197" s="196" t="s">
        <v>869</v>
      </c>
      <c r="E1197" s="204" t="s">
        <v>792</v>
      </c>
      <c r="F1197" s="205" t="s">
        <v>1790</v>
      </c>
      <c r="H1197" s="206">
        <v>1</v>
      </c>
      <c r="L1197" s="203"/>
      <c r="M1197" s="207"/>
      <c r="T1197" s="208"/>
      <c r="AT1197" s="204" t="s">
        <v>869</v>
      </c>
      <c r="AU1197" s="204" t="s">
        <v>240</v>
      </c>
      <c r="AV1197" s="202" t="s">
        <v>240</v>
      </c>
      <c r="AW1197" s="202" t="s">
        <v>871</v>
      </c>
      <c r="AX1197" s="202" t="s">
        <v>857</v>
      </c>
      <c r="AY1197" s="204" t="s">
        <v>858</v>
      </c>
    </row>
    <row r="1198" spans="2:65" s="202" customFormat="1" ht="11.25" x14ac:dyDescent="0.25">
      <c r="B1198" s="203"/>
      <c r="D1198" s="196" t="s">
        <v>869</v>
      </c>
      <c r="E1198" s="204" t="s">
        <v>792</v>
      </c>
      <c r="F1198" s="205" t="s">
        <v>1791</v>
      </c>
      <c r="H1198" s="206">
        <v>1</v>
      </c>
      <c r="L1198" s="203"/>
      <c r="M1198" s="207"/>
      <c r="T1198" s="208"/>
      <c r="AT1198" s="204" t="s">
        <v>869</v>
      </c>
      <c r="AU1198" s="204" t="s">
        <v>240</v>
      </c>
      <c r="AV1198" s="202" t="s">
        <v>240</v>
      </c>
      <c r="AW1198" s="202" t="s">
        <v>871</v>
      </c>
      <c r="AX1198" s="202" t="s">
        <v>857</v>
      </c>
      <c r="AY1198" s="204" t="s">
        <v>858</v>
      </c>
    </row>
    <row r="1199" spans="2:65" s="202" customFormat="1" ht="11.25" x14ac:dyDescent="0.25">
      <c r="B1199" s="203"/>
      <c r="D1199" s="196" t="s">
        <v>869</v>
      </c>
      <c r="E1199" s="204" t="s">
        <v>792</v>
      </c>
      <c r="F1199" s="205" t="s">
        <v>1792</v>
      </c>
      <c r="H1199" s="206">
        <v>1</v>
      </c>
      <c r="L1199" s="203"/>
      <c r="M1199" s="207"/>
      <c r="T1199" s="208"/>
      <c r="AT1199" s="204" t="s">
        <v>869</v>
      </c>
      <c r="AU1199" s="204" t="s">
        <v>240</v>
      </c>
      <c r="AV1199" s="202" t="s">
        <v>240</v>
      </c>
      <c r="AW1199" s="202" t="s">
        <v>871</v>
      </c>
      <c r="AX1199" s="202" t="s">
        <v>857</v>
      </c>
      <c r="AY1199" s="204" t="s">
        <v>858</v>
      </c>
    </row>
    <row r="1200" spans="2:65" s="119" customFormat="1" ht="44.25" customHeight="1" x14ac:dyDescent="0.25">
      <c r="B1200" s="120"/>
      <c r="C1200" s="432" t="s">
        <v>2229</v>
      </c>
      <c r="D1200" s="432" t="s">
        <v>932</v>
      </c>
      <c r="E1200" s="433" t="s">
        <v>2230</v>
      </c>
      <c r="F1200" s="434" t="s">
        <v>6490</v>
      </c>
      <c r="G1200" s="435" t="s">
        <v>67</v>
      </c>
      <c r="H1200" s="436">
        <v>2</v>
      </c>
      <c r="I1200" s="437"/>
      <c r="J1200" s="437">
        <f>ROUND(I1200*H1200,2)</f>
        <v>0</v>
      </c>
      <c r="K1200" s="434" t="s">
        <v>792</v>
      </c>
      <c r="L1200" s="215"/>
      <c r="M1200" s="216" t="s">
        <v>792</v>
      </c>
      <c r="N1200" s="217" t="s">
        <v>809</v>
      </c>
      <c r="O1200" s="192">
        <v>0</v>
      </c>
      <c r="P1200" s="192">
        <f>O1200*H1200</f>
        <v>0</v>
      </c>
      <c r="Q1200" s="192">
        <v>2.4299999999999999E-2</v>
      </c>
      <c r="R1200" s="192">
        <f>Q1200*H1200</f>
        <v>4.8599999999999997E-2</v>
      </c>
      <c r="S1200" s="192">
        <v>0</v>
      </c>
      <c r="T1200" s="193">
        <f>S1200*H1200</f>
        <v>0</v>
      </c>
      <c r="AR1200" s="194" t="s">
        <v>1063</v>
      </c>
      <c r="AT1200" s="194" t="s">
        <v>932</v>
      </c>
      <c r="AU1200" s="194" t="s">
        <v>240</v>
      </c>
      <c r="AY1200" s="112" t="s">
        <v>858</v>
      </c>
      <c r="BE1200" s="195">
        <f>IF(N1200="základní",J1200,0)</f>
        <v>0</v>
      </c>
      <c r="BF1200" s="195">
        <f>IF(N1200="snížená",J1200,0)</f>
        <v>0</v>
      </c>
      <c r="BG1200" s="195">
        <f>IF(N1200="zákl. přenesená",J1200,0)</f>
        <v>0</v>
      </c>
      <c r="BH1200" s="195">
        <f>IF(N1200="sníž. přenesená",J1200,0)</f>
        <v>0</v>
      </c>
      <c r="BI1200" s="195">
        <f>IF(N1200="nulová",J1200,0)</f>
        <v>0</v>
      </c>
      <c r="BJ1200" s="112" t="s">
        <v>544</v>
      </c>
      <c r="BK1200" s="195">
        <f>ROUND(I1200*H1200,2)</f>
        <v>0</v>
      </c>
      <c r="BL1200" s="112" t="s">
        <v>955</v>
      </c>
      <c r="BM1200" s="194" t="s">
        <v>2231</v>
      </c>
    </row>
    <row r="1201" spans="2:65" s="119" customFormat="1" ht="29.25" x14ac:dyDescent="0.25">
      <c r="B1201" s="120"/>
      <c r="D1201" s="196" t="s">
        <v>865</v>
      </c>
      <c r="F1201" s="197" t="s">
        <v>6490</v>
      </c>
      <c r="L1201" s="120"/>
      <c r="M1201" s="198"/>
      <c r="T1201" s="199"/>
      <c r="AT1201" s="112" t="s">
        <v>865</v>
      </c>
      <c r="AU1201" s="112" t="s">
        <v>240</v>
      </c>
    </row>
    <row r="1202" spans="2:65" s="202" customFormat="1" ht="11.25" x14ac:dyDescent="0.25">
      <c r="B1202" s="203"/>
      <c r="D1202" s="196" t="s">
        <v>869</v>
      </c>
      <c r="E1202" s="204" t="s">
        <v>792</v>
      </c>
      <c r="F1202" s="205" t="s">
        <v>1790</v>
      </c>
      <c r="H1202" s="206">
        <v>1</v>
      </c>
      <c r="L1202" s="203"/>
      <c r="M1202" s="207"/>
      <c r="T1202" s="208"/>
      <c r="AT1202" s="204" t="s">
        <v>869</v>
      </c>
      <c r="AU1202" s="204" t="s">
        <v>240</v>
      </c>
      <c r="AV1202" s="202" t="s">
        <v>240</v>
      </c>
      <c r="AW1202" s="202" t="s">
        <v>871</v>
      </c>
      <c r="AX1202" s="202" t="s">
        <v>857</v>
      </c>
      <c r="AY1202" s="204" t="s">
        <v>858</v>
      </c>
    </row>
    <row r="1203" spans="2:65" s="202" customFormat="1" ht="11.25" x14ac:dyDescent="0.25">
      <c r="B1203" s="203"/>
      <c r="D1203" s="196" t="s">
        <v>869</v>
      </c>
      <c r="E1203" s="204" t="s">
        <v>792</v>
      </c>
      <c r="F1203" s="205" t="s">
        <v>1792</v>
      </c>
      <c r="H1203" s="206">
        <v>1</v>
      </c>
      <c r="L1203" s="203"/>
      <c r="M1203" s="207"/>
      <c r="T1203" s="208"/>
      <c r="AT1203" s="204" t="s">
        <v>869</v>
      </c>
      <c r="AU1203" s="204" t="s">
        <v>240</v>
      </c>
      <c r="AV1203" s="202" t="s">
        <v>240</v>
      </c>
      <c r="AW1203" s="202" t="s">
        <v>871</v>
      </c>
      <c r="AX1203" s="202" t="s">
        <v>857</v>
      </c>
      <c r="AY1203" s="204" t="s">
        <v>858</v>
      </c>
    </row>
    <row r="1204" spans="2:65" s="119" customFormat="1" ht="44.25" customHeight="1" x14ac:dyDescent="0.25">
      <c r="B1204" s="120"/>
      <c r="C1204" s="432" t="s">
        <v>2232</v>
      </c>
      <c r="D1204" s="432" t="s">
        <v>932</v>
      </c>
      <c r="E1204" s="433" t="s">
        <v>2233</v>
      </c>
      <c r="F1204" s="434" t="s">
        <v>6491</v>
      </c>
      <c r="G1204" s="435" t="s">
        <v>67</v>
      </c>
      <c r="H1204" s="436">
        <v>1</v>
      </c>
      <c r="I1204" s="437"/>
      <c r="J1204" s="437">
        <f>ROUND(I1204*H1204,2)</f>
        <v>0</v>
      </c>
      <c r="K1204" s="434" t="s">
        <v>792</v>
      </c>
      <c r="L1204" s="215"/>
      <c r="M1204" s="216" t="s">
        <v>792</v>
      </c>
      <c r="N1204" s="217" t="s">
        <v>809</v>
      </c>
      <c r="O1204" s="192">
        <v>0</v>
      </c>
      <c r="P1204" s="192">
        <f>O1204*H1204</f>
        <v>0</v>
      </c>
      <c r="Q1204" s="192">
        <v>2.4299999999999999E-2</v>
      </c>
      <c r="R1204" s="192">
        <f>Q1204*H1204</f>
        <v>2.4299999999999999E-2</v>
      </c>
      <c r="S1204" s="192">
        <v>0</v>
      </c>
      <c r="T1204" s="193">
        <f>S1204*H1204</f>
        <v>0</v>
      </c>
      <c r="AR1204" s="194" t="s">
        <v>1063</v>
      </c>
      <c r="AT1204" s="194" t="s">
        <v>932</v>
      </c>
      <c r="AU1204" s="194" t="s">
        <v>240</v>
      </c>
      <c r="AY1204" s="112" t="s">
        <v>858</v>
      </c>
      <c r="BE1204" s="195">
        <f>IF(N1204="základní",J1204,0)</f>
        <v>0</v>
      </c>
      <c r="BF1204" s="195">
        <f>IF(N1204="snížená",J1204,0)</f>
        <v>0</v>
      </c>
      <c r="BG1204" s="195">
        <f>IF(N1204="zákl. přenesená",J1204,0)</f>
        <v>0</v>
      </c>
      <c r="BH1204" s="195">
        <f>IF(N1204="sníž. přenesená",J1204,0)</f>
        <v>0</v>
      </c>
      <c r="BI1204" s="195">
        <f>IF(N1204="nulová",J1204,0)</f>
        <v>0</v>
      </c>
      <c r="BJ1204" s="112" t="s">
        <v>544</v>
      </c>
      <c r="BK1204" s="195">
        <f>ROUND(I1204*H1204,2)</f>
        <v>0</v>
      </c>
      <c r="BL1204" s="112" t="s">
        <v>955</v>
      </c>
      <c r="BM1204" s="194" t="s">
        <v>2235</v>
      </c>
    </row>
    <row r="1205" spans="2:65" s="119" customFormat="1" ht="29.25" x14ac:dyDescent="0.25">
      <c r="B1205" s="120"/>
      <c r="D1205" s="196" t="s">
        <v>865</v>
      </c>
      <c r="F1205" s="197" t="s">
        <v>6492</v>
      </c>
      <c r="L1205" s="120"/>
      <c r="M1205" s="198"/>
      <c r="T1205" s="199"/>
      <c r="AT1205" s="112" t="s">
        <v>865</v>
      </c>
      <c r="AU1205" s="112" t="s">
        <v>240</v>
      </c>
    </row>
    <row r="1206" spans="2:65" s="202" customFormat="1" ht="11.25" x14ac:dyDescent="0.25">
      <c r="B1206" s="203"/>
      <c r="D1206" s="196" t="s">
        <v>869</v>
      </c>
      <c r="E1206" s="204" t="s">
        <v>792</v>
      </c>
      <c r="F1206" s="205" t="s">
        <v>1791</v>
      </c>
      <c r="H1206" s="206">
        <v>1</v>
      </c>
      <c r="L1206" s="203"/>
      <c r="M1206" s="207"/>
      <c r="T1206" s="208"/>
      <c r="AT1206" s="204" t="s">
        <v>869</v>
      </c>
      <c r="AU1206" s="204" t="s">
        <v>240</v>
      </c>
      <c r="AV1206" s="202" t="s">
        <v>240</v>
      </c>
      <c r="AW1206" s="202" t="s">
        <v>871</v>
      </c>
      <c r="AX1206" s="202" t="s">
        <v>857</v>
      </c>
      <c r="AY1206" s="204" t="s">
        <v>858</v>
      </c>
    </row>
    <row r="1207" spans="2:65" s="119" customFormat="1" ht="24.2" customHeight="1" x14ac:dyDescent="0.25">
      <c r="B1207" s="120"/>
      <c r="C1207" s="418" t="s">
        <v>2237</v>
      </c>
      <c r="D1207" s="418" t="s">
        <v>512</v>
      </c>
      <c r="E1207" s="419" t="s">
        <v>203</v>
      </c>
      <c r="F1207" s="420" t="s">
        <v>204</v>
      </c>
      <c r="G1207" s="421" t="s">
        <v>67</v>
      </c>
      <c r="H1207" s="422">
        <v>1</v>
      </c>
      <c r="I1207" s="423"/>
      <c r="J1207" s="423">
        <f>ROUND(I1207*H1207,2)</f>
        <v>0</v>
      </c>
      <c r="K1207" s="420" t="s">
        <v>862</v>
      </c>
      <c r="L1207" s="120"/>
      <c r="M1207" s="190" t="s">
        <v>792</v>
      </c>
      <c r="N1207" s="191" t="s">
        <v>809</v>
      </c>
      <c r="O1207" s="192">
        <v>3.5270000000000001</v>
      </c>
      <c r="P1207" s="192">
        <f>O1207*H1207</f>
        <v>3.5270000000000001</v>
      </c>
      <c r="Q1207" s="192">
        <v>0</v>
      </c>
      <c r="R1207" s="192">
        <f>Q1207*H1207</f>
        <v>0</v>
      </c>
      <c r="S1207" s="192">
        <v>0</v>
      </c>
      <c r="T1207" s="193">
        <f>S1207*H1207</f>
        <v>0</v>
      </c>
      <c r="AR1207" s="194" t="s">
        <v>955</v>
      </c>
      <c r="AT1207" s="194" t="s">
        <v>512</v>
      </c>
      <c r="AU1207" s="194" t="s">
        <v>240</v>
      </c>
      <c r="AY1207" s="112" t="s">
        <v>858</v>
      </c>
      <c r="BE1207" s="195">
        <f>IF(N1207="základní",J1207,0)</f>
        <v>0</v>
      </c>
      <c r="BF1207" s="195">
        <f>IF(N1207="snížená",J1207,0)</f>
        <v>0</v>
      </c>
      <c r="BG1207" s="195">
        <f>IF(N1207="zákl. přenesená",J1207,0)</f>
        <v>0</v>
      </c>
      <c r="BH1207" s="195">
        <f>IF(N1207="sníž. přenesená",J1207,0)</f>
        <v>0</v>
      </c>
      <c r="BI1207" s="195">
        <f>IF(N1207="nulová",J1207,0)</f>
        <v>0</v>
      </c>
      <c r="BJ1207" s="112" t="s">
        <v>544</v>
      </c>
      <c r="BK1207" s="195">
        <f>ROUND(I1207*H1207,2)</f>
        <v>0</v>
      </c>
      <c r="BL1207" s="112" t="s">
        <v>955</v>
      </c>
      <c r="BM1207" s="194" t="s">
        <v>2238</v>
      </c>
    </row>
    <row r="1208" spans="2:65" s="119" customFormat="1" ht="19.5" x14ac:dyDescent="0.25">
      <c r="B1208" s="120"/>
      <c r="D1208" s="196" t="s">
        <v>865</v>
      </c>
      <c r="F1208" s="197" t="s">
        <v>2239</v>
      </c>
      <c r="L1208" s="120"/>
      <c r="M1208" s="198"/>
      <c r="T1208" s="199"/>
      <c r="AT1208" s="112" t="s">
        <v>865</v>
      </c>
      <c r="AU1208" s="112" t="s">
        <v>240</v>
      </c>
    </row>
    <row r="1209" spans="2:65" s="119" customFormat="1" x14ac:dyDescent="0.25">
      <c r="B1209" s="120"/>
      <c r="D1209" s="200" t="s">
        <v>867</v>
      </c>
      <c r="F1209" s="472" t="s">
        <v>2240</v>
      </c>
      <c r="L1209" s="120"/>
      <c r="M1209" s="198"/>
      <c r="T1209" s="199"/>
      <c r="AT1209" s="112" t="s">
        <v>867</v>
      </c>
      <c r="AU1209" s="112" t="s">
        <v>240</v>
      </c>
    </row>
    <row r="1210" spans="2:65" s="202" customFormat="1" ht="11.25" x14ac:dyDescent="0.25">
      <c r="B1210" s="203"/>
      <c r="D1210" s="196" t="s">
        <v>869</v>
      </c>
      <c r="E1210" s="204" t="s">
        <v>792</v>
      </c>
      <c r="F1210" s="205" t="s">
        <v>1806</v>
      </c>
      <c r="H1210" s="206">
        <v>1</v>
      </c>
      <c r="L1210" s="203"/>
      <c r="M1210" s="207"/>
      <c r="T1210" s="208"/>
      <c r="AT1210" s="204" t="s">
        <v>869</v>
      </c>
      <c r="AU1210" s="204" t="s">
        <v>240</v>
      </c>
      <c r="AV1210" s="202" t="s">
        <v>240</v>
      </c>
      <c r="AW1210" s="202" t="s">
        <v>871</v>
      </c>
      <c r="AX1210" s="202" t="s">
        <v>857</v>
      </c>
      <c r="AY1210" s="204" t="s">
        <v>858</v>
      </c>
    </row>
    <row r="1211" spans="2:65" s="119" customFormat="1" ht="44.25" customHeight="1" x14ac:dyDescent="0.25">
      <c r="B1211" s="120"/>
      <c r="C1211" s="432" t="s">
        <v>2241</v>
      </c>
      <c r="D1211" s="432" t="s">
        <v>932</v>
      </c>
      <c r="E1211" s="433" t="s">
        <v>2242</v>
      </c>
      <c r="F1211" s="434" t="s">
        <v>6493</v>
      </c>
      <c r="G1211" s="435" t="s">
        <v>67</v>
      </c>
      <c r="H1211" s="436">
        <v>1</v>
      </c>
      <c r="I1211" s="437"/>
      <c r="J1211" s="437">
        <f>ROUND(I1211*H1211,2)</f>
        <v>0</v>
      </c>
      <c r="K1211" s="434" t="s">
        <v>792</v>
      </c>
      <c r="L1211" s="215"/>
      <c r="M1211" s="216" t="s">
        <v>792</v>
      </c>
      <c r="N1211" s="217" t="s">
        <v>809</v>
      </c>
      <c r="O1211" s="192">
        <v>0</v>
      </c>
      <c r="P1211" s="192">
        <f>O1211*H1211</f>
        <v>0</v>
      </c>
      <c r="Q1211" s="192">
        <v>5.2479999999999999E-2</v>
      </c>
      <c r="R1211" s="192">
        <f>Q1211*H1211</f>
        <v>5.2479999999999999E-2</v>
      </c>
      <c r="S1211" s="192">
        <v>0</v>
      </c>
      <c r="T1211" s="193">
        <f>S1211*H1211</f>
        <v>0</v>
      </c>
      <c r="AR1211" s="194" t="s">
        <v>1063</v>
      </c>
      <c r="AT1211" s="194" t="s">
        <v>932</v>
      </c>
      <c r="AU1211" s="194" t="s">
        <v>240</v>
      </c>
      <c r="AY1211" s="112" t="s">
        <v>858</v>
      </c>
      <c r="BE1211" s="195">
        <f>IF(N1211="základní",J1211,0)</f>
        <v>0</v>
      </c>
      <c r="BF1211" s="195">
        <f>IF(N1211="snížená",J1211,0)</f>
        <v>0</v>
      </c>
      <c r="BG1211" s="195">
        <f>IF(N1211="zákl. přenesená",J1211,0)</f>
        <v>0</v>
      </c>
      <c r="BH1211" s="195">
        <f>IF(N1211="sníž. přenesená",J1211,0)</f>
        <v>0</v>
      </c>
      <c r="BI1211" s="195">
        <f>IF(N1211="nulová",J1211,0)</f>
        <v>0</v>
      </c>
      <c r="BJ1211" s="112" t="s">
        <v>544</v>
      </c>
      <c r="BK1211" s="195">
        <f>ROUND(I1211*H1211,2)</f>
        <v>0</v>
      </c>
      <c r="BL1211" s="112" t="s">
        <v>955</v>
      </c>
      <c r="BM1211" s="194" t="s">
        <v>2243</v>
      </c>
    </row>
    <row r="1212" spans="2:65" s="119" customFormat="1" ht="29.25" x14ac:dyDescent="0.25">
      <c r="B1212" s="120"/>
      <c r="D1212" s="196" t="s">
        <v>865</v>
      </c>
      <c r="F1212" s="197" t="s">
        <v>6493</v>
      </c>
      <c r="L1212" s="120"/>
      <c r="M1212" s="198"/>
      <c r="T1212" s="199"/>
      <c r="AT1212" s="112" t="s">
        <v>865</v>
      </c>
      <c r="AU1212" s="112" t="s">
        <v>240</v>
      </c>
    </row>
    <row r="1213" spans="2:65" s="202" customFormat="1" ht="11.25" x14ac:dyDescent="0.25">
      <c r="B1213" s="203"/>
      <c r="D1213" s="196" t="s">
        <v>869</v>
      </c>
      <c r="E1213" s="204" t="s">
        <v>792</v>
      </c>
      <c r="F1213" s="205" t="s">
        <v>1806</v>
      </c>
      <c r="H1213" s="206">
        <v>1</v>
      </c>
      <c r="L1213" s="203"/>
      <c r="M1213" s="207"/>
      <c r="T1213" s="208"/>
      <c r="AT1213" s="204" t="s">
        <v>869</v>
      </c>
      <c r="AU1213" s="204" t="s">
        <v>240</v>
      </c>
      <c r="AV1213" s="202" t="s">
        <v>240</v>
      </c>
      <c r="AW1213" s="202" t="s">
        <v>871</v>
      </c>
      <c r="AX1213" s="202" t="s">
        <v>857</v>
      </c>
      <c r="AY1213" s="204" t="s">
        <v>858</v>
      </c>
    </row>
    <row r="1214" spans="2:65" s="119" customFormat="1" ht="24.2" customHeight="1" x14ac:dyDescent="0.25">
      <c r="B1214" s="120"/>
      <c r="C1214" s="418" t="s">
        <v>2244</v>
      </c>
      <c r="D1214" s="418" t="s">
        <v>512</v>
      </c>
      <c r="E1214" s="419" t="s">
        <v>205</v>
      </c>
      <c r="F1214" s="420" t="s">
        <v>2245</v>
      </c>
      <c r="G1214" s="421" t="s">
        <v>67</v>
      </c>
      <c r="H1214" s="422">
        <v>5</v>
      </c>
      <c r="I1214" s="423"/>
      <c r="J1214" s="423">
        <f>ROUND(I1214*H1214,2)</f>
        <v>0</v>
      </c>
      <c r="K1214" s="420" t="s">
        <v>862</v>
      </c>
      <c r="L1214" s="120"/>
      <c r="M1214" s="190" t="s">
        <v>792</v>
      </c>
      <c r="N1214" s="191" t="s">
        <v>809</v>
      </c>
      <c r="O1214" s="192">
        <v>0.55500000000000005</v>
      </c>
      <c r="P1214" s="192">
        <f>O1214*H1214</f>
        <v>2.7750000000000004</v>
      </c>
      <c r="Q1214" s="192">
        <v>0</v>
      </c>
      <c r="R1214" s="192">
        <f>Q1214*H1214</f>
        <v>0</v>
      </c>
      <c r="S1214" s="192">
        <v>0</v>
      </c>
      <c r="T1214" s="193">
        <f>S1214*H1214</f>
        <v>0</v>
      </c>
      <c r="AR1214" s="194" t="s">
        <v>955</v>
      </c>
      <c r="AT1214" s="194" t="s">
        <v>512</v>
      </c>
      <c r="AU1214" s="194" t="s">
        <v>240</v>
      </c>
      <c r="AY1214" s="112" t="s">
        <v>858</v>
      </c>
      <c r="BE1214" s="195">
        <f>IF(N1214="základní",J1214,0)</f>
        <v>0</v>
      </c>
      <c r="BF1214" s="195">
        <f>IF(N1214="snížená",J1214,0)</f>
        <v>0</v>
      </c>
      <c r="BG1214" s="195">
        <f>IF(N1214="zákl. přenesená",J1214,0)</f>
        <v>0</v>
      </c>
      <c r="BH1214" s="195">
        <f>IF(N1214="sníž. přenesená",J1214,0)</f>
        <v>0</v>
      </c>
      <c r="BI1214" s="195">
        <f>IF(N1214="nulová",J1214,0)</f>
        <v>0</v>
      </c>
      <c r="BJ1214" s="112" t="s">
        <v>544</v>
      </c>
      <c r="BK1214" s="195">
        <f>ROUND(I1214*H1214,2)</f>
        <v>0</v>
      </c>
      <c r="BL1214" s="112" t="s">
        <v>955</v>
      </c>
      <c r="BM1214" s="194" t="s">
        <v>2246</v>
      </c>
    </row>
    <row r="1215" spans="2:65" s="119" customFormat="1" x14ac:dyDescent="0.25">
      <c r="B1215" s="120"/>
      <c r="D1215" s="196" t="s">
        <v>865</v>
      </c>
      <c r="F1215" s="197" t="s">
        <v>2247</v>
      </c>
      <c r="L1215" s="120"/>
      <c r="M1215" s="198"/>
      <c r="T1215" s="199"/>
      <c r="AT1215" s="112" t="s">
        <v>865</v>
      </c>
      <c r="AU1215" s="112" t="s">
        <v>240</v>
      </c>
    </row>
    <row r="1216" spans="2:65" s="119" customFormat="1" x14ac:dyDescent="0.25">
      <c r="B1216" s="120"/>
      <c r="D1216" s="200" t="s">
        <v>867</v>
      </c>
      <c r="F1216" s="472" t="s">
        <v>2248</v>
      </c>
      <c r="L1216" s="120"/>
      <c r="M1216" s="198"/>
      <c r="T1216" s="199"/>
      <c r="AT1216" s="112" t="s">
        <v>867</v>
      </c>
      <c r="AU1216" s="112" t="s">
        <v>240</v>
      </c>
    </row>
    <row r="1217" spans="2:65" s="202" customFormat="1" ht="11.25" x14ac:dyDescent="0.25">
      <c r="B1217" s="203"/>
      <c r="D1217" s="196" t="s">
        <v>869</v>
      </c>
      <c r="E1217" s="204" t="s">
        <v>792</v>
      </c>
      <c r="F1217" s="205" t="s">
        <v>1790</v>
      </c>
      <c r="H1217" s="206">
        <v>1</v>
      </c>
      <c r="L1217" s="203"/>
      <c r="M1217" s="207"/>
      <c r="T1217" s="208"/>
      <c r="AT1217" s="204" t="s">
        <v>869</v>
      </c>
      <c r="AU1217" s="204" t="s">
        <v>240</v>
      </c>
      <c r="AV1217" s="202" t="s">
        <v>240</v>
      </c>
      <c r="AW1217" s="202" t="s">
        <v>871</v>
      </c>
      <c r="AX1217" s="202" t="s">
        <v>857</v>
      </c>
      <c r="AY1217" s="204" t="s">
        <v>858</v>
      </c>
    </row>
    <row r="1218" spans="2:65" s="202" customFormat="1" ht="11.25" x14ac:dyDescent="0.25">
      <c r="B1218" s="203"/>
      <c r="D1218" s="196" t="s">
        <v>869</v>
      </c>
      <c r="E1218" s="204" t="s">
        <v>792</v>
      </c>
      <c r="F1218" s="205" t="s">
        <v>1791</v>
      </c>
      <c r="H1218" s="206">
        <v>1</v>
      </c>
      <c r="L1218" s="203"/>
      <c r="M1218" s="207"/>
      <c r="T1218" s="208"/>
      <c r="AT1218" s="204" t="s">
        <v>869</v>
      </c>
      <c r="AU1218" s="204" t="s">
        <v>240</v>
      </c>
      <c r="AV1218" s="202" t="s">
        <v>240</v>
      </c>
      <c r="AW1218" s="202" t="s">
        <v>871</v>
      </c>
      <c r="AX1218" s="202" t="s">
        <v>857</v>
      </c>
      <c r="AY1218" s="204" t="s">
        <v>858</v>
      </c>
    </row>
    <row r="1219" spans="2:65" s="202" customFormat="1" ht="11.25" x14ac:dyDescent="0.25">
      <c r="B1219" s="203"/>
      <c r="D1219" s="196" t="s">
        <v>869</v>
      </c>
      <c r="E1219" s="204" t="s">
        <v>792</v>
      </c>
      <c r="F1219" s="205" t="s">
        <v>1792</v>
      </c>
      <c r="H1219" s="206">
        <v>1</v>
      </c>
      <c r="L1219" s="203"/>
      <c r="M1219" s="207"/>
      <c r="T1219" s="208"/>
      <c r="AT1219" s="204" t="s">
        <v>869</v>
      </c>
      <c r="AU1219" s="204" t="s">
        <v>240</v>
      </c>
      <c r="AV1219" s="202" t="s">
        <v>240</v>
      </c>
      <c r="AW1219" s="202" t="s">
        <v>871</v>
      </c>
      <c r="AX1219" s="202" t="s">
        <v>857</v>
      </c>
      <c r="AY1219" s="204" t="s">
        <v>858</v>
      </c>
    </row>
    <row r="1220" spans="2:65" s="202" customFormat="1" ht="11.25" x14ac:dyDescent="0.25">
      <c r="B1220" s="203"/>
      <c r="D1220" s="196" t="s">
        <v>869</v>
      </c>
      <c r="E1220" s="204" t="s">
        <v>792</v>
      </c>
      <c r="F1220" s="205" t="s">
        <v>2249</v>
      </c>
      <c r="H1220" s="206">
        <v>2</v>
      </c>
      <c r="L1220" s="203"/>
      <c r="M1220" s="207"/>
      <c r="T1220" s="208"/>
      <c r="AT1220" s="204" t="s">
        <v>869</v>
      </c>
      <c r="AU1220" s="204" t="s">
        <v>240</v>
      </c>
      <c r="AV1220" s="202" t="s">
        <v>240</v>
      </c>
      <c r="AW1220" s="202" t="s">
        <v>871</v>
      </c>
      <c r="AX1220" s="202" t="s">
        <v>857</v>
      </c>
      <c r="AY1220" s="204" t="s">
        <v>858</v>
      </c>
    </row>
    <row r="1221" spans="2:65" s="119" customFormat="1" ht="16.5" customHeight="1" x14ac:dyDescent="0.25">
      <c r="B1221" s="120"/>
      <c r="C1221" s="432" t="s">
        <v>2250</v>
      </c>
      <c r="D1221" s="432" t="s">
        <v>932</v>
      </c>
      <c r="E1221" s="433" t="s">
        <v>2251</v>
      </c>
      <c r="F1221" s="434" t="s">
        <v>2252</v>
      </c>
      <c r="G1221" s="435" t="s">
        <v>67</v>
      </c>
      <c r="H1221" s="436">
        <v>5</v>
      </c>
      <c r="I1221" s="437"/>
      <c r="J1221" s="437">
        <f>ROUND(I1221*H1221,2)</f>
        <v>0</v>
      </c>
      <c r="K1221" s="434" t="s">
        <v>862</v>
      </c>
      <c r="L1221" s="215"/>
      <c r="M1221" s="216" t="s">
        <v>792</v>
      </c>
      <c r="N1221" s="217" t="s">
        <v>809</v>
      </c>
      <c r="O1221" s="192">
        <v>0</v>
      </c>
      <c r="P1221" s="192">
        <f>O1221*H1221</f>
        <v>0</v>
      </c>
      <c r="Q1221" s="192">
        <v>2.3999999999999998E-3</v>
      </c>
      <c r="R1221" s="192">
        <f>Q1221*H1221</f>
        <v>1.1999999999999999E-2</v>
      </c>
      <c r="S1221" s="192">
        <v>0</v>
      </c>
      <c r="T1221" s="193">
        <f>S1221*H1221</f>
        <v>0</v>
      </c>
      <c r="AR1221" s="194" t="s">
        <v>1063</v>
      </c>
      <c r="AT1221" s="194" t="s">
        <v>932</v>
      </c>
      <c r="AU1221" s="194" t="s">
        <v>240</v>
      </c>
      <c r="AY1221" s="112" t="s">
        <v>858</v>
      </c>
      <c r="BE1221" s="195">
        <f>IF(N1221="základní",J1221,0)</f>
        <v>0</v>
      </c>
      <c r="BF1221" s="195">
        <f>IF(N1221="snížená",J1221,0)</f>
        <v>0</v>
      </c>
      <c r="BG1221" s="195">
        <f>IF(N1221="zákl. přenesená",J1221,0)</f>
        <v>0</v>
      </c>
      <c r="BH1221" s="195">
        <f>IF(N1221="sníž. přenesená",J1221,0)</f>
        <v>0</v>
      </c>
      <c r="BI1221" s="195">
        <f>IF(N1221="nulová",J1221,0)</f>
        <v>0</v>
      </c>
      <c r="BJ1221" s="112" t="s">
        <v>544</v>
      </c>
      <c r="BK1221" s="195">
        <f>ROUND(I1221*H1221,2)</f>
        <v>0</v>
      </c>
      <c r="BL1221" s="112" t="s">
        <v>955</v>
      </c>
      <c r="BM1221" s="194" t="s">
        <v>2253</v>
      </c>
    </row>
    <row r="1222" spans="2:65" s="119" customFormat="1" x14ac:dyDescent="0.25">
      <c r="B1222" s="120"/>
      <c r="D1222" s="196" t="s">
        <v>865</v>
      </c>
      <c r="F1222" s="197" t="s">
        <v>2252</v>
      </c>
      <c r="L1222" s="120"/>
      <c r="M1222" s="198"/>
      <c r="T1222" s="199"/>
      <c r="AT1222" s="112" t="s">
        <v>865</v>
      </c>
      <c r="AU1222" s="112" t="s">
        <v>240</v>
      </c>
    </row>
    <row r="1223" spans="2:65" s="119" customFormat="1" ht="21.75" customHeight="1" x14ac:dyDescent="0.25">
      <c r="B1223" s="120"/>
      <c r="C1223" s="418" t="s">
        <v>2254</v>
      </c>
      <c r="D1223" s="418" t="s">
        <v>512</v>
      </c>
      <c r="E1223" s="419" t="s">
        <v>206</v>
      </c>
      <c r="F1223" s="420" t="s">
        <v>2255</v>
      </c>
      <c r="G1223" s="421" t="s">
        <v>67</v>
      </c>
      <c r="H1223" s="422">
        <v>29</v>
      </c>
      <c r="I1223" s="423"/>
      <c r="J1223" s="423">
        <f>ROUND(I1223*H1223,2)</f>
        <v>0</v>
      </c>
      <c r="K1223" s="420" t="s">
        <v>862</v>
      </c>
      <c r="L1223" s="120"/>
      <c r="M1223" s="190" t="s">
        <v>792</v>
      </c>
      <c r="N1223" s="191" t="s">
        <v>809</v>
      </c>
      <c r="O1223" s="192">
        <v>0.33500000000000002</v>
      </c>
      <c r="P1223" s="192">
        <f>O1223*H1223</f>
        <v>9.7149999999999999</v>
      </c>
      <c r="Q1223" s="192">
        <v>0</v>
      </c>
      <c r="R1223" s="192">
        <f>Q1223*H1223</f>
        <v>0</v>
      </c>
      <c r="S1223" s="192">
        <v>0</v>
      </c>
      <c r="T1223" s="193">
        <f>S1223*H1223</f>
        <v>0</v>
      </c>
      <c r="AR1223" s="194" t="s">
        <v>955</v>
      </c>
      <c r="AT1223" s="194" t="s">
        <v>512</v>
      </c>
      <c r="AU1223" s="194" t="s">
        <v>240</v>
      </c>
      <c r="AY1223" s="112" t="s">
        <v>858</v>
      </c>
      <c r="BE1223" s="195">
        <f>IF(N1223="základní",J1223,0)</f>
        <v>0</v>
      </c>
      <c r="BF1223" s="195">
        <f>IF(N1223="snížená",J1223,0)</f>
        <v>0</v>
      </c>
      <c r="BG1223" s="195">
        <f>IF(N1223="zákl. přenesená",J1223,0)</f>
        <v>0</v>
      </c>
      <c r="BH1223" s="195">
        <f>IF(N1223="sníž. přenesená",J1223,0)</f>
        <v>0</v>
      </c>
      <c r="BI1223" s="195">
        <f>IF(N1223="nulová",J1223,0)</f>
        <v>0</v>
      </c>
      <c r="BJ1223" s="112" t="s">
        <v>544</v>
      </c>
      <c r="BK1223" s="195">
        <f>ROUND(I1223*H1223,2)</f>
        <v>0</v>
      </c>
      <c r="BL1223" s="112" t="s">
        <v>955</v>
      </c>
      <c r="BM1223" s="194" t="s">
        <v>2256</v>
      </c>
    </row>
    <row r="1224" spans="2:65" s="119" customFormat="1" ht="19.5" x14ac:dyDescent="0.25">
      <c r="B1224" s="120"/>
      <c r="D1224" s="196" t="s">
        <v>865</v>
      </c>
      <c r="F1224" s="197" t="s">
        <v>2257</v>
      </c>
      <c r="L1224" s="120"/>
      <c r="M1224" s="198"/>
      <c r="T1224" s="199"/>
      <c r="AT1224" s="112" t="s">
        <v>865</v>
      </c>
      <c r="AU1224" s="112" t="s">
        <v>240</v>
      </c>
    </row>
    <row r="1225" spans="2:65" s="119" customFormat="1" x14ac:dyDescent="0.25">
      <c r="B1225" s="120"/>
      <c r="D1225" s="200" t="s">
        <v>867</v>
      </c>
      <c r="F1225" s="472" t="s">
        <v>2258</v>
      </c>
      <c r="L1225" s="120"/>
      <c r="M1225" s="198"/>
      <c r="T1225" s="199"/>
      <c r="AT1225" s="112" t="s">
        <v>867</v>
      </c>
      <c r="AU1225" s="112" t="s">
        <v>240</v>
      </c>
    </row>
    <row r="1226" spans="2:65" s="202" customFormat="1" ht="11.25" x14ac:dyDescent="0.25">
      <c r="B1226" s="203"/>
      <c r="D1226" s="196" t="s">
        <v>869</v>
      </c>
      <c r="E1226" s="204" t="s">
        <v>792</v>
      </c>
      <c r="F1226" s="205" t="s">
        <v>2259</v>
      </c>
      <c r="H1226" s="206">
        <v>29</v>
      </c>
      <c r="L1226" s="203"/>
      <c r="M1226" s="207"/>
      <c r="T1226" s="208"/>
      <c r="AT1226" s="204" t="s">
        <v>869</v>
      </c>
      <c r="AU1226" s="204" t="s">
        <v>240</v>
      </c>
      <c r="AV1226" s="202" t="s">
        <v>240</v>
      </c>
      <c r="AW1226" s="202" t="s">
        <v>871</v>
      </c>
      <c r="AX1226" s="202" t="s">
        <v>857</v>
      </c>
      <c r="AY1226" s="204" t="s">
        <v>858</v>
      </c>
    </row>
    <row r="1227" spans="2:65" s="119" customFormat="1" ht="16.5" customHeight="1" x14ac:dyDescent="0.25">
      <c r="B1227" s="120"/>
      <c r="C1227" s="432" t="s">
        <v>2260</v>
      </c>
      <c r="D1227" s="432" t="s">
        <v>932</v>
      </c>
      <c r="E1227" s="433" t="s">
        <v>2261</v>
      </c>
      <c r="F1227" s="434" t="s">
        <v>2262</v>
      </c>
      <c r="G1227" s="435" t="s">
        <v>67</v>
      </c>
      <c r="H1227" s="436">
        <v>17</v>
      </c>
      <c r="I1227" s="437"/>
      <c r="J1227" s="437">
        <f>ROUND(I1227*H1227,2)</f>
        <v>0</v>
      </c>
      <c r="K1227" s="434" t="s">
        <v>862</v>
      </c>
      <c r="L1227" s="215"/>
      <c r="M1227" s="216" t="s">
        <v>792</v>
      </c>
      <c r="N1227" s="217" t="s">
        <v>809</v>
      </c>
      <c r="O1227" s="192">
        <v>0</v>
      </c>
      <c r="P1227" s="192">
        <f>O1227*H1227</f>
        <v>0</v>
      </c>
      <c r="Q1227" s="192">
        <v>2.2000000000000001E-3</v>
      </c>
      <c r="R1227" s="192">
        <f>Q1227*H1227</f>
        <v>3.7400000000000003E-2</v>
      </c>
      <c r="S1227" s="192">
        <v>0</v>
      </c>
      <c r="T1227" s="193">
        <f>S1227*H1227</f>
        <v>0</v>
      </c>
      <c r="AR1227" s="194" t="s">
        <v>1063</v>
      </c>
      <c r="AT1227" s="194" t="s">
        <v>932</v>
      </c>
      <c r="AU1227" s="194" t="s">
        <v>240</v>
      </c>
      <c r="AY1227" s="112" t="s">
        <v>858</v>
      </c>
      <c r="BE1227" s="195">
        <f>IF(N1227="základní",J1227,0)</f>
        <v>0</v>
      </c>
      <c r="BF1227" s="195">
        <f>IF(N1227="snížená",J1227,0)</f>
        <v>0</v>
      </c>
      <c r="BG1227" s="195">
        <f>IF(N1227="zákl. přenesená",J1227,0)</f>
        <v>0</v>
      </c>
      <c r="BH1227" s="195">
        <f>IF(N1227="sníž. přenesená",J1227,0)</f>
        <v>0</v>
      </c>
      <c r="BI1227" s="195">
        <f>IF(N1227="nulová",J1227,0)</f>
        <v>0</v>
      </c>
      <c r="BJ1227" s="112" t="s">
        <v>544</v>
      </c>
      <c r="BK1227" s="195">
        <f>ROUND(I1227*H1227,2)</f>
        <v>0</v>
      </c>
      <c r="BL1227" s="112" t="s">
        <v>955</v>
      </c>
      <c r="BM1227" s="194" t="s">
        <v>2263</v>
      </c>
    </row>
    <row r="1228" spans="2:65" s="119" customFormat="1" x14ac:dyDescent="0.25">
      <c r="B1228" s="120"/>
      <c r="D1228" s="196" t="s">
        <v>865</v>
      </c>
      <c r="F1228" s="197" t="s">
        <v>2262</v>
      </c>
      <c r="L1228" s="120"/>
      <c r="M1228" s="198"/>
      <c r="T1228" s="199"/>
      <c r="AT1228" s="112" t="s">
        <v>865</v>
      </c>
      <c r="AU1228" s="112" t="s">
        <v>240</v>
      </c>
    </row>
    <row r="1229" spans="2:65" s="202" customFormat="1" ht="11.25" x14ac:dyDescent="0.25">
      <c r="B1229" s="203"/>
      <c r="D1229" s="196" t="s">
        <v>869</v>
      </c>
      <c r="E1229" s="204" t="s">
        <v>792</v>
      </c>
      <c r="F1229" s="205" t="s">
        <v>2264</v>
      </c>
      <c r="H1229" s="206">
        <v>17</v>
      </c>
      <c r="L1229" s="203"/>
      <c r="M1229" s="207"/>
      <c r="T1229" s="208"/>
      <c r="AT1229" s="204" t="s">
        <v>869</v>
      </c>
      <c r="AU1229" s="204" t="s">
        <v>240</v>
      </c>
      <c r="AV1229" s="202" t="s">
        <v>240</v>
      </c>
      <c r="AW1229" s="202" t="s">
        <v>871</v>
      </c>
      <c r="AX1229" s="202" t="s">
        <v>857</v>
      </c>
      <c r="AY1229" s="204" t="s">
        <v>858</v>
      </c>
    </row>
    <row r="1230" spans="2:65" s="119" customFormat="1" ht="24.2" customHeight="1" x14ac:dyDescent="0.25">
      <c r="B1230" s="120"/>
      <c r="C1230" s="432" t="s">
        <v>2265</v>
      </c>
      <c r="D1230" s="432" t="s">
        <v>932</v>
      </c>
      <c r="E1230" s="433" t="s">
        <v>2266</v>
      </c>
      <c r="F1230" s="434" t="s">
        <v>2267</v>
      </c>
      <c r="G1230" s="435" t="s">
        <v>67</v>
      </c>
      <c r="H1230" s="436">
        <v>5</v>
      </c>
      <c r="I1230" s="437"/>
      <c r="J1230" s="437">
        <f>ROUND(I1230*H1230,2)</f>
        <v>0</v>
      </c>
      <c r="K1230" s="434" t="s">
        <v>862</v>
      </c>
      <c r="L1230" s="215"/>
      <c r="M1230" s="216" t="s">
        <v>792</v>
      </c>
      <c r="N1230" s="217" t="s">
        <v>809</v>
      </c>
      <c r="O1230" s="192">
        <v>0</v>
      </c>
      <c r="P1230" s="192">
        <f>O1230*H1230</f>
        <v>0</v>
      </c>
      <c r="Q1230" s="192">
        <v>2.2000000000000001E-3</v>
      </c>
      <c r="R1230" s="192">
        <f>Q1230*H1230</f>
        <v>1.1000000000000001E-2</v>
      </c>
      <c r="S1230" s="192">
        <v>0</v>
      </c>
      <c r="T1230" s="193">
        <f>S1230*H1230</f>
        <v>0</v>
      </c>
      <c r="AR1230" s="194" t="s">
        <v>1063</v>
      </c>
      <c r="AT1230" s="194" t="s">
        <v>932</v>
      </c>
      <c r="AU1230" s="194" t="s">
        <v>240</v>
      </c>
      <c r="AY1230" s="112" t="s">
        <v>858</v>
      </c>
      <c r="BE1230" s="195">
        <f>IF(N1230="základní",J1230,0)</f>
        <v>0</v>
      </c>
      <c r="BF1230" s="195">
        <f>IF(N1230="snížená",J1230,0)</f>
        <v>0</v>
      </c>
      <c r="BG1230" s="195">
        <f>IF(N1230="zákl. přenesená",J1230,0)</f>
        <v>0</v>
      </c>
      <c r="BH1230" s="195">
        <f>IF(N1230="sníž. přenesená",J1230,0)</f>
        <v>0</v>
      </c>
      <c r="BI1230" s="195">
        <f>IF(N1230="nulová",J1230,0)</f>
        <v>0</v>
      </c>
      <c r="BJ1230" s="112" t="s">
        <v>544</v>
      </c>
      <c r="BK1230" s="195">
        <f>ROUND(I1230*H1230,2)</f>
        <v>0</v>
      </c>
      <c r="BL1230" s="112" t="s">
        <v>955</v>
      </c>
      <c r="BM1230" s="194" t="s">
        <v>2268</v>
      </c>
    </row>
    <row r="1231" spans="2:65" s="119" customFormat="1" ht="19.5" x14ac:dyDescent="0.25">
      <c r="B1231" s="120"/>
      <c r="D1231" s="196" t="s">
        <v>865</v>
      </c>
      <c r="F1231" s="197" t="s">
        <v>2269</v>
      </c>
      <c r="L1231" s="120"/>
      <c r="M1231" s="198"/>
      <c r="T1231" s="199"/>
      <c r="AT1231" s="112" t="s">
        <v>865</v>
      </c>
      <c r="AU1231" s="112" t="s">
        <v>240</v>
      </c>
    </row>
    <row r="1232" spans="2:65" s="202" customFormat="1" ht="11.25" x14ac:dyDescent="0.25">
      <c r="B1232" s="203"/>
      <c r="D1232" s="196" t="s">
        <v>869</v>
      </c>
      <c r="E1232" s="204" t="s">
        <v>792</v>
      </c>
      <c r="F1232" s="205" t="s">
        <v>1790</v>
      </c>
      <c r="H1232" s="206">
        <v>1</v>
      </c>
      <c r="L1232" s="203"/>
      <c r="M1232" s="207"/>
      <c r="T1232" s="208"/>
      <c r="AT1232" s="204" t="s">
        <v>869</v>
      </c>
      <c r="AU1232" s="204" t="s">
        <v>240</v>
      </c>
      <c r="AV1232" s="202" t="s">
        <v>240</v>
      </c>
      <c r="AW1232" s="202" t="s">
        <v>871</v>
      </c>
      <c r="AX1232" s="202" t="s">
        <v>857</v>
      </c>
      <c r="AY1232" s="204" t="s">
        <v>858</v>
      </c>
    </row>
    <row r="1233" spans="2:65" s="202" customFormat="1" ht="11.25" x14ac:dyDescent="0.25">
      <c r="B1233" s="203"/>
      <c r="D1233" s="196" t="s">
        <v>869</v>
      </c>
      <c r="E1233" s="204" t="s">
        <v>792</v>
      </c>
      <c r="F1233" s="205" t="s">
        <v>1791</v>
      </c>
      <c r="H1233" s="206">
        <v>1</v>
      </c>
      <c r="L1233" s="203"/>
      <c r="M1233" s="207"/>
      <c r="T1233" s="208"/>
      <c r="AT1233" s="204" t="s">
        <v>869</v>
      </c>
      <c r="AU1233" s="204" t="s">
        <v>240</v>
      </c>
      <c r="AV1233" s="202" t="s">
        <v>240</v>
      </c>
      <c r="AW1233" s="202" t="s">
        <v>871</v>
      </c>
      <c r="AX1233" s="202" t="s">
        <v>857</v>
      </c>
      <c r="AY1233" s="204" t="s">
        <v>858</v>
      </c>
    </row>
    <row r="1234" spans="2:65" s="202" customFormat="1" ht="11.25" x14ac:dyDescent="0.25">
      <c r="B1234" s="203"/>
      <c r="D1234" s="196" t="s">
        <v>869</v>
      </c>
      <c r="E1234" s="204" t="s">
        <v>792</v>
      </c>
      <c r="F1234" s="205" t="s">
        <v>1792</v>
      </c>
      <c r="H1234" s="206">
        <v>1</v>
      </c>
      <c r="L1234" s="203"/>
      <c r="M1234" s="207"/>
      <c r="T1234" s="208"/>
      <c r="AT1234" s="204" t="s">
        <v>869</v>
      </c>
      <c r="AU1234" s="204" t="s">
        <v>240</v>
      </c>
      <c r="AV1234" s="202" t="s">
        <v>240</v>
      </c>
      <c r="AW1234" s="202" t="s">
        <v>871</v>
      </c>
      <c r="AX1234" s="202" t="s">
        <v>857</v>
      </c>
      <c r="AY1234" s="204" t="s">
        <v>858</v>
      </c>
    </row>
    <row r="1235" spans="2:65" s="202" customFormat="1" ht="11.25" x14ac:dyDescent="0.25">
      <c r="B1235" s="203"/>
      <c r="D1235" s="196" t="s">
        <v>869</v>
      </c>
      <c r="E1235" s="204" t="s">
        <v>792</v>
      </c>
      <c r="F1235" s="205" t="s">
        <v>2249</v>
      </c>
      <c r="H1235" s="206">
        <v>2</v>
      </c>
      <c r="L1235" s="203"/>
      <c r="M1235" s="207"/>
      <c r="T1235" s="208"/>
      <c r="AT1235" s="204" t="s">
        <v>869</v>
      </c>
      <c r="AU1235" s="204" t="s">
        <v>240</v>
      </c>
      <c r="AV1235" s="202" t="s">
        <v>240</v>
      </c>
      <c r="AW1235" s="202" t="s">
        <v>871</v>
      </c>
      <c r="AX1235" s="202" t="s">
        <v>857</v>
      </c>
      <c r="AY1235" s="204" t="s">
        <v>858</v>
      </c>
    </row>
    <row r="1236" spans="2:65" s="119" customFormat="1" ht="16.5" customHeight="1" x14ac:dyDescent="0.25">
      <c r="B1236" s="120"/>
      <c r="C1236" s="432" t="s">
        <v>2270</v>
      </c>
      <c r="D1236" s="432" t="s">
        <v>932</v>
      </c>
      <c r="E1236" s="433" t="s">
        <v>2271</v>
      </c>
      <c r="F1236" s="434" t="s">
        <v>2272</v>
      </c>
      <c r="G1236" s="435" t="s">
        <v>67</v>
      </c>
      <c r="H1236" s="436">
        <v>7</v>
      </c>
      <c r="I1236" s="437"/>
      <c r="J1236" s="437">
        <f>ROUND(I1236*H1236,2)</f>
        <v>0</v>
      </c>
      <c r="K1236" s="434" t="s">
        <v>862</v>
      </c>
      <c r="L1236" s="215"/>
      <c r="M1236" s="216" t="s">
        <v>792</v>
      </c>
      <c r="N1236" s="217" t="s">
        <v>809</v>
      </c>
      <c r="O1236" s="192">
        <v>0</v>
      </c>
      <c r="P1236" s="192">
        <f>O1236*H1236</f>
        <v>0</v>
      </c>
      <c r="Q1236" s="192">
        <v>2.2000000000000001E-3</v>
      </c>
      <c r="R1236" s="192">
        <f>Q1236*H1236</f>
        <v>1.54E-2</v>
      </c>
      <c r="S1236" s="192">
        <v>0</v>
      </c>
      <c r="T1236" s="193">
        <f>S1236*H1236</f>
        <v>0</v>
      </c>
      <c r="AR1236" s="194" t="s">
        <v>1063</v>
      </c>
      <c r="AT1236" s="194" t="s">
        <v>932</v>
      </c>
      <c r="AU1236" s="194" t="s">
        <v>240</v>
      </c>
      <c r="AY1236" s="112" t="s">
        <v>858</v>
      </c>
      <c r="BE1236" s="195">
        <f>IF(N1236="základní",J1236,0)</f>
        <v>0</v>
      </c>
      <c r="BF1236" s="195">
        <f>IF(N1236="snížená",J1236,0)</f>
        <v>0</v>
      </c>
      <c r="BG1236" s="195">
        <f>IF(N1236="zákl. přenesená",J1236,0)</f>
        <v>0</v>
      </c>
      <c r="BH1236" s="195">
        <f>IF(N1236="sníž. přenesená",J1236,0)</f>
        <v>0</v>
      </c>
      <c r="BI1236" s="195">
        <f>IF(N1236="nulová",J1236,0)</f>
        <v>0</v>
      </c>
      <c r="BJ1236" s="112" t="s">
        <v>544</v>
      </c>
      <c r="BK1236" s="195">
        <f>ROUND(I1236*H1236,2)</f>
        <v>0</v>
      </c>
      <c r="BL1236" s="112" t="s">
        <v>955</v>
      </c>
      <c r="BM1236" s="194" t="s">
        <v>2273</v>
      </c>
    </row>
    <row r="1237" spans="2:65" s="119" customFormat="1" x14ac:dyDescent="0.25">
      <c r="B1237" s="120"/>
      <c r="D1237" s="196" t="s">
        <v>865</v>
      </c>
      <c r="F1237" s="197" t="s">
        <v>2272</v>
      </c>
      <c r="L1237" s="120"/>
      <c r="M1237" s="198"/>
      <c r="T1237" s="199"/>
      <c r="AT1237" s="112" t="s">
        <v>865</v>
      </c>
      <c r="AU1237" s="112" t="s">
        <v>240</v>
      </c>
    </row>
    <row r="1238" spans="2:65" s="202" customFormat="1" ht="11.25" x14ac:dyDescent="0.25">
      <c r="B1238" s="203"/>
      <c r="D1238" s="196" t="s">
        <v>869</v>
      </c>
      <c r="E1238" s="204" t="s">
        <v>792</v>
      </c>
      <c r="F1238" s="205" t="s">
        <v>1746</v>
      </c>
      <c r="H1238" s="206">
        <v>6</v>
      </c>
      <c r="L1238" s="203"/>
      <c r="M1238" s="207"/>
      <c r="T1238" s="208"/>
      <c r="AT1238" s="204" t="s">
        <v>869</v>
      </c>
      <c r="AU1238" s="204" t="s">
        <v>240</v>
      </c>
      <c r="AV1238" s="202" t="s">
        <v>240</v>
      </c>
      <c r="AW1238" s="202" t="s">
        <v>871</v>
      </c>
      <c r="AX1238" s="202" t="s">
        <v>857</v>
      </c>
      <c r="AY1238" s="204" t="s">
        <v>858</v>
      </c>
    </row>
    <row r="1239" spans="2:65" s="202" customFormat="1" ht="11.25" x14ac:dyDescent="0.25">
      <c r="B1239" s="203"/>
      <c r="D1239" s="196" t="s">
        <v>869</v>
      </c>
      <c r="E1239" s="204" t="s">
        <v>792</v>
      </c>
      <c r="F1239" s="205" t="s">
        <v>1747</v>
      </c>
      <c r="H1239" s="206">
        <v>1</v>
      </c>
      <c r="L1239" s="203"/>
      <c r="M1239" s="207"/>
      <c r="T1239" s="208"/>
      <c r="AT1239" s="204" t="s">
        <v>869</v>
      </c>
      <c r="AU1239" s="204" t="s">
        <v>240</v>
      </c>
      <c r="AV1239" s="202" t="s">
        <v>240</v>
      </c>
      <c r="AW1239" s="202" t="s">
        <v>871</v>
      </c>
      <c r="AX1239" s="202" t="s">
        <v>857</v>
      </c>
      <c r="AY1239" s="204" t="s">
        <v>858</v>
      </c>
    </row>
    <row r="1240" spans="2:65" s="119" customFormat="1" ht="21.75" customHeight="1" x14ac:dyDescent="0.25">
      <c r="B1240" s="120"/>
      <c r="C1240" s="418" t="s">
        <v>2274</v>
      </c>
      <c r="D1240" s="418" t="s">
        <v>512</v>
      </c>
      <c r="E1240" s="419" t="s">
        <v>2275</v>
      </c>
      <c r="F1240" s="420" t="s">
        <v>2276</v>
      </c>
      <c r="G1240" s="421" t="s">
        <v>67</v>
      </c>
      <c r="H1240" s="422">
        <v>8</v>
      </c>
      <c r="I1240" s="423"/>
      <c r="J1240" s="423">
        <f>ROUND(I1240*H1240,2)</f>
        <v>0</v>
      </c>
      <c r="K1240" s="420" t="s">
        <v>862</v>
      </c>
      <c r="L1240" s="120"/>
      <c r="M1240" s="190" t="s">
        <v>792</v>
      </c>
      <c r="N1240" s="191" t="s">
        <v>809</v>
      </c>
      <c r="O1240" s="192">
        <v>4.1849999999999996</v>
      </c>
      <c r="P1240" s="192">
        <f>O1240*H1240</f>
        <v>33.479999999999997</v>
      </c>
      <c r="Q1240" s="192">
        <v>0</v>
      </c>
      <c r="R1240" s="192">
        <f>Q1240*H1240</f>
        <v>0</v>
      </c>
      <c r="S1240" s="192">
        <v>0</v>
      </c>
      <c r="T1240" s="193">
        <f>S1240*H1240</f>
        <v>0</v>
      </c>
      <c r="AR1240" s="194" t="s">
        <v>955</v>
      </c>
      <c r="AT1240" s="194" t="s">
        <v>512</v>
      </c>
      <c r="AU1240" s="194" t="s">
        <v>240</v>
      </c>
      <c r="AY1240" s="112" t="s">
        <v>858</v>
      </c>
      <c r="BE1240" s="195">
        <f>IF(N1240="základní",J1240,0)</f>
        <v>0</v>
      </c>
      <c r="BF1240" s="195">
        <f>IF(N1240="snížená",J1240,0)</f>
        <v>0</v>
      </c>
      <c r="BG1240" s="195">
        <f>IF(N1240="zákl. přenesená",J1240,0)</f>
        <v>0</v>
      </c>
      <c r="BH1240" s="195">
        <f>IF(N1240="sníž. přenesená",J1240,0)</f>
        <v>0</v>
      </c>
      <c r="BI1240" s="195">
        <f>IF(N1240="nulová",J1240,0)</f>
        <v>0</v>
      </c>
      <c r="BJ1240" s="112" t="s">
        <v>544</v>
      </c>
      <c r="BK1240" s="195">
        <f>ROUND(I1240*H1240,2)</f>
        <v>0</v>
      </c>
      <c r="BL1240" s="112" t="s">
        <v>955</v>
      </c>
      <c r="BM1240" s="194" t="s">
        <v>2277</v>
      </c>
    </row>
    <row r="1241" spans="2:65" s="119" customFormat="1" ht="19.5" x14ac:dyDescent="0.25">
      <c r="B1241" s="120"/>
      <c r="D1241" s="196" t="s">
        <v>865</v>
      </c>
      <c r="F1241" s="197" t="s">
        <v>2278</v>
      </c>
      <c r="L1241" s="120"/>
      <c r="M1241" s="198"/>
      <c r="T1241" s="199"/>
      <c r="AT1241" s="112" t="s">
        <v>865</v>
      </c>
      <c r="AU1241" s="112" t="s">
        <v>240</v>
      </c>
    </row>
    <row r="1242" spans="2:65" s="119" customFormat="1" x14ac:dyDescent="0.25">
      <c r="B1242" s="120"/>
      <c r="D1242" s="200" t="s">
        <v>867</v>
      </c>
      <c r="F1242" s="472" t="s">
        <v>2279</v>
      </c>
      <c r="L1242" s="120"/>
      <c r="M1242" s="198"/>
      <c r="T1242" s="199"/>
      <c r="AT1242" s="112" t="s">
        <v>867</v>
      </c>
      <c r="AU1242" s="112" t="s">
        <v>240</v>
      </c>
    </row>
    <row r="1243" spans="2:65" s="202" customFormat="1" ht="11.25" x14ac:dyDescent="0.25">
      <c r="B1243" s="203"/>
      <c r="D1243" s="196" t="s">
        <v>869</v>
      </c>
      <c r="E1243" s="204" t="s">
        <v>792</v>
      </c>
      <c r="F1243" s="205" t="s">
        <v>1791</v>
      </c>
      <c r="H1243" s="206">
        <v>1</v>
      </c>
      <c r="L1243" s="203"/>
      <c r="M1243" s="207"/>
      <c r="T1243" s="208"/>
      <c r="AT1243" s="204" t="s">
        <v>869</v>
      </c>
      <c r="AU1243" s="204" t="s">
        <v>240</v>
      </c>
      <c r="AV1243" s="202" t="s">
        <v>240</v>
      </c>
      <c r="AW1243" s="202" t="s">
        <v>871</v>
      </c>
      <c r="AX1243" s="202" t="s">
        <v>857</v>
      </c>
      <c r="AY1243" s="204" t="s">
        <v>858</v>
      </c>
    </row>
    <row r="1244" spans="2:65" s="202" customFormat="1" ht="11.25" x14ac:dyDescent="0.25">
      <c r="B1244" s="203"/>
      <c r="D1244" s="196" t="s">
        <v>869</v>
      </c>
      <c r="E1244" s="204" t="s">
        <v>792</v>
      </c>
      <c r="F1244" s="205" t="s">
        <v>1744</v>
      </c>
      <c r="H1244" s="206">
        <v>1</v>
      </c>
      <c r="L1244" s="203"/>
      <c r="M1244" s="207"/>
      <c r="T1244" s="208"/>
      <c r="AT1244" s="204" t="s">
        <v>869</v>
      </c>
      <c r="AU1244" s="204" t="s">
        <v>240</v>
      </c>
      <c r="AV1244" s="202" t="s">
        <v>240</v>
      </c>
      <c r="AW1244" s="202" t="s">
        <v>871</v>
      </c>
      <c r="AX1244" s="202" t="s">
        <v>857</v>
      </c>
      <c r="AY1244" s="204" t="s">
        <v>858</v>
      </c>
    </row>
    <row r="1245" spans="2:65" s="202" customFormat="1" ht="11.25" x14ac:dyDescent="0.25">
      <c r="B1245" s="203"/>
      <c r="D1245" s="196" t="s">
        <v>869</v>
      </c>
      <c r="E1245" s="204" t="s">
        <v>792</v>
      </c>
      <c r="F1245" s="205" t="s">
        <v>2280</v>
      </c>
      <c r="H1245" s="206">
        <v>2</v>
      </c>
      <c r="L1245" s="203"/>
      <c r="M1245" s="207"/>
      <c r="T1245" s="208"/>
      <c r="AT1245" s="204" t="s">
        <v>869</v>
      </c>
      <c r="AU1245" s="204" t="s">
        <v>240</v>
      </c>
      <c r="AV1245" s="202" t="s">
        <v>240</v>
      </c>
      <c r="AW1245" s="202" t="s">
        <v>871</v>
      </c>
      <c r="AX1245" s="202" t="s">
        <v>857</v>
      </c>
      <c r="AY1245" s="204" t="s">
        <v>858</v>
      </c>
    </row>
    <row r="1246" spans="2:65" s="202" customFormat="1" ht="11.25" x14ac:dyDescent="0.25">
      <c r="B1246" s="203"/>
      <c r="D1246" s="196" t="s">
        <v>869</v>
      </c>
      <c r="E1246" s="204" t="s">
        <v>792</v>
      </c>
      <c r="F1246" s="205" t="s">
        <v>2249</v>
      </c>
      <c r="H1246" s="206">
        <v>2</v>
      </c>
      <c r="L1246" s="203"/>
      <c r="M1246" s="207"/>
      <c r="T1246" s="208"/>
      <c r="AT1246" s="204" t="s">
        <v>869</v>
      </c>
      <c r="AU1246" s="204" t="s">
        <v>240</v>
      </c>
      <c r="AV1246" s="202" t="s">
        <v>240</v>
      </c>
      <c r="AW1246" s="202" t="s">
        <v>871</v>
      </c>
      <c r="AX1246" s="202" t="s">
        <v>857</v>
      </c>
      <c r="AY1246" s="204" t="s">
        <v>858</v>
      </c>
    </row>
    <row r="1247" spans="2:65" s="202" customFormat="1" ht="11.25" x14ac:dyDescent="0.25">
      <c r="B1247" s="203"/>
      <c r="D1247" s="196" t="s">
        <v>869</v>
      </c>
      <c r="E1247" s="204" t="s">
        <v>792</v>
      </c>
      <c r="F1247" s="205" t="s">
        <v>2281</v>
      </c>
      <c r="H1247" s="206">
        <v>2</v>
      </c>
      <c r="L1247" s="203"/>
      <c r="M1247" s="207"/>
      <c r="T1247" s="208"/>
      <c r="AT1247" s="204" t="s">
        <v>869</v>
      </c>
      <c r="AU1247" s="204" t="s">
        <v>240</v>
      </c>
      <c r="AV1247" s="202" t="s">
        <v>240</v>
      </c>
      <c r="AW1247" s="202" t="s">
        <v>871</v>
      </c>
      <c r="AX1247" s="202" t="s">
        <v>857</v>
      </c>
      <c r="AY1247" s="204" t="s">
        <v>858</v>
      </c>
    </row>
    <row r="1248" spans="2:65" s="119" customFormat="1" ht="16.5" customHeight="1" x14ac:dyDescent="0.25">
      <c r="B1248" s="120"/>
      <c r="C1248" s="432" t="s">
        <v>2282</v>
      </c>
      <c r="D1248" s="432" t="s">
        <v>932</v>
      </c>
      <c r="E1248" s="433" t="s">
        <v>2283</v>
      </c>
      <c r="F1248" s="434" t="s">
        <v>2284</v>
      </c>
      <c r="G1248" s="435" t="s">
        <v>67</v>
      </c>
      <c r="H1248" s="436">
        <v>8</v>
      </c>
      <c r="I1248" s="437"/>
      <c r="J1248" s="437">
        <f>ROUND(I1248*H1248,2)</f>
        <v>0</v>
      </c>
      <c r="K1248" s="434" t="s">
        <v>862</v>
      </c>
      <c r="L1248" s="215"/>
      <c r="M1248" s="216" t="s">
        <v>792</v>
      </c>
      <c r="N1248" s="217" t="s">
        <v>809</v>
      </c>
      <c r="O1248" s="192">
        <v>0</v>
      </c>
      <c r="P1248" s="192">
        <f>O1248*H1248</f>
        <v>0</v>
      </c>
      <c r="Q1248" s="192">
        <v>2.2000000000000001E-3</v>
      </c>
      <c r="R1248" s="192">
        <f>Q1248*H1248</f>
        <v>1.7600000000000001E-2</v>
      </c>
      <c r="S1248" s="192">
        <v>0</v>
      </c>
      <c r="T1248" s="193">
        <f>S1248*H1248</f>
        <v>0</v>
      </c>
      <c r="AR1248" s="194" t="s">
        <v>1063</v>
      </c>
      <c r="AT1248" s="194" t="s">
        <v>932</v>
      </c>
      <c r="AU1248" s="194" t="s">
        <v>240</v>
      </c>
      <c r="AY1248" s="112" t="s">
        <v>858</v>
      </c>
      <c r="BE1248" s="195">
        <f>IF(N1248="základní",J1248,0)</f>
        <v>0</v>
      </c>
      <c r="BF1248" s="195">
        <f>IF(N1248="snížená",J1248,0)</f>
        <v>0</v>
      </c>
      <c r="BG1248" s="195">
        <f>IF(N1248="zákl. přenesená",J1248,0)</f>
        <v>0</v>
      </c>
      <c r="BH1248" s="195">
        <f>IF(N1248="sníž. přenesená",J1248,0)</f>
        <v>0</v>
      </c>
      <c r="BI1248" s="195">
        <f>IF(N1248="nulová",J1248,0)</f>
        <v>0</v>
      </c>
      <c r="BJ1248" s="112" t="s">
        <v>544</v>
      </c>
      <c r="BK1248" s="195">
        <f>ROUND(I1248*H1248,2)</f>
        <v>0</v>
      </c>
      <c r="BL1248" s="112" t="s">
        <v>955</v>
      </c>
      <c r="BM1248" s="194" t="s">
        <v>2285</v>
      </c>
    </row>
    <row r="1249" spans="2:65" s="119" customFormat="1" x14ac:dyDescent="0.25">
      <c r="B1249" s="120"/>
      <c r="D1249" s="196" t="s">
        <v>865</v>
      </c>
      <c r="F1249" s="197" t="s">
        <v>2284</v>
      </c>
      <c r="L1249" s="120"/>
      <c r="M1249" s="198"/>
      <c r="T1249" s="199"/>
      <c r="AT1249" s="112" t="s">
        <v>865</v>
      </c>
      <c r="AU1249" s="112" t="s">
        <v>240</v>
      </c>
    </row>
    <row r="1250" spans="2:65" s="202" customFormat="1" ht="11.25" x14ac:dyDescent="0.25">
      <c r="B1250" s="203"/>
      <c r="D1250" s="196" t="s">
        <v>869</v>
      </c>
      <c r="E1250" s="204" t="s">
        <v>792</v>
      </c>
      <c r="F1250" s="205" t="s">
        <v>1791</v>
      </c>
      <c r="H1250" s="206">
        <v>1</v>
      </c>
      <c r="L1250" s="203"/>
      <c r="M1250" s="207"/>
      <c r="T1250" s="208"/>
      <c r="AT1250" s="204" t="s">
        <v>869</v>
      </c>
      <c r="AU1250" s="204" t="s">
        <v>240</v>
      </c>
      <c r="AV1250" s="202" t="s">
        <v>240</v>
      </c>
      <c r="AW1250" s="202" t="s">
        <v>871</v>
      </c>
      <c r="AX1250" s="202" t="s">
        <v>857</v>
      </c>
      <c r="AY1250" s="204" t="s">
        <v>858</v>
      </c>
    </row>
    <row r="1251" spans="2:65" s="202" customFormat="1" ht="11.25" x14ac:dyDescent="0.25">
      <c r="B1251" s="203"/>
      <c r="D1251" s="196" t="s">
        <v>869</v>
      </c>
      <c r="E1251" s="204" t="s">
        <v>792</v>
      </c>
      <c r="F1251" s="205" t="s">
        <v>1744</v>
      </c>
      <c r="H1251" s="206">
        <v>1</v>
      </c>
      <c r="L1251" s="203"/>
      <c r="M1251" s="207"/>
      <c r="T1251" s="208"/>
      <c r="AT1251" s="204" t="s">
        <v>869</v>
      </c>
      <c r="AU1251" s="204" t="s">
        <v>240</v>
      </c>
      <c r="AV1251" s="202" t="s">
        <v>240</v>
      </c>
      <c r="AW1251" s="202" t="s">
        <v>871</v>
      </c>
      <c r="AX1251" s="202" t="s">
        <v>857</v>
      </c>
      <c r="AY1251" s="204" t="s">
        <v>858</v>
      </c>
    </row>
    <row r="1252" spans="2:65" s="202" customFormat="1" ht="11.25" x14ac:dyDescent="0.25">
      <c r="B1252" s="203"/>
      <c r="D1252" s="196" t="s">
        <v>869</v>
      </c>
      <c r="E1252" s="204" t="s">
        <v>792</v>
      </c>
      <c r="F1252" s="205" t="s">
        <v>2280</v>
      </c>
      <c r="H1252" s="206">
        <v>2</v>
      </c>
      <c r="L1252" s="203"/>
      <c r="M1252" s="207"/>
      <c r="T1252" s="208"/>
      <c r="AT1252" s="204" t="s">
        <v>869</v>
      </c>
      <c r="AU1252" s="204" t="s">
        <v>240</v>
      </c>
      <c r="AV1252" s="202" t="s">
        <v>240</v>
      </c>
      <c r="AW1252" s="202" t="s">
        <v>871</v>
      </c>
      <c r="AX1252" s="202" t="s">
        <v>857</v>
      </c>
      <c r="AY1252" s="204" t="s">
        <v>858</v>
      </c>
    </row>
    <row r="1253" spans="2:65" s="202" customFormat="1" ht="11.25" x14ac:dyDescent="0.25">
      <c r="B1253" s="203"/>
      <c r="D1253" s="196" t="s">
        <v>869</v>
      </c>
      <c r="E1253" s="204" t="s">
        <v>792</v>
      </c>
      <c r="F1253" s="205" t="s">
        <v>2249</v>
      </c>
      <c r="H1253" s="206">
        <v>2</v>
      </c>
      <c r="L1253" s="203"/>
      <c r="M1253" s="207"/>
      <c r="T1253" s="208"/>
      <c r="AT1253" s="204" t="s">
        <v>869</v>
      </c>
      <c r="AU1253" s="204" t="s">
        <v>240</v>
      </c>
      <c r="AV1253" s="202" t="s">
        <v>240</v>
      </c>
      <c r="AW1253" s="202" t="s">
        <v>871</v>
      </c>
      <c r="AX1253" s="202" t="s">
        <v>857</v>
      </c>
      <c r="AY1253" s="204" t="s">
        <v>858</v>
      </c>
    </row>
    <row r="1254" spans="2:65" s="202" customFormat="1" ht="11.25" x14ac:dyDescent="0.25">
      <c r="B1254" s="203"/>
      <c r="D1254" s="196" t="s">
        <v>869</v>
      </c>
      <c r="E1254" s="204" t="s">
        <v>792</v>
      </c>
      <c r="F1254" s="205" t="s">
        <v>2281</v>
      </c>
      <c r="H1254" s="206">
        <v>2</v>
      </c>
      <c r="L1254" s="203"/>
      <c r="M1254" s="207"/>
      <c r="T1254" s="208"/>
      <c r="AT1254" s="204" t="s">
        <v>869</v>
      </c>
      <c r="AU1254" s="204" t="s">
        <v>240</v>
      </c>
      <c r="AV1254" s="202" t="s">
        <v>240</v>
      </c>
      <c r="AW1254" s="202" t="s">
        <v>871</v>
      </c>
      <c r="AX1254" s="202" t="s">
        <v>857</v>
      </c>
      <c r="AY1254" s="204" t="s">
        <v>858</v>
      </c>
    </row>
    <row r="1255" spans="2:65" s="119" customFormat="1" ht="21.75" customHeight="1" x14ac:dyDescent="0.25">
      <c r="B1255" s="120"/>
      <c r="C1255" s="418" t="s">
        <v>2286</v>
      </c>
      <c r="D1255" s="418" t="s">
        <v>512</v>
      </c>
      <c r="E1255" s="419" t="s">
        <v>2287</v>
      </c>
      <c r="F1255" s="420" t="s">
        <v>2288</v>
      </c>
      <c r="G1255" s="421" t="s">
        <v>67</v>
      </c>
      <c r="H1255" s="422">
        <v>22</v>
      </c>
      <c r="I1255" s="423"/>
      <c r="J1255" s="423">
        <f>ROUND(I1255*H1255,2)</f>
        <v>0</v>
      </c>
      <c r="K1255" s="420" t="s">
        <v>862</v>
      </c>
      <c r="L1255" s="120"/>
      <c r="M1255" s="190" t="s">
        <v>792</v>
      </c>
      <c r="N1255" s="191" t="s">
        <v>809</v>
      </c>
      <c r="O1255" s="192">
        <v>0.24</v>
      </c>
      <c r="P1255" s="192">
        <f>O1255*H1255</f>
        <v>5.2799999999999994</v>
      </c>
      <c r="Q1255" s="192">
        <v>0</v>
      </c>
      <c r="R1255" s="192">
        <f>Q1255*H1255</f>
        <v>0</v>
      </c>
      <c r="S1255" s="192">
        <v>0</v>
      </c>
      <c r="T1255" s="193">
        <f>S1255*H1255</f>
        <v>0</v>
      </c>
      <c r="AR1255" s="194" t="s">
        <v>955</v>
      </c>
      <c r="AT1255" s="194" t="s">
        <v>512</v>
      </c>
      <c r="AU1255" s="194" t="s">
        <v>240</v>
      </c>
      <c r="AY1255" s="112" t="s">
        <v>858</v>
      </c>
      <c r="BE1255" s="195">
        <f>IF(N1255="základní",J1255,0)</f>
        <v>0</v>
      </c>
      <c r="BF1255" s="195">
        <f>IF(N1255="snížená",J1255,0)</f>
        <v>0</v>
      </c>
      <c r="BG1255" s="195">
        <f>IF(N1255="zákl. přenesená",J1255,0)</f>
        <v>0</v>
      </c>
      <c r="BH1255" s="195">
        <f>IF(N1255="sníž. přenesená",J1255,0)</f>
        <v>0</v>
      </c>
      <c r="BI1255" s="195">
        <f>IF(N1255="nulová",J1255,0)</f>
        <v>0</v>
      </c>
      <c r="BJ1255" s="112" t="s">
        <v>544</v>
      </c>
      <c r="BK1255" s="195">
        <f>ROUND(I1255*H1255,2)</f>
        <v>0</v>
      </c>
      <c r="BL1255" s="112" t="s">
        <v>955</v>
      </c>
      <c r="BM1255" s="194" t="s">
        <v>2289</v>
      </c>
    </row>
    <row r="1256" spans="2:65" s="119" customFormat="1" ht="19.5" x14ac:dyDescent="0.25">
      <c r="B1256" s="120"/>
      <c r="D1256" s="196" t="s">
        <v>865</v>
      </c>
      <c r="F1256" s="197" t="s">
        <v>2290</v>
      </c>
      <c r="L1256" s="120"/>
      <c r="M1256" s="198"/>
      <c r="T1256" s="199"/>
      <c r="AT1256" s="112" t="s">
        <v>865</v>
      </c>
      <c r="AU1256" s="112" t="s">
        <v>240</v>
      </c>
    </row>
    <row r="1257" spans="2:65" s="119" customFormat="1" x14ac:dyDescent="0.25">
      <c r="B1257" s="120"/>
      <c r="D1257" s="200" t="s">
        <v>867</v>
      </c>
      <c r="F1257" s="472" t="s">
        <v>2291</v>
      </c>
      <c r="L1257" s="120"/>
      <c r="M1257" s="198"/>
      <c r="T1257" s="199"/>
      <c r="AT1257" s="112" t="s">
        <v>867</v>
      </c>
      <c r="AU1257" s="112" t="s">
        <v>240</v>
      </c>
    </row>
    <row r="1258" spans="2:65" s="202" customFormat="1" ht="11.25" x14ac:dyDescent="0.25">
      <c r="B1258" s="203"/>
      <c r="D1258" s="196" t="s">
        <v>869</v>
      </c>
      <c r="E1258" s="204" t="s">
        <v>792</v>
      </c>
      <c r="F1258" s="205" t="s">
        <v>2292</v>
      </c>
      <c r="H1258" s="206">
        <v>22</v>
      </c>
      <c r="L1258" s="203"/>
      <c r="M1258" s="207"/>
      <c r="T1258" s="208"/>
      <c r="AT1258" s="204" t="s">
        <v>869</v>
      </c>
      <c r="AU1258" s="204" t="s">
        <v>240</v>
      </c>
      <c r="AV1258" s="202" t="s">
        <v>240</v>
      </c>
      <c r="AW1258" s="202" t="s">
        <v>871</v>
      </c>
      <c r="AX1258" s="202" t="s">
        <v>857</v>
      </c>
      <c r="AY1258" s="204" t="s">
        <v>858</v>
      </c>
    </row>
    <row r="1259" spans="2:65" s="119" customFormat="1" ht="16.5" customHeight="1" x14ac:dyDescent="0.25">
      <c r="B1259" s="120"/>
      <c r="C1259" s="432" t="s">
        <v>2293</v>
      </c>
      <c r="D1259" s="432" t="s">
        <v>932</v>
      </c>
      <c r="E1259" s="433" t="s">
        <v>2294</v>
      </c>
      <c r="F1259" s="434" t="s">
        <v>2295</v>
      </c>
      <c r="G1259" s="435" t="s">
        <v>67</v>
      </c>
      <c r="H1259" s="436">
        <v>22</v>
      </c>
      <c r="I1259" s="437"/>
      <c r="J1259" s="437">
        <f>ROUND(I1259*H1259,2)</f>
        <v>0</v>
      </c>
      <c r="K1259" s="434" t="s">
        <v>862</v>
      </c>
      <c r="L1259" s="215"/>
      <c r="M1259" s="216" t="s">
        <v>792</v>
      </c>
      <c r="N1259" s="217" t="s">
        <v>809</v>
      </c>
      <c r="O1259" s="192">
        <v>0</v>
      </c>
      <c r="P1259" s="192">
        <f>O1259*H1259</f>
        <v>0</v>
      </c>
      <c r="Q1259" s="192">
        <v>1.4999999999999999E-4</v>
      </c>
      <c r="R1259" s="192">
        <f>Q1259*H1259</f>
        <v>3.2999999999999995E-3</v>
      </c>
      <c r="S1259" s="192">
        <v>0</v>
      </c>
      <c r="T1259" s="193">
        <f>S1259*H1259</f>
        <v>0</v>
      </c>
      <c r="AR1259" s="194" t="s">
        <v>1063</v>
      </c>
      <c r="AT1259" s="194" t="s">
        <v>932</v>
      </c>
      <c r="AU1259" s="194" t="s">
        <v>240</v>
      </c>
      <c r="AY1259" s="112" t="s">
        <v>858</v>
      </c>
      <c r="BE1259" s="195">
        <f>IF(N1259="základní",J1259,0)</f>
        <v>0</v>
      </c>
      <c r="BF1259" s="195">
        <f>IF(N1259="snížená",J1259,0)</f>
        <v>0</v>
      </c>
      <c r="BG1259" s="195">
        <f>IF(N1259="zákl. přenesená",J1259,0)</f>
        <v>0</v>
      </c>
      <c r="BH1259" s="195">
        <f>IF(N1259="sníž. přenesená",J1259,0)</f>
        <v>0</v>
      </c>
      <c r="BI1259" s="195">
        <f>IF(N1259="nulová",J1259,0)</f>
        <v>0</v>
      </c>
      <c r="BJ1259" s="112" t="s">
        <v>544</v>
      </c>
      <c r="BK1259" s="195">
        <f>ROUND(I1259*H1259,2)</f>
        <v>0</v>
      </c>
      <c r="BL1259" s="112" t="s">
        <v>955</v>
      </c>
      <c r="BM1259" s="194" t="s">
        <v>2296</v>
      </c>
    </row>
    <row r="1260" spans="2:65" s="119" customFormat="1" x14ac:dyDescent="0.25">
      <c r="B1260" s="120"/>
      <c r="D1260" s="196" t="s">
        <v>865</v>
      </c>
      <c r="F1260" s="197" t="s">
        <v>2295</v>
      </c>
      <c r="L1260" s="120"/>
      <c r="M1260" s="198"/>
      <c r="T1260" s="199"/>
      <c r="AT1260" s="112" t="s">
        <v>865</v>
      </c>
      <c r="AU1260" s="112" t="s">
        <v>240</v>
      </c>
    </row>
    <row r="1261" spans="2:65" s="202" customFormat="1" ht="11.25" x14ac:dyDescent="0.25">
      <c r="B1261" s="203"/>
      <c r="D1261" s="196" t="s">
        <v>869</v>
      </c>
      <c r="E1261" s="204" t="s">
        <v>792</v>
      </c>
      <c r="F1261" s="205" t="s">
        <v>2292</v>
      </c>
      <c r="H1261" s="206">
        <v>22</v>
      </c>
      <c r="L1261" s="203"/>
      <c r="M1261" s="207"/>
      <c r="T1261" s="208"/>
      <c r="AT1261" s="204" t="s">
        <v>869</v>
      </c>
      <c r="AU1261" s="204" t="s">
        <v>240</v>
      </c>
      <c r="AV1261" s="202" t="s">
        <v>240</v>
      </c>
      <c r="AW1261" s="202" t="s">
        <v>871</v>
      </c>
      <c r="AX1261" s="202" t="s">
        <v>857</v>
      </c>
      <c r="AY1261" s="204" t="s">
        <v>858</v>
      </c>
    </row>
    <row r="1262" spans="2:65" s="119" customFormat="1" ht="24.2" customHeight="1" x14ac:dyDescent="0.25">
      <c r="B1262" s="120"/>
      <c r="C1262" s="418" t="s">
        <v>2297</v>
      </c>
      <c r="D1262" s="418" t="s">
        <v>512</v>
      </c>
      <c r="E1262" s="419" t="s">
        <v>207</v>
      </c>
      <c r="F1262" s="420" t="s">
        <v>208</v>
      </c>
      <c r="G1262" s="421" t="s">
        <v>63</v>
      </c>
      <c r="H1262" s="422">
        <v>0.67300000000000004</v>
      </c>
      <c r="I1262" s="423"/>
      <c r="J1262" s="423">
        <f>ROUND(I1262*H1262,2)</f>
        <v>0</v>
      </c>
      <c r="K1262" s="420" t="s">
        <v>862</v>
      </c>
      <c r="L1262" s="120"/>
      <c r="M1262" s="190" t="s">
        <v>792</v>
      </c>
      <c r="N1262" s="191" t="s">
        <v>809</v>
      </c>
      <c r="O1262" s="192">
        <v>1.4870000000000001</v>
      </c>
      <c r="P1262" s="192">
        <f>O1262*H1262</f>
        <v>1.0007510000000002</v>
      </c>
      <c r="Q1262" s="192">
        <v>0</v>
      </c>
      <c r="R1262" s="192">
        <f>Q1262*H1262</f>
        <v>0</v>
      </c>
      <c r="S1262" s="192">
        <v>0</v>
      </c>
      <c r="T1262" s="193">
        <f>S1262*H1262</f>
        <v>0</v>
      </c>
      <c r="AR1262" s="194" t="s">
        <v>955</v>
      </c>
      <c r="AT1262" s="194" t="s">
        <v>512</v>
      </c>
      <c r="AU1262" s="194" t="s">
        <v>240</v>
      </c>
      <c r="AY1262" s="112" t="s">
        <v>858</v>
      </c>
      <c r="BE1262" s="195">
        <f>IF(N1262="základní",J1262,0)</f>
        <v>0</v>
      </c>
      <c r="BF1262" s="195">
        <f>IF(N1262="snížená",J1262,0)</f>
        <v>0</v>
      </c>
      <c r="BG1262" s="195">
        <f>IF(N1262="zákl. přenesená",J1262,0)</f>
        <v>0</v>
      </c>
      <c r="BH1262" s="195">
        <f>IF(N1262="sníž. přenesená",J1262,0)</f>
        <v>0</v>
      </c>
      <c r="BI1262" s="195">
        <f>IF(N1262="nulová",J1262,0)</f>
        <v>0</v>
      </c>
      <c r="BJ1262" s="112" t="s">
        <v>544</v>
      </c>
      <c r="BK1262" s="195">
        <f>ROUND(I1262*H1262,2)</f>
        <v>0</v>
      </c>
      <c r="BL1262" s="112" t="s">
        <v>955</v>
      </c>
      <c r="BM1262" s="194" t="s">
        <v>2298</v>
      </c>
    </row>
    <row r="1263" spans="2:65" s="119" customFormat="1" ht="29.25" x14ac:dyDescent="0.25">
      <c r="B1263" s="120"/>
      <c r="D1263" s="196" t="s">
        <v>865</v>
      </c>
      <c r="F1263" s="197" t="s">
        <v>2299</v>
      </c>
      <c r="L1263" s="120"/>
      <c r="M1263" s="198"/>
      <c r="T1263" s="199"/>
      <c r="AT1263" s="112" t="s">
        <v>865</v>
      </c>
      <c r="AU1263" s="112" t="s">
        <v>240</v>
      </c>
    </row>
    <row r="1264" spans="2:65" s="119" customFormat="1" x14ac:dyDescent="0.25">
      <c r="B1264" s="120"/>
      <c r="D1264" s="200" t="s">
        <v>867</v>
      </c>
      <c r="F1264" s="472" t="s">
        <v>2300</v>
      </c>
      <c r="L1264" s="120"/>
      <c r="M1264" s="198"/>
      <c r="T1264" s="199"/>
      <c r="AT1264" s="112" t="s">
        <v>867</v>
      </c>
      <c r="AU1264" s="112" t="s">
        <v>240</v>
      </c>
    </row>
    <row r="1265" spans="2:65" s="171" customFormat="1" ht="22.9" customHeight="1" x14ac:dyDescent="0.2">
      <c r="B1265" s="172"/>
      <c r="D1265" s="173" t="s">
        <v>854</v>
      </c>
      <c r="E1265" s="181" t="s">
        <v>2301</v>
      </c>
      <c r="F1265" s="181" t="s">
        <v>2302</v>
      </c>
      <c r="J1265" s="182">
        <f>BK1265</f>
        <v>0</v>
      </c>
      <c r="L1265" s="172"/>
      <c r="M1265" s="176"/>
      <c r="P1265" s="177">
        <f>SUM(P1266:P1411)</f>
        <v>314.47698500000001</v>
      </c>
      <c r="R1265" s="177">
        <f>SUM(R1266:R1411)</f>
        <v>1.6228567999999999</v>
      </c>
      <c r="T1265" s="178">
        <f>SUM(T1266:T1411)</f>
        <v>0</v>
      </c>
      <c r="AR1265" s="173" t="s">
        <v>240</v>
      </c>
      <c r="AT1265" s="179" t="s">
        <v>854</v>
      </c>
      <c r="AU1265" s="179" t="s">
        <v>544</v>
      </c>
      <c r="AY1265" s="173" t="s">
        <v>858</v>
      </c>
      <c r="BK1265" s="180">
        <f>SUM(BK1266:BK1411)</f>
        <v>0</v>
      </c>
    </row>
    <row r="1266" spans="2:65" s="119" customFormat="1" ht="33" customHeight="1" x14ac:dyDescent="0.25">
      <c r="B1266" s="120"/>
      <c r="C1266" s="418" t="s">
        <v>2303</v>
      </c>
      <c r="D1266" s="418" t="s">
        <v>512</v>
      </c>
      <c r="E1266" s="419" t="s">
        <v>2304</v>
      </c>
      <c r="F1266" s="420" t="s">
        <v>2305</v>
      </c>
      <c r="G1266" s="421" t="s">
        <v>66</v>
      </c>
      <c r="H1266" s="422">
        <v>8.64</v>
      </c>
      <c r="I1266" s="423"/>
      <c r="J1266" s="423">
        <f>ROUND(I1266*H1266,2)</f>
        <v>0</v>
      </c>
      <c r="K1266" s="420" t="s">
        <v>862</v>
      </c>
      <c r="L1266" s="120"/>
      <c r="M1266" s="190" t="s">
        <v>792</v>
      </c>
      <c r="N1266" s="191" t="s">
        <v>809</v>
      </c>
      <c r="O1266" s="192">
        <v>3.5659999999999998</v>
      </c>
      <c r="P1266" s="192">
        <f>O1266*H1266</f>
        <v>30.81024</v>
      </c>
      <c r="Q1266" s="192">
        <v>6.3000000000000003E-4</v>
      </c>
      <c r="R1266" s="192">
        <f>Q1266*H1266</f>
        <v>5.4432000000000005E-3</v>
      </c>
      <c r="S1266" s="192">
        <v>0</v>
      </c>
      <c r="T1266" s="193">
        <f>S1266*H1266</f>
        <v>0</v>
      </c>
      <c r="AR1266" s="194" t="s">
        <v>955</v>
      </c>
      <c r="AT1266" s="194" t="s">
        <v>512</v>
      </c>
      <c r="AU1266" s="194" t="s">
        <v>240</v>
      </c>
      <c r="AY1266" s="112" t="s">
        <v>858</v>
      </c>
      <c r="BE1266" s="195">
        <f>IF(N1266="základní",J1266,0)</f>
        <v>0</v>
      </c>
      <c r="BF1266" s="195">
        <f>IF(N1266="snížená",J1266,0)</f>
        <v>0</v>
      </c>
      <c r="BG1266" s="195">
        <f>IF(N1266="zákl. přenesená",J1266,0)</f>
        <v>0</v>
      </c>
      <c r="BH1266" s="195">
        <f>IF(N1266="sníž. přenesená",J1266,0)</f>
        <v>0</v>
      </c>
      <c r="BI1266" s="195">
        <f>IF(N1266="nulová",J1266,0)</f>
        <v>0</v>
      </c>
      <c r="BJ1266" s="112" t="s">
        <v>544</v>
      </c>
      <c r="BK1266" s="195">
        <f>ROUND(I1266*H1266,2)</f>
        <v>0</v>
      </c>
      <c r="BL1266" s="112" t="s">
        <v>955</v>
      </c>
      <c r="BM1266" s="194" t="s">
        <v>2306</v>
      </c>
    </row>
    <row r="1267" spans="2:65" s="119" customFormat="1" ht="29.25" x14ac:dyDescent="0.25">
      <c r="B1267" s="120"/>
      <c r="D1267" s="196" t="s">
        <v>865</v>
      </c>
      <c r="F1267" s="197" t="s">
        <v>2307</v>
      </c>
      <c r="L1267" s="120"/>
      <c r="M1267" s="198"/>
      <c r="T1267" s="199"/>
      <c r="AT1267" s="112" t="s">
        <v>865</v>
      </c>
      <c r="AU1267" s="112" t="s">
        <v>240</v>
      </c>
    </row>
    <row r="1268" spans="2:65" s="119" customFormat="1" x14ac:dyDescent="0.25">
      <c r="B1268" s="120"/>
      <c r="D1268" s="200" t="s">
        <v>867</v>
      </c>
      <c r="F1268" s="472" t="s">
        <v>2308</v>
      </c>
      <c r="L1268" s="120"/>
      <c r="M1268" s="198"/>
      <c r="T1268" s="199"/>
      <c r="AT1268" s="112" t="s">
        <v>867</v>
      </c>
      <c r="AU1268" s="112" t="s">
        <v>240</v>
      </c>
    </row>
    <row r="1269" spans="2:65" s="202" customFormat="1" ht="11.25" x14ac:dyDescent="0.25">
      <c r="B1269" s="203"/>
      <c r="D1269" s="196" t="s">
        <v>869</v>
      </c>
      <c r="E1269" s="204" t="s">
        <v>792</v>
      </c>
      <c r="F1269" s="205" t="s">
        <v>2309</v>
      </c>
      <c r="H1269" s="206">
        <v>8.64</v>
      </c>
      <c r="L1269" s="203"/>
      <c r="M1269" s="207"/>
      <c r="T1269" s="208"/>
      <c r="AT1269" s="204" t="s">
        <v>869</v>
      </c>
      <c r="AU1269" s="204" t="s">
        <v>240</v>
      </c>
      <c r="AV1269" s="202" t="s">
        <v>240</v>
      </c>
      <c r="AW1269" s="202" t="s">
        <v>871</v>
      </c>
      <c r="AX1269" s="202" t="s">
        <v>857</v>
      </c>
      <c r="AY1269" s="204" t="s">
        <v>858</v>
      </c>
    </row>
    <row r="1270" spans="2:65" s="119" customFormat="1" ht="33" customHeight="1" x14ac:dyDescent="0.25">
      <c r="B1270" s="120"/>
      <c r="C1270" s="418" t="s">
        <v>2310</v>
      </c>
      <c r="D1270" s="418" t="s">
        <v>512</v>
      </c>
      <c r="E1270" s="419" t="s">
        <v>2311</v>
      </c>
      <c r="F1270" s="420" t="s">
        <v>2312</v>
      </c>
      <c r="G1270" s="421" t="s">
        <v>66</v>
      </c>
      <c r="H1270" s="422">
        <v>5.52</v>
      </c>
      <c r="I1270" s="423"/>
      <c r="J1270" s="423">
        <f>ROUND(I1270*H1270,2)</f>
        <v>0</v>
      </c>
      <c r="K1270" s="420" t="s">
        <v>862</v>
      </c>
      <c r="L1270" s="120"/>
      <c r="M1270" s="190" t="s">
        <v>792</v>
      </c>
      <c r="N1270" s="191" t="s">
        <v>809</v>
      </c>
      <c r="O1270" s="192">
        <v>2.4460000000000002</v>
      </c>
      <c r="P1270" s="192">
        <f>O1270*H1270</f>
        <v>13.50192</v>
      </c>
      <c r="Q1270" s="192">
        <v>4.2999999999999999E-4</v>
      </c>
      <c r="R1270" s="192">
        <f>Q1270*H1270</f>
        <v>2.3735999999999996E-3</v>
      </c>
      <c r="S1270" s="192">
        <v>0</v>
      </c>
      <c r="T1270" s="193">
        <f>S1270*H1270</f>
        <v>0</v>
      </c>
      <c r="AR1270" s="194" t="s">
        <v>955</v>
      </c>
      <c r="AT1270" s="194" t="s">
        <v>512</v>
      </c>
      <c r="AU1270" s="194" t="s">
        <v>240</v>
      </c>
      <c r="AY1270" s="112" t="s">
        <v>858</v>
      </c>
      <c r="BE1270" s="195">
        <f>IF(N1270="základní",J1270,0)</f>
        <v>0</v>
      </c>
      <c r="BF1270" s="195">
        <f>IF(N1270="snížená",J1270,0)</f>
        <v>0</v>
      </c>
      <c r="BG1270" s="195">
        <f>IF(N1270="zákl. přenesená",J1270,0)</f>
        <v>0</v>
      </c>
      <c r="BH1270" s="195">
        <f>IF(N1270="sníž. přenesená",J1270,0)</f>
        <v>0</v>
      </c>
      <c r="BI1270" s="195">
        <f>IF(N1270="nulová",J1270,0)</f>
        <v>0</v>
      </c>
      <c r="BJ1270" s="112" t="s">
        <v>544</v>
      </c>
      <c r="BK1270" s="195">
        <f>ROUND(I1270*H1270,2)</f>
        <v>0</v>
      </c>
      <c r="BL1270" s="112" t="s">
        <v>955</v>
      </c>
      <c r="BM1270" s="194" t="s">
        <v>2313</v>
      </c>
    </row>
    <row r="1271" spans="2:65" s="119" customFormat="1" ht="29.25" x14ac:dyDescent="0.25">
      <c r="B1271" s="120"/>
      <c r="D1271" s="196" t="s">
        <v>865</v>
      </c>
      <c r="F1271" s="197" t="s">
        <v>2314</v>
      </c>
      <c r="L1271" s="120"/>
      <c r="M1271" s="198"/>
      <c r="T1271" s="199"/>
      <c r="AT1271" s="112" t="s">
        <v>865</v>
      </c>
      <c r="AU1271" s="112" t="s">
        <v>240</v>
      </c>
    </row>
    <row r="1272" spans="2:65" s="119" customFormat="1" x14ac:dyDescent="0.25">
      <c r="B1272" s="120"/>
      <c r="D1272" s="200" t="s">
        <v>867</v>
      </c>
      <c r="F1272" s="472" t="s">
        <v>2315</v>
      </c>
      <c r="L1272" s="120"/>
      <c r="M1272" s="198"/>
      <c r="T1272" s="199"/>
      <c r="AT1272" s="112" t="s">
        <v>867</v>
      </c>
      <c r="AU1272" s="112" t="s">
        <v>240</v>
      </c>
    </row>
    <row r="1273" spans="2:65" s="202" customFormat="1" ht="11.25" x14ac:dyDescent="0.25">
      <c r="B1273" s="203"/>
      <c r="D1273" s="196" t="s">
        <v>869</v>
      </c>
      <c r="E1273" s="204" t="s">
        <v>792</v>
      </c>
      <c r="F1273" s="205" t="s">
        <v>2316</v>
      </c>
      <c r="H1273" s="206">
        <v>5.52</v>
      </c>
      <c r="L1273" s="203"/>
      <c r="M1273" s="207"/>
      <c r="T1273" s="208"/>
      <c r="AT1273" s="204" t="s">
        <v>869</v>
      </c>
      <c r="AU1273" s="204" t="s">
        <v>240</v>
      </c>
      <c r="AV1273" s="202" t="s">
        <v>240</v>
      </c>
      <c r="AW1273" s="202" t="s">
        <v>871</v>
      </c>
      <c r="AX1273" s="202" t="s">
        <v>857</v>
      </c>
      <c r="AY1273" s="204" t="s">
        <v>858</v>
      </c>
    </row>
    <row r="1274" spans="2:65" s="119" customFormat="1" ht="24.2" customHeight="1" x14ac:dyDescent="0.25">
      <c r="B1274" s="120"/>
      <c r="C1274" s="418" t="s">
        <v>2317</v>
      </c>
      <c r="D1274" s="418" t="s">
        <v>512</v>
      </c>
      <c r="E1274" s="419" t="s">
        <v>2318</v>
      </c>
      <c r="F1274" s="420" t="s">
        <v>2319</v>
      </c>
      <c r="G1274" s="421" t="s">
        <v>66</v>
      </c>
      <c r="H1274" s="422">
        <v>20.16</v>
      </c>
      <c r="I1274" s="423"/>
      <c r="J1274" s="423">
        <f>ROUND(I1274*H1274,2)</f>
        <v>0</v>
      </c>
      <c r="K1274" s="420" t="s">
        <v>862</v>
      </c>
      <c r="L1274" s="120"/>
      <c r="M1274" s="190" t="s">
        <v>792</v>
      </c>
      <c r="N1274" s="191" t="s">
        <v>809</v>
      </c>
      <c r="O1274" s="192">
        <v>1.8149999999999999</v>
      </c>
      <c r="P1274" s="192">
        <f>O1274*H1274</f>
        <v>36.590400000000002</v>
      </c>
      <c r="Q1274" s="192">
        <v>2.5000000000000001E-4</v>
      </c>
      <c r="R1274" s="192">
        <f>Q1274*H1274</f>
        <v>5.0400000000000002E-3</v>
      </c>
      <c r="S1274" s="192">
        <v>0</v>
      </c>
      <c r="T1274" s="193">
        <f>S1274*H1274</f>
        <v>0</v>
      </c>
      <c r="AR1274" s="194" t="s">
        <v>955</v>
      </c>
      <c r="AT1274" s="194" t="s">
        <v>512</v>
      </c>
      <c r="AU1274" s="194" t="s">
        <v>240</v>
      </c>
      <c r="AY1274" s="112" t="s">
        <v>858</v>
      </c>
      <c r="BE1274" s="195">
        <f>IF(N1274="základní",J1274,0)</f>
        <v>0</v>
      </c>
      <c r="BF1274" s="195">
        <f>IF(N1274="snížená",J1274,0)</f>
        <v>0</v>
      </c>
      <c r="BG1274" s="195">
        <f>IF(N1274="zákl. přenesená",J1274,0)</f>
        <v>0</v>
      </c>
      <c r="BH1274" s="195">
        <f>IF(N1274="sníž. přenesená",J1274,0)</f>
        <v>0</v>
      </c>
      <c r="BI1274" s="195">
        <f>IF(N1274="nulová",J1274,0)</f>
        <v>0</v>
      </c>
      <c r="BJ1274" s="112" t="s">
        <v>544</v>
      </c>
      <c r="BK1274" s="195">
        <f>ROUND(I1274*H1274,2)</f>
        <v>0</v>
      </c>
      <c r="BL1274" s="112" t="s">
        <v>955</v>
      </c>
      <c r="BM1274" s="194" t="s">
        <v>2320</v>
      </c>
    </row>
    <row r="1275" spans="2:65" s="119" customFormat="1" ht="29.25" x14ac:dyDescent="0.25">
      <c r="B1275" s="120"/>
      <c r="D1275" s="196" t="s">
        <v>865</v>
      </c>
      <c r="F1275" s="197" t="s">
        <v>2321</v>
      </c>
      <c r="L1275" s="120"/>
      <c r="M1275" s="198"/>
      <c r="T1275" s="199"/>
      <c r="AT1275" s="112" t="s">
        <v>865</v>
      </c>
      <c r="AU1275" s="112" t="s">
        <v>240</v>
      </c>
    </row>
    <row r="1276" spans="2:65" s="119" customFormat="1" x14ac:dyDescent="0.25">
      <c r="B1276" s="120"/>
      <c r="D1276" s="200" t="s">
        <v>867</v>
      </c>
      <c r="F1276" s="472" t="s">
        <v>2322</v>
      </c>
      <c r="L1276" s="120"/>
      <c r="M1276" s="198"/>
      <c r="T1276" s="199"/>
      <c r="AT1276" s="112" t="s">
        <v>867</v>
      </c>
      <c r="AU1276" s="112" t="s">
        <v>240</v>
      </c>
    </row>
    <row r="1277" spans="2:65" s="202" customFormat="1" ht="11.25" x14ac:dyDescent="0.25">
      <c r="B1277" s="203"/>
      <c r="D1277" s="196" t="s">
        <v>869</v>
      </c>
      <c r="E1277" s="204" t="s">
        <v>792</v>
      </c>
      <c r="F1277" s="205" t="s">
        <v>2323</v>
      </c>
      <c r="H1277" s="206">
        <v>10.8</v>
      </c>
      <c r="L1277" s="203"/>
      <c r="M1277" s="207"/>
      <c r="T1277" s="208"/>
      <c r="AT1277" s="204" t="s">
        <v>869</v>
      </c>
      <c r="AU1277" s="204" t="s">
        <v>240</v>
      </c>
      <c r="AV1277" s="202" t="s">
        <v>240</v>
      </c>
      <c r="AW1277" s="202" t="s">
        <v>871</v>
      </c>
      <c r="AX1277" s="202" t="s">
        <v>857</v>
      </c>
      <c r="AY1277" s="204" t="s">
        <v>858</v>
      </c>
    </row>
    <row r="1278" spans="2:65" s="202" customFormat="1" ht="11.25" x14ac:dyDescent="0.25">
      <c r="B1278" s="203"/>
      <c r="D1278" s="196" t="s">
        <v>869</v>
      </c>
      <c r="E1278" s="204" t="s">
        <v>792</v>
      </c>
      <c r="F1278" s="205" t="s">
        <v>2324</v>
      </c>
      <c r="H1278" s="206">
        <v>9.36</v>
      </c>
      <c r="L1278" s="203"/>
      <c r="M1278" s="207"/>
      <c r="T1278" s="208"/>
      <c r="AT1278" s="204" t="s">
        <v>869</v>
      </c>
      <c r="AU1278" s="204" t="s">
        <v>240</v>
      </c>
      <c r="AV1278" s="202" t="s">
        <v>240</v>
      </c>
      <c r="AW1278" s="202" t="s">
        <v>871</v>
      </c>
      <c r="AX1278" s="202" t="s">
        <v>857</v>
      </c>
      <c r="AY1278" s="204" t="s">
        <v>858</v>
      </c>
    </row>
    <row r="1279" spans="2:65" s="119" customFormat="1" ht="24.2" customHeight="1" x14ac:dyDescent="0.25">
      <c r="B1279" s="120"/>
      <c r="C1279" s="432" t="s">
        <v>2325</v>
      </c>
      <c r="D1279" s="432" t="s">
        <v>932</v>
      </c>
      <c r="E1279" s="433" t="s">
        <v>2326</v>
      </c>
      <c r="F1279" s="434" t="s">
        <v>2327</v>
      </c>
      <c r="G1279" s="435" t="s">
        <v>66</v>
      </c>
      <c r="H1279" s="436">
        <v>34.32</v>
      </c>
      <c r="I1279" s="437"/>
      <c r="J1279" s="437">
        <f>ROUND(I1279*H1279,2)</f>
        <v>0</v>
      </c>
      <c r="K1279" s="434" t="s">
        <v>862</v>
      </c>
      <c r="L1279" s="215"/>
      <c r="M1279" s="216" t="s">
        <v>792</v>
      </c>
      <c r="N1279" s="217" t="s">
        <v>809</v>
      </c>
      <c r="O1279" s="192">
        <v>0</v>
      </c>
      <c r="P1279" s="192">
        <f>O1279*H1279</f>
        <v>0</v>
      </c>
      <c r="Q1279" s="192">
        <v>2.7799999999999998E-2</v>
      </c>
      <c r="R1279" s="192">
        <f>Q1279*H1279</f>
        <v>0.95409599999999994</v>
      </c>
      <c r="S1279" s="192">
        <v>0</v>
      </c>
      <c r="T1279" s="193">
        <f>S1279*H1279</f>
        <v>0</v>
      </c>
      <c r="AR1279" s="194" t="s">
        <v>1063</v>
      </c>
      <c r="AT1279" s="194" t="s">
        <v>932</v>
      </c>
      <c r="AU1279" s="194" t="s">
        <v>240</v>
      </c>
      <c r="AY1279" s="112" t="s">
        <v>858</v>
      </c>
      <c r="BE1279" s="195">
        <f>IF(N1279="základní",J1279,0)</f>
        <v>0</v>
      </c>
      <c r="BF1279" s="195">
        <f>IF(N1279="snížená",J1279,0)</f>
        <v>0</v>
      </c>
      <c r="BG1279" s="195">
        <f>IF(N1279="zákl. přenesená",J1279,0)</f>
        <v>0</v>
      </c>
      <c r="BH1279" s="195">
        <f>IF(N1279="sníž. přenesená",J1279,0)</f>
        <v>0</v>
      </c>
      <c r="BI1279" s="195">
        <f>IF(N1279="nulová",J1279,0)</f>
        <v>0</v>
      </c>
      <c r="BJ1279" s="112" t="s">
        <v>544</v>
      </c>
      <c r="BK1279" s="195">
        <f>ROUND(I1279*H1279,2)</f>
        <v>0</v>
      </c>
      <c r="BL1279" s="112" t="s">
        <v>955</v>
      </c>
      <c r="BM1279" s="194" t="s">
        <v>2328</v>
      </c>
    </row>
    <row r="1280" spans="2:65" s="119" customFormat="1" x14ac:dyDescent="0.25">
      <c r="B1280" s="120"/>
      <c r="D1280" s="196" t="s">
        <v>865</v>
      </c>
      <c r="F1280" s="197" t="s">
        <v>2327</v>
      </c>
      <c r="L1280" s="120"/>
      <c r="M1280" s="198"/>
      <c r="T1280" s="199"/>
      <c r="AT1280" s="112" t="s">
        <v>865</v>
      </c>
      <c r="AU1280" s="112" t="s">
        <v>240</v>
      </c>
    </row>
    <row r="1281" spans="2:65" s="119" customFormat="1" ht="19.5" x14ac:dyDescent="0.25">
      <c r="B1281" s="120"/>
      <c r="D1281" s="196" t="s">
        <v>1943</v>
      </c>
      <c r="F1281" s="218" t="s">
        <v>2329</v>
      </c>
      <c r="L1281" s="120"/>
      <c r="M1281" s="198"/>
      <c r="T1281" s="199"/>
      <c r="AT1281" s="112" t="s">
        <v>1943</v>
      </c>
      <c r="AU1281" s="112" t="s">
        <v>240</v>
      </c>
    </row>
    <row r="1282" spans="2:65" s="202" customFormat="1" ht="11.25" x14ac:dyDescent="0.25">
      <c r="B1282" s="203"/>
      <c r="D1282" s="196" t="s">
        <v>869</v>
      </c>
      <c r="E1282" s="204" t="s">
        <v>792</v>
      </c>
      <c r="F1282" s="205" t="s">
        <v>2316</v>
      </c>
      <c r="H1282" s="206">
        <v>5.52</v>
      </c>
      <c r="L1282" s="203"/>
      <c r="M1282" s="207"/>
      <c r="T1282" s="208"/>
      <c r="AT1282" s="204" t="s">
        <v>869</v>
      </c>
      <c r="AU1282" s="204" t="s">
        <v>240</v>
      </c>
      <c r="AV1282" s="202" t="s">
        <v>240</v>
      </c>
      <c r="AW1282" s="202" t="s">
        <v>871</v>
      </c>
      <c r="AX1282" s="202" t="s">
        <v>857</v>
      </c>
      <c r="AY1282" s="204" t="s">
        <v>858</v>
      </c>
    </row>
    <row r="1283" spans="2:65" s="202" customFormat="1" ht="11.25" x14ac:dyDescent="0.25">
      <c r="B1283" s="203"/>
      <c r="D1283" s="196" t="s">
        <v>869</v>
      </c>
      <c r="E1283" s="204" t="s">
        <v>792</v>
      </c>
      <c r="F1283" s="205" t="s">
        <v>2309</v>
      </c>
      <c r="H1283" s="206">
        <v>8.64</v>
      </c>
      <c r="L1283" s="203"/>
      <c r="M1283" s="207"/>
      <c r="T1283" s="208"/>
      <c r="AT1283" s="204" t="s">
        <v>869</v>
      </c>
      <c r="AU1283" s="204" t="s">
        <v>240</v>
      </c>
      <c r="AV1283" s="202" t="s">
        <v>240</v>
      </c>
      <c r="AW1283" s="202" t="s">
        <v>871</v>
      </c>
      <c r="AX1283" s="202" t="s">
        <v>857</v>
      </c>
      <c r="AY1283" s="204" t="s">
        <v>858</v>
      </c>
    </row>
    <row r="1284" spans="2:65" s="202" customFormat="1" ht="11.25" x14ac:dyDescent="0.25">
      <c r="B1284" s="203"/>
      <c r="D1284" s="196" t="s">
        <v>869</v>
      </c>
      <c r="E1284" s="204" t="s">
        <v>792</v>
      </c>
      <c r="F1284" s="205" t="s">
        <v>2323</v>
      </c>
      <c r="H1284" s="206">
        <v>10.8</v>
      </c>
      <c r="L1284" s="203"/>
      <c r="M1284" s="207"/>
      <c r="T1284" s="208"/>
      <c r="AT1284" s="204" t="s">
        <v>869</v>
      </c>
      <c r="AU1284" s="204" t="s">
        <v>240</v>
      </c>
      <c r="AV1284" s="202" t="s">
        <v>240</v>
      </c>
      <c r="AW1284" s="202" t="s">
        <v>871</v>
      </c>
      <c r="AX1284" s="202" t="s">
        <v>857</v>
      </c>
      <c r="AY1284" s="204" t="s">
        <v>858</v>
      </c>
    </row>
    <row r="1285" spans="2:65" s="202" customFormat="1" ht="11.25" x14ac:dyDescent="0.25">
      <c r="B1285" s="203"/>
      <c r="D1285" s="196" t="s">
        <v>869</v>
      </c>
      <c r="E1285" s="204" t="s">
        <v>792</v>
      </c>
      <c r="F1285" s="205" t="s">
        <v>2324</v>
      </c>
      <c r="H1285" s="206">
        <v>9.36</v>
      </c>
      <c r="L1285" s="203"/>
      <c r="M1285" s="207"/>
      <c r="T1285" s="208"/>
      <c r="AT1285" s="204" t="s">
        <v>869</v>
      </c>
      <c r="AU1285" s="204" t="s">
        <v>240</v>
      </c>
      <c r="AV1285" s="202" t="s">
        <v>240</v>
      </c>
      <c r="AW1285" s="202" t="s">
        <v>871</v>
      </c>
      <c r="AX1285" s="202" t="s">
        <v>857</v>
      </c>
      <c r="AY1285" s="204" t="s">
        <v>858</v>
      </c>
    </row>
    <row r="1286" spans="2:65" s="119" customFormat="1" ht="24.2" customHeight="1" x14ac:dyDescent="0.25">
      <c r="B1286" s="120"/>
      <c r="C1286" s="418" t="s">
        <v>2330</v>
      </c>
      <c r="D1286" s="418" t="s">
        <v>512</v>
      </c>
      <c r="E1286" s="419" t="s">
        <v>2331</v>
      </c>
      <c r="F1286" s="420" t="s">
        <v>2332</v>
      </c>
      <c r="G1286" s="421" t="s">
        <v>85</v>
      </c>
      <c r="H1286" s="422">
        <v>107.4</v>
      </c>
      <c r="I1286" s="423"/>
      <c r="J1286" s="423">
        <f>ROUND(I1286*H1286,2)</f>
        <v>0</v>
      </c>
      <c r="K1286" s="420" t="s">
        <v>862</v>
      </c>
      <c r="L1286" s="120"/>
      <c r="M1286" s="190" t="s">
        <v>792</v>
      </c>
      <c r="N1286" s="191" t="s">
        <v>809</v>
      </c>
      <c r="O1286" s="192">
        <v>0.15</v>
      </c>
      <c r="P1286" s="192">
        <f>O1286*H1286</f>
        <v>16.11</v>
      </c>
      <c r="Q1286" s="192">
        <v>6.0000000000000002E-5</v>
      </c>
      <c r="R1286" s="192">
        <f>Q1286*H1286</f>
        <v>6.4440000000000001E-3</v>
      </c>
      <c r="S1286" s="192">
        <v>0</v>
      </c>
      <c r="T1286" s="193">
        <f>S1286*H1286</f>
        <v>0</v>
      </c>
      <c r="AR1286" s="194" t="s">
        <v>955</v>
      </c>
      <c r="AT1286" s="194" t="s">
        <v>512</v>
      </c>
      <c r="AU1286" s="194" t="s">
        <v>240</v>
      </c>
      <c r="AY1286" s="112" t="s">
        <v>858</v>
      </c>
      <c r="BE1286" s="195">
        <f>IF(N1286="základní",J1286,0)</f>
        <v>0</v>
      </c>
      <c r="BF1286" s="195">
        <f>IF(N1286="snížená",J1286,0)</f>
        <v>0</v>
      </c>
      <c r="BG1286" s="195">
        <f>IF(N1286="zákl. přenesená",J1286,0)</f>
        <v>0</v>
      </c>
      <c r="BH1286" s="195">
        <f>IF(N1286="sníž. přenesená",J1286,0)</f>
        <v>0</v>
      </c>
      <c r="BI1286" s="195">
        <f>IF(N1286="nulová",J1286,0)</f>
        <v>0</v>
      </c>
      <c r="BJ1286" s="112" t="s">
        <v>544</v>
      </c>
      <c r="BK1286" s="195">
        <f>ROUND(I1286*H1286,2)</f>
        <v>0</v>
      </c>
      <c r="BL1286" s="112" t="s">
        <v>955</v>
      </c>
      <c r="BM1286" s="194" t="s">
        <v>2333</v>
      </c>
    </row>
    <row r="1287" spans="2:65" s="119" customFormat="1" ht="19.5" x14ac:dyDescent="0.25">
      <c r="B1287" s="120"/>
      <c r="D1287" s="196" t="s">
        <v>865</v>
      </c>
      <c r="F1287" s="197" t="s">
        <v>2334</v>
      </c>
      <c r="L1287" s="120"/>
      <c r="M1287" s="198"/>
      <c r="T1287" s="199"/>
      <c r="AT1287" s="112" t="s">
        <v>865</v>
      </c>
      <c r="AU1287" s="112" t="s">
        <v>240</v>
      </c>
    </row>
    <row r="1288" spans="2:65" s="119" customFormat="1" x14ac:dyDescent="0.25">
      <c r="B1288" s="120"/>
      <c r="D1288" s="200" t="s">
        <v>867</v>
      </c>
      <c r="F1288" s="472" t="s">
        <v>2335</v>
      </c>
      <c r="L1288" s="120"/>
      <c r="M1288" s="198"/>
      <c r="T1288" s="199"/>
      <c r="AT1288" s="112" t="s">
        <v>867</v>
      </c>
      <c r="AU1288" s="112" t="s">
        <v>240</v>
      </c>
    </row>
    <row r="1289" spans="2:65" s="202" customFormat="1" ht="11.25" x14ac:dyDescent="0.25">
      <c r="B1289" s="203"/>
      <c r="D1289" s="196" t="s">
        <v>869</v>
      </c>
      <c r="E1289" s="204" t="s">
        <v>792</v>
      </c>
      <c r="F1289" s="205" t="s">
        <v>1633</v>
      </c>
      <c r="H1289" s="206">
        <v>18.600000000000001</v>
      </c>
      <c r="L1289" s="203"/>
      <c r="M1289" s="207"/>
      <c r="T1289" s="208"/>
      <c r="AT1289" s="204" t="s">
        <v>869</v>
      </c>
      <c r="AU1289" s="204" t="s">
        <v>240</v>
      </c>
      <c r="AV1289" s="202" t="s">
        <v>240</v>
      </c>
      <c r="AW1289" s="202" t="s">
        <v>871</v>
      </c>
      <c r="AX1289" s="202" t="s">
        <v>857</v>
      </c>
      <c r="AY1289" s="204" t="s">
        <v>858</v>
      </c>
    </row>
    <row r="1290" spans="2:65" s="202" customFormat="1" ht="11.25" x14ac:dyDescent="0.25">
      <c r="B1290" s="203"/>
      <c r="D1290" s="196" t="s">
        <v>869</v>
      </c>
      <c r="E1290" s="204" t="s">
        <v>792</v>
      </c>
      <c r="F1290" s="205" t="s">
        <v>1634</v>
      </c>
      <c r="H1290" s="206">
        <v>31.2</v>
      </c>
      <c r="L1290" s="203"/>
      <c r="M1290" s="207"/>
      <c r="T1290" s="208"/>
      <c r="AT1290" s="204" t="s">
        <v>869</v>
      </c>
      <c r="AU1290" s="204" t="s">
        <v>240</v>
      </c>
      <c r="AV1290" s="202" t="s">
        <v>240</v>
      </c>
      <c r="AW1290" s="202" t="s">
        <v>871</v>
      </c>
      <c r="AX1290" s="202" t="s">
        <v>857</v>
      </c>
      <c r="AY1290" s="204" t="s">
        <v>858</v>
      </c>
    </row>
    <row r="1291" spans="2:65" s="202" customFormat="1" ht="11.25" x14ac:dyDescent="0.25">
      <c r="B1291" s="203"/>
      <c r="D1291" s="196" t="s">
        <v>869</v>
      </c>
      <c r="E1291" s="204" t="s">
        <v>792</v>
      </c>
      <c r="F1291" s="205" t="s">
        <v>1635</v>
      </c>
      <c r="H1291" s="206">
        <v>15.6</v>
      </c>
      <c r="L1291" s="203"/>
      <c r="M1291" s="207"/>
      <c r="T1291" s="208"/>
      <c r="AT1291" s="204" t="s">
        <v>869</v>
      </c>
      <c r="AU1291" s="204" t="s">
        <v>240</v>
      </c>
      <c r="AV1291" s="202" t="s">
        <v>240</v>
      </c>
      <c r="AW1291" s="202" t="s">
        <v>871</v>
      </c>
      <c r="AX1291" s="202" t="s">
        <v>857</v>
      </c>
      <c r="AY1291" s="204" t="s">
        <v>858</v>
      </c>
    </row>
    <row r="1292" spans="2:65" s="202" customFormat="1" ht="11.25" x14ac:dyDescent="0.25">
      <c r="B1292" s="203"/>
      <c r="D1292" s="196" t="s">
        <v>869</v>
      </c>
      <c r="E1292" s="204" t="s">
        <v>792</v>
      </c>
      <c r="F1292" s="205" t="s">
        <v>1636</v>
      </c>
      <c r="H1292" s="206">
        <v>14</v>
      </c>
      <c r="L1292" s="203"/>
      <c r="M1292" s="207"/>
      <c r="T1292" s="208"/>
      <c r="AT1292" s="204" t="s">
        <v>869</v>
      </c>
      <c r="AU1292" s="204" t="s">
        <v>240</v>
      </c>
      <c r="AV1292" s="202" t="s">
        <v>240</v>
      </c>
      <c r="AW1292" s="202" t="s">
        <v>871</v>
      </c>
      <c r="AX1292" s="202" t="s">
        <v>857</v>
      </c>
      <c r="AY1292" s="204" t="s">
        <v>858</v>
      </c>
    </row>
    <row r="1293" spans="2:65" s="202" customFormat="1" ht="11.25" x14ac:dyDescent="0.25">
      <c r="B1293" s="203"/>
      <c r="D1293" s="196" t="s">
        <v>869</v>
      </c>
      <c r="E1293" s="204" t="s">
        <v>792</v>
      </c>
      <c r="F1293" s="205" t="s">
        <v>2336</v>
      </c>
      <c r="H1293" s="206">
        <v>18.399999999999999</v>
      </c>
      <c r="L1293" s="203"/>
      <c r="M1293" s="207"/>
      <c r="T1293" s="208"/>
      <c r="AT1293" s="204" t="s">
        <v>869</v>
      </c>
      <c r="AU1293" s="204" t="s">
        <v>240</v>
      </c>
      <c r="AV1293" s="202" t="s">
        <v>240</v>
      </c>
      <c r="AW1293" s="202" t="s">
        <v>871</v>
      </c>
      <c r="AX1293" s="202" t="s">
        <v>857</v>
      </c>
      <c r="AY1293" s="204" t="s">
        <v>858</v>
      </c>
    </row>
    <row r="1294" spans="2:65" s="202" customFormat="1" ht="11.25" x14ac:dyDescent="0.25">
      <c r="B1294" s="203"/>
      <c r="D1294" s="196" t="s">
        <v>869</v>
      </c>
      <c r="E1294" s="204" t="s">
        <v>792</v>
      </c>
      <c r="F1294" s="205" t="s">
        <v>2337</v>
      </c>
      <c r="H1294" s="206">
        <v>9.6</v>
      </c>
      <c r="L1294" s="203"/>
      <c r="M1294" s="207"/>
      <c r="T1294" s="208"/>
      <c r="AT1294" s="204" t="s">
        <v>869</v>
      </c>
      <c r="AU1294" s="204" t="s">
        <v>240</v>
      </c>
      <c r="AV1294" s="202" t="s">
        <v>240</v>
      </c>
      <c r="AW1294" s="202" t="s">
        <v>871</v>
      </c>
      <c r="AX1294" s="202" t="s">
        <v>857</v>
      </c>
      <c r="AY1294" s="204" t="s">
        <v>858</v>
      </c>
    </row>
    <row r="1295" spans="2:65" s="119" customFormat="1" ht="24.2" customHeight="1" x14ac:dyDescent="0.25">
      <c r="B1295" s="120"/>
      <c r="C1295" s="418" t="s">
        <v>2338</v>
      </c>
      <c r="D1295" s="418" t="s">
        <v>512</v>
      </c>
      <c r="E1295" s="419" t="s">
        <v>2339</v>
      </c>
      <c r="F1295" s="420" t="s">
        <v>2340</v>
      </c>
      <c r="G1295" s="421" t="s">
        <v>85</v>
      </c>
      <c r="H1295" s="422">
        <v>107.4</v>
      </c>
      <c r="I1295" s="423"/>
      <c r="J1295" s="423">
        <f>ROUND(I1295*H1295,2)</f>
        <v>0</v>
      </c>
      <c r="K1295" s="420" t="s">
        <v>862</v>
      </c>
      <c r="L1295" s="120"/>
      <c r="M1295" s="190" t="s">
        <v>792</v>
      </c>
      <c r="N1295" s="191" t="s">
        <v>809</v>
      </c>
      <c r="O1295" s="192">
        <v>0.15</v>
      </c>
      <c r="P1295" s="192">
        <f>O1295*H1295</f>
        <v>16.11</v>
      </c>
      <c r="Q1295" s="192">
        <v>6.9999999999999994E-5</v>
      </c>
      <c r="R1295" s="192">
        <f>Q1295*H1295</f>
        <v>7.5179999999999995E-3</v>
      </c>
      <c r="S1295" s="192">
        <v>0</v>
      </c>
      <c r="T1295" s="193">
        <f>S1295*H1295</f>
        <v>0</v>
      </c>
      <c r="AR1295" s="194" t="s">
        <v>955</v>
      </c>
      <c r="AT1295" s="194" t="s">
        <v>512</v>
      </c>
      <c r="AU1295" s="194" t="s">
        <v>240</v>
      </c>
      <c r="AY1295" s="112" t="s">
        <v>858</v>
      </c>
      <c r="BE1295" s="195">
        <f>IF(N1295="základní",J1295,0)</f>
        <v>0</v>
      </c>
      <c r="BF1295" s="195">
        <f>IF(N1295="snížená",J1295,0)</f>
        <v>0</v>
      </c>
      <c r="BG1295" s="195">
        <f>IF(N1295="zákl. přenesená",J1295,0)</f>
        <v>0</v>
      </c>
      <c r="BH1295" s="195">
        <f>IF(N1295="sníž. přenesená",J1295,0)</f>
        <v>0</v>
      </c>
      <c r="BI1295" s="195">
        <f>IF(N1295="nulová",J1295,0)</f>
        <v>0</v>
      </c>
      <c r="BJ1295" s="112" t="s">
        <v>544</v>
      </c>
      <c r="BK1295" s="195">
        <f>ROUND(I1295*H1295,2)</f>
        <v>0</v>
      </c>
      <c r="BL1295" s="112" t="s">
        <v>955</v>
      </c>
      <c r="BM1295" s="194" t="s">
        <v>2341</v>
      </c>
    </row>
    <row r="1296" spans="2:65" s="119" customFormat="1" ht="19.5" x14ac:dyDescent="0.25">
      <c r="B1296" s="120"/>
      <c r="D1296" s="196" t="s">
        <v>865</v>
      </c>
      <c r="F1296" s="197" t="s">
        <v>2342</v>
      </c>
      <c r="L1296" s="120"/>
      <c r="M1296" s="198"/>
      <c r="T1296" s="199"/>
      <c r="AT1296" s="112" t="s">
        <v>865</v>
      </c>
      <c r="AU1296" s="112" t="s">
        <v>240</v>
      </c>
    </row>
    <row r="1297" spans="2:65" s="119" customFormat="1" x14ac:dyDescent="0.25">
      <c r="B1297" s="120"/>
      <c r="D1297" s="200" t="s">
        <v>867</v>
      </c>
      <c r="F1297" s="472" t="s">
        <v>2343</v>
      </c>
      <c r="L1297" s="120"/>
      <c r="M1297" s="198"/>
      <c r="T1297" s="199"/>
      <c r="AT1297" s="112" t="s">
        <v>867</v>
      </c>
      <c r="AU1297" s="112" t="s">
        <v>240</v>
      </c>
    </row>
    <row r="1298" spans="2:65" s="202" customFormat="1" ht="11.25" x14ac:dyDescent="0.25">
      <c r="B1298" s="203"/>
      <c r="D1298" s="196" t="s">
        <v>869</v>
      </c>
      <c r="E1298" s="204" t="s">
        <v>792</v>
      </c>
      <c r="F1298" s="205" t="s">
        <v>1633</v>
      </c>
      <c r="H1298" s="206">
        <v>18.600000000000001</v>
      </c>
      <c r="L1298" s="203"/>
      <c r="M1298" s="207"/>
      <c r="T1298" s="208"/>
      <c r="AT1298" s="204" t="s">
        <v>869</v>
      </c>
      <c r="AU1298" s="204" t="s">
        <v>240</v>
      </c>
      <c r="AV1298" s="202" t="s">
        <v>240</v>
      </c>
      <c r="AW1298" s="202" t="s">
        <v>871</v>
      </c>
      <c r="AX1298" s="202" t="s">
        <v>857</v>
      </c>
      <c r="AY1298" s="204" t="s">
        <v>858</v>
      </c>
    </row>
    <row r="1299" spans="2:65" s="202" customFormat="1" ht="11.25" x14ac:dyDescent="0.25">
      <c r="B1299" s="203"/>
      <c r="D1299" s="196" t="s">
        <v>869</v>
      </c>
      <c r="E1299" s="204" t="s">
        <v>792</v>
      </c>
      <c r="F1299" s="205" t="s">
        <v>1634</v>
      </c>
      <c r="H1299" s="206">
        <v>31.2</v>
      </c>
      <c r="L1299" s="203"/>
      <c r="M1299" s="207"/>
      <c r="T1299" s="208"/>
      <c r="AT1299" s="204" t="s">
        <v>869</v>
      </c>
      <c r="AU1299" s="204" t="s">
        <v>240</v>
      </c>
      <c r="AV1299" s="202" t="s">
        <v>240</v>
      </c>
      <c r="AW1299" s="202" t="s">
        <v>871</v>
      </c>
      <c r="AX1299" s="202" t="s">
        <v>857</v>
      </c>
      <c r="AY1299" s="204" t="s">
        <v>858</v>
      </c>
    </row>
    <row r="1300" spans="2:65" s="202" customFormat="1" ht="11.25" x14ac:dyDescent="0.25">
      <c r="B1300" s="203"/>
      <c r="D1300" s="196" t="s">
        <v>869</v>
      </c>
      <c r="E1300" s="204" t="s">
        <v>792</v>
      </c>
      <c r="F1300" s="205" t="s">
        <v>1635</v>
      </c>
      <c r="H1300" s="206">
        <v>15.6</v>
      </c>
      <c r="L1300" s="203"/>
      <c r="M1300" s="207"/>
      <c r="T1300" s="208"/>
      <c r="AT1300" s="204" t="s">
        <v>869</v>
      </c>
      <c r="AU1300" s="204" t="s">
        <v>240</v>
      </c>
      <c r="AV1300" s="202" t="s">
        <v>240</v>
      </c>
      <c r="AW1300" s="202" t="s">
        <v>871</v>
      </c>
      <c r="AX1300" s="202" t="s">
        <v>857</v>
      </c>
      <c r="AY1300" s="204" t="s">
        <v>858</v>
      </c>
    </row>
    <row r="1301" spans="2:65" s="202" customFormat="1" ht="11.25" x14ac:dyDescent="0.25">
      <c r="B1301" s="203"/>
      <c r="D1301" s="196" t="s">
        <v>869</v>
      </c>
      <c r="E1301" s="204" t="s">
        <v>792</v>
      </c>
      <c r="F1301" s="205" t="s">
        <v>1636</v>
      </c>
      <c r="H1301" s="206">
        <v>14</v>
      </c>
      <c r="L1301" s="203"/>
      <c r="M1301" s="207"/>
      <c r="T1301" s="208"/>
      <c r="AT1301" s="204" t="s">
        <v>869</v>
      </c>
      <c r="AU1301" s="204" t="s">
        <v>240</v>
      </c>
      <c r="AV1301" s="202" t="s">
        <v>240</v>
      </c>
      <c r="AW1301" s="202" t="s">
        <v>871</v>
      </c>
      <c r="AX1301" s="202" t="s">
        <v>857</v>
      </c>
      <c r="AY1301" s="204" t="s">
        <v>858</v>
      </c>
    </row>
    <row r="1302" spans="2:65" s="202" customFormat="1" ht="11.25" x14ac:dyDescent="0.25">
      <c r="B1302" s="203"/>
      <c r="D1302" s="196" t="s">
        <v>869</v>
      </c>
      <c r="E1302" s="204" t="s">
        <v>792</v>
      </c>
      <c r="F1302" s="205" t="s">
        <v>2336</v>
      </c>
      <c r="H1302" s="206">
        <v>18.399999999999999</v>
      </c>
      <c r="L1302" s="203"/>
      <c r="M1302" s="207"/>
      <c r="T1302" s="208"/>
      <c r="AT1302" s="204" t="s">
        <v>869</v>
      </c>
      <c r="AU1302" s="204" t="s">
        <v>240</v>
      </c>
      <c r="AV1302" s="202" t="s">
        <v>240</v>
      </c>
      <c r="AW1302" s="202" t="s">
        <v>871</v>
      </c>
      <c r="AX1302" s="202" t="s">
        <v>857</v>
      </c>
      <c r="AY1302" s="204" t="s">
        <v>858</v>
      </c>
    </row>
    <row r="1303" spans="2:65" s="202" customFormat="1" ht="11.25" x14ac:dyDescent="0.25">
      <c r="B1303" s="203"/>
      <c r="D1303" s="196" t="s">
        <v>869</v>
      </c>
      <c r="E1303" s="204" t="s">
        <v>792</v>
      </c>
      <c r="F1303" s="205" t="s">
        <v>2337</v>
      </c>
      <c r="H1303" s="206">
        <v>9.6</v>
      </c>
      <c r="L1303" s="203"/>
      <c r="M1303" s="207"/>
      <c r="T1303" s="208"/>
      <c r="AT1303" s="204" t="s">
        <v>869</v>
      </c>
      <c r="AU1303" s="204" t="s">
        <v>240</v>
      </c>
      <c r="AV1303" s="202" t="s">
        <v>240</v>
      </c>
      <c r="AW1303" s="202" t="s">
        <v>871</v>
      </c>
      <c r="AX1303" s="202" t="s">
        <v>857</v>
      </c>
      <c r="AY1303" s="204" t="s">
        <v>858</v>
      </c>
    </row>
    <row r="1304" spans="2:65" s="119" customFormat="1" ht="24.2" customHeight="1" x14ac:dyDescent="0.25">
      <c r="B1304" s="120"/>
      <c r="C1304" s="418" t="s">
        <v>2344</v>
      </c>
      <c r="D1304" s="418" t="s">
        <v>512</v>
      </c>
      <c r="E1304" s="419" t="s">
        <v>210</v>
      </c>
      <c r="F1304" s="420" t="s">
        <v>2345</v>
      </c>
      <c r="G1304" s="421" t="s">
        <v>67</v>
      </c>
      <c r="H1304" s="422">
        <v>3</v>
      </c>
      <c r="I1304" s="423"/>
      <c r="J1304" s="423">
        <f>ROUND(I1304*H1304,2)</f>
        <v>0</v>
      </c>
      <c r="K1304" s="420" t="s">
        <v>862</v>
      </c>
      <c r="L1304" s="120"/>
      <c r="M1304" s="190" t="s">
        <v>792</v>
      </c>
      <c r="N1304" s="191" t="s">
        <v>809</v>
      </c>
      <c r="O1304" s="192">
        <v>16.399999999999999</v>
      </c>
      <c r="P1304" s="192">
        <f>O1304*H1304</f>
        <v>49.199999999999996</v>
      </c>
      <c r="Q1304" s="192">
        <v>0</v>
      </c>
      <c r="R1304" s="192">
        <f>Q1304*H1304</f>
        <v>0</v>
      </c>
      <c r="S1304" s="192">
        <v>0</v>
      </c>
      <c r="T1304" s="193">
        <f>S1304*H1304</f>
        <v>0</v>
      </c>
      <c r="AR1304" s="194" t="s">
        <v>955</v>
      </c>
      <c r="AT1304" s="194" t="s">
        <v>512</v>
      </c>
      <c r="AU1304" s="194" t="s">
        <v>240</v>
      </c>
      <c r="AY1304" s="112" t="s">
        <v>858</v>
      </c>
      <c r="BE1304" s="195">
        <f>IF(N1304="základní",J1304,0)</f>
        <v>0</v>
      </c>
      <c r="BF1304" s="195">
        <f>IF(N1304="snížená",J1304,0)</f>
        <v>0</v>
      </c>
      <c r="BG1304" s="195">
        <f>IF(N1304="zákl. přenesená",J1304,0)</f>
        <v>0</v>
      </c>
      <c r="BH1304" s="195">
        <f>IF(N1304="sníž. přenesená",J1304,0)</f>
        <v>0</v>
      </c>
      <c r="BI1304" s="195">
        <f>IF(N1304="nulová",J1304,0)</f>
        <v>0</v>
      </c>
      <c r="BJ1304" s="112" t="s">
        <v>544</v>
      </c>
      <c r="BK1304" s="195">
        <f>ROUND(I1304*H1304,2)</f>
        <v>0</v>
      </c>
      <c r="BL1304" s="112" t="s">
        <v>955</v>
      </c>
      <c r="BM1304" s="194" t="s">
        <v>2346</v>
      </c>
    </row>
    <row r="1305" spans="2:65" s="119" customFormat="1" ht="19.5" x14ac:dyDescent="0.25">
      <c r="B1305" s="120"/>
      <c r="D1305" s="196" t="s">
        <v>865</v>
      </c>
      <c r="F1305" s="197" t="s">
        <v>2347</v>
      </c>
      <c r="L1305" s="120"/>
      <c r="M1305" s="198"/>
      <c r="T1305" s="199"/>
      <c r="AT1305" s="112" t="s">
        <v>865</v>
      </c>
      <c r="AU1305" s="112" t="s">
        <v>240</v>
      </c>
    </row>
    <row r="1306" spans="2:65" s="119" customFormat="1" x14ac:dyDescent="0.25">
      <c r="B1306" s="120"/>
      <c r="D1306" s="200" t="s">
        <v>867</v>
      </c>
      <c r="F1306" s="472" t="s">
        <v>2348</v>
      </c>
      <c r="L1306" s="120"/>
      <c r="M1306" s="198"/>
      <c r="T1306" s="199"/>
      <c r="AT1306" s="112" t="s">
        <v>867</v>
      </c>
      <c r="AU1306" s="112" t="s">
        <v>240</v>
      </c>
    </row>
    <row r="1307" spans="2:65" s="202" customFormat="1" ht="11.25" x14ac:dyDescent="0.25">
      <c r="B1307" s="203"/>
      <c r="D1307" s="196" t="s">
        <v>869</v>
      </c>
      <c r="E1307" s="204" t="s">
        <v>792</v>
      </c>
      <c r="F1307" s="205" t="s">
        <v>2349</v>
      </c>
      <c r="H1307" s="206">
        <v>2</v>
      </c>
      <c r="L1307" s="203"/>
      <c r="M1307" s="207"/>
      <c r="T1307" s="208"/>
      <c r="AT1307" s="204" t="s">
        <v>869</v>
      </c>
      <c r="AU1307" s="204" t="s">
        <v>240</v>
      </c>
      <c r="AV1307" s="202" t="s">
        <v>240</v>
      </c>
      <c r="AW1307" s="202" t="s">
        <v>871</v>
      </c>
      <c r="AX1307" s="202" t="s">
        <v>857</v>
      </c>
      <c r="AY1307" s="204" t="s">
        <v>858</v>
      </c>
    </row>
    <row r="1308" spans="2:65" s="202" customFormat="1" ht="11.25" x14ac:dyDescent="0.25">
      <c r="B1308" s="203"/>
      <c r="D1308" s="196" t="s">
        <v>869</v>
      </c>
      <c r="E1308" s="204" t="s">
        <v>792</v>
      </c>
      <c r="F1308" s="205" t="s">
        <v>2350</v>
      </c>
      <c r="H1308" s="206">
        <v>1</v>
      </c>
      <c r="L1308" s="203"/>
      <c r="M1308" s="207"/>
      <c r="T1308" s="208"/>
      <c r="AT1308" s="204" t="s">
        <v>869</v>
      </c>
      <c r="AU1308" s="204" t="s">
        <v>240</v>
      </c>
      <c r="AV1308" s="202" t="s">
        <v>240</v>
      </c>
      <c r="AW1308" s="202" t="s">
        <v>871</v>
      </c>
      <c r="AX1308" s="202" t="s">
        <v>857</v>
      </c>
      <c r="AY1308" s="204" t="s">
        <v>858</v>
      </c>
    </row>
    <row r="1309" spans="2:65" s="119" customFormat="1" ht="33" customHeight="1" x14ac:dyDescent="0.25">
      <c r="B1309" s="120"/>
      <c r="C1309" s="432" t="s">
        <v>2351</v>
      </c>
      <c r="D1309" s="432" t="s">
        <v>932</v>
      </c>
      <c r="E1309" s="433" t="s">
        <v>2352</v>
      </c>
      <c r="F1309" s="434" t="s">
        <v>2353</v>
      </c>
      <c r="G1309" s="435" t="s">
        <v>66</v>
      </c>
      <c r="H1309" s="436">
        <v>15.8</v>
      </c>
      <c r="I1309" s="437"/>
      <c r="J1309" s="437">
        <f>ROUND(I1309*H1309,2)</f>
        <v>0</v>
      </c>
      <c r="K1309" s="434" t="s">
        <v>792</v>
      </c>
      <c r="L1309" s="215"/>
      <c r="M1309" s="216" t="s">
        <v>792</v>
      </c>
      <c r="N1309" s="217" t="s">
        <v>809</v>
      </c>
      <c r="O1309" s="192">
        <v>0</v>
      </c>
      <c r="P1309" s="192">
        <f>O1309*H1309</f>
        <v>0</v>
      </c>
      <c r="Q1309" s="192">
        <v>3.8289999999999998E-2</v>
      </c>
      <c r="R1309" s="192">
        <f>Q1309*H1309</f>
        <v>0.60498200000000002</v>
      </c>
      <c r="S1309" s="192">
        <v>0</v>
      </c>
      <c r="T1309" s="193">
        <f>S1309*H1309</f>
        <v>0</v>
      </c>
      <c r="AR1309" s="194" t="s">
        <v>1063</v>
      </c>
      <c r="AT1309" s="194" t="s">
        <v>932</v>
      </c>
      <c r="AU1309" s="194" t="s">
        <v>240</v>
      </c>
      <c r="AY1309" s="112" t="s">
        <v>858</v>
      </c>
      <c r="BE1309" s="195">
        <f>IF(N1309="základní",J1309,0)</f>
        <v>0</v>
      </c>
      <c r="BF1309" s="195">
        <f>IF(N1309="snížená",J1309,0)</f>
        <v>0</v>
      </c>
      <c r="BG1309" s="195">
        <f>IF(N1309="zákl. přenesená",J1309,0)</f>
        <v>0</v>
      </c>
      <c r="BH1309" s="195">
        <f>IF(N1309="sníž. přenesená",J1309,0)</f>
        <v>0</v>
      </c>
      <c r="BI1309" s="195">
        <f>IF(N1309="nulová",J1309,0)</f>
        <v>0</v>
      </c>
      <c r="BJ1309" s="112" t="s">
        <v>544</v>
      </c>
      <c r="BK1309" s="195">
        <f>ROUND(I1309*H1309,2)</f>
        <v>0</v>
      </c>
      <c r="BL1309" s="112" t="s">
        <v>955</v>
      </c>
      <c r="BM1309" s="194" t="s">
        <v>2354</v>
      </c>
    </row>
    <row r="1310" spans="2:65" s="119" customFormat="1" ht="19.5" x14ac:dyDescent="0.25">
      <c r="B1310" s="120"/>
      <c r="D1310" s="196" t="s">
        <v>865</v>
      </c>
      <c r="F1310" s="197" t="s">
        <v>2353</v>
      </c>
      <c r="L1310" s="120"/>
      <c r="M1310" s="198"/>
      <c r="T1310" s="199"/>
      <c r="AT1310" s="112" t="s">
        <v>865</v>
      </c>
      <c r="AU1310" s="112" t="s">
        <v>240</v>
      </c>
    </row>
    <row r="1311" spans="2:65" s="119" customFormat="1" ht="19.5" x14ac:dyDescent="0.25">
      <c r="B1311" s="120"/>
      <c r="D1311" s="196" t="s">
        <v>1943</v>
      </c>
      <c r="F1311" s="218" t="s">
        <v>2355</v>
      </c>
      <c r="L1311" s="120"/>
      <c r="M1311" s="198"/>
      <c r="T1311" s="199"/>
      <c r="AT1311" s="112" t="s">
        <v>1943</v>
      </c>
      <c r="AU1311" s="112" t="s">
        <v>240</v>
      </c>
    </row>
    <row r="1312" spans="2:65" s="202" customFormat="1" ht="11.25" x14ac:dyDescent="0.25">
      <c r="B1312" s="203"/>
      <c r="D1312" s="196" t="s">
        <v>869</v>
      </c>
      <c r="E1312" s="204" t="s">
        <v>792</v>
      </c>
      <c r="F1312" s="205" t="s">
        <v>2356</v>
      </c>
      <c r="H1312" s="206">
        <v>10.4</v>
      </c>
      <c r="L1312" s="203"/>
      <c r="M1312" s="207"/>
      <c r="T1312" s="208"/>
      <c r="AT1312" s="204" t="s">
        <v>869</v>
      </c>
      <c r="AU1312" s="204" t="s">
        <v>240</v>
      </c>
      <c r="AV1312" s="202" t="s">
        <v>240</v>
      </c>
      <c r="AW1312" s="202" t="s">
        <v>871</v>
      </c>
      <c r="AX1312" s="202" t="s">
        <v>857</v>
      </c>
      <c r="AY1312" s="204" t="s">
        <v>858</v>
      </c>
    </row>
    <row r="1313" spans="2:65" s="202" customFormat="1" ht="11.25" x14ac:dyDescent="0.25">
      <c r="B1313" s="203"/>
      <c r="D1313" s="196" t="s">
        <v>869</v>
      </c>
      <c r="E1313" s="204" t="s">
        <v>792</v>
      </c>
      <c r="F1313" s="205" t="s">
        <v>2357</v>
      </c>
      <c r="H1313" s="206">
        <v>5.4</v>
      </c>
      <c r="L1313" s="203"/>
      <c r="M1313" s="207"/>
      <c r="T1313" s="208"/>
      <c r="AT1313" s="204" t="s">
        <v>869</v>
      </c>
      <c r="AU1313" s="204" t="s">
        <v>240</v>
      </c>
      <c r="AV1313" s="202" t="s">
        <v>240</v>
      </c>
      <c r="AW1313" s="202" t="s">
        <v>871</v>
      </c>
      <c r="AX1313" s="202" t="s">
        <v>857</v>
      </c>
      <c r="AY1313" s="204" t="s">
        <v>858</v>
      </c>
    </row>
    <row r="1314" spans="2:65" s="119" customFormat="1" ht="24.2" customHeight="1" x14ac:dyDescent="0.25">
      <c r="B1314" s="120"/>
      <c r="C1314" s="418" t="s">
        <v>2358</v>
      </c>
      <c r="D1314" s="418" t="s">
        <v>512</v>
      </c>
      <c r="E1314" s="419" t="s">
        <v>3631</v>
      </c>
      <c r="F1314" s="420" t="s">
        <v>3632</v>
      </c>
      <c r="G1314" s="421" t="s">
        <v>66</v>
      </c>
      <c r="H1314" s="422">
        <v>5</v>
      </c>
      <c r="I1314" s="423"/>
      <c r="J1314" s="423">
        <f>ROUND(I1314*H1314,2)</f>
        <v>0</v>
      </c>
      <c r="K1314" s="420" t="s">
        <v>862</v>
      </c>
      <c r="L1314" s="120"/>
      <c r="M1314" s="190" t="s">
        <v>792</v>
      </c>
      <c r="N1314" s="191" t="s">
        <v>809</v>
      </c>
      <c r="O1314" s="192">
        <v>2.35</v>
      </c>
      <c r="P1314" s="192">
        <f>O1314*H1314</f>
        <v>11.75</v>
      </c>
      <c r="Q1314" s="192">
        <v>1.2E-4</v>
      </c>
      <c r="R1314" s="192">
        <f>Q1314*H1314</f>
        <v>6.0000000000000006E-4</v>
      </c>
      <c r="S1314" s="192">
        <v>0</v>
      </c>
      <c r="T1314" s="193">
        <f>S1314*H1314</f>
        <v>0</v>
      </c>
      <c r="AR1314" s="194" t="s">
        <v>955</v>
      </c>
      <c r="AT1314" s="194" t="s">
        <v>512</v>
      </c>
      <c r="AU1314" s="194" t="s">
        <v>240</v>
      </c>
      <c r="AY1314" s="112" t="s">
        <v>858</v>
      </c>
      <c r="BE1314" s="195">
        <f>IF(N1314="základní",J1314,0)</f>
        <v>0</v>
      </c>
      <c r="BF1314" s="195">
        <f>IF(N1314="snížená",J1314,0)</f>
        <v>0</v>
      </c>
      <c r="BG1314" s="195">
        <f>IF(N1314="zákl. přenesená",J1314,0)</f>
        <v>0</v>
      </c>
      <c r="BH1314" s="195">
        <f>IF(N1314="sníž. přenesená",J1314,0)</f>
        <v>0</v>
      </c>
      <c r="BI1314" s="195">
        <f>IF(N1314="nulová",J1314,0)</f>
        <v>0</v>
      </c>
      <c r="BJ1314" s="112" t="s">
        <v>544</v>
      </c>
      <c r="BK1314" s="195">
        <f>ROUND(I1314*H1314,2)</f>
        <v>0</v>
      </c>
      <c r="BL1314" s="112" t="s">
        <v>955</v>
      </c>
      <c r="BM1314" s="194" t="s">
        <v>6494</v>
      </c>
    </row>
    <row r="1315" spans="2:65" s="119" customFormat="1" ht="19.5" x14ac:dyDescent="0.25">
      <c r="B1315" s="120"/>
      <c r="D1315" s="196" t="s">
        <v>865</v>
      </c>
      <c r="F1315" s="197" t="s">
        <v>3634</v>
      </c>
      <c r="L1315" s="120"/>
      <c r="M1315" s="198"/>
      <c r="T1315" s="199"/>
      <c r="AT1315" s="112" t="s">
        <v>865</v>
      </c>
      <c r="AU1315" s="112" t="s">
        <v>240</v>
      </c>
    </row>
    <row r="1316" spans="2:65" s="119" customFormat="1" x14ac:dyDescent="0.25">
      <c r="B1316" s="120"/>
      <c r="D1316" s="200" t="s">
        <v>867</v>
      </c>
      <c r="F1316" s="472" t="s">
        <v>3635</v>
      </c>
      <c r="L1316" s="120"/>
      <c r="M1316" s="198"/>
      <c r="T1316" s="199"/>
      <c r="AT1316" s="112" t="s">
        <v>867</v>
      </c>
      <c r="AU1316" s="112" t="s">
        <v>240</v>
      </c>
    </row>
    <row r="1317" spans="2:65" s="202" customFormat="1" ht="11.25" x14ac:dyDescent="0.25">
      <c r="B1317" s="203"/>
      <c r="D1317" s="196" t="s">
        <v>869</v>
      </c>
      <c r="E1317" s="204" t="s">
        <v>792</v>
      </c>
      <c r="F1317" s="205" t="s">
        <v>3636</v>
      </c>
      <c r="H1317" s="206">
        <v>5</v>
      </c>
      <c r="L1317" s="203"/>
      <c r="M1317" s="207"/>
      <c r="T1317" s="208"/>
      <c r="AT1317" s="204" t="s">
        <v>869</v>
      </c>
      <c r="AU1317" s="204" t="s">
        <v>240</v>
      </c>
      <c r="AV1317" s="202" t="s">
        <v>240</v>
      </c>
      <c r="AW1317" s="202" t="s">
        <v>871</v>
      </c>
      <c r="AX1317" s="202" t="s">
        <v>857</v>
      </c>
      <c r="AY1317" s="204" t="s">
        <v>858</v>
      </c>
    </row>
    <row r="1318" spans="2:65" s="119" customFormat="1" ht="16.5" customHeight="1" x14ac:dyDescent="0.25">
      <c r="B1318" s="120"/>
      <c r="C1318" s="432" t="s">
        <v>2364</v>
      </c>
      <c r="D1318" s="432" t="s">
        <v>932</v>
      </c>
      <c r="E1318" s="433" t="s">
        <v>3637</v>
      </c>
      <c r="F1318" s="434" t="s">
        <v>3638</v>
      </c>
      <c r="G1318" s="435" t="s">
        <v>67</v>
      </c>
      <c r="H1318" s="436">
        <v>5</v>
      </c>
      <c r="I1318" s="437"/>
      <c r="J1318" s="437">
        <f>ROUND(I1318*H1318,2)</f>
        <v>0</v>
      </c>
      <c r="K1318" s="434" t="s">
        <v>862</v>
      </c>
      <c r="L1318" s="215"/>
      <c r="M1318" s="216" t="s">
        <v>792</v>
      </c>
      <c r="N1318" s="217" t="s">
        <v>809</v>
      </c>
      <c r="O1318" s="192">
        <v>0</v>
      </c>
      <c r="P1318" s="192">
        <f>O1318*H1318</f>
        <v>0</v>
      </c>
      <c r="Q1318" s="192">
        <v>1.09E-3</v>
      </c>
      <c r="R1318" s="192">
        <f>Q1318*H1318</f>
        <v>5.45E-3</v>
      </c>
      <c r="S1318" s="192">
        <v>0</v>
      </c>
      <c r="T1318" s="193">
        <f>S1318*H1318</f>
        <v>0</v>
      </c>
      <c r="AR1318" s="194" t="s">
        <v>1063</v>
      </c>
      <c r="AT1318" s="194" t="s">
        <v>932</v>
      </c>
      <c r="AU1318" s="194" t="s">
        <v>240</v>
      </c>
      <c r="AY1318" s="112" t="s">
        <v>858</v>
      </c>
      <c r="BE1318" s="195">
        <f>IF(N1318="základní",J1318,0)</f>
        <v>0</v>
      </c>
      <c r="BF1318" s="195">
        <f>IF(N1318="snížená",J1318,0)</f>
        <v>0</v>
      </c>
      <c r="BG1318" s="195">
        <f>IF(N1318="zákl. přenesená",J1318,0)</f>
        <v>0</v>
      </c>
      <c r="BH1318" s="195">
        <f>IF(N1318="sníž. přenesená",J1318,0)</f>
        <v>0</v>
      </c>
      <c r="BI1318" s="195">
        <f>IF(N1318="nulová",J1318,0)</f>
        <v>0</v>
      </c>
      <c r="BJ1318" s="112" t="s">
        <v>544</v>
      </c>
      <c r="BK1318" s="195">
        <f>ROUND(I1318*H1318,2)</f>
        <v>0</v>
      </c>
      <c r="BL1318" s="112" t="s">
        <v>955</v>
      </c>
      <c r="BM1318" s="194" t="s">
        <v>6495</v>
      </c>
    </row>
    <row r="1319" spans="2:65" s="119" customFormat="1" x14ac:dyDescent="0.25">
      <c r="B1319" s="120"/>
      <c r="D1319" s="196" t="s">
        <v>865</v>
      </c>
      <c r="F1319" s="197" t="s">
        <v>3638</v>
      </c>
      <c r="L1319" s="120"/>
      <c r="M1319" s="198"/>
      <c r="T1319" s="199"/>
      <c r="AT1319" s="112" t="s">
        <v>865</v>
      </c>
      <c r="AU1319" s="112" t="s">
        <v>240</v>
      </c>
    </row>
    <row r="1320" spans="2:65" s="119" customFormat="1" ht="16.5" customHeight="1" x14ac:dyDescent="0.25">
      <c r="B1320" s="120"/>
      <c r="C1320" s="418" t="s">
        <v>2369</v>
      </c>
      <c r="D1320" s="418" t="s">
        <v>512</v>
      </c>
      <c r="E1320" s="419" t="s">
        <v>2359</v>
      </c>
      <c r="F1320" s="420" t="s">
        <v>2360</v>
      </c>
      <c r="G1320" s="421" t="s">
        <v>67</v>
      </c>
      <c r="H1320" s="422">
        <v>3</v>
      </c>
      <c r="I1320" s="423"/>
      <c r="J1320" s="423">
        <f>ROUND(I1320*H1320,2)</f>
        <v>0</v>
      </c>
      <c r="K1320" s="420" t="s">
        <v>862</v>
      </c>
      <c r="L1320" s="120"/>
      <c r="M1320" s="190" t="s">
        <v>792</v>
      </c>
      <c r="N1320" s="191" t="s">
        <v>809</v>
      </c>
      <c r="O1320" s="192">
        <v>5</v>
      </c>
      <c r="P1320" s="192">
        <f>O1320*H1320</f>
        <v>15</v>
      </c>
      <c r="Q1320" s="192">
        <v>0</v>
      </c>
      <c r="R1320" s="192">
        <f>Q1320*H1320</f>
        <v>0</v>
      </c>
      <c r="S1320" s="192">
        <v>0</v>
      </c>
      <c r="T1320" s="193">
        <f>S1320*H1320</f>
        <v>0</v>
      </c>
      <c r="AR1320" s="194" t="s">
        <v>955</v>
      </c>
      <c r="AT1320" s="194" t="s">
        <v>512</v>
      </c>
      <c r="AU1320" s="194" t="s">
        <v>240</v>
      </c>
      <c r="AY1320" s="112" t="s">
        <v>858</v>
      </c>
      <c r="BE1320" s="195">
        <f>IF(N1320="základní",J1320,0)</f>
        <v>0</v>
      </c>
      <c r="BF1320" s="195">
        <f>IF(N1320="snížená",J1320,0)</f>
        <v>0</v>
      </c>
      <c r="BG1320" s="195">
        <f>IF(N1320="zákl. přenesená",J1320,0)</f>
        <v>0</v>
      </c>
      <c r="BH1320" s="195">
        <f>IF(N1320="sníž. přenesená",J1320,0)</f>
        <v>0</v>
      </c>
      <c r="BI1320" s="195">
        <f>IF(N1320="nulová",J1320,0)</f>
        <v>0</v>
      </c>
      <c r="BJ1320" s="112" t="s">
        <v>544</v>
      </c>
      <c r="BK1320" s="195">
        <f>ROUND(I1320*H1320,2)</f>
        <v>0</v>
      </c>
      <c r="BL1320" s="112" t="s">
        <v>955</v>
      </c>
      <c r="BM1320" s="194" t="s">
        <v>2361</v>
      </c>
    </row>
    <row r="1321" spans="2:65" s="119" customFormat="1" ht="19.5" x14ac:dyDescent="0.25">
      <c r="B1321" s="120"/>
      <c r="D1321" s="196" t="s">
        <v>865</v>
      </c>
      <c r="F1321" s="197" t="s">
        <v>2362</v>
      </c>
      <c r="L1321" s="120"/>
      <c r="M1321" s="198"/>
      <c r="T1321" s="199"/>
      <c r="AT1321" s="112" t="s">
        <v>865</v>
      </c>
      <c r="AU1321" s="112" t="s">
        <v>240</v>
      </c>
    </row>
    <row r="1322" spans="2:65" s="119" customFormat="1" x14ac:dyDescent="0.25">
      <c r="B1322" s="120"/>
      <c r="D1322" s="200" t="s">
        <v>867</v>
      </c>
      <c r="F1322" s="472" t="s">
        <v>2363</v>
      </c>
      <c r="L1322" s="120"/>
      <c r="M1322" s="198"/>
      <c r="T1322" s="199"/>
      <c r="AT1322" s="112" t="s">
        <v>867</v>
      </c>
      <c r="AU1322" s="112" t="s">
        <v>240</v>
      </c>
    </row>
    <row r="1323" spans="2:65" s="202" customFormat="1" ht="11.25" x14ac:dyDescent="0.25">
      <c r="B1323" s="203"/>
      <c r="D1323" s="196" t="s">
        <v>869</v>
      </c>
      <c r="E1323" s="204" t="s">
        <v>792</v>
      </c>
      <c r="F1323" s="205" t="s">
        <v>2349</v>
      </c>
      <c r="H1323" s="206">
        <v>2</v>
      </c>
      <c r="L1323" s="203"/>
      <c r="M1323" s="207"/>
      <c r="T1323" s="208"/>
      <c r="AT1323" s="204" t="s">
        <v>869</v>
      </c>
      <c r="AU1323" s="204" t="s">
        <v>240</v>
      </c>
      <c r="AV1323" s="202" t="s">
        <v>240</v>
      </c>
      <c r="AW1323" s="202" t="s">
        <v>871</v>
      </c>
      <c r="AX1323" s="202" t="s">
        <v>857</v>
      </c>
      <c r="AY1323" s="204" t="s">
        <v>858</v>
      </c>
    </row>
    <row r="1324" spans="2:65" s="202" customFormat="1" ht="11.25" x14ac:dyDescent="0.25">
      <c r="B1324" s="203"/>
      <c r="D1324" s="196" t="s">
        <v>869</v>
      </c>
      <c r="E1324" s="204" t="s">
        <v>792</v>
      </c>
      <c r="F1324" s="205" t="s">
        <v>2350</v>
      </c>
      <c r="H1324" s="206">
        <v>1</v>
      </c>
      <c r="L1324" s="203"/>
      <c r="M1324" s="207"/>
      <c r="T1324" s="208"/>
      <c r="AT1324" s="204" t="s">
        <v>869</v>
      </c>
      <c r="AU1324" s="204" t="s">
        <v>240</v>
      </c>
      <c r="AV1324" s="202" t="s">
        <v>240</v>
      </c>
      <c r="AW1324" s="202" t="s">
        <v>871</v>
      </c>
      <c r="AX1324" s="202" t="s">
        <v>857</v>
      </c>
      <c r="AY1324" s="204" t="s">
        <v>858</v>
      </c>
    </row>
    <row r="1325" spans="2:65" s="119" customFormat="1" ht="16.5" customHeight="1" x14ac:dyDescent="0.25">
      <c r="B1325" s="120"/>
      <c r="C1325" s="432" t="s">
        <v>2373</v>
      </c>
      <c r="D1325" s="432" t="s">
        <v>932</v>
      </c>
      <c r="E1325" s="433" t="s">
        <v>2365</v>
      </c>
      <c r="F1325" s="434" t="s">
        <v>2366</v>
      </c>
      <c r="G1325" s="435" t="s">
        <v>67</v>
      </c>
      <c r="H1325" s="436">
        <v>6</v>
      </c>
      <c r="I1325" s="437"/>
      <c r="J1325" s="437">
        <f>ROUND(I1325*H1325,2)</f>
        <v>0</v>
      </c>
      <c r="K1325" s="434" t="s">
        <v>862</v>
      </c>
      <c r="L1325" s="215"/>
      <c r="M1325" s="216" t="s">
        <v>792</v>
      </c>
      <c r="N1325" s="217" t="s">
        <v>809</v>
      </c>
      <c r="O1325" s="192">
        <v>0</v>
      </c>
      <c r="P1325" s="192">
        <f>O1325*H1325</f>
        <v>0</v>
      </c>
      <c r="Q1325" s="192">
        <v>2.2000000000000001E-3</v>
      </c>
      <c r="R1325" s="192">
        <f>Q1325*H1325</f>
        <v>1.32E-2</v>
      </c>
      <c r="S1325" s="192">
        <v>0</v>
      </c>
      <c r="T1325" s="193">
        <f>S1325*H1325</f>
        <v>0</v>
      </c>
      <c r="AR1325" s="194" t="s">
        <v>1063</v>
      </c>
      <c r="AT1325" s="194" t="s">
        <v>932</v>
      </c>
      <c r="AU1325" s="194" t="s">
        <v>240</v>
      </c>
      <c r="AY1325" s="112" t="s">
        <v>858</v>
      </c>
      <c r="BE1325" s="195">
        <f>IF(N1325="základní",J1325,0)</f>
        <v>0</v>
      </c>
      <c r="BF1325" s="195">
        <f>IF(N1325="snížená",J1325,0)</f>
        <v>0</v>
      </c>
      <c r="BG1325" s="195">
        <f>IF(N1325="zákl. přenesená",J1325,0)</f>
        <v>0</v>
      </c>
      <c r="BH1325" s="195">
        <f>IF(N1325="sníž. přenesená",J1325,0)</f>
        <v>0</v>
      </c>
      <c r="BI1325" s="195">
        <f>IF(N1325="nulová",J1325,0)</f>
        <v>0</v>
      </c>
      <c r="BJ1325" s="112" t="s">
        <v>544</v>
      </c>
      <c r="BK1325" s="195">
        <f>ROUND(I1325*H1325,2)</f>
        <v>0</v>
      </c>
      <c r="BL1325" s="112" t="s">
        <v>955</v>
      </c>
      <c r="BM1325" s="194" t="s">
        <v>2367</v>
      </c>
    </row>
    <row r="1326" spans="2:65" s="119" customFormat="1" x14ac:dyDescent="0.25">
      <c r="B1326" s="120"/>
      <c r="D1326" s="196" t="s">
        <v>865</v>
      </c>
      <c r="F1326" s="197" t="s">
        <v>2366</v>
      </c>
      <c r="L1326" s="120"/>
      <c r="M1326" s="198"/>
      <c r="T1326" s="199"/>
      <c r="AT1326" s="112" t="s">
        <v>865</v>
      </c>
      <c r="AU1326" s="112" t="s">
        <v>240</v>
      </c>
    </row>
    <row r="1327" spans="2:65" s="202" customFormat="1" ht="11.25" x14ac:dyDescent="0.25">
      <c r="B1327" s="203"/>
      <c r="D1327" s="196" t="s">
        <v>869</v>
      </c>
      <c r="F1327" s="205" t="s">
        <v>2368</v>
      </c>
      <c r="H1327" s="206">
        <v>6</v>
      </c>
      <c r="L1327" s="203"/>
      <c r="M1327" s="207"/>
      <c r="T1327" s="208"/>
      <c r="AT1327" s="204" t="s">
        <v>869</v>
      </c>
      <c r="AU1327" s="204" t="s">
        <v>240</v>
      </c>
      <c r="AV1327" s="202" t="s">
        <v>240</v>
      </c>
      <c r="AW1327" s="202" t="s">
        <v>787</v>
      </c>
      <c r="AX1327" s="202" t="s">
        <v>544</v>
      </c>
      <c r="AY1327" s="204" t="s">
        <v>858</v>
      </c>
    </row>
    <row r="1328" spans="2:65" s="119" customFormat="1" ht="37.9" customHeight="1" x14ac:dyDescent="0.25">
      <c r="B1328" s="120"/>
      <c r="C1328" s="418" t="s">
        <v>2377</v>
      </c>
      <c r="D1328" s="418" t="s">
        <v>512</v>
      </c>
      <c r="E1328" s="419" t="s">
        <v>2370</v>
      </c>
      <c r="F1328" s="420" t="s">
        <v>2371</v>
      </c>
      <c r="G1328" s="421" t="s">
        <v>67</v>
      </c>
      <c r="H1328" s="422">
        <v>15</v>
      </c>
      <c r="I1328" s="423"/>
      <c r="J1328" s="423">
        <f>ROUND(I1328*H1328,2)</f>
        <v>0</v>
      </c>
      <c r="K1328" s="420" t="s">
        <v>792</v>
      </c>
      <c r="L1328" s="120"/>
      <c r="M1328" s="190" t="s">
        <v>792</v>
      </c>
      <c r="N1328" s="191" t="s">
        <v>809</v>
      </c>
      <c r="O1328" s="192">
        <v>0.48299999999999998</v>
      </c>
      <c r="P1328" s="192">
        <f>O1328*H1328</f>
        <v>7.2450000000000001</v>
      </c>
      <c r="Q1328" s="192">
        <v>6.9999999999999994E-5</v>
      </c>
      <c r="R1328" s="192">
        <f>Q1328*H1328</f>
        <v>1.0499999999999999E-3</v>
      </c>
      <c r="S1328" s="192">
        <v>0</v>
      </c>
      <c r="T1328" s="193">
        <f>S1328*H1328</f>
        <v>0</v>
      </c>
      <c r="AR1328" s="194" t="s">
        <v>955</v>
      </c>
      <c r="AT1328" s="194" t="s">
        <v>512</v>
      </c>
      <c r="AU1328" s="194" t="s">
        <v>240</v>
      </c>
      <c r="AY1328" s="112" t="s">
        <v>858</v>
      </c>
      <c r="BE1328" s="195">
        <f>IF(N1328="základní",J1328,0)</f>
        <v>0</v>
      </c>
      <c r="BF1328" s="195">
        <f>IF(N1328="snížená",J1328,0)</f>
        <v>0</v>
      </c>
      <c r="BG1328" s="195">
        <f>IF(N1328="zákl. přenesená",J1328,0)</f>
        <v>0</v>
      </c>
      <c r="BH1328" s="195">
        <f>IF(N1328="sníž. přenesená",J1328,0)</f>
        <v>0</v>
      </c>
      <c r="BI1328" s="195">
        <f>IF(N1328="nulová",J1328,0)</f>
        <v>0</v>
      </c>
      <c r="BJ1328" s="112" t="s">
        <v>544</v>
      </c>
      <c r="BK1328" s="195">
        <f>ROUND(I1328*H1328,2)</f>
        <v>0</v>
      </c>
      <c r="BL1328" s="112" t="s">
        <v>955</v>
      </c>
      <c r="BM1328" s="194" t="s">
        <v>2372</v>
      </c>
    </row>
    <row r="1329" spans="2:65" s="119" customFormat="1" ht="19.5" x14ac:dyDescent="0.25">
      <c r="B1329" s="120"/>
      <c r="D1329" s="196" t="s">
        <v>865</v>
      </c>
      <c r="F1329" s="197" t="s">
        <v>2371</v>
      </c>
      <c r="L1329" s="120"/>
      <c r="M1329" s="198"/>
      <c r="T1329" s="199"/>
      <c r="AT1329" s="112" t="s">
        <v>865</v>
      </c>
      <c r="AU1329" s="112" t="s">
        <v>240</v>
      </c>
    </row>
    <row r="1330" spans="2:65" s="202" customFormat="1" ht="11.25" x14ac:dyDescent="0.25">
      <c r="B1330" s="203"/>
      <c r="D1330" s="196" t="s">
        <v>869</v>
      </c>
      <c r="E1330" s="204" t="s">
        <v>792</v>
      </c>
      <c r="F1330" s="205" t="s">
        <v>950</v>
      </c>
      <c r="H1330" s="206">
        <v>15</v>
      </c>
      <c r="L1330" s="203"/>
      <c r="M1330" s="207"/>
      <c r="T1330" s="208"/>
      <c r="AT1330" s="204" t="s">
        <v>869</v>
      </c>
      <c r="AU1330" s="204" t="s">
        <v>240</v>
      </c>
      <c r="AV1330" s="202" t="s">
        <v>240</v>
      </c>
      <c r="AW1330" s="202" t="s">
        <v>871</v>
      </c>
      <c r="AX1330" s="202" t="s">
        <v>857</v>
      </c>
      <c r="AY1330" s="204" t="s">
        <v>858</v>
      </c>
    </row>
    <row r="1331" spans="2:65" s="119" customFormat="1" ht="44.25" customHeight="1" x14ac:dyDescent="0.25">
      <c r="B1331" s="120"/>
      <c r="C1331" s="418" t="s">
        <v>2381</v>
      </c>
      <c r="D1331" s="418" t="s">
        <v>512</v>
      </c>
      <c r="E1331" s="419" t="s">
        <v>2374</v>
      </c>
      <c r="F1331" s="420" t="s">
        <v>2375</v>
      </c>
      <c r="G1331" s="421" t="s">
        <v>67</v>
      </c>
      <c r="H1331" s="422">
        <v>29</v>
      </c>
      <c r="I1331" s="423"/>
      <c r="J1331" s="423">
        <f>ROUND(I1331*H1331,2)</f>
        <v>0</v>
      </c>
      <c r="K1331" s="420" t="s">
        <v>792</v>
      </c>
      <c r="L1331" s="120"/>
      <c r="M1331" s="190" t="s">
        <v>792</v>
      </c>
      <c r="N1331" s="191" t="s">
        <v>809</v>
      </c>
      <c r="O1331" s="192">
        <v>0.48299999999999998</v>
      </c>
      <c r="P1331" s="192">
        <f>O1331*H1331</f>
        <v>14.007</v>
      </c>
      <c r="Q1331" s="192">
        <v>6.9999999999999994E-5</v>
      </c>
      <c r="R1331" s="192">
        <f>Q1331*H1331</f>
        <v>2.0299999999999997E-3</v>
      </c>
      <c r="S1331" s="192">
        <v>0</v>
      </c>
      <c r="T1331" s="193">
        <f>S1331*H1331</f>
        <v>0</v>
      </c>
      <c r="AR1331" s="194" t="s">
        <v>955</v>
      </c>
      <c r="AT1331" s="194" t="s">
        <v>512</v>
      </c>
      <c r="AU1331" s="194" t="s">
        <v>240</v>
      </c>
      <c r="AY1331" s="112" t="s">
        <v>858</v>
      </c>
      <c r="BE1331" s="195">
        <f>IF(N1331="základní",J1331,0)</f>
        <v>0</v>
      </c>
      <c r="BF1331" s="195">
        <f>IF(N1331="snížená",J1331,0)</f>
        <v>0</v>
      </c>
      <c r="BG1331" s="195">
        <f>IF(N1331="zákl. přenesená",J1331,0)</f>
        <v>0</v>
      </c>
      <c r="BH1331" s="195">
        <f>IF(N1331="sníž. přenesená",J1331,0)</f>
        <v>0</v>
      </c>
      <c r="BI1331" s="195">
        <f>IF(N1331="nulová",J1331,0)</f>
        <v>0</v>
      </c>
      <c r="BJ1331" s="112" t="s">
        <v>544</v>
      </c>
      <c r="BK1331" s="195">
        <f>ROUND(I1331*H1331,2)</f>
        <v>0</v>
      </c>
      <c r="BL1331" s="112" t="s">
        <v>955</v>
      </c>
      <c r="BM1331" s="194" t="s">
        <v>2376</v>
      </c>
    </row>
    <row r="1332" spans="2:65" s="119" customFormat="1" ht="29.25" x14ac:dyDescent="0.25">
      <c r="B1332" s="120"/>
      <c r="D1332" s="196" t="s">
        <v>865</v>
      </c>
      <c r="F1332" s="197" t="s">
        <v>2375</v>
      </c>
      <c r="L1332" s="120"/>
      <c r="M1332" s="198"/>
      <c r="T1332" s="199"/>
      <c r="AT1332" s="112" t="s">
        <v>865</v>
      </c>
      <c r="AU1332" s="112" t="s">
        <v>240</v>
      </c>
    </row>
    <row r="1333" spans="2:65" s="202" customFormat="1" ht="11.25" x14ac:dyDescent="0.25">
      <c r="B1333" s="203"/>
      <c r="D1333" s="196" t="s">
        <v>869</v>
      </c>
      <c r="E1333" s="204" t="s">
        <v>792</v>
      </c>
      <c r="F1333" s="205" t="s">
        <v>1041</v>
      </c>
      <c r="H1333" s="206">
        <v>29</v>
      </c>
      <c r="L1333" s="203"/>
      <c r="M1333" s="207"/>
      <c r="T1333" s="208"/>
      <c r="AT1333" s="204" t="s">
        <v>869</v>
      </c>
      <c r="AU1333" s="204" t="s">
        <v>240</v>
      </c>
      <c r="AV1333" s="202" t="s">
        <v>240</v>
      </c>
      <c r="AW1333" s="202" t="s">
        <v>871</v>
      </c>
      <c r="AX1333" s="202" t="s">
        <v>857</v>
      </c>
      <c r="AY1333" s="204" t="s">
        <v>858</v>
      </c>
    </row>
    <row r="1334" spans="2:65" s="119" customFormat="1" ht="37.9" customHeight="1" x14ac:dyDescent="0.25">
      <c r="B1334" s="120"/>
      <c r="C1334" s="418" t="s">
        <v>2385</v>
      </c>
      <c r="D1334" s="418" t="s">
        <v>512</v>
      </c>
      <c r="E1334" s="419" t="s">
        <v>2378</v>
      </c>
      <c r="F1334" s="420" t="s">
        <v>2379</v>
      </c>
      <c r="G1334" s="421" t="s">
        <v>67</v>
      </c>
      <c r="H1334" s="422">
        <v>6</v>
      </c>
      <c r="I1334" s="423"/>
      <c r="J1334" s="423">
        <f>ROUND(I1334*H1334,2)</f>
        <v>0</v>
      </c>
      <c r="K1334" s="420" t="s">
        <v>792</v>
      </c>
      <c r="L1334" s="120"/>
      <c r="M1334" s="190" t="s">
        <v>792</v>
      </c>
      <c r="N1334" s="191" t="s">
        <v>809</v>
      </c>
      <c r="O1334" s="192">
        <v>0.48299999999999998</v>
      </c>
      <c r="P1334" s="192">
        <f>O1334*H1334</f>
        <v>2.8979999999999997</v>
      </c>
      <c r="Q1334" s="192">
        <v>6.9999999999999994E-5</v>
      </c>
      <c r="R1334" s="192">
        <f>Q1334*H1334</f>
        <v>4.1999999999999996E-4</v>
      </c>
      <c r="S1334" s="192">
        <v>0</v>
      </c>
      <c r="T1334" s="193">
        <f>S1334*H1334</f>
        <v>0</v>
      </c>
      <c r="AR1334" s="194" t="s">
        <v>955</v>
      </c>
      <c r="AT1334" s="194" t="s">
        <v>512</v>
      </c>
      <c r="AU1334" s="194" t="s">
        <v>240</v>
      </c>
      <c r="AY1334" s="112" t="s">
        <v>858</v>
      </c>
      <c r="BE1334" s="195">
        <f>IF(N1334="základní",J1334,0)</f>
        <v>0</v>
      </c>
      <c r="BF1334" s="195">
        <f>IF(N1334="snížená",J1334,0)</f>
        <v>0</v>
      </c>
      <c r="BG1334" s="195">
        <f>IF(N1334="zákl. přenesená",J1334,0)</f>
        <v>0</v>
      </c>
      <c r="BH1334" s="195">
        <f>IF(N1334="sníž. přenesená",J1334,0)</f>
        <v>0</v>
      </c>
      <c r="BI1334" s="195">
        <f>IF(N1334="nulová",J1334,0)</f>
        <v>0</v>
      </c>
      <c r="BJ1334" s="112" t="s">
        <v>544</v>
      </c>
      <c r="BK1334" s="195">
        <f>ROUND(I1334*H1334,2)</f>
        <v>0</v>
      </c>
      <c r="BL1334" s="112" t="s">
        <v>955</v>
      </c>
      <c r="BM1334" s="194" t="s">
        <v>2380</v>
      </c>
    </row>
    <row r="1335" spans="2:65" s="119" customFormat="1" ht="19.5" x14ac:dyDescent="0.25">
      <c r="B1335" s="120"/>
      <c r="D1335" s="196" t="s">
        <v>865</v>
      </c>
      <c r="F1335" s="197" t="s">
        <v>2379</v>
      </c>
      <c r="L1335" s="120"/>
      <c r="M1335" s="198"/>
      <c r="T1335" s="199"/>
      <c r="AT1335" s="112" t="s">
        <v>865</v>
      </c>
      <c r="AU1335" s="112" t="s">
        <v>240</v>
      </c>
    </row>
    <row r="1336" spans="2:65" s="202" customFormat="1" ht="11.25" x14ac:dyDescent="0.25">
      <c r="B1336" s="203"/>
      <c r="D1336" s="196" t="s">
        <v>869</v>
      </c>
      <c r="E1336" s="204" t="s">
        <v>792</v>
      </c>
      <c r="F1336" s="205" t="s">
        <v>891</v>
      </c>
      <c r="H1336" s="206">
        <v>6</v>
      </c>
      <c r="L1336" s="203"/>
      <c r="M1336" s="207"/>
      <c r="T1336" s="208"/>
      <c r="AT1336" s="204" t="s">
        <v>869</v>
      </c>
      <c r="AU1336" s="204" t="s">
        <v>240</v>
      </c>
      <c r="AV1336" s="202" t="s">
        <v>240</v>
      </c>
      <c r="AW1336" s="202" t="s">
        <v>871</v>
      </c>
      <c r="AX1336" s="202" t="s">
        <v>857</v>
      </c>
      <c r="AY1336" s="204" t="s">
        <v>858</v>
      </c>
    </row>
    <row r="1337" spans="2:65" s="119" customFormat="1" ht="37.9" customHeight="1" x14ac:dyDescent="0.25">
      <c r="B1337" s="120"/>
      <c r="C1337" s="418" t="s">
        <v>2389</v>
      </c>
      <c r="D1337" s="418" t="s">
        <v>512</v>
      </c>
      <c r="E1337" s="419" t="s">
        <v>2382</v>
      </c>
      <c r="F1337" s="420" t="s">
        <v>2383</v>
      </c>
      <c r="G1337" s="421" t="s">
        <v>67</v>
      </c>
      <c r="H1337" s="422">
        <v>6</v>
      </c>
      <c r="I1337" s="423"/>
      <c r="J1337" s="423">
        <f>ROUND(I1337*H1337,2)</f>
        <v>0</v>
      </c>
      <c r="K1337" s="420" t="s">
        <v>792</v>
      </c>
      <c r="L1337" s="120"/>
      <c r="M1337" s="190" t="s">
        <v>792</v>
      </c>
      <c r="N1337" s="191" t="s">
        <v>809</v>
      </c>
      <c r="O1337" s="192">
        <v>0.48299999999999998</v>
      </c>
      <c r="P1337" s="192">
        <f>O1337*H1337</f>
        <v>2.8979999999999997</v>
      </c>
      <c r="Q1337" s="192">
        <v>6.9999999999999994E-5</v>
      </c>
      <c r="R1337" s="192">
        <f>Q1337*H1337</f>
        <v>4.1999999999999996E-4</v>
      </c>
      <c r="S1337" s="192">
        <v>0</v>
      </c>
      <c r="T1337" s="193">
        <f>S1337*H1337</f>
        <v>0</v>
      </c>
      <c r="AR1337" s="194" t="s">
        <v>955</v>
      </c>
      <c r="AT1337" s="194" t="s">
        <v>512</v>
      </c>
      <c r="AU1337" s="194" t="s">
        <v>240</v>
      </c>
      <c r="AY1337" s="112" t="s">
        <v>858</v>
      </c>
      <c r="BE1337" s="195">
        <f>IF(N1337="základní",J1337,0)</f>
        <v>0</v>
      </c>
      <c r="BF1337" s="195">
        <f>IF(N1337="snížená",J1337,0)</f>
        <v>0</v>
      </c>
      <c r="BG1337" s="195">
        <f>IF(N1337="zákl. přenesená",J1337,0)</f>
        <v>0</v>
      </c>
      <c r="BH1337" s="195">
        <f>IF(N1337="sníž. přenesená",J1337,0)</f>
        <v>0</v>
      </c>
      <c r="BI1337" s="195">
        <f>IF(N1337="nulová",J1337,0)</f>
        <v>0</v>
      </c>
      <c r="BJ1337" s="112" t="s">
        <v>544</v>
      </c>
      <c r="BK1337" s="195">
        <f>ROUND(I1337*H1337,2)</f>
        <v>0</v>
      </c>
      <c r="BL1337" s="112" t="s">
        <v>955</v>
      </c>
      <c r="BM1337" s="194" t="s">
        <v>2384</v>
      </c>
    </row>
    <row r="1338" spans="2:65" s="119" customFormat="1" ht="19.5" x14ac:dyDescent="0.25">
      <c r="B1338" s="120"/>
      <c r="D1338" s="196" t="s">
        <v>865</v>
      </c>
      <c r="F1338" s="197" t="s">
        <v>2383</v>
      </c>
      <c r="L1338" s="120"/>
      <c r="M1338" s="198"/>
      <c r="T1338" s="199"/>
      <c r="AT1338" s="112" t="s">
        <v>865</v>
      </c>
      <c r="AU1338" s="112" t="s">
        <v>240</v>
      </c>
    </row>
    <row r="1339" spans="2:65" s="202" customFormat="1" ht="11.25" x14ac:dyDescent="0.25">
      <c r="B1339" s="203"/>
      <c r="D1339" s="196" t="s">
        <v>869</v>
      </c>
      <c r="E1339" s="204" t="s">
        <v>792</v>
      </c>
      <c r="F1339" s="205" t="s">
        <v>891</v>
      </c>
      <c r="H1339" s="206">
        <v>6</v>
      </c>
      <c r="L1339" s="203"/>
      <c r="M1339" s="207"/>
      <c r="T1339" s="208"/>
      <c r="AT1339" s="204" t="s">
        <v>869</v>
      </c>
      <c r="AU1339" s="204" t="s">
        <v>240</v>
      </c>
      <c r="AV1339" s="202" t="s">
        <v>240</v>
      </c>
      <c r="AW1339" s="202" t="s">
        <v>871</v>
      </c>
      <c r="AX1339" s="202" t="s">
        <v>857</v>
      </c>
      <c r="AY1339" s="204" t="s">
        <v>858</v>
      </c>
    </row>
    <row r="1340" spans="2:65" s="119" customFormat="1" ht="37.9" customHeight="1" x14ac:dyDescent="0.25">
      <c r="B1340" s="120"/>
      <c r="C1340" s="418" t="s">
        <v>2393</v>
      </c>
      <c r="D1340" s="418" t="s">
        <v>512</v>
      </c>
      <c r="E1340" s="419" t="s">
        <v>2386</v>
      </c>
      <c r="F1340" s="420" t="s">
        <v>2387</v>
      </c>
      <c r="G1340" s="421" t="s">
        <v>67</v>
      </c>
      <c r="H1340" s="422">
        <v>10</v>
      </c>
      <c r="I1340" s="423"/>
      <c r="J1340" s="423">
        <f>ROUND(I1340*H1340,2)</f>
        <v>0</v>
      </c>
      <c r="K1340" s="420" t="s">
        <v>792</v>
      </c>
      <c r="L1340" s="120"/>
      <c r="M1340" s="190" t="s">
        <v>792</v>
      </c>
      <c r="N1340" s="191" t="s">
        <v>809</v>
      </c>
      <c r="O1340" s="192">
        <v>0.48299999999999998</v>
      </c>
      <c r="P1340" s="192">
        <f>O1340*H1340</f>
        <v>4.83</v>
      </c>
      <c r="Q1340" s="192">
        <v>6.9999999999999994E-5</v>
      </c>
      <c r="R1340" s="192">
        <f>Q1340*H1340</f>
        <v>6.9999999999999988E-4</v>
      </c>
      <c r="S1340" s="192">
        <v>0</v>
      </c>
      <c r="T1340" s="193">
        <f>S1340*H1340</f>
        <v>0</v>
      </c>
      <c r="AR1340" s="194" t="s">
        <v>955</v>
      </c>
      <c r="AT1340" s="194" t="s">
        <v>512</v>
      </c>
      <c r="AU1340" s="194" t="s">
        <v>240</v>
      </c>
      <c r="AY1340" s="112" t="s">
        <v>858</v>
      </c>
      <c r="BE1340" s="195">
        <f>IF(N1340="základní",J1340,0)</f>
        <v>0</v>
      </c>
      <c r="BF1340" s="195">
        <f>IF(N1340="snížená",J1340,0)</f>
        <v>0</v>
      </c>
      <c r="BG1340" s="195">
        <f>IF(N1340="zákl. přenesená",J1340,0)</f>
        <v>0</v>
      </c>
      <c r="BH1340" s="195">
        <f>IF(N1340="sníž. přenesená",J1340,0)</f>
        <v>0</v>
      </c>
      <c r="BI1340" s="195">
        <f>IF(N1340="nulová",J1340,0)</f>
        <v>0</v>
      </c>
      <c r="BJ1340" s="112" t="s">
        <v>544</v>
      </c>
      <c r="BK1340" s="195">
        <f>ROUND(I1340*H1340,2)</f>
        <v>0</v>
      </c>
      <c r="BL1340" s="112" t="s">
        <v>955</v>
      </c>
      <c r="BM1340" s="194" t="s">
        <v>2388</v>
      </c>
    </row>
    <row r="1341" spans="2:65" s="119" customFormat="1" ht="19.5" x14ac:dyDescent="0.25">
      <c r="B1341" s="120"/>
      <c r="D1341" s="196" t="s">
        <v>865</v>
      </c>
      <c r="F1341" s="197" t="s">
        <v>2387</v>
      </c>
      <c r="L1341" s="120"/>
      <c r="M1341" s="198"/>
      <c r="T1341" s="199"/>
      <c r="AT1341" s="112" t="s">
        <v>865</v>
      </c>
      <c r="AU1341" s="112" t="s">
        <v>240</v>
      </c>
    </row>
    <row r="1342" spans="2:65" s="202" customFormat="1" ht="11.25" x14ac:dyDescent="0.25">
      <c r="B1342" s="203"/>
      <c r="D1342" s="196" t="s">
        <v>869</v>
      </c>
      <c r="E1342" s="204" t="s">
        <v>792</v>
      </c>
      <c r="F1342" s="205" t="s">
        <v>917</v>
      </c>
      <c r="H1342" s="206">
        <v>10</v>
      </c>
      <c r="L1342" s="203"/>
      <c r="M1342" s="207"/>
      <c r="T1342" s="208"/>
      <c r="AT1342" s="204" t="s">
        <v>869</v>
      </c>
      <c r="AU1342" s="204" t="s">
        <v>240</v>
      </c>
      <c r="AV1342" s="202" t="s">
        <v>240</v>
      </c>
      <c r="AW1342" s="202" t="s">
        <v>871</v>
      </c>
      <c r="AX1342" s="202" t="s">
        <v>857</v>
      </c>
      <c r="AY1342" s="204" t="s">
        <v>858</v>
      </c>
    </row>
    <row r="1343" spans="2:65" s="119" customFormat="1" ht="37.9" customHeight="1" x14ac:dyDescent="0.25">
      <c r="B1343" s="120"/>
      <c r="C1343" s="418" t="s">
        <v>2397</v>
      </c>
      <c r="D1343" s="418" t="s">
        <v>512</v>
      </c>
      <c r="E1343" s="419" t="s">
        <v>2390</v>
      </c>
      <c r="F1343" s="420" t="s">
        <v>2391</v>
      </c>
      <c r="G1343" s="421" t="s">
        <v>67</v>
      </c>
      <c r="H1343" s="422">
        <v>10</v>
      </c>
      <c r="I1343" s="423"/>
      <c r="J1343" s="423">
        <f>ROUND(I1343*H1343,2)</f>
        <v>0</v>
      </c>
      <c r="K1343" s="420" t="s">
        <v>792</v>
      </c>
      <c r="L1343" s="120"/>
      <c r="M1343" s="190" t="s">
        <v>792</v>
      </c>
      <c r="N1343" s="191" t="s">
        <v>809</v>
      </c>
      <c r="O1343" s="192">
        <v>0.48299999999999998</v>
      </c>
      <c r="P1343" s="192">
        <f>O1343*H1343</f>
        <v>4.83</v>
      </c>
      <c r="Q1343" s="192">
        <v>6.9999999999999994E-5</v>
      </c>
      <c r="R1343" s="192">
        <f>Q1343*H1343</f>
        <v>6.9999999999999988E-4</v>
      </c>
      <c r="S1343" s="192">
        <v>0</v>
      </c>
      <c r="T1343" s="193">
        <f>S1343*H1343</f>
        <v>0</v>
      </c>
      <c r="AR1343" s="194" t="s">
        <v>955</v>
      </c>
      <c r="AT1343" s="194" t="s">
        <v>512</v>
      </c>
      <c r="AU1343" s="194" t="s">
        <v>240</v>
      </c>
      <c r="AY1343" s="112" t="s">
        <v>858</v>
      </c>
      <c r="BE1343" s="195">
        <f>IF(N1343="základní",J1343,0)</f>
        <v>0</v>
      </c>
      <c r="BF1343" s="195">
        <f>IF(N1343="snížená",J1343,0)</f>
        <v>0</v>
      </c>
      <c r="BG1343" s="195">
        <f>IF(N1343="zákl. přenesená",J1343,0)</f>
        <v>0</v>
      </c>
      <c r="BH1343" s="195">
        <f>IF(N1343="sníž. přenesená",J1343,0)</f>
        <v>0</v>
      </c>
      <c r="BI1343" s="195">
        <f>IF(N1343="nulová",J1343,0)</f>
        <v>0</v>
      </c>
      <c r="BJ1343" s="112" t="s">
        <v>544</v>
      </c>
      <c r="BK1343" s="195">
        <f>ROUND(I1343*H1343,2)</f>
        <v>0</v>
      </c>
      <c r="BL1343" s="112" t="s">
        <v>955</v>
      </c>
      <c r="BM1343" s="194" t="s">
        <v>2392</v>
      </c>
    </row>
    <row r="1344" spans="2:65" s="119" customFormat="1" ht="19.5" x14ac:dyDescent="0.25">
      <c r="B1344" s="120"/>
      <c r="D1344" s="196" t="s">
        <v>865</v>
      </c>
      <c r="F1344" s="197" t="s">
        <v>2391</v>
      </c>
      <c r="L1344" s="120"/>
      <c r="M1344" s="198"/>
      <c r="T1344" s="199"/>
      <c r="AT1344" s="112" t="s">
        <v>865</v>
      </c>
      <c r="AU1344" s="112" t="s">
        <v>240</v>
      </c>
    </row>
    <row r="1345" spans="2:65" s="202" customFormat="1" ht="11.25" x14ac:dyDescent="0.25">
      <c r="B1345" s="203"/>
      <c r="D1345" s="196" t="s">
        <v>869</v>
      </c>
      <c r="E1345" s="204" t="s">
        <v>792</v>
      </c>
      <c r="F1345" s="205" t="s">
        <v>917</v>
      </c>
      <c r="H1345" s="206">
        <v>10</v>
      </c>
      <c r="L1345" s="203"/>
      <c r="M1345" s="207"/>
      <c r="T1345" s="208"/>
      <c r="AT1345" s="204" t="s">
        <v>869</v>
      </c>
      <c r="AU1345" s="204" t="s">
        <v>240</v>
      </c>
      <c r="AV1345" s="202" t="s">
        <v>240</v>
      </c>
      <c r="AW1345" s="202" t="s">
        <v>871</v>
      </c>
      <c r="AX1345" s="202" t="s">
        <v>857</v>
      </c>
      <c r="AY1345" s="204" t="s">
        <v>858</v>
      </c>
    </row>
    <row r="1346" spans="2:65" s="119" customFormat="1" ht="37.9" customHeight="1" x14ac:dyDescent="0.25">
      <c r="B1346" s="120"/>
      <c r="C1346" s="418" t="s">
        <v>2401</v>
      </c>
      <c r="D1346" s="418" t="s">
        <v>512</v>
      </c>
      <c r="E1346" s="419" t="s">
        <v>2394</v>
      </c>
      <c r="F1346" s="420" t="s">
        <v>2395</v>
      </c>
      <c r="G1346" s="421" t="s">
        <v>67</v>
      </c>
      <c r="H1346" s="422">
        <v>10</v>
      </c>
      <c r="I1346" s="423"/>
      <c r="J1346" s="423">
        <f>ROUND(I1346*H1346,2)</f>
        <v>0</v>
      </c>
      <c r="K1346" s="420" t="s">
        <v>792</v>
      </c>
      <c r="L1346" s="120"/>
      <c r="M1346" s="190" t="s">
        <v>792</v>
      </c>
      <c r="N1346" s="191" t="s">
        <v>809</v>
      </c>
      <c r="O1346" s="192">
        <v>0.48299999999999998</v>
      </c>
      <c r="P1346" s="192">
        <f>O1346*H1346</f>
        <v>4.83</v>
      </c>
      <c r="Q1346" s="192">
        <v>6.9999999999999994E-5</v>
      </c>
      <c r="R1346" s="192">
        <f>Q1346*H1346</f>
        <v>6.9999999999999988E-4</v>
      </c>
      <c r="S1346" s="192">
        <v>0</v>
      </c>
      <c r="T1346" s="193">
        <f>S1346*H1346</f>
        <v>0</v>
      </c>
      <c r="AR1346" s="194" t="s">
        <v>955</v>
      </c>
      <c r="AT1346" s="194" t="s">
        <v>512</v>
      </c>
      <c r="AU1346" s="194" t="s">
        <v>240</v>
      </c>
      <c r="AY1346" s="112" t="s">
        <v>858</v>
      </c>
      <c r="BE1346" s="195">
        <f>IF(N1346="základní",J1346,0)</f>
        <v>0</v>
      </c>
      <c r="BF1346" s="195">
        <f>IF(N1346="snížená",J1346,0)</f>
        <v>0</v>
      </c>
      <c r="BG1346" s="195">
        <f>IF(N1346="zákl. přenesená",J1346,0)</f>
        <v>0</v>
      </c>
      <c r="BH1346" s="195">
        <f>IF(N1346="sníž. přenesená",J1346,0)</f>
        <v>0</v>
      </c>
      <c r="BI1346" s="195">
        <f>IF(N1346="nulová",J1346,0)</f>
        <v>0</v>
      </c>
      <c r="BJ1346" s="112" t="s">
        <v>544</v>
      </c>
      <c r="BK1346" s="195">
        <f>ROUND(I1346*H1346,2)</f>
        <v>0</v>
      </c>
      <c r="BL1346" s="112" t="s">
        <v>955</v>
      </c>
      <c r="BM1346" s="194" t="s">
        <v>2396</v>
      </c>
    </row>
    <row r="1347" spans="2:65" s="119" customFormat="1" ht="19.5" x14ac:dyDescent="0.25">
      <c r="B1347" s="120"/>
      <c r="D1347" s="196" t="s">
        <v>865</v>
      </c>
      <c r="F1347" s="197" t="s">
        <v>2395</v>
      </c>
      <c r="L1347" s="120"/>
      <c r="M1347" s="198"/>
      <c r="T1347" s="199"/>
      <c r="AT1347" s="112" t="s">
        <v>865</v>
      </c>
      <c r="AU1347" s="112" t="s">
        <v>240</v>
      </c>
    </row>
    <row r="1348" spans="2:65" s="202" customFormat="1" ht="11.25" x14ac:dyDescent="0.25">
      <c r="B1348" s="203"/>
      <c r="D1348" s="196" t="s">
        <v>869</v>
      </c>
      <c r="E1348" s="204" t="s">
        <v>792</v>
      </c>
      <c r="F1348" s="205" t="s">
        <v>917</v>
      </c>
      <c r="H1348" s="206">
        <v>10</v>
      </c>
      <c r="L1348" s="203"/>
      <c r="M1348" s="207"/>
      <c r="T1348" s="208"/>
      <c r="AT1348" s="204" t="s">
        <v>869</v>
      </c>
      <c r="AU1348" s="204" t="s">
        <v>240</v>
      </c>
      <c r="AV1348" s="202" t="s">
        <v>240</v>
      </c>
      <c r="AW1348" s="202" t="s">
        <v>871</v>
      </c>
      <c r="AX1348" s="202" t="s">
        <v>857</v>
      </c>
      <c r="AY1348" s="204" t="s">
        <v>858</v>
      </c>
    </row>
    <row r="1349" spans="2:65" s="119" customFormat="1" ht="37.9" customHeight="1" x14ac:dyDescent="0.25">
      <c r="B1349" s="120"/>
      <c r="C1349" s="418" t="s">
        <v>2405</v>
      </c>
      <c r="D1349" s="418" t="s">
        <v>512</v>
      </c>
      <c r="E1349" s="419" t="s">
        <v>2398</v>
      </c>
      <c r="F1349" s="420" t="s">
        <v>2399</v>
      </c>
      <c r="G1349" s="421" t="s">
        <v>67</v>
      </c>
      <c r="H1349" s="422">
        <v>10</v>
      </c>
      <c r="I1349" s="423"/>
      <c r="J1349" s="423">
        <f>ROUND(I1349*H1349,2)</f>
        <v>0</v>
      </c>
      <c r="K1349" s="420" t="s">
        <v>792</v>
      </c>
      <c r="L1349" s="120"/>
      <c r="M1349" s="190" t="s">
        <v>792</v>
      </c>
      <c r="N1349" s="191" t="s">
        <v>809</v>
      </c>
      <c r="O1349" s="192">
        <v>0.48299999999999998</v>
      </c>
      <c r="P1349" s="192">
        <f>O1349*H1349</f>
        <v>4.83</v>
      </c>
      <c r="Q1349" s="192">
        <v>6.9999999999999994E-5</v>
      </c>
      <c r="R1349" s="192">
        <f>Q1349*H1349</f>
        <v>6.9999999999999988E-4</v>
      </c>
      <c r="S1349" s="192">
        <v>0</v>
      </c>
      <c r="T1349" s="193">
        <f>S1349*H1349</f>
        <v>0</v>
      </c>
      <c r="AR1349" s="194" t="s">
        <v>955</v>
      </c>
      <c r="AT1349" s="194" t="s">
        <v>512</v>
      </c>
      <c r="AU1349" s="194" t="s">
        <v>240</v>
      </c>
      <c r="AY1349" s="112" t="s">
        <v>858</v>
      </c>
      <c r="BE1349" s="195">
        <f>IF(N1349="základní",J1349,0)</f>
        <v>0</v>
      </c>
      <c r="BF1349" s="195">
        <f>IF(N1349="snížená",J1349,0)</f>
        <v>0</v>
      </c>
      <c r="BG1349" s="195">
        <f>IF(N1349="zákl. přenesená",J1349,0)</f>
        <v>0</v>
      </c>
      <c r="BH1349" s="195">
        <f>IF(N1349="sníž. přenesená",J1349,0)</f>
        <v>0</v>
      </c>
      <c r="BI1349" s="195">
        <f>IF(N1349="nulová",J1349,0)</f>
        <v>0</v>
      </c>
      <c r="BJ1349" s="112" t="s">
        <v>544</v>
      </c>
      <c r="BK1349" s="195">
        <f>ROUND(I1349*H1349,2)</f>
        <v>0</v>
      </c>
      <c r="BL1349" s="112" t="s">
        <v>955</v>
      </c>
      <c r="BM1349" s="194" t="s">
        <v>2400</v>
      </c>
    </row>
    <row r="1350" spans="2:65" s="119" customFormat="1" ht="19.5" x14ac:dyDescent="0.25">
      <c r="B1350" s="120"/>
      <c r="D1350" s="196" t="s">
        <v>865</v>
      </c>
      <c r="F1350" s="197" t="s">
        <v>2399</v>
      </c>
      <c r="L1350" s="120"/>
      <c r="M1350" s="198"/>
      <c r="T1350" s="199"/>
      <c r="AT1350" s="112" t="s">
        <v>865</v>
      </c>
      <c r="AU1350" s="112" t="s">
        <v>240</v>
      </c>
    </row>
    <row r="1351" spans="2:65" s="202" customFormat="1" ht="11.25" x14ac:dyDescent="0.25">
      <c r="B1351" s="203"/>
      <c r="D1351" s="196" t="s">
        <v>869</v>
      </c>
      <c r="E1351" s="204" t="s">
        <v>792</v>
      </c>
      <c r="F1351" s="205" t="s">
        <v>917</v>
      </c>
      <c r="H1351" s="206">
        <v>10</v>
      </c>
      <c r="L1351" s="203"/>
      <c r="M1351" s="207"/>
      <c r="T1351" s="208"/>
      <c r="AT1351" s="204" t="s">
        <v>869</v>
      </c>
      <c r="AU1351" s="204" t="s">
        <v>240</v>
      </c>
      <c r="AV1351" s="202" t="s">
        <v>240</v>
      </c>
      <c r="AW1351" s="202" t="s">
        <v>871</v>
      </c>
      <c r="AX1351" s="202" t="s">
        <v>857</v>
      </c>
      <c r="AY1351" s="204" t="s">
        <v>858</v>
      </c>
    </row>
    <row r="1352" spans="2:65" s="119" customFormat="1" ht="37.9" customHeight="1" x14ac:dyDescent="0.25">
      <c r="B1352" s="120"/>
      <c r="C1352" s="418" t="s">
        <v>2409</v>
      </c>
      <c r="D1352" s="418" t="s">
        <v>512</v>
      </c>
      <c r="E1352" s="419" t="s">
        <v>2402</v>
      </c>
      <c r="F1352" s="420" t="s">
        <v>2403</v>
      </c>
      <c r="G1352" s="421" t="s">
        <v>67</v>
      </c>
      <c r="H1352" s="422">
        <v>5</v>
      </c>
      <c r="I1352" s="423"/>
      <c r="J1352" s="423">
        <f>ROUND(I1352*H1352,2)</f>
        <v>0</v>
      </c>
      <c r="K1352" s="420" t="s">
        <v>792</v>
      </c>
      <c r="L1352" s="120"/>
      <c r="M1352" s="190" t="s">
        <v>792</v>
      </c>
      <c r="N1352" s="191" t="s">
        <v>809</v>
      </c>
      <c r="O1352" s="192">
        <v>0.48299999999999998</v>
      </c>
      <c r="P1352" s="192">
        <f>O1352*H1352</f>
        <v>2.415</v>
      </c>
      <c r="Q1352" s="192">
        <v>6.9999999999999994E-5</v>
      </c>
      <c r="R1352" s="192">
        <f>Q1352*H1352</f>
        <v>3.4999999999999994E-4</v>
      </c>
      <c r="S1352" s="192">
        <v>0</v>
      </c>
      <c r="T1352" s="193">
        <f>S1352*H1352</f>
        <v>0</v>
      </c>
      <c r="AR1352" s="194" t="s">
        <v>955</v>
      </c>
      <c r="AT1352" s="194" t="s">
        <v>512</v>
      </c>
      <c r="AU1352" s="194" t="s">
        <v>240</v>
      </c>
      <c r="AY1352" s="112" t="s">
        <v>858</v>
      </c>
      <c r="BE1352" s="195">
        <f>IF(N1352="základní",J1352,0)</f>
        <v>0</v>
      </c>
      <c r="BF1352" s="195">
        <f>IF(N1352="snížená",J1352,0)</f>
        <v>0</v>
      </c>
      <c r="BG1352" s="195">
        <f>IF(N1352="zákl. přenesená",J1352,0)</f>
        <v>0</v>
      </c>
      <c r="BH1352" s="195">
        <f>IF(N1352="sníž. přenesená",J1352,0)</f>
        <v>0</v>
      </c>
      <c r="BI1352" s="195">
        <f>IF(N1352="nulová",J1352,0)</f>
        <v>0</v>
      </c>
      <c r="BJ1352" s="112" t="s">
        <v>544</v>
      </c>
      <c r="BK1352" s="195">
        <f>ROUND(I1352*H1352,2)</f>
        <v>0</v>
      </c>
      <c r="BL1352" s="112" t="s">
        <v>955</v>
      </c>
      <c r="BM1352" s="194" t="s">
        <v>2404</v>
      </c>
    </row>
    <row r="1353" spans="2:65" s="119" customFormat="1" ht="19.5" x14ac:dyDescent="0.25">
      <c r="B1353" s="120"/>
      <c r="D1353" s="196" t="s">
        <v>865</v>
      </c>
      <c r="F1353" s="197" t="s">
        <v>2403</v>
      </c>
      <c r="L1353" s="120"/>
      <c r="M1353" s="198"/>
      <c r="T1353" s="199"/>
      <c r="AT1353" s="112" t="s">
        <v>865</v>
      </c>
      <c r="AU1353" s="112" t="s">
        <v>240</v>
      </c>
    </row>
    <row r="1354" spans="2:65" s="202" customFormat="1" ht="11.25" x14ac:dyDescent="0.25">
      <c r="B1354" s="203"/>
      <c r="D1354" s="196" t="s">
        <v>869</v>
      </c>
      <c r="E1354" s="204" t="s">
        <v>792</v>
      </c>
      <c r="F1354" s="205" t="s">
        <v>721</v>
      </c>
      <c r="H1354" s="206">
        <v>5</v>
      </c>
      <c r="L1354" s="203"/>
      <c r="M1354" s="207"/>
      <c r="T1354" s="208"/>
      <c r="AT1354" s="204" t="s">
        <v>869</v>
      </c>
      <c r="AU1354" s="204" t="s">
        <v>240</v>
      </c>
      <c r="AV1354" s="202" t="s">
        <v>240</v>
      </c>
      <c r="AW1354" s="202" t="s">
        <v>871</v>
      </c>
      <c r="AX1354" s="202" t="s">
        <v>857</v>
      </c>
      <c r="AY1354" s="204" t="s">
        <v>858</v>
      </c>
    </row>
    <row r="1355" spans="2:65" s="119" customFormat="1" ht="37.9" customHeight="1" x14ac:dyDescent="0.25">
      <c r="B1355" s="120"/>
      <c r="C1355" s="418" t="s">
        <v>2413</v>
      </c>
      <c r="D1355" s="418" t="s">
        <v>512</v>
      </c>
      <c r="E1355" s="419" t="s">
        <v>2406</v>
      </c>
      <c r="F1355" s="420" t="s">
        <v>2407</v>
      </c>
      <c r="G1355" s="421" t="s">
        <v>67</v>
      </c>
      <c r="H1355" s="422">
        <v>1</v>
      </c>
      <c r="I1355" s="423"/>
      <c r="J1355" s="423">
        <f>ROUND(I1355*H1355,2)</f>
        <v>0</v>
      </c>
      <c r="K1355" s="420" t="s">
        <v>792</v>
      </c>
      <c r="L1355" s="120"/>
      <c r="M1355" s="190" t="s">
        <v>792</v>
      </c>
      <c r="N1355" s="191" t="s">
        <v>809</v>
      </c>
      <c r="O1355" s="192">
        <v>0.48299999999999998</v>
      </c>
      <c r="P1355" s="192">
        <f>O1355*H1355</f>
        <v>0.48299999999999998</v>
      </c>
      <c r="Q1355" s="192">
        <v>6.9999999999999994E-5</v>
      </c>
      <c r="R1355" s="192">
        <f>Q1355*H1355</f>
        <v>6.9999999999999994E-5</v>
      </c>
      <c r="S1355" s="192">
        <v>0</v>
      </c>
      <c r="T1355" s="193">
        <f>S1355*H1355</f>
        <v>0</v>
      </c>
      <c r="AR1355" s="194" t="s">
        <v>955</v>
      </c>
      <c r="AT1355" s="194" t="s">
        <v>512</v>
      </c>
      <c r="AU1355" s="194" t="s">
        <v>240</v>
      </c>
      <c r="AY1355" s="112" t="s">
        <v>858</v>
      </c>
      <c r="BE1355" s="195">
        <f>IF(N1355="základní",J1355,0)</f>
        <v>0</v>
      </c>
      <c r="BF1355" s="195">
        <f>IF(N1355="snížená",J1355,0)</f>
        <v>0</v>
      </c>
      <c r="BG1355" s="195">
        <f>IF(N1355="zákl. přenesená",J1355,0)</f>
        <v>0</v>
      </c>
      <c r="BH1355" s="195">
        <f>IF(N1355="sníž. přenesená",J1355,0)</f>
        <v>0</v>
      </c>
      <c r="BI1355" s="195">
        <f>IF(N1355="nulová",J1355,0)</f>
        <v>0</v>
      </c>
      <c r="BJ1355" s="112" t="s">
        <v>544</v>
      </c>
      <c r="BK1355" s="195">
        <f>ROUND(I1355*H1355,2)</f>
        <v>0</v>
      </c>
      <c r="BL1355" s="112" t="s">
        <v>955</v>
      </c>
      <c r="BM1355" s="194" t="s">
        <v>2408</v>
      </c>
    </row>
    <row r="1356" spans="2:65" s="119" customFormat="1" ht="19.5" x14ac:dyDescent="0.25">
      <c r="B1356" s="120"/>
      <c r="D1356" s="196" t="s">
        <v>865</v>
      </c>
      <c r="F1356" s="197" t="s">
        <v>2407</v>
      </c>
      <c r="L1356" s="120"/>
      <c r="M1356" s="198"/>
      <c r="T1356" s="199"/>
      <c r="AT1356" s="112" t="s">
        <v>865</v>
      </c>
      <c r="AU1356" s="112" t="s">
        <v>240</v>
      </c>
    </row>
    <row r="1357" spans="2:65" s="202" customFormat="1" ht="11.25" x14ac:dyDescent="0.25">
      <c r="B1357" s="203"/>
      <c r="D1357" s="196" t="s">
        <v>869</v>
      </c>
      <c r="E1357" s="204" t="s">
        <v>792</v>
      </c>
      <c r="F1357" s="205" t="s">
        <v>544</v>
      </c>
      <c r="H1357" s="206">
        <v>1</v>
      </c>
      <c r="L1357" s="203"/>
      <c r="M1357" s="207"/>
      <c r="T1357" s="208"/>
      <c r="AT1357" s="204" t="s">
        <v>869</v>
      </c>
      <c r="AU1357" s="204" t="s">
        <v>240</v>
      </c>
      <c r="AV1357" s="202" t="s">
        <v>240</v>
      </c>
      <c r="AW1357" s="202" t="s">
        <v>871</v>
      </c>
      <c r="AX1357" s="202" t="s">
        <v>857</v>
      </c>
      <c r="AY1357" s="204" t="s">
        <v>858</v>
      </c>
    </row>
    <row r="1358" spans="2:65" s="119" customFormat="1" ht="37.9" customHeight="1" x14ac:dyDescent="0.25">
      <c r="B1358" s="120"/>
      <c r="C1358" s="418" t="s">
        <v>2417</v>
      </c>
      <c r="D1358" s="418" t="s">
        <v>512</v>
      </c>
      <c r="E1358" s="419" t="s">
        <v>2410</v>
      </c>
      <c r="F1358" s="420" t="s">
        <v>2411</v>
      </c>
      <c r="G1358" s="421" t="s">
        <v>67</v>
      </c>
      <c r="H1358" s="422">
        <v>1</v>
      </c>
      <c r="I1358" s="423"/>
      <c r="J1358" s="423">
        <f>ROUND(I1358*H1358,2)</f>
        <v>0</v>
      </c>
      <c r="K1358" s="420" t="s">
        <v>792</v>
      </c>
      <c r="L1358" s="120"/>
      <c r="M1358" s="190" t="s">
        <v>792</v>
      </c>
      <c r="N1358" s="191" t="s">
        <v>809</v>
      </c>
      <c r="O1358" s="192">
        <v>0.48299999999999998</v>
      </c>
      <c r="P1358" s="192">
        <f>O1358*H1358</f>
        <v>0.48299999999999998</v>
      </c>
      <c r="Q1358" s="192">
        <v>6.9999999999999994E-5</v>
      </c>
      <c r="R1358" s="192">
        <f>Q1358*H1358</f>
        <v>6.9999999999999994E-5</v>
      </c>
      <c r="S1358" s="192">
        <v>0</v>
      </c>
      <c r="T1358" s="193">
        <f>S1358*H1358</f>
        <v>0</v>
      </c>
      <c r="AR1358" s="194" t="s">
        <v>955</v>
      </c>
      <c r="AT1358" s="194" t="s">
        <v>512</v>
      </c>
      <c r="AU1358" s="194" t="s">
        <v>240</v>
      </c>
      <c r="AY1358" s="112" t="s">
        <v>858</v>
      </c>
      <c r="BE1358" s="195">
        <f>IF(N1358="základní",J1358,0)</f>
        <v>0</v>
      </c>
      <c r="BF1358" s="195">
        <f>IF(N1358="snížená",J1358,0)</f>
        <v>0</v>
      </c>
      <c r="BG1358" s="195">
        <f>IF(N1358="zákl. přenesená",J1358,0)</f>
        <v>0</v>
      </c>
      <c r="BH1358" s="195">
        <f>IF(N1358="sníž. přenesená",J1358,0)</f>
        <v>0</v>
      </c>
      <c r="BI1358" s="195">
        <f>IF(N1358="nulová",J1358,0)</f>
        <v>0</v>
      </c>
      <c r="BJ1358" s="112" t="s">
        <v>544</v>
      </c>
      <c r="BK1358" s="195">
        <f>ROUND(I1358*H1358,2)</f>
        <v>0</v>
      </c>
      <c r="BL1358" s="112" t="s">
        <v>955</v>
      </c>
      <c r="BM1358" s="194" t="s">
        <v>2412</v>
      </c>
    </row>
    <row r="1359" spans="2:65" s="119" customFormat="1" ht="19.5" x14ac:dyDescent="0.25">
      <c r="B1359" s="120"/>
      <c r="D1359" s="196" t="s">
        <v>865</v>
      </c>
      <c r="F1359" s="197" t="s">
        <v>2411</v>
      </c>
      <c r="L1359" s="120"/>
      <c r="M1359" s="198"/>
      <c r="T1359" s="199"/>
      <c r="AT1359" s="112" t="s">
        <v>865</v>
      </c>
      <c r="AU1359" s="112" t="s">
        <v>240</v>
      </c>
    </row>
    <row r="1360" spans="2:65" s="202" customFormat="1" ht="11.25" x14ac:dyDescent="0.25">
      <c r="B1360" s="203"/>
      <c r="D1360" s="196" t="s">
        <v>869</v>
      </c>
      <c r="E1360" s="204" t="s">
        <v>792</v>
      </c>
      <c r="F1360" s="205" t="s">
        <v>544</v>
      </c>
      <c r="H1360" s="206">
        <v>1</v>
      </c>
      <c r="L1360" s="203"/>
      <c r="M1360" s="207"/>
      <c r="T1360" s="208"/>
      <c r="AT1360" s="204" t="s">
        <v>869</v>
      </c>
      <c r="AU1360" s="204" t="s">
        <v>240</v>
      </c>
      <c r="AV1360" s="202" t="s">
        <v>240</v>
      </c>
      <c r="AW1360" s="202" t="s">
        <v>871</v>
      </c>
      <c r="AX1360" s="202" t="s">
        <v>857</v>
      </c>
      <c r="AY1360" s="204" t="s">
        <v>858</v>
      </c>
    </row>
    <row r="1361" spans="2:65" s="119" customFormat="1" ht="44.25" customHeight="1" x14ac:dyDescent="0.25">
      <c r="B1361" s="120"/>
      <c r="C1361" s="418" t="s">
        <v>2422</v>
      </c>
      <c r="D1361" s="418" t="s">
        <v>512</v>
      </c>
      <c r="E1361" s="419" t="s">
        <v>2414</v>
      </c>
      <c r="F1361" s="420" t="s">
        <v>2415</v>
      </c>
      <c r="G1361" s="421" t="s">
        <v>67</v>
      </c>
      <c r="H1361" s="422">
        <v>1</v>
      </c>
      <c r="I1361" s="423"/>
      <c r="J1361" s="423">
        <f>ROUND(I1361*H1361,2)</f>
        <v>0</v>
      </c>
      <c r="K1361" s="420" t="s">
        <v>792</v>
      </c>
      <c r="L1361" s="120"/>
      <c r="M1361" s="190" t="s">
        <v>792</v>
      </c>
      <c r="N1361" s="191" t="s">
        <v>809</v>
      </c>
      <c r="O1361" s="192">
        <v>0.48299999999999998</v>
      </c>
      <c r="P1361" s="192">
        <f>O1361*H1361</f>
        <v>0.48299999999999998</v>
      </c>
      <c r="Q1361" s="192">
        <v>6.9999999999999994E-5</v>
      </c>
      <c r="R1361" s="192">
        <f>Q1361*H1361</f>
        <v>6.9999999999999994E-5</v>
      </c>
      <c r="S1361" s="192">
        <v>0</v>
      </c>
      <c r="T1361" s="193">
        <f>S1361*H1361</f>
        <v>0</v>
      </c>
      <c r="AR1361" s="194" t="s">
        <v>955</v>
      </c>
      <c r="AT1361" s="194" t="s">
        <v>512</v>
      </c>
      <c r="AU1361" s="194" t="s">
        <v>240</v>
      </c>
      <c r="AY1361" s="112" t="s">
        <v>858</v>
      </c>
      <c r="BE1361" s="195">
        <f>IF(N1361="základní",J1361,0)</f>
        <v>0</v>
      </c>
      <c r="BF1361" s="195">
        <f>IF(N1361="snížená",J1361,0)</f>
        <v>0</v>
      </c>
      <c r="BG1361" s="195">
        <f>IF(N1361="zákl. přenesená",J1361,0)</f>
        <v>0</v>
      </c>
      <c r="BH1361" s="195">
        <f>IF(N1361="sníž. přenesená",J1361,0)</f>
        <v>0</v>
      </c>
      <c r="BI1361" s="195">
        <f>IF(N1361="nulová",J1361,0)</f>
        <v>0</v>
      </c>
      <c r="BJ1361" s="112" t="s">
        <v>544</v>
      </c>
      <c r="BK1361" s="195">
        <f>ROUND(I1361*H1361,2)</f>
        <v>0</v>
      </c>
      <c r="BL1361" s="112" t="s">
        <v>955</v>
      </c>
      <c r="BM1361" s="194" t="s">
        <v>2416</v>
      </c>
    </row>
    <row r="1362" spans="2:65" s="119" customFormat="1" ht="29.25" x14ac:dyDescent="0.25">
      <c r="B1362" s="120"/>
      <c r="D1362" s="196" t="s">
        <v>865</v>
      </c>
      <c r="F1362" s="197" t="s">
        <v>2415</v>
      </c>
      <c r="L1362" s="120"/>
      <c r="M1362" s="198"/>
      <c r="T1362" s="199"/>
      <c r="AT1362" s="112" t="s">
        <v>865</v>
      </c>
      <c r="AU1362" s="112" t="s">
        <v>240</v>
      </c>
    </row>
    <row r="1363" spans="2:65" s="202" customFormat="1" ht="11.25" x14ac:dyDescent="0.25">
      <c r="B1363" s="203"/>
      <c r="D1363" s="196" t="s">
        <v>869</v>
      </c>
      <c r="E1363" s="204" t="s">
        <v>792</v>
      </c>
      <c r="F1363" s="205" t="s">
        <v>544</v>
      </c>
      <c r="H1363" s="206">
        <v>1</v>
      </c>
      <c r="L1363" s="203"/>
      <c r="M1363" s="207"/>
      <c r="T1363" s="208"/>
      <c r="AT1363" s="204" t="s">
        <v>869</v>
      </c>
      <c r="AU1363" s="204" t="s">
        <v>240</v>
      </c>
      <c r="AV1363" s="202" t="s">
        <v>240</v>
      </c>
      <c r="AW1363" s="202" t="s">
        <v>871</v>
      </c>
      <c r="AX1363" s="202" t="s">
        <v>857</v>
      </c>
      <c r="AY1363" s="204" t="s">
        <v>858</v>
      </c>
    </row>
    <row r="1364" spans="2:65" s="119" customFormat="1" ht="44.25" customHeight="1" x14ac:dyDescent="0.25">
      <c r="B1364" s="120"/>
      <c r="C1364" s="418" t="s">
        <v>2426</v>
      </c>
      <c r="D1364" s="418" t="s">
        <v>512</v>
      </c>
      <c r="E1364" s="419" t="s">
        <v>2418</v>
      </c>
      <c r="F1364" s="420" t="s">
        <v>2419</v>
      </c>
      <c r="G1364" s="421" t="s">
        <v>85</v>
      </c>
      <c r="H1364" s="422">
        <v>15.1</v>
      </c>
      <c r="I1364" s="423"/>
      <c r="J1364" s="423">
        <f>ROUND(I1364*H1364,2)</f>
        <v>0</v>
      </c>
      <c r="K1364" s="420" t="s">
        <v>792</v>
      </c>
      <c r="L1364" s="120"/>
      <c r="M1364" s="190" t="s">
        <v>792</v>
      </c>
      <c r="N1364" s="191" t="s">
        <v>809</v>
      </c>
      <c r="O1364" s="192">
        <v>0.48299999999999998</v>
      </c>
      <c r="P1364" s="192">
        <f>O1364*H1364</f>
        <v>7.2932999999999995</v>
      </c>
      <c r="Q1364" s="192">
        <v>6.9999999999999994E-5</v>
      </c>
      <c r="R1364" s="192">
        <f>Q1364*H1364</f>
        <v>1.0569999999999998E-3</v>
      </c>
      <c r="S1364" s="192">
        <v>0</v>
      </c>
      <c r="T1364" s="193">
        <f>S1364*H1364</f>
        <v>0</v>
      </c>
      <c r="AR1364" s="194" t="s">
        <v>955</v>
      </c>
      <c r="AT1364" s="194" t="s">
        <v>512</v>
      </c>
      <c r="AU1364" s="194" t="s">
        <v>240</v>
      </c>
      <c r="AY1364" s="112" t="s">
        <v>858</v>
      </c>
      <c r="BE1364" s="195">
        <f>IF(N1364="základní",J1364,0)</f>
        <v>0</v>
      </c>
      <c r="BF1364" s="195">
        <f>IF(N1364="snížená",J1364,0)</f>
        <v>0</v>
      </c>
      <c r="BG1364" s="195">
        <f>IF(N1364="zákl. přenesená",J1364,0)</f>
        <v>0</v>
      </c>
      <c r="BH1364" s="195">
        <f>IF(N1364="sníž. přenesená",J1364,0)</f>
        <v>0</v>
      </c>
      <c r="BI1364" s="195">
        <f>IF(N1364="nulová",J1364,0)</f>
        <v>0</v>
      </c>
      <c r="BJ1364" s="112" t="s">
        <v>544</v>
      </c>
      <c r="BK1364" s="195">
        <f>ROUND(I1364*H1364,2)</f>
        <v>0</v>
      </c>
      <c r="BL1364" s="112" t="s">
        <v>955</v>
      </c>
      <c r="BM1364" s="194" t="s">
        <v>2420</v>
      </c>
    </row>
    <row r="1365" spans="2:65" s="119" customFormat="1" ht="29.25" x14ac:dyDescent="0.25">
      <c r="B1365" s="120"/>
      <c r="D1365" s="196" t="s">
        <v>865</v>
      </c>
      <c r="F1365" s="197" t="s">
        <v>2419</v>
      </c>
      <c r="L1365" s="120"/>
      <c r="M1365" s="198"/>
      <c r="T1365" s="199"/>
      <c r="AT1365" s="112" t="s">
        <v>865</v>
      </c>
      <c r="AU1365" s="112" t="s">
        <v>240</v>
      </c>
    </row>
    <row r="1366" spans="2:65" s="202" customFormat="1" ht="11.25" x14ac:dyDescent="0.25">
      <c r="B1366" s="203"/>
      <c r="D1366" s="196" t="s">
        <v>869</v>
      </c>
      <c r="E1366" s="204" t="s">
        <v>792</v>
      </c>
      <c r="F1366" s="205" t="s">
        <v>2421</v>
      </c>
      <c r="H1366" s="206">
        <v>15.1</v>
      </c>
      <c r="L1366" s="203"/>
      <c r="M1366" s="207"/>
      <c r="T1366" s="208"/>
      <c r="AT1366" s="204" t="s">
        <v>869</v>
      </c>
      <c r="AU1366" s="204" t="s">
        <v>240</v>
      </c>
      <c r="AV1366" s="202" t="s">
        <v>240</v>
      </c>
      <c r="AW1366" s="202" t="s">
        <v>871</v>
      </c>
      <c r="AX1366" s="202" t="s">
        <v>857</v>
      </c>
      <c r="AY1366" s="204" t="s">
        <v>858</v>
      </c>
    </row>
    <row r="1367" spans="2:65" s="119" customFormat="1" ht="55.5" customHeight="1" x14ac:dyDescent="0.25">
      <c r="B1367" s="120"/>
      <c r="C1367" s="418" t="s">
        <v>2430</v>
      </c>
      <c r="D1367" s="418" t="s">
        <v>512</v>
      </c>
      <c r="E1367" s="419" t="s">
        <v>2423</v>
      </c>
      <c r="F1367" s="420" t="s">
        <v>2424</v>
      </c>
      <c r="G1367" s="421" t="s">
        <v>67</v>
      </c>
      <c r="H1367" s="422">
        <v>2</v>
      </c>
      <c r="I1367" s="423"/>
      <c r="J1367" s="423">
        <f>ROUND(I1367*H1367,2)</f>
        <v>0</v>
      </c>
      <c r="K1367" s="420" t="s">
        <v>792</v>
      </c>
      <c r="L1367" s="120"/>
      <c r="M1367" s="190" t="s">
        <v>792</v>
      </c>
      <c r="N1367" s="191" t="s">
        <v>809</v>
      </c>
      <c r="O1367" s="192">
        <v>0.48299999999999998</v>
      </c>
      <c r="P1367" s="192">
        <f>O1367*H1367</f>
        <v>0.96599999999999997</v>
      </c>
      <c r="Q1367" s="192">
        <v>6.9999999999999994E-5</v>
      </c>
      <c r="R1367" s="192">
        <f>Q1367*H1367</f>
        <v>1.3999999999999999E-4</v>
      </c>
      <c r="S1367" s="192">
        <v>0</v>
      </c>
      <c r="T1367" s="193">
        <f>S1367*H1367</f>
        <v>0</v>
      </c>
      <c r="AR1367" s="194" t="s">
        <v>955</v>
      </c>
      <c r="AT1367" s="194" t="s">
        <v>512</v>
      </c>
      <c r="AU1367" s="194" t="s">
        <v>240</v>
      </c>
      <c r="AY1367" s="112" t="s">
        <v>858</v>
      </c>
      <c r="BE1367" s="195">
        <f>IF(N1367="základní",J1367,0)</f>
        <v>0</v>
      </c>
      <c r="BF1367" s="195">
        <f>IF(N1367="snížená",J1367,0)</f>
        <v>0</v>
      </c>
      <c r="BG1367" s="195">
        <f>IF(N1367="zákl. přenesená",J1367,0)</f>
        <v>0</v>
      </c>
      <c r="BH1367" s="195">
        <f>IF(N1367="sníž. přenesená",J1367,0)</f>
        <v>0</v>
      </c>
      <c r="BI1367" s="195">
        <f>IF(N1367="nulová",J1367,0)</f>
        <v>0</v>
      </c>
      <c r="BJ1367" s="112" t="s">
        <v>544</v>
      </c>
      <c r="BK1367" s="195">
        <f>ROUND(I1367*H1367,2)</f>
        <v>0</v>
      </c>
      <c r="BL1367" s="112" t="s">
        <v>955</v>
      </c>
      <c r="BM1367" s="194" t="s">
        <v>2425</v>
      </c>
    </row>
    <row r="1368" spans="2:65" s="119" customFormat="1" ht="39" x14ac:dyDescent="0.25">
      <c r="B1368" s="120"/>
      <c r="D1368" s="196" t="s">
        <v>865</v>
      </c>
      <c r="F1368" s="197" t="s">
        <v>2424</v>
      </c>
      <c r="L1368" s="120"/>
      <c r="M1368" s="198"/>
      <c r="T1368" s="199"/>
      <c r="AT1368" s="112" t="s">
        <v>865</v>
      </c>
      <c r="AU1368" s="112" t="s">
        <v>240</v>
      </c>
    </row>
    <row r="1369" spans="2:65" s="202" customFormat="1" ht="11.25" x14ac:dyDescent="0.25">
      <c r="B1369" s="203"/>
      <c r="D1369" s="196" t="s">
        <v>869</v>
      </c>
      <c r="E1369" s="204" t="s">
        <v>792</v>
      </c>
      <c r="F1369" s="205" t="s">
        <v>240</v>
      </c>
      <c r="H1369" s="206">
        <v>2</v>
      </c>
      <c r="L1369" s="203"/>
      <c r="M1369" s="207"/>
      <c r="T1369" s="208"/>
      <c r="AT1369" s="204" t="s">
        <v>869</v>
      </c>
      <c r="AU1369" s="204" t="s">
        <v>240</v>
      </c>
      <c r="AV1369" s="202" t="s">
        <v>240</v>
      </c>
      <c r="AW1369" s="202" t="s">
        <v>871</v>
      </c>
      <c r="AX1369" s="202" t="s">
        <v>857</v>
      </c>
      <c r="AY1369" s="204" t="s">
        <v>858</v>
      </c>
    </row>
    <row r="1370" spans="2:65" s="119" customFormat="1" ht="44.25" customHeight="1" x14ac:dyDescent="0.25">
      <c r="B1370" s="120"/>
      <c r="C1370" s="418" t="s">
        <v>2435</v>
      </c>
      <c r="D1370" s="418" t="s">
        <v>512</v>
      </c>
      <c r="E1370" s="419" t="s">
        <v>2427</v>
      </c>
      <c r="F1370" s="420" t="s">
        <v>2428</v>
      </c>
      <c r="G1370" s="421" t="s">
        <v>67</v>
      </c>
      <c r="H1370" s="422">
        <v>2</v>
      </c>
      <c r="I1370" s="423"/>
      <c r="J1370" s="423">
        <f>ROUND(I1370*H1370,2)</f>
        <v>0</v>
      </c>
      <c r="K1370" s="420" t="s">
        <v>792</v>
      </c>
      <c r="L1370" s="120"/>
      <c r="M1370" s="190" t="s">
        <v>792</v>
      </c>
      <c r="N1370" s="191" t="s">
        <v>809</v>
      </c>
      <c r="O1370" s="192">
        <v>0.48299999999999998</v>
      </c>
      <c r="P1370" s="192">
        <f>O1370*H1370</f>
        <v>0.96599999999999997</v>
      </c>
      <c r="Q1370" s="192">
        <v>6.9999999999999994E-5</v>
      </c>
      <c r="R1370" s="192">
        <f>Q1370*H1370</f>
        <v>1.3999999999999999E-4</v>
      </c>
      <c r="S1370" s="192">
        <v>0</v>
      </c>
      <c r="T1370" s="193">
        <f>S1370*H1370</f>
        <v>0</v>
      </c>
      <c r="AR1370" s="194" t="s">
        <v>955</v>
      </c>
      <c r="AT1370" s="194" t="s">
        <v>512</v>
      </c>
      <c r="AU1370" s="194" t="s">
        <v>240</v>
      </c>
      <c r="AY1370" s="112" t="s">
        <v>858</v>
      </c>
      <c r="BE1370" s="195">
        <f>IF(N1370="základní",J1370,0)</f>
        <v>0</v>
      </c>
      <c r="BF1370" s="195">
        <f>IF(N1370="snížená",J1370,0)</f>
        <v>0</v>
      </c>
      <c r="BG1370" s="195">
        <f>IF(N1370="zákl. přenesená",J1370,0)</f>
        <v>0</v>
      </c>
      <c r="BH1370" s="195">
        <f>IF(N1370="sníž. přenesená",J1370,0)</f>
        <v>0</v>
      </c>
      <c r="BI1370" s="195">
        <f>IF(N1370="nulová",J1370,0)</f>
        <v>0</v>
      </c>
      <c r="BJ1370" s="112" t="s">
        <v>544</v>
      </c>
      <c r="BK1370" s="195">
        <f>ROUND(I1370*H1370,2)</f>
        <v>0</v>
      </c>
      <c r="BL1370" s="112" t="s">
        <v>955</v>
      </c>
      <c r="BM1370" s="194" t="s">
        <v>2429</v>
      </c>
    </row>
    <row r="1371" spans="2:65" s="119" customFormat="1" ht="29.25" x14ac:dyDescent="0.25">
      <c r="B1371" s="120"/>
      <c r="D1371" s="196" t="s">
        <v>865</v>
      </c>
      <c r="F1371" s="197" t="s">
        <v>2428</v>
      </c>
      <c r="L1371" s="120"/>
      <c r="M1371" s="198"/>
      <c r="T1371" s="199"/>
      <c r="AT1371" s="112" t="s">
        <v>865</v>
      </c>
      <c r="AU1371" s="112" t="s">
        <v>240</v>
      </c>
    </row>
    <row r="1372" spans="2:65" s="202" customFormat="1" ht="11.25" x14ac:dyDescent="0.25">
      <c r="B1372" s="203"/>
      <c r="D1372" s="196" t="s">
        <v>869</v>
      </c>
      <c r="E1372" s="204" t="s">
        <v>792</v>
      </c>
      <c r="F1372" s="205" t="s">
        <v>240</v>
      </c>
      <c r="H1372" s="206">
        <v>2</v>
      </c>
      <c r="L1372" s="203"/>
      <c r="M1372" s="207"/>
      <c r="T1372" s="208"/>
      <c r="AT1372" s="204" t="s">
        <v>869</v>
      </c>
      <c r="AU1372" s="204" t="s">
        <v>240</v>
      </c>
      <c r="AV1372" s="202" t="s">
        <v>240</v>
      </c>
      <c r="AW1372" s="202" t="s">
        <v>871</v>
      </c>
      <c r="AX1372" s="202" t="s">
        <v>857</v>
      </c>
      <c r="AY1372" s="204" t="s">
        <v>858</v>
      </c>
    </row>
    <row r="1373" spans="2:65" s="119" customFormat="1" ht="44.25" customHeight="1" x14ac:dyDescent="0.25">
      <c r="B1373" s="120"/>
      <c r="C1373" s="418" t="s">
        <v>2440</v>
      </c>
      <c r="D1373" s="418" t="s">
        <v>512</v>
      </c>
      <c r="E1373" s="419" t="s">
        <v>2431</v>
      </c>
      <c r="F1373" s="420" t="s">
        <v>2432</v>
      </c>
      <c r="G1373" s="421" t="s">
        <v>85</v>
      </c>
      <c r="H1373" s="422">
        <v>11</v>
      </c>
      <c r="I1373" s="423"/>
      <c r="J1373" s="423">
        <f>ROUND(I1373*H1373,2)</f>
        <v>0</v>
      </c>
      <c r="K1373" s="420" t="s">
        <v>792</v>
      </c>
      <c r="L1373" s="120"/>
      <c r="M1373" s="190" t="s">
        <v>792</v>
      </c>
      <c r="N1373" s="191" t="s">
        <v>809</v>
      </c>
      <c r="O1373" s="192">
        <v>0.48299999999999998</v>
      </c>
      <c r="P1373" s="192">
        <f>O1373*H1373</f>
        <v>5.3129999999999997</v>
      </c>
      <c r="Q1373" s="192">
        <v>6.9999999999999994E-5</v>
      </c>
      <c r="R1373" s="192">
        <f>Q1373*H1373</f>
        <v>7.6999999999999996E-4</v>
      </c>
      <c r="S1373" s="192">
        <v>0</v>
      </c>
      <c r="T1373" s="193">
        <f>S1373*H1373</f>
        <v>0</v>
      </c>
      <c r="AR1373" s="194" t="s">
        <v>955</v>
      </c>
      <c r="AT1373" s="194" t="s">
        <v>512</v>
      </c>
      <c r="AU1373" s="194" t="s">
        <v>240</v>
      </c>
      <c r="AY1373" s="112" t="s">
        <v>858</v>
      </c>
      <c r="BE1373" s="195">
        <f>IF(N1373="základní",J1373,0)</f>
        <v>0</v>
      </c>
      <c r="BF1373" s="195">
        <f>IF(N1373="snížená",J1373,0)</f>
        <v>0</v>
      </c>
      <c r="BG1373" s="195">
        <f>IF(N1373="zákl. přenesená",J1373,0)</f>
        <v>0</v>
      </c>
      <c r="BH1373" s="195">
        <f>IF(N1373="sníž. přenesená",J1373,0)</f>
        <v>0</v>
      </c>
      <c r="BI1373" s="195">
        <f>IF(N1373="nulová",J1373,0)</f>
        <v>0</v>
      </c>
      <c r="BJ1373" s="112" t="s">
        <v>544</v>
      </c>
      <c r="BK1373" s="195">
        <f>ROUND(I1373*H1373,2)</f>
        <v>0</v>
      </c>
      <c r="BL1373" s="112" t="s">
        <v>955</v>
      </c>
      <c r="BM1373" s="194" t="s">
        <v>2433</v>
      </c>
    </row>
    <row r="1374" spans="2:65" s="119" customFormat="1" ht="29.25" x14ac:dyDescent="0.25">
      <c r="B1374" s="120"/>
      <c r="D1374" s="196" t="s">
        <v>865</v>
      </c>
      <c r="F1374" s="197" t="s">
        <v>2432</v>
      </c>
      <c r="L1374" s="120"/>
      <c r="M1374" s="198"/>
      <c r="T1374" s="199"/>
      <c r="AT1374" s="112" t="s">
        <v>865</v>
      </c>
      <c r="AU1374" s="112" t="s">
        <v>240</v>
      </c>
    </row>
    <row r="1375" spans="2:65" s="202" customFormat="1" ht="11.25" x14ac:dyDescent="0.25">
      <c r="B1375" s="203"/>
      <c r="D1375" s="196" t="s">
        <v>869</v>
      </c>
      <c r="E1375" s="204" t="s">
        <v>792</v>
      </c>
      <c r="F1375" s="205" t="s">
        <v>2434</v>
      </c>
      <c r="H1375" s="206">
        <v>11</v>
      </c>
      <c r="L1375" s="203"/>
      <c r="M1375" s="207"/>
      <c r="T1375" s="208"/>
      <c r="AT1375" s="204" t="s">
        <v>869</v>
      </c>
      <c r="AU1375" s="204" t="s">
        <v>240</v>
      </c>
      <c r="AV1375" s="202" t="s">
        <v>240</v>
      </c>
      <c r="AW1375" s="202" t="s">
        <v>871</v>
      </c>
      <c r="AX1375" s="202" t="s">
        <v>857</v>
      </c>
      <c r="AY1375" s="204" t="s">
        <v>858</v>
      </c>
    </row>
    <row r="1376" spans="2:65" s="119" customFormat="1" ht="37.9" customHeight="1" x14ac:dyDescent="0.25">
      <c r="B1376" s="120"/>
      <c r="C1376" s="418" t="s">
        <v>2445</v>
      </c>
      <c r="D1376" s="418" t="s">
        <v>512</v>
      </c>
      <c r="E1376" s="419" t="s">
        <v>2436</v>
      </c>
      <c r="F1376" s="420" t="s">
        <v>2437</v>
      </c>
      <c r="G1376" s="421" t="s">
        <v>85</v>
      </c>
      <c r="H1376" s="422">
        <v>15.4</v>
      </c>
      <c r="I1376" s="423"/>
      <c r="J1376" s="423">
        <f>ROUND(I1376*H1376,2)</f>
        <v>0</v>
      </c>
      <c r="K1376" s="420" t="s">
        <v>792</v>
      </c>
      <c r="L1376" s="120"/>
      <c r="M1376" s="190" t="s">
        <v>792</v>
      </c>
      <c r="N1376" s="191" t="s">
        <v>809</v>
      </c>
      <c r="O1376" s="192">
        <v>0.48299999999999998</v>
      </c>
      <c r="P1376" s="192">
        <f>O1376*H1376</f>
        <v>7.4382000000000001</v>
      </c>
      <c r="Q1376" s="192">
        <v>6.9999999999999994E-5</v>
      </c>
      <c r="R1376" s="192">
        <f>Q1376*H1376</f>
        <v>1.078E-3</v>
      </c>
      <c r="S1376" s="192">
        <v>0</v>
      </c>
      <c r="T1376" s="193">
        <f>S1376*H1376</f>
        <v>0</v>
      </c>
      <c r="AR1376" s="194" t="s">
        <v>955</v>
      </c>
      <c r="AT1376" s="194" t="s">
        <v>512</v>
      </c>
      <c r="AU1376" s="194" t="s">
        <v>240</v>
      </c>
      <c r="AY1376" s="112" t="s">
        <v>858</v>
      </c>
      <c r="BE1376" s="195">
        <f>IF(N1376="základní",J1376,0)</f>
        <v>0</v>
      </c>
      <c r="BF1376" s="195">
        <f>IF(N1376="snížená",J1376,0)</f>
        <v>0</v>
      </c>
      <c r="BG1376" s="195">
        <f>IF(N1376="zákl. přenesená",J1376,0)</f>
        <v>0</v>
      </c>
      <c r="BH1376" s="195">
        <f>IF(N1376="sníž. přenesená",J1376,0)</f>
        <v>0</v>
      </c>
      <c r="BI1376" s="195">
        <f>IF(N1376="nulová",J1376,0)</f>
        <v>0</v>
      </c>
      <c r="BJ1376" s="112" t="s">
        <v>544</v>
      </c>
      <c r="BK1376" s="195">
        <f>ROUND(I1376*H1376,2)</f>
        <v>0</v>
      </c>
      <c r="BL1376" s="112" t="s">
        <v>955</v>
      </c>
      <c r="BM1376" s="194" t="s">
        <v>2438</v>
      </c>
    </row>
    <row r="1377" spans="2:65" s="119" customFormat="1" ht="29.25" x14ac:dyDescent="0.25">
      <c r="B1377" s="120"/>
      <c r="D1377" s="196" t="s">
        <v>865</v>
      </c>
      <c r="F1377" s="197" t="s">
        <v>2437</v>
      </c>
      <c r="L1377" s="120"/>
      <c r="M1377" s="198"/>
      <c r="T1377" s="199"/>
      <c r="AT1377" s="112" t="s">
        <v>865</v>
      </c>
      <c r="AU1377" s="112" t="s">
        <v>240</v>
      </c>
    </row>
    <row r="1378" spans="2:65" s="202" customFormat="1" ht="11.25" x14ac:dyDescent="0.25">
      <c r="B1378" s="203"/>
      <c r="D1378" s="196" t="s">
        <v>869</v>
      </c>
      <c r="E1378" s="204" t="s">
        <v>792</v>
      </c>
      <c r="F1378" s="205" t="s">
        <v>2439</v>
      </c>
      <c r="H1378" s="206">
        <v>15.4</v>
      </c>
      <c r="L1378" s="203"/>
      <c r="M1378" s="207"/>
      <c r="T1378" s="208"/>
      <c r="AT1378" s="204" t="s">
        <v>869</v>
      </c>
      <c r="AU1378" s="204" t="s">
        <v>240</v>
      </c>
      <c r="AV1378" s="202" t="s">
        <v>240</v>
      </c>
      <c r="AW1378" s="202" t="s">
        <v>871</v>
      </c>
      <c r="AX1378" s="202" t="s">
        <v>857</v>
      </c>
      <c r="AY1378" s="204" t="s">
        <v>858</v>
      </c>
    </row>
    <row r="1379" spans="2:65" s="119" customFormat="1" ht="37.9" customHeight="1" x14ac:dyDescent="0.25">
      <c r="B1379" s="120"/>
      <c r="C1379" s="418" t="s">
        <v>2449</v>
      </c>
      <c r="D1379" s="418" t="s">
        <v>512</v>
      </c>
      <c r="E1379" s="419" t="s">
        <v>2441</v>
      </c>
      <c r="F1379" s="420" t="s">
        <v>2442</v>
      </c>
      <c r="G1379" s="421" t="s">
        <v>85</v>
      </c>
      <c r="H1379" s="422">
        <v>9</v>
      </c>
      <c r="I1379" s="423"/>
      <c r="J1379" s="423">
        <f>ROUND(I1379*H1379,2)</f>
        <v>0</v>
      </c>
      <c r="K1379" s="420" t="s">
        <v>792</v>
      </c>
      <c r="L1379" s="120"/>
      <c r="M1379" s="190" t="s">
        <v>792</v>
      </c>
      <c r="N1379" s="191" t="s">
        <v>809</v>
      </c>
      <c r="O1379" s="192">
        <v>0.48299999999999998</v>
      </c>
      <c r="P1379" s="192">
        <f>O1379*H1379</f>
        <v>4.3469999999999995</v>
      </c>
      <c r="Q1379" s="192">
        <v>6.9999999999999994E-5</v>
      </c>
      <c r="R1379" s="192">
        <f>Q1379*H1379</f>
        <v>6.2999999999999992E-4</v>
      </c>
      <c r="S1379" s="192">
        <v>0</v>
      </c>
      <c r="T1379" s="193">
        <f>S1379*H1379</f>
        <v>0</v>
      </c>
      <c r="AR1379" s="194" t="s">
        <v>955</v>
      </c>
      <c r="AT1379" s="194" t="s">
        <v>512</v>
      </c>
      <c r="AU1379" s="194" t="s">
        <v>240</v>
      </c>
      <c r="AY1379" s="112" t="s">
        <v>858</v>
      </c>
      <c r="BE1379" s="195">
        <f>IF(N1379="základní",J1379,0)</f>
        <v>0</v>
      </c>
      <c r="BF1379" s="195">
        <f>IF(N1379="snížená",J1379,0)</f>
        <v>0</v>
      </c>
      <c r="BG1379" s="195">
        <f>IF(N1379="zákl. přenesená",J1379,0)</f>
        <v>0</v>
      </c>
      <c r="BH1379" s="195">
        <f>IF(N1379="sníž. přenesená",J1379,0)</f>
        <v>0</v>
      </c>
      <c r="BI1379" s="195">
        <f>IF(N1379="nulová",J1379,0)</f>
        <v>0</v>
      </c>
      <c r="BJ1379" s="112" t="s">
        <v>544</v>
      </c>
      <c r="BK1379" s="195">
        <f>ROUND(I1379*H1379,2)</f>
        <v>0</v>
      </c>
      <c r="BL1379" s="112" t="s">
        <v>955</v>
      </c>
      <c r="BM1379" s="194" t="s">
        <v>2443</v>
      </c>
    </row>
    <row r="1380" spans="2:65" s="119" customFormat="1" ht="29.25" x14ac:dyDescent="0.25">
      <c r="B1380" s="120"/>
      <c r="D1380" s="196" t="s">
        <v>865</v>
      </c>
      <c r="F1380" s="197" t="s">
        <v>2442</v>
      </c>
      <c r="L1380" s="120"/>
      <c r="M1380" s="198"/>
      <c r="T1380" s="199"/>
      <c r="AT1380" s="112" t="s">
        <v>865</v>
      </c>
      <c r="AU1380" s="112" t="s">
        <v>240</v>
      </c>
    </row>
    <row r="1381" spans="2:65" s="202" customFormat="1" ht="11.25" x14ac:dyDescent="0.25">
      <c r="B1381" s="203"/>
      <c r="D1381" s="196" t="s">
        <v>869</v>
      </c>
      <c r="E1381" s="204" t="s">
        <v>792</v>
      </c>
      <c r="F1381" s="205" t="s">
        <v>2444</v>
      </c>
      <c r="H1381" s="206">
        <v>9</v>
      </c>
      <c r="L1381" s="203"/>
      <c r="M1381" s="207"/>
      <c r="T1381" s="208"/>
      <c r="AT1381" s="204" t="s">
        <v>869</v>
      </c>
      <c r="AU1381" s="204" t="s">
        <v>240</v>
      </c>
      <c r="AV1381" s="202" t="s">
        <v>240</v>
      </c>
      <c r="AW1381" s="202" t="s">
        <v>871</v>
      </c>
      <c r="AX1381" s="202" t="s">
        <v>857</v>
      </c>
      <c r="AY1381" s="204" t="s">
        <v>858</v>
      </c>
    </row>
    <row r="1382" spans="2:65" s="119" customFormat="1" ht="37.9" customHeight="1" x14ac:dyDescent="0.25">
      <c r="B1382" s="120"/>
      <c r="C1382" s="418" t="s">
        <v>2453</v>
      </c>
      <c r="D1382" s="418" t="s">
        <v>512</v>
      </c>
      <c r="E1382" s="419" t="s">
        <v>2446</v>
      </c>
      <c r="F1382" s="420" t="s">
        <v>2447</v>
      </c>
      <c r="G1382" s="421" t="s">
        <v>67</v>
      </c>
      <c r="H1382" s="422">
        <v>2</v>
      </c>
      <c r="I1382" s="423"/>
      <c r="J1382" s="423">
        <f>ROUND(I1382*H1382,2)</f>
        <v>0</v>
      </c>
      <c r="K1382" s="420" t="s">
        <v>792</v>
      </c>
      <c r="L1382" s="120"/>
      <c r="M1382" s="190" t="s">
        <v>792</v>
      </c>
      <c r="N1382" s="191" t="s">
        <v>809</v>
      </c>
      <c r="O1382" s="192">
        <v>0.48299999999999998</v>
      </c>
      <c r="P1382" s="192">
        <f>O1382*H1382</f>
        <v>0.96599999999999997</v>
      </c>
      <c r="Q1382" s="192">
        <v>6.9999999999999994E-5</v>
      </c>
      <c r="R1382" s="192">
        <f>Q1382*H1382</f>
        <v>1.3999999999999999E-4</v>
      </c>
      <c r="S1382" s="192">
        <v>0</v>
      </c>
      <c r="T1382" s="193">
        <f>S1382*H1382</f>
        <v>0</v>
      </c>
      <c r="AR1382" s="194" t="s">
        <v>955</v>
      </c>
      <c r="AT1382" s="194" t="s">
        <v>512</v>
      </c>
      <c r="AU1382" s="194" t="s">
        <v>240</v>
      </c>
      <c r="AY1382" s="112" t="s">
        <v>858</v>
      </c>
      <c r="BE1382" s="195">
        <f>IF(N1382="základní",J1382,0)</f>
        <v>0</v>
      </c>
      <c r="BF1382" s="195">
        <f>IF(N1382="snížená",J1382,0)</f>
        <v>0</v>
      </c>
      <c r="BG1382" s="195">
        <f>IF(N1382="zákl. přenesená",J1382,0)</f>
        <v>0</v>
      </c>
      <c r="BH1382" s="195">
        <f>IF(N1382="sníž. přenesená",J1382,0)</f>
        <v>0</v>
      </c>
      <c r="BI1382" s="195">
        <f>IF(N1382="nulová",J1382,0)</f>
        <v>0</v>
      </c>
      <c r="BJ1382" s="112" t="s">
        <v>544</v>
      </c>
      <c r="BK1382" s="195">
        <f>ROUND(I1382*H1382,2)</f>
        <v>0</v>
      </c>
      <c r="BL1382" s="112" t="s">
        <v>955</v>
      </c>
      <c r="BM1382" s="194" t="s">
        <v>2448</v>
      </c>
    </row>
    <row r="1383" spans="2:65" s="119" customFormat="1" ht="29.25" x14ac:dyDescent="0.25">
      <c r="B1383" s="120"/>
      <c r="D1383" s="196" t="s">
        <v>865</v>
      </c>
      <c r="F1383" s="197" t="s">
        <v>2447</v>
      </c>
      <c r="L1383" s="120"/>
      <c r="M1383" s="198"/>
      <c r="T1383" s="199"/>
      <c r="AT1383" s="112" t="s">
        <v>865</v>
      </c>
      <c r="AU1383" s="112" t="s">
        <v>240</v>
      </c>
    </row>
    <row r="1384" spans="2:65" s="202" customFormat="1" ht="11.25" x14ac:dyDescent="0.25">
      <c r="B1384" s="203"/>
      <c r="D1384" s="196" t="s">
        <v>869</v>
      </c>
      <c r="E1384" s="204" t="s">
        <v>792</v>
      </c>
      <c r="F1384" s="205" t="s">
        <v>240</v>
      </c>
      <c r="H1384" s="206">
        <v>2</v>
      </c>
      <c r="L1384" s="203"/>
      <c r="M1384" s="207"/>
      <c r="T1384" s="208"/>
      <c r="AT1384" s="204" t="s">
        <v>869</v>
      </c>
      <c r="AU1384" s="204" t="s">
        <v>240</v>
      </c>
      <c r="AV1384" s="202" t="s">
        <v>240</v>
      </c>
      <c r="AW1384" s="202" t="s">
        <v>871</v>
      </c>
      <c r="AX1384" s="202" t="s">
        <v>857</v>
      </c>
      <c r="AY1384" s="204" t="s">
        <v>858</v>
      </c>
    </row>
    <row r="1385" spans="2:65" s="119" customFormat="1" ht="37.9" customHeight="1" x14ac:dyDescent="0.25">
      <c r="B1385" s="120"/>
      <c r="C1385" s="418" t="s">
        <v>2457</v>
      </c>
      <c r="D1385" s="418" t="s">
        <v>512</v>
      </c>
      <c r="E1385" s="419" t="s">
        <v>2450</v>
      </c>
      <c r="F1385" s="420" t="s">
        <v>2451</v>
      </c>
      <c r="G1385" s="421" t="s">
        <v>67</v>
      </c>
      <c r="H1385" s="422">
        <v>1</v>
      </c>
      <c r="I1385" s="423"/>
      <c r="J1385" s="423">
        <f>ROUND(I1385*H1385,2)</f>
        <v>0</v>
      </c>
      <c r="K1385" s="420" t="s">
        <v>792</v>
      </c>
      <c r="L1385" s="120"/>
      <c r="M1385" s="190" t="s">
        <v>792</v>
      </c>
      <c r="N1385" s="191" t="s">
        <v>809</v>
      </c>
      <c r="O1385" s="192">
        <v>0.48299999999999998</v>
      </c>
      <c r="P1385" s="192">
        <f>O1385*H1385</f>
        <v>0.48299999999999998</v>
      </c>
      <c r="Q1385" s="192">
        <v>6.9999999999999994E-5</v>
      </c>
      <c r="R1385" s="192">
        <f>Q1385*H1385</f>
        <v>6.9999999999999994E-5</v>
      </c>
      <c r="S1385" s="192">
        <v>0</v>
      </c>
      <c r="T1385" s="193">
        <f>S1385*H1385</f>
        <v>0</v>
      </c>
      <c r="AR1385" s="194" t="s">
        <v>955</v>
      </c>
      <c r="AT1385" s="194" t="s">
        <v>512</v>
      </c>
      <c r="AU1385" s="194" t="s">
        <v>240</v>
      </c>
      <c r="AY1385" s="112" t="s">
        <v>858</v>
      </c>
      <c r="BE1385" s="195">
        <f>IF(N1385="základní",J1385,0)</f>
        <v>0</v>
      </c>
      <c r="BF1385" s="195">
        <f>IF(N1385="snížená",J1385,0)</f>
        <v>0</v>
      </c>
      <c r="BG1385" s="195">
        <f>IF(N1385="zákl. přenesená",J1385,0)</f>
        <v>0</v>
      </c>
      <c r="BH1385" s="195">
        <f>IF(N1385="sníž. přenesená",J1385,0)</f>
        <v>0</v>
      </c>
      <c r="BI1385" s="195">
        <f>IF(N1385="nulová",J1385,0)</f>
        <v>0</v>
      </c>
      <c r="BJ1385" s="112" t="s">
        <v>544</v>
      </c>
      <c r="BK1385" s="195">
        <f>ROUND(I1385*H1385,2)</f>
        <v>0</v>
      </c>
      <c r="BL1385" s="112" t="s">
        <v>955</v>
      </c>
      <c r="BM1385" s="194" t="s">
        <v>2452</v>
      </c>
    </row>
    <row r="1386" spans="2:65" s="119" customFormat="1" ht="29.25" x14ac:dyDescent="0.25">
      <c r="B1386" s="120"/>
      <c r="D1386" s="196" t="s">
        <v>865</v>
      </c>
      <c r="F1386" s="197" t="s">
        <v>2451</v>
      </c>
      <c r="L1386" s="120"/>
      <c r="M1386" s="198"/>
      <c r="T1386" s="199"/>
      <c r="AT1386" s="112" t="s">
        <v>865</v>
      </c>
      <c r="AU1386" s="112" t="s">
        <v>240</v>
      </c>
    </row>
    <row r="1387" spans="2:65" s="202" customFormat="1" ht="11.25" x14ac:dyDescent="0.25">
      <c r="B1387" s="203"/>
      <c r="D1387" s="196" t="s">
        <v>869</v>
      </c>
      <c r="E1387" s="204" t="s">
        <v>792</v>
      </c>
      <c r="F1387" s="205" t="s">
        <v>544</v>
      </c>
      <c r="H1387" s="206">
        <v>1</v>
      </c>
      <c r="L1387" s="203"/>
      <c r="M1387" s="207"/>
      <c r="T1387" s="208"/>
      <c r="AT1387" s="204" t="s">
        <v>869</v>
      </c>
      <c r="AU1387" s="204" t="s">
        <v>240</v>
      </c>
      <c r="AV1387" s="202" t="s">
        <v>240</v>
      </c>
      <c r="AW1387" s="202" t="s">
        <v>871</v>
      </c>
      <c r="AX1387" s="202" t="s">
        <v>857</v>
      </c>
      <c r="AY1387" s="204" t="s">
        <v>858</v>
      </c>
    </row>
    <row r="1388" spans="2:65" s="119" customFormat="1" ht="37.9" customHeight="1" x14ac:dyDescent="0.25">
      <c r="B1388" s="120"/>
      <c r="C1388" s="418" t="s">
        <v>2461</v>
      </c>
      <c r="D1388" s="418" t="s">
        <v>512</v>
      </c>
      <c r="E1388" s="419" t="s">
        <v>2454</v>
      </c>
      <c r="F1388" s="420" t="s">
        <v>2455</v>
      </c>
      <c r="G1388" s="421" t="s">
        <v>67</v>
      </c>
      <c r="H1388" s="422">
        <v>14</v>
      </c>
      <c r="I1388" s="423"/>
      <c r="J1388" s="423">
        <f>ROUND(I1388*H1388,2)</f>
        <v>0</v>
      </c>
      <c r="K1388" s="420" t="s">
        <v>792</v>
      </c>
      <c r="L1388" s="120"/>
      <c r="M1388" s="190" t="s">
        <v>792</v>
      </c>
      <c r="N1388" s="191" t="s">
        <v>809</v>
      </c>
      <c r="O1388" s="192">
        <v>0.48299999999999998</v>
      </c>
      <c r="P1388" s="192">
        <f>O1388*H1388</f>
        <v>6.7619999999999996</v>
      </c>
      <c r="Q1388" s="192">
        <v>6.9999999999999994E-5</v>
      </c>
      <c r="R1388" s="192">
        <f>Q1388*H1388</f>
        <v>9.7999999999999997E-4</v>
      </c>
      <c r="S1388" s="192">
        <v>0</v>
      </c>
      <c r="T1388" s="193">
        <f>S1388*H1388</f>
        <v>0</v>
      </c>
      <c r="AR1388" s="194" t="s">
        <v>955</v>
      </c>
      <c r="AT1388" s="194" t="s">
        <v>512</v>
      </c>
      <c r="AU1388" s="194" t="s">
        <v>240</v>
      </c>
      <c r="AY1388" s="112" t="s">
        <v>858</v>
      </c>
      <c r="BE1388" s="195">
        <f>IF(N1388="základní",J1388,0)</f>
        <v>0</v>
      </c>
      <c r="BF1388" s="195">
        <f>IF(N1388="snížená",J1388,0)</f>
        <v>0</v>
      </c>
      <c r="BG1388" s="195">
        <f>IF(N1388="zákl. přenesená",J1388,0)</f>
        <v>0</v>
      </c>
      <c r="BH1388" s="195">
        <f>IF(N1388="sníž. přenesená",J1388,0)</f>
        <v>0</v>
      </c>
      <c r="BI1388" s="195">
        <f>IF(N1388="nulová",J1388,0)</f>
        <v>0</v>
      </c>
      <c r="BJ1388" s="112" t="s">
        <v>544</v>
      </c>
      <c r="BK1388" s="195">
        <f>ROUND(I1388*H1388,2)</f>
        <v>0</v>
      </c>
      <c r="BL1388" s="112" t="s">
        <v>955</v>
      </c>
      <c r="BM1388" s="194" t="s">
        <v>2456</v>
      </c>
    </row>
    <row r="1389" spans="2:65" s="119" customFormat="1" ht="29.25" x14ac:dyDescent="0.25">
      <c r="B1389" s="120"/>
      <c r="D1389" s="196" t="s">
        <v>865</v>
      </c>
      <c r="F1389" s="197" t="s">
        <v>2455</v>
      </c>
      <c r="L1389" s="120"/>
      <c r="M1389" s="198"/>
      <c r="T1389" s="199"/>
      <c r="AT1389" s="112" t="s">
        <v>865</v>
      </c>
      <c r="AU1389" s="112" t="s">
        <v>240</v>
      </c>
    </row>
    <row r="1390" spans="2:65" s="202" customFormat="1" ht="11.25" x14ac:dyDescent="0.25">
      <c r="B1390" s="203"/>
      <c r="D1390" s="196" t="s">
        <v>869</v>
      </c>
      <c r="E1390" s="204" t="s">
        <v>792</v>
      </c>
      <c r="F1390" s="205" t="s">
        <v>944</v>
      </c>
      <c r="H1390" s="206">
        <v>14</v>
      </c>
      <c r="L1390" s="203"/>
      <c r="M1390" s="207"/>
      <c r="T1390" s="208"/>
      <c r="AT1390" s="204" t="s">
        <v>869</v>
      </c>
      <c r="AU1390" s="204" t="s">
        <v>240</v>
      </c>
      <c r="AV1390" s="202" t="s">
        <v>240</v>
      </c>
      <c r="AW1390" s="202" t="s">
        <v>871</v>
      </c>
      <c r="AX1390" s="202" t="s">
        <v>857</v>
      </c>
      <c r="AY1390" s="204" t="s">
        <v>858</v>
      </c>
    </row>
    <row r="1391" spans="2:65" s="119" customFormat="1" ht="37.9" customHeight="1" x14ac:dyDescent="0.25">
      <c r="B1391" s="120"/>
      <c r="C1391" s="418" t="s">
        <v>2465</v>
      </c>
      <c r="D1391" s="418" t="s">
        <v>512</v>
      </c>
      <c r="E1391" s="419" t="s">
        <v>2458</v>
      </c>
      <c r="F1391" s="420" t="s">
        <v>2459</v>
      </c>
      <c r="G1391" s="421" t="s">
        <v>67</v>
      </c>
      <c r="H1391" s="422">
        <v>1</v>
      </c>
      <c r="I1391" s="423"/>
      <c r="J1391" s="423">
        <f>ROUND(I1391*H1391,2)</f>
        <v>0</v>
      </c>
      <c r="K1391" s="420" t="s">
        <v>792</v>
      </c>
      <c r="L1391" s="120"/>
      <c r="M1391" s="190" t="s">
        <v>792</v>
      </c>
      <c r="N1391" s="191" t="s">
        <v>809</v>
      </c>
      <c r="O1391" s="192">
        <v>0.48299999999999998</v>
      </c>
      <c r="P1391" s="192">
        <f>O1391*H1391</f>
        <v>0.48299999999999998</v>
      </c>
      <c r="Q1391" s="192">
        <v>6.9999999999999994E-5</v>
      </c>
      <c r="R1391" s="192">
        <f>Q1391*H1391</f>
        <v>6.9999999999999994E-5</v>
      </c>
      <c r="S1391" s="192">
        <v>0</v>
      </c>
      <c r="T1391" s="193">
        <f>S1391*H1391</f>
        <v>0</v>
      </c>
      <c r="AR1391" s="194" t="s">
        <v>955</v>
      </c>
      <c r="AT1391" s="194" t="s">
        <v>512</v>
      </c>
      <c r="AU1391" s="194" t="s">
        <v>240</v>
      </c>
      <c r="AY1391" s="112" t="s">
        <v>858</v>
      </c>
      <c r="BE1391" s="195">
        <f>IF(N1391="základní",J1391,0)</f>
        <v>0</v>
      </c>
      <c r="BF1391" s="195">
        <f>IF(N1391="snížená",J1391,0)</f>
        <v>0</v>
      </c>
      <c r="BG1391" s="195">
        <f>IF(N1391="zákl. přenesená",J1391,0)</f>
        <v>0</v>
      </c>
      <c r="BH1391" s="195">
        <f>IF(N1391="sníž. přenesená",J1391,0)</f>
        <v>0</v>
      </c>
      <c r="BI1391" s="195">
        <f>IF(N1391="nulová",J1391,0)</f>
        <v>0</v>
      </c>
      <c r="BJ1391" s="112" t="s">
        <v>544</v>
      </c>
      <c r="BK1391" s="195">
        <f>ROUND(I1391*H1391,2)</f>
        <v>0</v>
      </c>
      <c r="BL1391" s="112" t="s">
        <v>955</v>
      </c>
      <c r="BM1391" s="194" t="s">
        <v>2460</v>
      </c>
    </row>
    <row r="1392" spans="2:65" s="119" customFormat="1" ht="29.25" x14ac:dyDescent="0.25">
      <c r="B1392" s="120"/>
      <c r="D1392" s="196" t="s">
        <v>865</v>
      </c>
      <c r="F1392" s="197" t="s">
        <v>2459</v>
      </c>
      <c r="L1392" s="120"/>
      <c r="M1392" s="198"/>
      <c r="T1392" s="199"/>
      <c r="AT1392" s="112" t="s">
        <v>865</v>
      </c>
      <c r="AU1392" s="112" t="s">
        <v>240</v>
      </c>
    </row>
    <row r="1393" spans="2:65" s="202" customFormat="1" ht="11.25" x14ac:dyDescent="0.25">
      <c r="B1393" s="203"/>
      <c r="D1393" s="196" t="s">
        <v>869</v>
      </c>
      <c r="E1393" s="204" t="s">
        <v>792</v>
      </c>
      <c r="F1393" s="205" t="s">
        <v>544</v>
      </c>
      <c r="H1393" s="206">
        <v>1</v>
      </c>
      <c r="L1393" s="203"/>
      <c r="M1393" s="207"/>
      <c r="T1393" s="208"/>
      <c r="AT1393" s="204" t="s">
        <v>869</v>
      </c>
      <c r="AU1393" s="204" t="s">
        <v>240</v>
      </c>
      <c r="AV1393" s="202" t="s">
        <v>240</v>
      </c>
      <c r="AW1393" s="202" t="s">
        <v>871</v>
      </c>
      <c r="AX1393" s="202" t="s">
        <v>857</v>
      </c>
      <c r="AY1393" s="204" t="s">
        <v>858</v>
      </c>
    </row>
    <row r="1394" spans="2:65" s="119" customFormat="1" ht="62.65" customHeight="1" x14ac:dyDescent="0.25">
      <c r="B1394" s="120"/>
      <c r="C1394" s="418" t="s">
        <v>2469</v>
      </c>
      <c r="D1394" s="418" t="s">
        <v>512</v>
      </c>
      <c r="E1394" s="419" t="s">
        <v>2462</v>
      </c>
      <c r="F1394" s="420" t="s">
        <v>2463</v>
      </c>
      <c r="G1394" s="421" t="s">
        <v>67</v>
      </c>
      <c r="H1394" s="422">
        <v>1</v>
      </c>
      <c r="I1394" s="423"/>
      <c r="J1394" s="423">
        <f>ROUND(I1394*H1394,2)</f>
        <v>0</v>
      </c>
      <c r="K1394" s="420" t="s">
        <v>792</v>
      </c>
      <c r="L1394" s="120"/>
      <c r="M1394" s="190" t="s">
        <v>792</v>
      </c>
      <c r="N1394" s="191" t="s">
        <v>809</v>
      </c>
      <c r="O1394" s="192">
        <v>0.48299999999999998</v>
      </c>
      <c r="P1394" s="192">
        <f>O1394*H1394</f>
        <v>0.48299999999999998</v>
      </c>
      <c r="Q1394" s="192">
        <v>6.9999999999999994E-5</v>
      </c>
      <c r="R1394" s="192">
        <f>Q1394*H1394</f>
        <v>6.9999999999999994E-5</v>
      </c>
      <c r="S1394" s="192">
        <v>0</v>
      </c>
      <c r="T1394" s="193">
        <f>S1394*H1394</f>
        <v>0</v>
      </c>
      <c r="AR1394" s="194" t="s">
        <v>955</v>
      </c>
      <c r="AT1394" s="194" t="s">
        <v>512</v>
      </c>
      <c r="AU1394" s="194" t="s">
        <v>240</v>
      </c>
      <c r="AY1394" s="112" t="s">
        <v>858</v>
      </c>
      <c r="BE1394" s="195">
        <f>IF(N1394="základní",J1394,0)</f>
        <v>0</v>
      </c>
      <c r="BF1394" s="195">
        <f>IF(N1394="snížená",J1394,0)</f>
        <v>0</v>
      </c>
      <c r="BG1394" s="195">
        <f>IF(N1394="zákl. přenesená",J1394,0)</f>
        <v>0</v>
      </c>
      <c r="BH1394" s="195">
        <f>IF(N1394="sníž. přenesená",J1394,0)</f>
        <v>0</v>
      </c>
      <c r="BI1394" s="195">
        <f>IF(N1394="nulová",J1394,0)</f>
        <v>0</v>
      </c>
      <c r="BJ1394" s="112" t="s">
        <v>544</v>
      </c>
      <c r="BK1394" s="195">
        <f>ROUND(I1394*H1394,2)</f>
        <v>0</v>
      </c>
      <c r="BL1394" s="112" t="s">
        <v>955</v>
      </c>
      <c r="BM1394" s="194" t="s">
        <v>2464</v>
      </c>
    </row>
    <row r="1395" spans="2:65" s="119" customFormat="1" ht="39" x14ac:dyDescent="0.25">
      <c r="B1395" s="120"/>
      <c r="D1395" s="196" t="s">
        <v>865</v>
      </c>
      <c r="F1395" s="197" t="s">
        <v>2463</v>
      </c>
      <c r="L1395" s="120"/>
      <c r="M1395" s="198"/>
      <c r="T1395" s="199"/>
      <c r="AT1395" s="112" t="s">
        <v>865</v>
      </c>
      <c r="AU1395" s="112" t="s">
        <v>240</v>
      </c>
    </row>
    <row r="1396" spans="2:65" s="202" customFormat="1" ht="11.25" x14ac:dyDescent="0.25">
      <c r="B1396" s="203"/>
      <c r="D1396" s="196" t="s">
        <v>869</v>
      </c>
      <c r="E1396" s="204" t="s">
        <v>792</v>
      </c>
      <c r="F1396" s="205" t="s">
        <v>544</v>
      </c>
      <c r="H1396" s="206">
        <v>1</v>
      </c>
      <c r="L1396" s="203"/>
      <c r="M1396" s="207"/>
      <c r="T1396" s="208"/>
      <c r="AT1396" s="204" t="s">
        <v>869</v>
      </c>
      <c r="AU1396" s="204" t="s">
        <v>240</v>
      </c>
      <c r="AV1396" s="202" t="s">
        <v>240</v>
      </c>
      <c r="AW1396" s="202" t="s">
        <v>871</v>
      </c>
      <c r="AX1396" s="202" t="s">
        <v>857</v>
      </c>
      <c r="AY1396" s="204" t="s">
        <v>858</v>
      </c>
    </row>
    <row r="1397" spans="2:65" s="119" customFormat="1" ht="37.9" customHeight="1" x14ac:dyDescent="0.25">
      <c r="B1397" s="120"/>
      <c r="C1397" s="418" t="s">
        <v>2473</v>
      </c>
      <c r="D1397" s="418" t="s">
        <v>512</v>
      </c>
      <c r="E1397" s="419" t="s">
        <v>2466</v>
      </c>
      <c r="F1397" s="420" t="s">
        <v>2467</v>
      </c>
      <c r="G1397" s="421" t="s">
        <v>67</v>
      </c>
      <c r="H1397" s="422">
        <v>1</v>
      </c>
      <c r="I1397" s="423"/>
      <c r="J1397" s="423">
        <f>ROUND(I1397*H1397,2)</f>
        <v>0</v>
      </c>
      <c r="K1397" s="420" t="s">
        <v>792</v>
      </c>
      <c r="L1397" s="120"/>
      <c r="M1397" s="190" t="s">
        <v>792</v>
      </c>
      <c r="N1397" s="191" t="s">
        <v>809</v>
      </c>
      <c r="O1397" s="192">
        <v>0.48299999999999998</v>
      </c>
      <c r="P1397" s="192">
        <f>O1397*H1397</f>
        <v>0.48299999999999998</v>
      </c>
      <c r="Q1397" s="192">
        <v>6.9999999999999994E-5</v>
      </c>
      <c r="R1397" s="192">
        <f>Q1397*H1397</f>
        <v>6.9999999999999994E-5</v>
      </c>
      <c r="S1397" s="192">
        <v>0</v>
      </c>
      <c r="T1397" s="193">
        <f>S1397*H1397</f>
        <v>0</v>
      </c>
      <c r="AR1397" s="194" t="s">
        <v>955</v>
      </c>
      <c r="AT1397" s="194" t="s">
        <v>512</v>
      </c>
      <c r="AU1397" s="194" t="s">
        <v>240</v>
      </c>
      <c r="AY1397" s="112" t="s">
        <v>858</v>
      </c>
      <c r="BE1397" s="195">
        <f>IF(N1397="základní",J1397,0)</f>
        <v>0</v>
      </c>
      <c r="BF1397" s="195">
        <f>IF(N1397="snížená",J1397,0)</f>
        <v>0</v>
      </c>
      <c r="BG1397" s="195">
        <f>IF(N1397="zákl. přenesená",J1397,0)</f>
        <v>0</v>
      </c>
      <c r="BH1397" s="195">
        <f>IF(N1397="sníž. přenesená",J1397,0)</f>
        <v>0</v>
      </c>
      <c r="BI1397" s="195">
        <f>IF(N1397="nulová",J1397,0)</f>
        <v>0</v>
      </c>
      <c r="BJ1397" s="112" t="s">
        <v>544</v>
      </c>
      <c r="BK1397" s="195">
        <f>ROUND(I1397*H1397,2)</f>
        <v>0</v>
      </c>
      <c r="BL1397" s="112" t="s">
        <v>955</v>
      </c>
      <c r="BM1397" s="194" t="s">
        <v>2468</v>
      </c>
    </row>
    <row r="1398" spans="2:65" s="119" customFormat="1" ht="29.25" x14ac:dyDescent="0.25">
      <c r="B1398" s="120"/>
      <c r="D1398" s="196" t="s">
        <v>865</v>
      </c>
      <c r="F1398" s="197" t="s">
        <v>2467</v>
      </c>
      <c r="L1398" s="120"/>
      <c r="M1398" s="198"/>
      <c r="T1398" s="199"/>
      <c r="AT1398" s="112" t="s">
        <v>865</v>
      </c>
      <c r="AU1398" s="112" t="s">
        <v>240</v>
      </c>
    </row>
    <row r="1399" spans="2:65" s="202" customFormat="1" ht="11.25" x14ac:dyDescent="0.25">
      <c r="B1399" s="203"/>
      <c r="D1399" s="196" t="s">
        <v>869</v>
      </c>
      <c r="E1399" s="204" t="s">
        <v>792</v>
      </c>
      <c r="F1399" s="205" t="s">
        <v>544</v>
      </c>
      <c r="H1399" s="206">
        <v>1</v>
      </c>
      <c r="L1399" s="203"/>
      <c r="M1399" s="207"/>
      <c r="T1399" s="208"/>
      <c r="AT1399" s="204" t="s">
        <v>869</v>
      </c>
      <c r="AU1399" s="204" t="s">
        <v>240</v>
      </c>
      <c r="AV1399" s="202" t="s">
        <v>240</v>
      </c>
      <c r="AW1399" s="202" t="s">
        <v>871</v>
      </c>
      <c r="AX1399" s="202" t="s">
        <v>857</v>
      </c>
      <c r="AY1399" s="204" t="s">
        <v>858</v>
      </c>
    </row>
    <row r="1400" spans="2:65" s="119" customFormat="1" ht="44.25" customHeight="1" x14ac:dyDescent="0.25">
      <c r="B1400" s="120"/>
      <c r="C1400" s="418" t="s">
        <v>2478</v>
      </c>
      <c r="D1400" s="418" t="s">
        <v>512</v>
      </c>
      <c r="E1400" s="419" t="s">
        <v>2470</v>
      </c>
      <c r="F1400" s="420" t="s">
        <v>2471</v>
      </c>
      <c r="G1400" s="421" t="s">
        <v>67</v>
      </c>
      <c r="H1400" s="422">
        <v>21</v>
      </c>
      <c r="I1400" s="423"/>
      <c r="J1400" s="423">
        <f>ROUND(I1400*H1400,2)</f>
        <v>0</v>
      </c>
      <c r="K1400" s="420" t="s">
        <v>792</v>
      </c>
      <c r="L1400" s="120"/>
      <c r="M1400" s="190" t="s">
        <v>792</v>
      </c>
      <c r="N1400" s="191" t="s">
        <v>809</v>
      </c>
      <c r="O1400" s="192">
        <v>0.48299999999999998</v>
      </c>
      <c r="P1400" s="192">
        <f>O1400*H1400</f>
        <v>10.142999999999999</v>
      </c>
      <c r="Q1400" s="192">
        <v>6.9999999999999994E-5</v>
      </c>
      <c r="R1400" s="192">
        <f>Q1400*H1400</f>
        <v>1.47E-3</v>
      </c>
      <c r="S1400" s="192">
        <v>0</v>
      </c>
      <c r="T1400" s="193">
        <f>S1400*H1400</f>
        <v>0</v>
      </c>
      <c r="AR1400" s="194" t="s">
        <v>955</v>
      </c>
      <c r="AT1400" s="194" t="s">
        <v>512</v>
      </c>
      <c r="AU1400" s="194" t="s">
        <v>240</v>
      </c>
      <c r="AY1400" s="112" t="s">
        <v>858</v>
      </c>
      <c r="BE1400" s="195">
        <f>IF(N1400="základní",J1400,0)</f>
        <v>0</v>
      </c>
      <c r="BF1400" s="195">
        <f>IF(N1400="snížená",J1400,0)</f>
        <v>0</v>
      </c>
      <c r="BG1400" s="195">
        <f>IF(N1400="zákl. přenesená",J1400,0)</f>
        <v>0</v>
      </c>
      <c r="BH1400" s="195">
        <f>IF(N1400="sníž. přenesená",J1400,0)</f>
        <v>0</v>
      </c>
      <c r="BI1400" s="195">
        <f>IF(N1400="nulová",J1400,0)</f>
        <v>0</v>
      </c>
      <c r="BJ1400" s="112" t="s">
        <v>544</v>
      </c>
      <c r="BK1400" s="195">
        <f>ROUND(I1400*H1400,2)</f>
        <v>0</v>
      </c>
      <c r="BL1400" s="112" t="s">
        <v>955</v>
      </c>
      <c r="BM1400" s="194" t="s">
        <v>2472</v>
      </c>
    </row>
    <row r="1401" spans="2:65" s="119" customFormat="1" ht="29.25" x14ac:dyDescent="0.25">
      <c r="B1401" s="120"/>
      <c r="D1401" s="196" t="s">
        <v>865</v>
      </c>
      <c r="F1401" s="197" t="s">
        <v>2471</v>
      </c>
      <c r="L1401" s="120"/>
      <c r="M1401" s="198"/>
      <c r="T1401" s="199"/>
      <c r="AT1401" s="112" t="s">
        <v>865</v>
      </c>
      <c r="AU1401" s="112" t="s">
        <v>240</v>
      </c>
    </row>
    <row r="1402" spans="2:65" s="202" customFormat="1" ht="11.25" x14ac:dyDescent="0.25">
      <c r="B1402" s="203"/>
      <c r="D1402" s="196" t="s">
        <v>869</v>
      </c>
      <c r="E1402" s="204" t="s">
        <v>792</v>
      </c>
      <c r="F1402" s="205" t="s">
        <v>992</v>
      </c>
      <c r="H1402" s="206">
        <v>21</v>
      </c>
      <c r="L1402" s="203"/>
      <c r="M1402" s="207"/>
      <c r="T1402" s="208"/>
      <c r="AT1402" s="204" t="s">
        <v>869</v>
      </c>
      <c r="AU1402" s="204" t="s">
        <v>240</v>
      </c>
      <c r="AV1402" s="202" t="s">
        <v>240</v>
      </c>
      <c r="AW1402" s="202" t="s">
        <v>871</v>
      </c>
      <c r="AX1402" s="202" t="s">
        <v>857</v>
      </c>
      <c r="AY1402" s="204" t="s">
        <v>858</v>
      </c>
    </row>
    <row r="1403" spans="2:65" s="119" customFormat="1" ht="37.9" customHeight="1" x14ac:dyDescent="0.25">
      <c r="B1403" s="120"/>
      <c r="C1403" s="418" t="s">
        <v>2483</v>
      </c>
      <c r="D1403" s="418" t="s">
        <v>512</v>
      </c>
      <c r="E1403" s="419" t="s">
        <v>2474</v>
      </c>
      <c r="F1403" s="420" t="s">
        <v>2475</v>
      </c>
      <c r="G1403" s="421" t="s">
        <v>67</v>
      </c>
      <c r="H1403" s="422">
        <v>42</v>
      </c>
      <c r="I1403" s="423"/>
      <c r="J1403" s="423">
        <f>ROUND(I1403*H1403,2)</f>
        <v>0</v>
      </c>
      <c r="K1403" s="420" t="s">
        <v>792</v>
      </c>
      <c r="L1403" s="120"/>
      <c r="M1403" s="190" t="s">
        <v>792</v>
      </c>
      <c r="N1403" s="191" t="s">
        <v>809</v>
      </c>
      <c r="O1403" s="192">
        <v>0.48299999999999998</v>
      </c>
      <c r="P1403" s="192">
        <f>O1403*H1403</f>
        <v>20.285999999999998</v>
      </c>
      <c r="Q1403" s="192">
        <v>6.9999999999999994E-5</v>
      </c>
      <c r="R1403" s="192">
        <f>Q1403*H1403</f>
        <v>2.9399999999999999E-3</v>
      </c>
      <c r="S1403" s="192">
        <v>0</v>
      </c>
      <c r="T1403" s="193">
        <f>S1403*H1403</f>
        <v>0</v>
      </c>
      <c r="AR1403" s="194" t="s">
        <v>955</v>
      </c>
      <c r="AT1403" s="194" t="s">
        <v>512</v>
      </c>
      <c r="AU1403" s="194" t="s">
        <v>240</v>
      </c>
      <c r="AY1403" s="112" t="s">
        <v>858</v>
      </c>
      <c r="BE1403" s="195">
        <f>IF(N1403="základní",J1403,0)</f>
        <v>0</v>
      </c>
      <c r="BF1403" s="195">
        <f>IF(N1403="snížená",J1403,0)</f>
        <v>0</v>
      </c>
      <c r="BG1403" s="195">
        <f>IF(N1403="zákl. přenesená",J1403,0)</f>
        <v>0</v>
      </c>
      <c r="BH1403" s="195">
        <f>IF(N1403="sníž. přenesená",J1403,0)</f>
        <v>0</v>
      </c>
      <c r="BI1403" s="195">
        <f>IF(N1403="nulová",J1403,0)</f>
        <v>0</v>
      </c>
      <c r="BJ1403" s="112" t="s">
        <v>544</v>
      </c>
      <c r="BK1403" s="195">
        <f>ROUND(I1403*H1403,2)</f>
        <v>0</v>
      </c>
      <c r="BL1403" s="112" t="s">
        <v>955</v>
      </c>
      <c r="BM1403" s="194" t="s">
        <v>2476</v>
      </c>
    </row>
    <row r="1404" spans="2:65" s="119" customFormat="1" ht="29.25" x14ac:dyDescent="0.25">
      <c r="B1404" s="120"/>
      <c r="D1404" s="196" t="s">
        <v>865</v>
      </c>
      <c r="F1404" s="197" t="s">
        <v>2475</v>
      </c>
      <c r="L1404" s="120"/>
      <c r="M1404" s="198"/>
      <c r="T1404" s="199"/>
      <c r="AT1404" s="112" t="s">
        <v>865</v>
      </c>
      <c r="AU1404" s="112" t="s">
        <v>240</v>
      </c>
    </row>
    <row r="1405" spans="2:65" s="202" customFormat="1" ht="11.25" x14ac:dyDescent="0.25">
      <c r="B1405" s="203"/>
      <c r="D1405" s="196" t="s">
        <v>869</v>
      </c>
      <c r="E1405" s="204" t="s">
        <v>792</v>
      </c>
      <c r="F1405" s="205" t="s">
        <v>2477</v>
      </c>
      <c r="H1405" s="206">
        <v>42</v>
      </c>
      <c r="L1405" s="203"/>
      <c r="M1405" s="207"/>
      <c r="T1405" s="208"/>
      <c r="AT1405" s="204" t="s">
        <v>869</v>
      </c>
      <c r="AU1405" s="204" t="s">
        <v>240</v>
      </c>
      <c r="AV1405" s="202" t="s">
        <v>240</v>
      </c>
      <c r="AW1405" s="202" t="s">
        <v>871</v>
      </c>
      <c r="AX1405" s="202" t="s">
        <v>857</v>
      </c>
      <c r="AY1405" s="204" t="s">
        <v>858</v>
      </c>
    </row>
    <row r="1406" spans="2:65" s="119" customFormat="1" ht="44.25" customHeight="1" x14ac:dyDescent="0.25">
      <c r="B1406" s="120"/>
      <c r="C1406" s="418" t="s">
        <v>2489</v>
      </c>
      <c r="D1406" s="418" t="s">
        <v>512</v>
      </c>
      <c r="E1406" s="419" t="s">
        <v>2479</v>
      </c>
      <c r="F1406" s="420" t="s">
        <v>2480</v>
      </c>
      <c r="G1406" s="421" t="s">
        <v>85</v>
      </c>
      <c r="H1406" s="422">
        <v>11.5</v>
      </c>
      <c r="I1406" s="423"/>
      <c r="J1406" s="423">
        <f>ROUND(I1406*H1406,2)</f>
        <v>0</v>
      </c>
      <c r="K1406" s="420" t="s">
        <v>792</v>
      </c>
      <c r="L1406" s="120"/>
      <c r="M1406" s="190" t="s">
        <v>792</v>
      </c>
      <c r="N1406" s="191" t="s">
        <v>809</v>
      </c>
      <c r="O1406" s="192">
        <v>0.48299999999999998</v>
      </c>
      <c r="P1406" s="192">
        <f>O1406*H1406</f>
        <v>5.5545</v>
      </c>
      <c r="Q1406" s="192">
        <v>6.9999999999999994E-5</v>
      </c>
      <c r="R1406" s="192">
        <f>Q1406*H1406</f>
        <v>8.0499999999999994E-4</v>
      </c>
      <c r="S1406" s="192">
        <v>0</v>
      </c>
      <c r="T1406" s="193">
        <f>S1406*H1406</f>
        <v>0</v>
      </c>
      <c r="AR1406" s="194" t="s">
        <v>955</v>
      </c>
      <c r="AT1406" s="194" t="s">
        <v>512</v>
      </c>
      <c r="AU1406" s="194" t="s">
        <v>240</v>
      </c>
      <c r="AY1406" s="112" t="s">
        <v>858</v>
      </c>
      <c r="BE1406" s="195">
        <f>IF(N1406="základní",J1406,0)</f>
        <v>0</v>
      </c>
      <c r="BF1406" s="195">
        <f>IF(N1406="snížená",J1406,0)</f>
        <v>0</v>
      </c>
      <c r="BG1406" s="195">
        <f>IF(N1406="zákl. přenesená",J1406,0)</f>
        <v>0</v>
      </c>
      <c r="BH1406" s="195">
        <f>IF(N1406="sníž. přenesená",J1406,0)</f>
        <v>0</v>
      </c>
      <c r="BI1406" s="195">
        <f>IF(N1406="nulová",J1406,0)</f>
        <v>0</v>
      </c>
      <c r="BJ1406" s="112" t="s">
        <v>544</v>
      </c>
      <c r="BK1406" s="195">
        <f>ROUND(I1406*H1406,2)</f>
        <v>0</v>
      </c>
      <c r="BL1406" s="112" t="s">
        <v>955</v>
      </c>
      <c r="BM1406" s="194" t="s">
        <v>2481</v>
      </c>
    </row>
    <row r="1407" spans="2:65" s="119" customFormat="1" ht="29.25" x14ac:dyDescent="0.25">
      <c r="B1407" s="120"/>
      <c r="D1407" s="196" t="s">
        <v>865</v>
      </c>
      <c r="F1407" s="197" t="s">
        <v>2480</v>
      </c>
      <c r="L1407" s="120"/>
      <c r="M1407" s="198"/>
      <c r="T1407" s="199"/>
      <c r="AT1407" s="112" t="s">
        <v>865</v>
      </c>
      <c r="AU1407" s="112" t="s">
        <v>240</v>
      </c>
    </row>
    <row r="1408" spans="2:65" s="202" customFormat="1" ht="11.25" x14ac:dyDescent="0.25">
      <c r="B1408" s="203"/>
      <c r="D1408" s="196" t="s">
        <v>869</v>
      </c>
      <c r="E1408" s="204" t="s">
        <v>792</v>
      </c>
      <c r="F1408" s="205" t="s">
        <v>2482</v>
      </c>
      <c r="H1408" s="206">
        <v>11.5</v>
      </c>
      <c r="L1408" s="203"/>
      <c r="M1408" s="207"/>
      <c r="T1408" s="208"/>
      <c r="AT1408" s="204" t="s">
        <v>869</v>
      </c>
      <c r="AU1408" s="204" t="s">
        <v>240</v>
      </c>
      <c r="AV1408" s="202" t="s">
        <v>240</v>
      </c>
      <c r="AW1408" s="202" t="s">
        <v>871</v>
      </c>
      <c r="AX1408" s="202" t="s">
        <v>857</v>
      </c>
      <c r="AY1408" s="204" t="s">
        <v>858</v>
      </c>
    </row>
    <row r="1409" spans="2:65" s="119" customFormat="1" ht="24.2" customHeight="1" x14ac:dyDescent="0.25">
      <c r="B1409" s="120"/>
      <c r="C1409" s="418" t="s">
        <v>2498</v>
      </c>
      <c r="D1409" s="418" t="s">
        <v>512</v>
      </c>
      <c r="E1409" s="419" t="s">
        <v>211</v>
      </c>
      <c r="F1409" s="420" t="s">
        <v>212</v>
      </c>
      <c r="G1409" s="421" t="s">
        <v>63</v>
      </c>
      <c r="H1409" s="422">
        <v>1.623</v>
      </c>
      <c r="I1409" s="423"/>
      <c r="J1409" s="423">
        <f>ROUND(I1409*H1409,2)</f>
        <v>0</v>
      </c>
      <c r="K1409" s="420" t="s">
        <v>862</v>
      </c>
      <c r="L1409" s="120"/>
      <c r="M1409" s="190" t="s">
        <v>792</v>
      </c>
      <c r="N1409" s="191" t="s">
        <v>809</v>
      </c>
      <c r="O1409" s="192">
        <v>1.9750000000000001</v>
      </c>
      <c r="P1409" s="192">
        <f>O1409*H1409</f>
        <v>3.205425</v>
      </c>
      <c r="Q1409" s="192">
        <v>0</v>
      </c>
      <c r="R1409" s="192">
        <f>Q1409*H1409</f>
        <v>0</v>
      </c>
      <c r="S1409" s="192">
        <v>0</v>
      </c>
      <c r="T1409" s="193">
        <f>S1409*H1409</f>
        <v>0</v>
      </c>
      <c r="AR1409" s="194" t="s">
        <v>955</v>
      </c>
      <c r="AT1409" s="194" t="s">
        <v>512</v>
      </c>
      <c r="AU1409" s="194" t="s">
        <v>240</v>
      </c>
      <c r="AY1409" s="112" t="s">
        <v>858</v>
      </c>
      <c r="BE1409" s="195">
        <f>IF(N1409="základní",J1409,0)</f>
        <v>0</v>
      </c>
      <c r="BF1409" s="195">
        <f>IF(N1409="snížená",J1409,0)</f>
        <v>0</v>
      </c>
      <c r="BG1409" s="195">
        <f>IF(N1409="zákl. přenesená",J1409,0)</f>
        <v>0</v>
      </c>
      <c r="BH1409" s="195">
        <f>IF(N1409="sníž. přenesená",J1409,0)</f>
        <v>0</v>
      </c>
      <c r="BI1409" s="195">
        <f>IF(N1409="nulová",J1409,0)</f>
        <v>0</v>
      </c>
      <c r="BJ1409" s="112" t="s">
        <v>544</v>
      </c>
      <c r="BK1409" s="195">
        <f>ROUND(I1409*H1409,2)</f>
        <v>0</v>
      </c>
      <c r="BL1409" s="112" t="s">
        <v>955</v>
      </c>
      <c r="BM1409" s="194" t="s">
        <v>2484</v>
      </c>
    </row>
    <row r="1410" spans="2:65" s="119" customFormat="1" ht="29.25" x14ac:dyDescent="0.25">
      <c r="B1410" s="120"/>
      <c r="D1410" s="196" t="s">
        <v>865</v>
      </c>
      <c r="F1410" s="197" t="s">
        <v>2485</v>
      </c>
      <c r="L1410" s="120"/>
      <c r="M1410" s="198"/>
      <c r="T1410" s="199"/>
      <c r="AT1410" s="112" t="s">
        <v>865</v>
      </c>
      <c r="AU1410" s="112" t="s">
        <v>240</v>
      </c>
    </row>
    <row r="1411" spans="2:65" s="119" customFormat="1" x14ac:dyDescent="0.25">
      <c r="B1411" s="120"/>
      <c r="D1411" s="200" t="s">
        <v>867</v>
      </c>
      <c r="F1411" s="472" t="s">
        <v>2486</v>
      </c>
      <c r="L1411" s="120"/>
      <c r="M1411" s="198"/>
      <c r="T1411" s="199"/>
      <c r="AT1411" s="112" t="s">
        <v>867</v>
      </c>
      <c r="AU1411" s="112" t="s">
        <v>240</v>
      </c>
    </row>
    <row r="1412" spans="2:65" s="171" customFormat="1" ht="22.9" customHeight="1" x14ac:dyDescent="0.2">
      <c r="B1412" s="172"/>
      <c r="D1412" s="173" t="s">
        <v>854</v>
      </c>
      <c r="E1412" s="181" t="s">
        <v>2487</v>
      </c>
      <c r="F1412" s="181" t="s">
        <v>2488</v>
      </c>
      <c r="J1412" s="182">
        <f>BK1412</f>
        <v>0</v>
      </c>
      <c r="L1412" s="172"/>
      <c r="M1412" s="176"/>
      <c r="P1412" s="177">
        <f>SUM(P1413:P1543)</f>
        <v>498.179216</v>
      </c>
      <c r="R1412" s="177">
        <f>SUM(R1413:R1543)</f>
        <v>12.116358250000001</v>
      </c>
      <c r="T1412" s="178">
        <f>SUM(T1413:T1543)</f>
        <v>0</v>
      </c>
      <c r="AR1412" s="173" t="s">
        <v>240</v>
      </c>
      <c r="AT1412" s="179" t="s">
        <v>854</v>
      </c>
      <c r="AU1412" s="179" t="s">
        <v>544</v>
      </c>
      <c r="AY1412" s="173" t="s">
        <v>858</v>
      </c>
      <c r="BK1412" s="180">
        <f>SUM(BK1413:BK1543)</f>
        <v>0</v>
      </c>
    </row>
    <row r="1413" spans="2:65" s="119" customFormat="1" ht="16.5" customHeight="1" x14ac:dyDescent="0.25">
      <c r="B1413" s="120"/>
      <c r="C1413" s="418" t="s">
        <v>2504</v>
      </c>
      <c r="D1413" s="418" t="s">
        <v>512</v>
      </c>
      <c r="E1413" s="419" t="s">
        <v>2490</v>
      </c>
      <c r="F1413" s="420" t="s">
        <v>2491</v>
      </c>
      <c r="G1413" s="421" t="s">
        <v>66</v>
      </c>
      <c r="H1413" s="422">
        <v>305.42500000000001</v>
      </c>
      <c r="I1413" s="423"/>
      <c r="J1413" s="423">
        <f>ROUND(I1413*H1413,2)</f>
        <v>0</v>
      </c>
      <c r="K1413" s="420" t="s">
        <v>862</v>
      </c>
      <c r="L1413" s="120"/>
      <c r="M1413" s="190" t="s">
        <v>792</v>
      </c>
      <c r="N1413" s="191" t="s">
        <v>809</v>
      </c>
      <c r="O1413" s="192">
        <v>2.4E-2</v>
      </c>
      <c r="P1413" s="192">
        <f>O1413*H1413</f>
        <v>7.3302000000000005</v>
      </c>
      <c r="Q1413" s="192">
        <v>0</v>
      </c>
      <c r="R1413" s="192">
        <f>Q1413*H1413</f>
        <v>0</v>
      </c>
      <c r="S1413" s="192">
        <v>0</v>
      </c>
      <c r="T1413" s="193">
        <f>S1413*H1413</f>
        <v>0</v>
      </c>
      <c r="AR1413" s="194" t="s">
        <v>955</v>
      </c>
      <c r="AT1413" s="194" t="s">
        <v>512</v>
      </c>
      <c r="AU1413" s="194" t="s">
        <v>240</v>
      </c>
      <c r="AY1413" s="112" t="s">
        <v>858</v>
      </c>
      <c r="BE1413" s="195">
        <f>IF(N1413="základní",J1413,0)</f>
        <v>0</v>
      </c>
      <c r="BF1413" s="195">
        <f>IF(N1413="snížená",J1413,0)</f>
        <v>0</v>
      </c>
      <c r="BG1413" s="195">
        <f>IF(N1413="zákl. přenesená",J1413,0)</f>
        <v>0</v>
      </c>
      <c r="BH1413" s="195">
        <f>IF(N1413="sníž. přenesená",J1413,0)</f>
        <v>0</v>
      </c>
      <c r="BI1413" s="195">
        <f>IF(N1413="nulová",J1413,0)</f>
        <v>0</v>
      </c>
      <c r="BJ1413" s="112" t="s">
        <v>544</v>
      </c>
      <c r="BK1413" s="195">
        <f>ROUND(I1413*H1413,2)</f>
        <v>0</v>
      </c>
      <c r="BL1413" s="112" t="s">
        <v>955</v>
      </c>
      <c r="BM1413" s="194" t="s">
        <v>2492</v>
      </c>
    </row>
    <row r="1414" spans="2:65" s="119" customFormat="1" x14ac:dyDescent="0.25">
      <c r="B1414" s="120"/>
      <c r="D1414" s="196" t="s">
        <v>865</v>
      </c>
      <c r="F1414" s="197" t="s">
        <v>2493</v>
      </c>
      <c r="L1414" s="120"/>
      <c r="M1414" s="198"/>
      <c r="T1414" s="199"/>
      <c r="AT1414" s="112" t="s">
        <v>865</v>
      </c>
      <c r="AU1414" s="112" t="s">
        <v>240</v>
      </c>
    </row>
    <row r="1415" spans="2:65" s="119" customFormat="1" x14ac:dyDescent="0.25">
      <c r="B1415" s="120"/>
      <c r="D1415" s="200" t="s">
        <v>867</v>
      </c>
      <c r="F1415" s="472" t="s">
        <v>2494</v>
      </c>
      <c r="L1415" s="120"/>
      <c r="M1415" s="198"/>
      <c r="T1415" s="199"/>
      <c r="AT1415" s="112" t="s">
        <v>867</v>
      </c>
      <c r="AU1415" s="112" t="s">
        <v>240</v>
      </c>
    </row>
    <row r="1416" spans="2:65" s="202" customFormat="1" ht="11.25" x14ac:dyDescent="0.25">
      <c r="B1416" s="203"/>
      <c r="D1416" s="196" t="s">
        <v>869</v>
      </c>
      <c r="E1416" s="204" t="s">
        <v>792</v>
      </c>
      <c r="F1416" s="205" t="s">
        <v>2495</v>
      </c>
      <c r="H1416" s="206">
        <v>4.125</v>
      </c>
      <c r="L1416" s="203"/>
      <c r="M1416" s="207"/>
      <c r="T1416" s="208"/>
      <c r="AT1416" s="204" t="s">
        <v>869</v>
      </c>
      <c r="AU1416" s="204" t="s">
        <v>240</v>
      </c>
      <c r="AV1416" s="202" t="s">
        <v>240</v>
      </c>
      <c r="AW1416" s="202" t="s">
        <v>871</v>
      </c>
      <c r="AX1416" s="202" t="s">
        <v>857</v>
      </c>
      <c r="AY1416" s="204" t="s">
        <v>858</v>
      </c>
    </row>
    <row r="1417" spans="2:65" s="202" customFormat="1" ht="11.25" x14ac:dyDescent="0.25">
      <c r="B1417" s="203"/>
      <c r="D1417" s="196" t="s">
        <v>869</v>
      </c>
      <c r="E1417" s="204" t="s">
        <v>792</v>
      </c>
      <c r="F1417" s="205" t="s">
        <v>2496</v>
      </c>
      <c r="H1417" s="206">
        <v>15</v>
      </c>
      <c r="L1417" s="203"/>
      <c r="M1417" s="207"/>
      <c r="T1417" s="208"/>
      <c r="AT1417" s="204" t="s">
        <v>869</v>
      </c>
      <c r="AU1417" s="204" t="s">
        <v>240</v>
      </c>
      <c r="AV1417" s="202" t="s">
        <v>240</v>
      </c>
      <c r="AW1417" s="202" t="s">
        <v>871</v>
      </c>
      <c r="AX1417" s="202" t="s">
        <v>857</v>
      </c>
      <c r="AY1417" s="204" t="s">
        <v>858</v>
      </c>
    </row>
    <row r="1418" spans="2:65" s="202" customFormat="1" ht="11.25" x14ac:dyDescent="0.25">
      <c r="B1418" s="203"/>
      <c r="D1418" s="196" t="s">
        <v>869</v>
      </c>
      <c r="E1418" s="204" t="s">
        <v>792</v>
      </c>
      <c r="F1418" s="205" t="s">
        <v>2497</v>
      </c>
      <c r="H1418" s="206">
        <v>18.2</v>
      </c>
      <c r="L1418" s="203"/>
      <c r="M1418" s="207"/>
      <c r="T1418" s="208"/>
      <c r="AT1418" s="204" t="s">
        <v>869</v>
      </c>
      <c r="AU1418" s="204" t="s">
        <v>240</v>
      </c>
      <c r="AV1418" s="202" t="s">
        <v>240</v>
      </c>
      <c r="AW1418" s="202" t="s">
        <v>871</v>
      </c>
      <c r="AX1418" s="202" t="s">
        <v>857</v>
      </c>
      <c r="AY1418" s="204" t="s">
        <v>858</v>
      </c>
    </row>
    <row r="1419" spans="2:65" s="202" customFormat="1" ht="11.25" x14ac:dyDescent="0.25">
      <c r="B1419" s="203"/>
      <c r="D1419" s="196" t="s">
        <v>869</v>
      </c>
      <c r="E1419" s="204" t="s">
        <v>792</v>
      </c>
      <c r="F1419" s="205" t="s">
        <v>1971</v>
      </c>
      <c r="H1419" s="206">
        <v>29.69</v>
      </c>
      <c r="L1419" s="203"/>
      <c r="M1419" s="207"/>
      <c r="T1419" s="208"/>
      <c r="AT1419" s="204" t="s">
        <v>869</v>
      </c>
      <c r="AU1419" s="204" t="s">
        <v>240</v>
      </c>
      <c r="AV1419" s="202" t="s">
        <v>240</v>
      </c>
      <c r="AW1419" s="202" t="s">
        <v>871</v>
      </c>
      <c r="AX1419" s="202" t="s">
        <v>857</v>
      </c>
      <c r="AY1419" s="204" t="s">
        <v>858</v>
      </c>
    </row>
    <row r="1420" spans="2:65" s="202" customFormat="1" ht="11.25" x14ac:dyDescent="0.25">
      <c r="B1420" s="203"/>
      <c r="D1420" s="196" t="s">
        <v>869</v>
      </c>
      <c r="E1420" s="204" t="s">
        <v>792</v>
      </c>
      <c r="F1420" s="205" t="s">
        <v>1973</v>
      </c>
      <c r="H1420" s="206">
        <v>20.45</v>
      </c>
      <c r="L1420" s="203"/>
      <c r="M1420" s="207"/>
      <c r="T1420" s="208"/>
      <c r="AT1420" s="204" t="s">
        <v>869</v>
      </c>
      <c r="AU1420" s="204" t="s">
        <v>240</v>
      </c>
      <c r="AV1420" s="202" t="s">
        <v>240</v>
      </c>
      <c r="AW1420" s="202" t="s">
        <v>871</v>
      </c>
      <c r="AX1420" s="202" t="s">
        <v>857</v>
      </c>
      <c r="AY1420" s="204" t="s">
        <v>858</v>
      </c>
    </row>
    <row r="1421" spans="2:65" s="202" customFormat="1" ht="11.25" x14ac:dyDescent="0.25">
      <c r="B1421" s="203"/>
      <c r="D1421" s="196" t="s">
        <v>869</v>
      </c>
      <c r="E1421" s="204" t="s">
        <v>792</v>
      </c>
      <c r="F1421" s="205" t="s">
        <v>1974</v>
      </c>
      <c r="H1421" s="206">
        <v>34.32</v>
      </c>
      <c r="L1421" s="203"/>
      <c r="M1421" s="207"/>
      <c r="T1421" s="208"/>
      <c r="AT1421" s="204" t="s">
        <v>869</v>
      </c>
      <c r="AU1421" s="204" t="s">
        <v>240</v>
      </c>
      <c r="AV1421" s="202" t="s">
        <v>240</v>
      </c>
      <c r="AW1421" s="202" t="s">
        <v>871</v>
      </c>
      <c r="AX1421" s="202" t="s">
        <v>857</v>
      </c>
      <c r="AY1421" s="204" t="s">
        <v>858</v>
      </c>
    </row>
    <row r="1422" spans="2:65" s="202" customFormat="1" ht="11.25" x14ac:dyDescent="0.25">
      <c r="B1422" s="203"/>
      <c r="D1422" s="196" t="s">
        <v>869</v>
      </c>
      <c r="E1422" s="204" t="s">
        <v>792</v>
      </c>
      <c r="F1422" s="205" t="s">
        <v>2133</v>
      </c>
      <c r="H1422" s="206">
        <v>3.28</v>
      </c>
      <c r="L1422" s="203"/>
      <c r="M1422" s="207"/>
      <c r="T1422" s="208"/>
      <c r="AT1422" s="204" t="s">
        <v>869</v>
      </c>
      <c r="AU1422" s="204" t="s">
        <v>240</v>
      </c>
      <c r="AV1422" s="202" t="s">
        <v>240</v>
      </c>
      <c r="AW1422" s="202" t="s">
        <v>871</v>
      </c>
      <c r="AX1422" s="202" t="s">
        <v>857</v>
      </c>
      <c r="AY1422" s="204" t="s">
        <v>858</v>
      </c>
    </row>
    <row r="1423" spans="2:65" s="202" customFormat="1" ht="11.25" x14ac:dyDescent="0.25">
      <c r="B1423" s="203"/>
      <c r="D1423" s="196" t="s">
        <v>869</v>
      </c>
      <c r="E1423" s="204" t="s">
        <v>792</v>
      </c>
      <c r="F1423" s="205" t="s">
        <v>1975</v>
      </c>
      <c r="H1423" s="206">
        <v>9.81</v>
      </c>
      <c r="L1423" s="203"/>
      <c r="M1423" s="207"/>
      <c r="T1423" s="208"/>
      <c r="AT1423" s="204" t="s">
        <v>869</v>
      </c>
      <c r="AU1423" s="204" t="s">
        <v>240</v>
      </c>
      <c r="AV1423" s="202" t="s">
        <v>240</v>
      </c>
      <c r="AW1423" s="202" t="s">
        <v>871</v>
      </c>
      <c r="AX1423" s="202" t="s">
        <v>857</v>
      </c>
      <c r="AY1423" s="204" t="s">
        <v>858</v>
      </c>
    </row>
    <row r="1424" spans="2:65" s="202" customFormat="1" ht="11.25" x14ac:dyDescent="0.25">
      <c r="B1424" s="203"/>
      <c r="D1424" s="196" t="s">
        <v>869</v>
      </c>
      <c r="E1424" s="204" t="s">
        <v>792</v>
      </c>
      <c r="F1424" s="205" t="s">
        <v>2134</v>
      </c>
      <c r="H1424" s="206">
        <v>8.2200000000000006</v>
      </c>
      <c r="L1424" s="203"/>
      <c r="M1424" s="207"/>
      <c r="T1424" s="208"/>
      <c r="AT1424" s="204" t="s">
        <v>869</v>
      </c>
      <c r="AU1424" s="204" t="s">
        <v>240</v>
      </c>
      <c r="AV1424" s="202" t="s">
        <v>240</v>
      </c>
      <c r="AW1424" s="202" t="s">
        <v>871</v>
      </c>
      <c r="AX1424" s="202" t="s">
        <v>857</v>
      </c>
      <c r="AY1424" s="204" t="s">
        <v>858</v>
      </c>
    </row>
    <row r="1425" spans="2:65" s="202" customFormat="1" ht="11.25" x14ac:dyDescent="0.25">
      <c r="B1425" s="203"/>
      <c r="D1425" s="196" t="s">
        <v>869</v>
      </c>
      <c r="E1425" s="204" t="s">
        <v>792</v>
      </c>
      <c r="F1425" s="205" t="s">
        <v>2135</v>
      </c>
      <c r="H1425" s="206">
        <v>8.01</v>
      </c>
      <c r="L1425" s="203"/>
      <c r="M1425" s="207"/>
      <c r="T1425" s="208"/>
      <c r="AT1425" s="204" t="s">
        <v>869</v>
      </c>
      <c r="AU1425" s="204" t="s">
        <v>240</v>
      </c>
      <c r="AV1425" s="202" t="s">
        <v>240</v>
      </c>
      <c r="AW1425" s="202" t="s">
        <v>871</v>
      </c>
      <c r="AX1425" s="202" t="s">
        <v>857</v>
      </c>
      <c r="AY1425" s="204" t="s">
        <v>858</v>
      </c>
    </row>
    <row r="1426" spans="2:65" s="202" customFormat="1" ht="11.25" x14ac:dyDescent="0.25">
      <c r="B1426" s="203"/>
      <c r="D1426" s="196" t="s">
        <v>869</v>
      </c>
      <c r="E1426" s="204" t="s">
        <v>792</v>
      </c>
      <c r="F1426" s="205" t="s">
        <v>1976</v>
      </c>
      <c r="H1426" s="206">
        <v>9.7899999999999991</v>
      </c>
      <c r="L1426" s="203"/>
      <c r="M1426" s="207"/>
      <c r="T1426" s="208"/>
      <c r="AT1426" s="204" t="s">
        <v>869</v>
      </c>
      <c r="AU1426" s="204" t="s">
        <v>240</v>
      </c>
      <c r="AV1426" s="202" t="s">
        <v>240</v>
      </c>
      <c r="AW1426" s="202" t="s">
        <v>871</v>
      </c>
      <c r="AX1426" s="202" t="s">
        <v>857</v>
      </c>
      <c r="AY1426" s="204" t="s">
        <v>858</v>
      </c>
    </row>
    <row r="1427" spans="2:65" s="202" customFormat="1" ht="11.25" x14ac:dyDescent="0.25">
      <c r="B1427" s="203"/>
      <c r="D1427" s="196" t="s">
        <v>869</v>
      </c>
      <c r="E1427" s="204" t="s">
        <v>792</v>
      </c>
      <c r="F1427" s="205" t="s">
        <v>1977</v>
      </c>
      <c r="H1427" s="206">
        <v>4.0999999999999996</v>
      </c>
      <c r="L1427" s="203"/>
      <c r="M1427" s="207"/>
      <c r="T1427" s="208"/>
      <c r="AT1427" s="204" t="s">
        <v>869</v>
      </c>
      <c r="AU1427" s="204" t="s">
        <v>240</v>
      </c>
      <c r="AV1427" s="202" t="s">
        <v>240</v>
      </c>
      <c r="AW1427" s="202" t="s">
        <v>871</v>
      </c>
      <c r="AX1427" s="202" t="s">
        <v>857</v>
      </c>
      <c r="AY1427" s="204" t="s">
        <v>858</v>
      </c>
    </row>
    <row r="1428" spans="2:65" s="202" customFormat="1" ht="11.25" x14ac:dyDescent="0.25">
      <c r="B1428" s="203"/>
      <c r="D1428" s="196" t="s">
        <v>869</v>
      </c>
      <c r="E1428" s="204" t="s">
        <v>792</v>
      </c>
      <c r="F1428" s="205" t="s">
        <v>1978</v>
      </c>
      <c r="H1428" s="206">
        <v>7.39</v>
      </c>
      <c r="L1428" s="203"/>
      <c r="M1428" s="207"/>
      <c r="T1428" s="208"/>
      <c r="AT1428" s="204" t="s">
        <v>869</v>
      </c>
      <c r="AU1428" s="204" t="s">
        <v>240</v>
      </c>
      <c r="AV1428" s="202" t="s">
        <v>240</v>
      </c>
      <c r="AW1428" s="202" t="s">
        <v>871</v>
      </c>
      <c r="AX1428" s="202" t="s">
        <v>857</v>
      </c>
      <c r="AY1428" s="204" t="s">
        <v>858</v>
      </c>
    </row>
    <row r="1429" spans="2:65" s="202" customFormat="1" ht="11.25" x14ac:dyDescent="0.25">
      <c r="B1429" s="203"/>
      <c r="D1429" s="196" t="s">
        <v>869</v>
      </c>
      <c r="E1429" s="204" t="s">
        <v>792</v>
      </c>
      <c r="F1429" s="205" t="s">
        <v>2139</v>
      </c>
      <c r="H1429" s="206">
        <v>3.8</v>
      </c>
      <c r="L1429" s="203"/>
      <c r="M1429" s="207"/>
      <c r="T1429" s="208"/>
      <c r="AT1429" s="204" t="s">
        <v>869</v>
      </c>
      <c r="AU1429" s="204" t="s">
        <v>240</v>
      </c>
      <c r="AV1429" s="202" t="s">
        <v>240</v>
      </c>
      <c r="AW1429" s="202" t="s">
        <v>871</v>
      </c>
      <c r="AX1429" s="202" t="s">
        <v>857</v>
      </c>
      <c r="AY1429" s="204" t="s">
        <v>858</v>
      </c>
    </row>
    <row r="1430" spans="2:65" s="202" customFormat="1" ht="11.25" x14ac:dyDescent="0.25">
      <c r="B1430" s="203"/>
      <c r="D1430" s="196" t="s">
        <v>869</v>
      </c>
      <c r="E1430" s="204" t="s">
        <v>792</v>
      </c>
      <c r="F1430" s="205" t="s">
        <v>2140</v>
      </c>
      <c r="H1430" s="206">
        <v>1.71</v>
      </c>
      <c r="L1430" s="203"/>
      <c r="M1430" s="207"/>
      <c r="T1430" s="208"/>
      <c r="AT1430" s="204" t="s">
        <v>869</v>
      </c>
      <c r="AU1430" s="204" t="s">
        <v>240</v>
      </c>
      <c r="AV1430" s="202" t="s">
        <v>240</v>
      </c>
      <c r="AW1430" s="202" t="s">
        <v>871</v>
      </c>
      <c r="AX1430" s="202" t="s">
        <v>857</v>
      </c>
      <c r="AY1430" s="204" t="s">
        <v>858</v>
      </c>
    </row>
    <row r="1431" spans="2:65" s="202" customFormat="1" ht="11.25" x14ac:dyDescent="0.25">
      <c r="B1431" s="203"/>
      <c r="D1431" s="196" t="s">
        <v>869</v>
      </c>
      <c r="E1431" s="204" t="s">
        <v>792</v>
      </c>
      <c r="F1431" s="205" t="s">
        <v>1979</v>
      </c>
      <c r="H1431" s="206">
        <v>6.69</v>
      </c>
      <c r="L1431" s="203"/>
      <c r="M1431" s="207"/>
      <c r="T1431" s="208"/>
      <c r="AT1431" s="204" t="s">
        <v>869</v>
      </c>
      <c r="AU1431" s="204" t="s">
        <v>240</v>
      </c>
      <c r="AV1431" s="202" t="s">
        <v>240</v>
      </c>
      <c r="AW1431" s="202" t="s">
        <v>871</v>
      </c>
      <c r="AX1431" s="202" t="s">
        <v>857</v>
      </c>
      <c r="AY1431" s="204" t="s">
        <v>858</v>
      </c>
    </row>
    <row r="1432" spans="2:65" s="202" customFormat="1" ht="11.25" x14ac:dyDescent="0.25">
      <c r="B1432" s="203"/>
      <c r="D1432" s="196" t="s">
        <v>869</v>
      </c>
      <c r="E1432" s="204" t="s">
        <v>792</v>
      </c>
      <c r="F1432" s="205" t="s">
        <v>2141</v>
      </c>
      <c r="H1432" s="206">
        <v>2.95</v>
      </c>
      <c r="L1432" s="203"/>
      <c r="M1432" s="207"/>
      <c r="T1432" s="208"/>
      <c r="AT1432" s="204" t="s">
        <v>869</v>
      </c>
      <c r="AU1432" s="204" t="s">
        <v>240</v>
      </c>
      <c r="AV1432" s="202" t="s">
        <v>240</v>
      </c>
      <c r="AW1432" s="202" t="s">
        <v>871</v>
      </c>
      <c r="AX1432" s="202" t="s">
        <v>857</v>
      </c>
      <c r="AY1432" s="204" t="s">
        <v>858</v>
      </c>
    </row>
    <row r="1433" spans="2:65" s="202" customFormat="1" ht="11.25" x14ac:dyDescent="0.25">
      <c r="B1433" s="203"/>
      <c r="D1433" s="196" t="s">
        <v>869</v>
      </c>
      <c r="E1433" s="204" t="s">
        <v>792</v>
      </c>
      <c r="F1433" s="205" t="s">
        <v>1980</v>
      </c>
      <c r="H1433" s="206">
        <v>72.63</v>
      </c>
      <c r="L1433" s="203"/>
      <c r="M1433" s="207"/>
      <c r="T1433" s="208"/>
      <c r="AT1433" s="204" t="s">
        <v>869</v>
      </c>
      <c r="AU1433" s="204" t="s">
        <v>240</v>
      </c>
      <c r="AV1433" s="202" t="s">
        <v>240</v>
      </c>
      <c r="AW1433" s="202" t="s">
        <v>871</v>
      </c>
      <c r="AX1433" s="202" t="s">
        <v>857</v>
      </c>
      <c r="AY1433" s="204" t="s">
        <v>858</v>
      </c>
    </row>
    <row r="1434" spans="2:65" s="202" customFormat="1" ht="11.25" x14ac:dyDescent="0.25">
      <c r="B1434" s="203"/>
      <c r="D1434" s="196" t="s">
        <v>869</v>
      </c>
      <c r="E1434" s="204" t="s">
        <v>792</v>
      </c>
      <c r="F1434" s="205" t="s">
        <v>1981</v>
      </c>
      <c r="H1434" s="206">
        <v>45.26</v>
      </c>
      <c r="L1434" s="203"/>
      <c r="M1434" s="207"/>
      <c r="T1434" s="208"/>
      <c r="AT1434" s="204" t="s">
        <v>869</v>
      </c>
      <c r="AU1434" s="204" t="s">
        <v>240</v>
      </c>
      <c r="AV1434" s="202" t="s">
        <v>240</v>
      </c>
      <c r="AW1434" s="202" t="s">
        <v>871</v>
      </c>
      <c r="AX1434" s="202" t="s">
        <v>857</v>
      </c>
      <c r="AY1434" s="204" t="s">
        <v>858</v>
      </c>
    </row>
    <row r="1435" spans="2:65" s="119" customFormat="1" ht="16.5" customHeight="1" x14ac:dyDescent="0.25">
      <c r="B1435" s="120"/>
      <c r="C1435" s="418" t="s">
        <v>2510</v>
      </c>
      <c r="D1435" s="418" t="s">
        <v>512</v>
      </c>
      <c r="E1435" s="419" t="s">
        <v>215</v>
      </c>
      <c r="F1435" s="420" t="s">
        <v>216</v>
      </c>
      <c r="G1435" s="421" t="s">
        <v>66</v>
      </c>
      <c r="H1435" s="422">
        <v>602.13499999999999</v>
      </c>
      <c r="I1435" s="423"/>
      <c r="J1435" s="423">
        <f>ROUND(I1435*H1435,2)</f>
        <v>0</v>
      </c>
      <c r="K1435" s="420" t="s">
        <v>862</v>
      </c>
      <c r="L1435" s="120"/>
      <c r="M1435" s="190" t="s">
        <v>792</v>
      </c>
      <c r="N1435" s="191" t="s">
        <v>809</v>
      </c>
      <c r="O1435" s="192">
        <v>4.3999999999999997E-2</v>
      </c>
      <c r="P1435" s="192">
        <f>O1435*H1435</f>
        <v>26.493939999999998</v>
      </c>
      <c r="Q1435" s="192">
        <v>2.9999999999999997E-4</v>
      </c>
      <c r="R1435" s="192">
        <f>Q1435*H1435</f>
        <v>0.18064049999999998</v>
      </c>
      <c r="S1435" s="192">
        <v>0</v>
      </c>
      <c r="T1435" s="193">
        <f>S1435*H1435</f>
        <v>0</v>
      </c>
      <c r="AR1435" s="194" t="s">
        <v>955</v>
      </c>
      <c r="AT1435" s="194" t="s">
        <v>512</v>
      </c>
      <c r="AU1435" s="194" t="s">
        <v>240</v>
      </c>
      <c r="AY1435" s="112" t="s">
        <v>858</v>
      </c>
      <c r="BE1435" s="195">
        <f>IF(N1435="základní",J1435,0)</f>
        <v>0</v>
      </c>
      <c r="BF1435" s="195">
        <f>IF(N1435="snížená",J1435,0)</f>
        <v>0</v>
      </c>
      <c r="BG1435" s="195">
        <f>IF(N1435="zákl. přenesená",J1435,0)</f>
        <v>0</v>
      </c>
      <c r="BH1435" s="195">
        <f>IF(N1435="sníž. přenesená",J1435,0)</f>
        <v>0</v>
      </c>
      <c r="BI1435" s="195">
        <f>IF(N1435="nulová",J1435,0)</f>
        <v>0</v>
      </c>
      <c r="BJ1435" s="112" t="s">
        <v>544</v>
      </c>
      <c r="BK1435" s="195">
        <f>ROUND(I1435*H1435,2)</f>
        <v>0</v>
      </c>
      <c r="BL1435" s="112" t="s">
        <v>955</v>
      </c>
      <c r="BM1435" s="194" t="s">
        <v>2499</v>
      </c>
    </row>
    <row r="1436" spans="2:65" s="119" customFormat="1" ht="19.5" x14ac:dyDescent="0.25">
      <c r="B1436" s="120"/>
      <c r="D1436" s="196" t="s">
        <v>865</v>
      </c>
      <c r="F1436" s="197" t="s">
        <v>2500</v>
      </c>
      <c r="L1436" s="120"/>
      <c r="M1436" s="198"/>
      <c r="T1436" s="199"/>
      <c r="AT1436" s="112" t="s">
        <v>865</v>
      </c>
      <c r="AU1436" s="112" t="s">
        <v>240</v>
      </c>
    </row>
    <row r="1437" spans="2:65" s="119" customFormat="1" x14ac:dyDescent="0.25">
      <c r="B1437" s="120"/>
      <c r="D1437" s="200" t="s">
        <v>867</v>
      </c>
      <c r="F1437" s="472" t="s">
        <v>2501</v>
      </c>
      <c r="L1437" s="120"/>
      <c r="M1437" s="198"/>
      <c r="T1437" s="199"/>
      <c r="AT1437" s="112" t="s">
        <v>867</v>
      </c>
      <c r="AU1437" s="112" t="s">
        <v>240</v>
      </c>
    </row>
    <row r="1438" spans="2:65" s="202" customFormat="1" ht="11.25" x14ac:dyDescent="0.25">
      <c r="B1438" s="203"/>
      <c r="D1438" s="196" t="s">
        <v>869</v>
      </c>
      <c r="E1438" s="204" t="s">
        <v>792</v>
      </c>
      <c r="F1438" s="205" t="s">
        <v>2502</v>
      </c>
      <c r="H1438" s="206">
        <v>544.45000000000005</v>
      </c>
      <c r="L1438" s="203"/>
      <c r="M1438" s="207"/>
      <c r="T1438" s="208"/>
      <c r="AT1438" s="204" t="s">
        <v>869</v>
      </c>
      <c r="AU1438" s="204" t="s">
        <v>240</v>
      </c>
      <c r="AV1438" s="202" t="s">
        <v>240</v>
      </c>
      <c r="AW1438" s="202" t="s">
        <v>871</v>
      </c>
      <c r="AX1438" s="202" t="s">
        <v>857</v>
      </c>
      <c r="AY1438" s="204" t="s">
        <v>858</v>
      </c>
    </row>
    <row r="1439" spans="2:65" s="202" customFormat="1" ht="11.25" x14ac:dyDescent="0.25">
      <c r="B1439" s="203"/>
      <c r="D1439" s="196" t="s">
        <v>869</v>
      </c>
      <c r="E1439" s="204" t="s">
        <v>792</v>
      </c>
      <c r="F1439" s="205" t="s">
        <v>2503</v>
      </c>
      <c r="H1439" s="206">
        <v>24.484999999999999</v>
      </c>
      <c r="L1439" s="203"/>
      <c r="M1439" s="207"/>
      <c r="T1439" s="208"/>
      <c r="AT1439" s="204" t="s">
        <v>869</v>
      </c>
      <c r="AU1439" s="204" t="s">
        <v>240</v>
      </c>
      <c r="AV1439" s="202" t="s">
        <v>240</v>
      </c>
      <c r="AW1439" s="202" t="s">
        <v>871</v>
      </c>
      <c r="AX1439" s="202" t="s">
        <v>857</v>
      </c>
      <c r="AY1439" s="204" t="s">
        <v>858</v>
      </c>
    </row>
    <row r="1440" spans="2:65" s="202" customFormat="1" ht="11.25" x14ac:dyDescent="0.25">
      <c r="B1440" s="203"/>
      <c r="D1440" s="196" t="s">
        <v>869</v>
      </c>
      <c r="E1440" s="204" t="s">
        <v>792</v>
      </c>
      <c r="F1440" s="205" t="s">
        <v>2496</v>
      </c>
      <c r="H1440" s="206">
        <v>15</v>
      </c>
      <c r="L1440" s="203"/>
      <c r="M1440" s="207"/>
      <c r="T1440" s="208"/>
      <c r="AT1440" s="204" t="s">
        <v>869</v>
      </c>
      <c r="AU1440" s="204" t="s">
        <v>240</v>
      </c>
      <c r="AV1440" s="202" t="s">
        <v>240</v>
      </c>
      <c r="AW1440" s="202" t="s">
        <v>871</v>
      </c>
      <c r="AX1440" s="202" t="s">
        <v>857</v>
      </c>
      <c r="AY1440" s="204" t="s">
        <v>858</v>
      </c>
    </row>
    <row r="1441" spans="2:65" s="202" customFormat="1" ht="11.25" x14ac:dyDescent="0.25">
      <c r="B1441" s="203"/>
      <c r="D1441" s="196" t="s">
        <v>869</v>
      </c>
      <c r="E1441" s="204" t="s">
        <v>792</v>
      </c>
      <c r="F1441" s="205" t="s">
        <v>2497</v>
      </c>
      <c r="H1441" s="206">
        <v>18.2</v>
      </c>
      <c r="L1441" s="203"/>
      <c r="M1441" s="207"/>
      <c r="T1441" s="208"/>
      <c r="AT1441" s="204" t="s">
        <v>869</v>
      </c>
      <c r="AU1441" s="204" t="s">
        <v>240</v>
      </c>
      <c r="AV1441" s="202" t="s">
        <v>240</v>
      </c>
      <c r="AW1441" s="202" t="s">
        <v>871</v>
      </c>
      <c r="AX1441" s="202" t="s">
        <v>857</v>
      </c>
      <c r="AY1441" s="204" t="s">
        <v>858</v>
      </c>
    </row>
    <row r="1442" spans="2:65" s="119" customFormat="1" ht="21.75" customHeight="1" x14ac:dyDescent="0.25">
      <c r="B1442" s="120"/>
      <c r="C1442" s="418" t="s">
        <v>2517</v>
      </c>
      <c r="D1442" s="418" t="s">
        <v>512</v>
      </c>
      <c r="E1442" s="419" t="s">
        <v>2505</v>
      </c>
      <c r="F1442" s="420" t="s">
        <v>2506</v>
      </c>
      <c r="G1442" s="421" t="s">
        <v>66</v>
      </c>
      <c r="H1442" s="422">
        <v>272.22500000000002</v>
      </c>
      <c r="I1442" s="423"/>
      <c r="J1442" s="423">
        <f>ROUND(I1442*H1442,2)</f>
        <v>0</v>
      </c>
      <c r="K1442" s="420" t="s">
        <v>862</v>
      </c>
      <c r="L1442" s="120"/>
      <c r="M1442" s="190" t="s">
        <v>792</v>
      </c>
      <c r="N1442" s="191" t="s">
        <v>809</v>
      </c>
      <c r="O1442" s="192">
        <v>0.192</v>
      </c>
      <c r="P1442" s="192">
        <f>O1442*H1442</f>
        <v>52.267200000000003</v>
      </c>
      <c r="Q1442" s="192">
        <v>4.5500000000000002E-3</v>
      </c>
      <c r="R1442" s="192">
        <f>Q1442*H1442</f>
        <v>1.2386237500000001</v>
      </c>
      <c r="S1442" s="192">
        <v>0</v>
      </c>
      <c r="T1442" s="193">
        <f>S1442*H1442</f>
        <v>0</v>
      </c>
      <c r="AR1442" s="194" t="s">
        <v>955</v>
      </c>
      <c r="AT1442" s="194" t="s">
        <v>512</v>
      </c>
      <c r="AU1442" s="194" t="s">
        <v>240</v>
      </c>
      <c r="AY1442" s="112" t="s">
        <v>858</v>
      </c>
      <c r="BE1442" s="195">
        <f>IF(N1442="základní",J1442,0)</f>
        <v>0</v>
      </c>
      <c r="BF1442" s="195">
        <f>IF(N1442="snížená",J1442,0)</f>
        <v>0</v>
      </c>
      <c r="BG1442" s="195">
        <f>IF(N1442="zákl. přenesená",J1442,0)</f>
        <v>0</v>
      </c>
      <c r="BH1442" s="195">
        <f>IF(N1442="sníž. přenesená",J1442,0)</f>
        <v>0</v>
      </c>
      <c r="BI1442" s="195">
        <f>IF(N1442="nulová",J1442,0)</f>
        <v>0</v>
      </c>
      <c r="BJ1442" s="112" t="s">
        <v>544</v>
      </c>
      <c r="BK1442" s="195">
        <f>ROUND(I1442*H1442,2)</f>
        <v>0</v>
      </c>
      <c r="BL1442" s="112" t="s">
        <v>955</v>
      </c>
      <c r="BM1442" s="194" t="s">
        <v>2507</v>
      </c>
    </row>
    <row r="1443" spans="2:65" s="119" customFormat="1" ht="19.5" x14ac:dyDescent="0.25">
      <c r="B1443" s="120"/>
      <c r="D1443" s="196" t="s">
        <v>865</v>
      </c>
      <c r="F1443" s="197" t="s">
        <v>2508</v>
      </c>
      <c r="L1443" s="120"/>
      <c r="M1443" s="198"/>
      <c r="T1443" s="199"/>
      <c r="AT1443" s="112" t="s">
        <v>865</v>
      </c>
      <c r="AU1443" s="112" t="s">
        <v>240</v>
      </c>
    </row>
    <row r="1444" spans="2:65" s="119" customFormat="1" x14ac:dyDescent="0.25">
      <c r="B1444" s="120"/>
      <c r="D1444" s="200" t="s">
        <v>867</v>
      </c>
      <c r="F1444" s="472" t="s">
        <v>2509</v>
      </c>
      <c r="L1444" s="120"/>
      <c r="M1444" s="198"/>
      <c r="T1444" s="199"/>
      <c r="AT1444" s="112" t="s">
        <v>867</v>
      </c>
      <c r="AU1444" s="112" t="s">
        <v>240</v>
      </c>
    </row>
    <row r="1445" spans="2:65" s="202" customFormat="1" ht="11.25" x14ac:dyDescent="0.25">
      <c r="B1445" s="203"/>
      <c r="D1445" s="196" t="s">
        <v>869</v>
      </c>
      <c r="E1445" s="204" t="s">
        <v>792</v>
      </c>
      <c r="F1445" s="205" t="s">
        <v>2495</v>
      </c>
      <c r="H1445" s="206">
        <v>4.125</v>
      </c>
      <c r="L1445" s="203"/>
      <c r="M1445" s="207"/>
      <c r="T1445" s="208"/>
      <c r="AT1445" s="204" t="s">
        <v>869</v>
      </c>
      <c r="AU1445" s="204" t="s">
        <v>240</v>
      </c>
      <c r="AV1445" s="202" t="s">
        <v>240</v>
      </c>
      <c r="AW1445" s="202" t="s">
        <v>871</v>
      </c>
      <c r="AX1445" s="202" t="s">
        <v>857</v>
      </c>
      <c r="AY1445" s="204" t="s">
        <v>858</v>
      </c>
    </row>
    <row r="1446" spans="2:65" s="202" customFormat="1" ht="11.25" x14ac:dyDescent="0.25">
      <c r="B1446" s="203"/>
      <c r="D1446" s="196" t="s">
        <v>869</v>
      </c>
      <c r="E1446" s="204" t="s">
        <v>792</v>
      </c>
      <c r="F1446" s="205" t="s">
        <v>1971</v>
      </c>
      <c r="H1446" s="206">
        <v>29.69</v>
      </c>
      <c r="L1446" s="203"/>
      <c r="M1446" s="207"/>
      <c r="T1446" s="208"/>
      <c r="AT1446" s="204" t="s">
        <v>869</v>
      </c>
      <c r="AU1446" s="204" t="s">
        <v>240</v>
      </c>
      <c r="AV1446" s="202" t="s">
        <v>240</v>
      </c>
      <c r="AW1446" s="202" t="s">
        <v>871</v>
      </c>
      <c r="AX1446" s="202" t="s">
        <v>857</v>
      </c>
      <c r="AY1446" s="204" t="s">
        <v>858</v>
      </c>
    </row>
    <row r="1447" spans="2:65" s="202" customFormat="1" ht="11.25" x14ac:dyDescent="0.25">
      <c r="B1447" s="203"/>
      <c r="D1447" s="196" t="s">
        <v>869</v>
      </c>
      <c r="E1447" s="204" t="s">
        <v>792</v>
      </c>
      <c r="F1447" s="205" t="s">
        <v>1973</v>
      </c>
      <c r="H1447" s="206">
        <v>20.45</v>
      </c>
      <c r="L1447" s="203"/>
      <c r="M1447" s="207"/>
      <c r="T1447" s="208"/>
      <c r="AT1447" s="204" t="s">
        <v>869</v>
      </c>
      <c r="AU1447" s="204" t="s">
        <v>240</v>
      </c>
      <c r="AV1447" s="202" t="s">
        <v>240</v>
      </c>
      <c r="AW1447" s="202" t="s">
        <v>871</v>
      </c>
      <c r="AX1447" s="202" t="s">
        <v>857</v>
      </c>
      <c r="AY1447" s="204" t="s">
        <v>858</v>
      </c>
    </row>
    <row r="1448" spans="2:65" s="202" customFormat="1" ht="11.25" x14ac:dyDescent="0.25">
      <c r="B1448" s="203"/>
      <c r="D1448" s="196" t="s">
        <v>869</v>
      </c>
      <c r="E1448" s="204" t="s">
        <v>792</v>
      </c>
      <c r="F1448" s="205" t="s">
        <v>1974</v>
      </c>
      <c r="H1448" s="206">
        <v>34.32</v>
      </c>
      <c r="L1448" s="203"/>
      <c r="M1448" s="207"/>
      <c r="T1448" s="208"/>
      <c r="AT1448" s="204" t="s">
        <v>869</v>
      </c>
      <c r="AU1448" s="204" t="s">
        <v>240</v>
      </c>
      <c r="AV1448" s="202" t="s">
        <v>240</v>
      </c>
      <c r="AW1448" s="202" t="s">
        <v>871</v>
      </c>
      <c r="AX1448" s="202" t="s">
        <v>857</v>
      </c>
      <c r="AY1448" s="204" t="s">
        <v>858</v>
      </c>
    </row>
    <row r="1449" spans="2:65" s="202" customFormat="1" ht="11.25" x14ac:dyDescent="0.25">
      <c r="B1449" s="203"/>
      <c r="D1449" s="196" t="s">
        <v>869</v>
      </c>
      <c r="E1449" s="204" t="s">
        <v>792</v>
      </c>
      <c r="F1449" s="205" t="s">
        <v>2133</v>
      </c>
      <c r="H1449" s="206">
        <v>3.28</v>
      </c>
      <c r="L1449" s="203"/>
      <c r="M1449" s="207"/>
      <c r="T1449" s="208"/>
      <c r="AT1449" s="204" t="s">
        <v>869</v>
      </c>
      <c r="AU1449" s="204" t="s">
        <v>240</v>
      </c>
      <c r="AV1449" s="202" t="s">
        <v>240</v>
      </c>
      <c r="AW1449" s="202" t="s">
        <v>871</v>
      </c>
      <c r="AX1449" s="202" t="s">
        <v>857</v>
      </c>
      <c r="AY1449" s="204" t="s">
        <v>858</v>
      </c>
    </row>
    <row r="1450" spans="2:65" s="202" customFormat="1" ht="11.25" x14ac:dyDescent="0.25">
      <c r="B1450" s="203"/>
      <c r="D1450" s="196" t="s">
        <v>869</v>
      </c>
      <c r="E1450" s="204" t="s">
        <v>792</v>
      </c>
      <c r="F1450" s="205" t="s">
        <v>1975</v>
      </c>
      <c r="H1450" s="206">
        <v>9.81</v>
      </c>
      <c r="L1450" s="203"/>
      <c r="M1450" s="207"/>
      <c r="T1450" s="208"/>
      <c r="AT1450" s="204" t="s">
        <v>869</v>
      </c>
      <c r="AU1450" s="204" t="s">
        <v>240</v>
      </c>
      <c r="AV1450" s="202" t="s">
        <v>240</v>
      </c>
      <c r="AW1450" s="202" t="s">
        <v>871</v>
      </c>
      <c r="AX1450" s="202" t="s">
        <v>857</v>
      </c>
      <c r="AY1450" s="204" t="s">
        <v>858</v>
      </c>
    </row>
    <row r="1451" spans="2:65" s="202" customFormat="1" ht="11.25" x14ac:dyDescent="0.25">
      <c r="B1451" s="203"/>
      <c r="D1451" s="196" t="s">
        <v>869</v>
      </c>
      <c r="E1451" s="204" t="s">
        <v>792</v>
      </c>
      <c r="F1451" s="205" t="s">
        <v>2134</v>
      </c>
      <c r="H1451" s="206">
        <v>8.2200000000000006</v>
      </c>
      <c r="L1451" s="203"/>
      <c r="M1451" s="207"/>
      <c r="T1451" s="208"/>
      <c r="AT1451" s="204" t="s">
        <v>869</v>
      </c>
      <c r="AU1451" s="204" t="s">
        <v>240</v>
      </c>
      <c r="AV1451" s="202" t="s">
        <v>240</v>
      </c>
      <c r="AW1451" s="202" t="s">
        <v>871</v>
      </c>
      <c r="AX1451" s="202" t="s">
        <v>857</v>
      </c>
      <c r="AY1451" s="204" t="s">
        <v>858</v>
      </c>
    </row>
    <row r="1452" spans="2:65" s="202" customFormat="1" ht="11.25" x14ac:dyDescent="0.25">
      <c r="B1452" s="203"/>
      <c r="D1452" s="196" t="s">
        <v>869</v>
      </c>
      <c r="E1452" s="204" t="s">
        <v>792</v>
      </c>
      <c r="F1452" s="205" t="s">
        <v>2135</v>
      </c>
      <c r="H1452" s="206">
        <v>8.01</v>
      </c>
      <c r="L1452" s="203"/>
      <c r="M1452" s="207"/>
      <c r="T1452" s="208"/>
      <c r="AT1452" s="204" t="s">
        <v>869</v>
      </c>
      <c r="AU1452" s="204" t="s">
        <v>240</v>
      </c>
      <c r="AV1452" s="202" t="s">
        <v>240</v>
      </c>
      <c r="AW1452" s="202" t="s">
        <v>871</v>
      </c>
      <c r="AX1452" s="202" t="s">
        <v>857</v>
      </c>
      <c r="AY1452" s="204" t="s">
        <v>858</v>
      </c>
    </row>
    <row r="1453" spans="2:65" s="202" customFormat="1" ht="11.25" x14ac:dyDescent="0.25">
      <c r="B1453" s="203"/>
      <c r="D1453" s="196" t="s">
        <v>869</v>
      </c>
      <c r="E1453" s="204" t="s">
        <v>792</v>
      </c>
      <c r="F1453" s="205" t="s">
        <v>1976</v>
      </c>
      <c r="H1453" s="206">
        <v>9.7899999999999991</v>
      </c>
      <c r="L1453" s="203"/>
      <c r="M1453" s="207"/>
      <c r="T1453" s="208"/>
      <c r="AT1453" s="204" t="s">
        <v>869</v>
      </c>
      <c r="AU1453" s="204" t="s">
        <v>240</v>
      </c>
      <c r="AV1453" s="202" t="s">
        <v>240</v>
      </c>
      <c r="AW1453" s="202" t="s">
        <v>871</v>
      </c>
      <c r="AX1453" s="202" t="s">
        <v>857</v>
      </c>
      <c r="AY1453" s="204" t="s">
        <v>858</v>
      </c>
    </row>
    <row r="1454" spans="2:65" s="202" customFormat="1" ht="11.25" x14ac:dyDescent="0.25">
      <c r="B1454" s="203"/>
      <c r="D1454" s="196" t="s">
        <v>869</v>
      </c>
      <c r="E1454" s="204" t="s">
        <v>792</v>
      </c>
      <c r="F1454" s="205" t="s">
        <v>1977</v>
      </c>
      <c r="H1454" s="206">
        <v>4.0999999999999996</v>
      </c>
      <c r="L1454" s="203"/>
      <c r="M1454" s="207"/>
      <c r="T1454" s="208"/>
      <c r="AT1454" s="204" t="s">
        <v>869</v>
      </c>
      <c r="AU1454" s="204" t="s">
        <v>240</v>
      </c>
      <c r="AV1454" s="202" t="s">
        <v>240</v>
      </c>
      <c r="AW1454" s="202" t="s">
        <v>871</v>
      </c>
      <c r="AX1454" s="202" t="s">
        <v>857</v>
      </c>
      <c r="AY1454" s="204" t="s">
        <v>858</v>
      </c>
    </row>
    <row r="1455" spans="2:65" s="202" customFormat="1" ht="11.25" x14ac:dyDescent="0.25">
      <c r="B1455" s="203"/>
      <c r="D1455" s="196" t="s">
        <v>869</v>
      </c>
      <c r="E1455" s="204" t="s">
        <v>792</v>
      </c>
      <c r="F1455" s="205" t="s">
        <v>1978</v>
      </c>
      <c r="H1455" s="206">
        <v>7.39</v>
      </c>
      <c r="L1455" s="203"/>
      <c r="M1455" s="207"/>
      <c r="T1455" s="208"/>
      <c r="AT1455" s="204" t="s">
        <v>869</v>
      </c>
      <c r="AU1455" s="204" t="s">
        <v>240</v>
      </c>
      <c r="AV1455" s="202" t="s">
        <v>240</v>
      </c>
      <c r="AW1455" s="202" t="s">
        <v>871</v>
      </c>
      <c r="AX1455" s="202" t="s">
        <v>857</v>
      </c>
      <c r="AY1455" s="204" t="s">
        <v>858</v>
      </c>
    </row>
    <row r="1456" spans="2:65" s="202" customFormat="1" ht="11.25" x14ac:dyDescent="0.25">
      <c r="B1456" s="203"/>
      <c r="D1456" s="196" t="s">
        <v>869</v>
      </c>
      <c r="E1456" s="204" t="s">
        <v>792</v>
      </c>
      <c r="F1456" s="205" t="s">
        <v>2139</v>
      </c>
      <c r="H1456" s="206">
        <v>3.8</v>
      </c>
      <c r="L1456" s="203"/>
      <c r="M1456" s="207"/>
      <c r="T1456" s="208"/>
      <c r="AT1456" s="204" t="s">
        <v>869</v>
      </c>
      <c r="AU1456" s="204" t="s">
        <v>240</v>
      </c>
      <c r="AV1456" s="202" t="s">
        <v>240</v>
      </c>
      <c r="AW1456" s="202" t="s">
        <v>871</v>
      </c>
      <c r="AX1456" s="202" t="s">
        <v>857</v>
      </c>
      <c r="AY1456" s="204" t="s">
        <v>858</v>
      </c>
    </row>
    <row r="1457" spans="2:65" s="202" customFormat="1" ht="11.25" x14ac:dyDescent="0.25">
      <c r="B1457" s="203"/>
      <c r="D1457" s="196" t="s">
        <v>869</v>
      </c>
      <c r="E1457" s="204" t="s">
        <v>792</v>
      </c>
      <c r="F1457" s="205" t="s">
        <v>2140</v>
      </c>
      <c r="H1457" s="206">
        <v>1.71</v>
      </c>
      <c r="L1457" s="203"/>
      <c r="M1457" s="207"/>
      <c r="T1457" s="208"/>
      <c r="AT1457" s="204" t="s">
        <v>869</v>
      </c>
      <c r="AU1457" s="204" t="s">
        <v>240</v>
      </c>
      <c r="AV1457" s="202" t="s">
        <v>240</v>
      </c>
      <c r="AW1457" s="202" t="s">
        <v>871</v>
      </c>
      <c r="AX1457" s="202" t="s">
        <v>857</v>
      </c>
      <c r="AY1457" s="204" t="s">
        <v>858</v>
      </c>
    </row>
    <row r="1458" spans="2:65" s="202" customFormat="1" ht="11.25" x14ac:dyDescent="0.25">
      <c r="B1458" s="203"/>
      <c r="D1458" s="196" t="s">
        <v>869</v>
      </c>
      <c r="E1458" s="204" t="s">
        <v>792</v>
      </c>
      <c r="F1458" s="205" t="s">
        <v>1979</v>
      </c>
      <c r="H1458" s="206">
        <v>6.69</v>
      </c>
      <c r="L1458" s="203"/>
      <c r="M1458" s="207"/>
      <c r="T1458" s="208"/>
      <c r="AT1458" s="204" t="s">
        <v>869</v>
      </c>
      <c r="AU1458" s="204" t="s">
        <v>240</v>
      </c>
      <c r="AV1458" s="202" t="s">
        <v>240</v>
      </c>
      <c r="AW1458" s="202" t="s">
        <v>871</v>
      </c>
      <c r="AX1458" s="202" t="s">
        <v>857</v>
      </c>
      <c r="AY1458" s="204" t="s">
        <v>858</v>
      </c>
    </row>
    <row r="1459" spans="2:65" s="202" customFormat="1" ht="11.25" x14ac:dyDescent="0.25">
      <c r="B1459" s="203"/>
      <c r="D1459" s="196" t="s">
        <v>869</v>
      </c>
      <c r="E1459" s="204" t="s">
        <v>792</v>
      </c>
      <c r="F1459" s="205" t="s">
        <v>2141</v>
      </c>
      <c r="H1459" s="206">
        <v>2.95</v>
      </c>
      <c r="L1459" s="203"/>
      <c r="M1459" s="207"/>
      <c r="T1459" s="208"/>
      <c r="AT1459" s="204" t="s">
        <v>869</v>
      </c>
      <c r="AU1459" s="204" t="s">
        <v>240</v>
      </c>
      <c r="AV1459" s="202" t="s">
        <v>240</v>
      </c>
      <c r="AW1459" s="202" t="s">
        <v>871</v>
      </c>
      <c r="AX1459" s="202" t="s">
        <v>857</v>
      </c>
      <c r="AY1459" s="204" t="s">
        <v>858</v>
      </c>
    </row>
    <row r="1460" spans="2:65" s="202" customFormat="1" ht="11.25" x14ac:dyDescent="0.25">
      <c r="B1460" s="203"/>
      <c r="D1460" s="196" t="s">
        <v>869</v>
      </c>
      <c r="E1460" s="204" t="s">
        <v>792</v>
      </c>
      <c r="F1460" s="205" t="s">
        <v>1980</v>
      </c>
      <c r="H1460" s="206">
        <v>72.63</v>
      </c>
      <c r="L1460" s="203"/>
      <c r="M1460" s="207"/>
      <c r="T1460" s="208"/>
      <c r="AT1460" s="204" t="s">
        <v>869</v>
      </c>
      <c r="AU1460" s="204" t="s">
        <v>240</v>
      </c>
      <c r="AV1460" s="202" t="s">
        <v>240</v>
      </c>
      <c r="AW1460" s="202" t="s">
        <v>871</v>
      </c>
      <c r="AX1460" s="202" t="s">
        <v>857</v>
      </c>
      <c r="AY1460" s="204" t="s">
        <v>858</v>
      </c>
    </row>
    <row r="1461" spans="2:65" s="202" customFormat="1" ht="11.25" x14ac:dyDescent="0.25">
      <c r="B1461" s="203"/>
      <c r="D1461" s="196" t="s">
        <v>869</v>
      </c>
      <c r="E1461" s="204" t="s">
        <v>792</v>
      </c>
      <c r="F1461" s="205" t="s">
        <v>1981</v>
      </c>
      <c r="H1461" s="206">
        <v>45.26</v>
      </c>
      <c r="L1461" s="203"/>
      <c r="M1461" s="207"/>
      <c r="T1461" s="208"/>
      <c r="AT1461" s="204" t="s">
        <v>869</v>
      </c>
      <c r="AU1461" s="204" t="s">
        <v>240</v>
      </c>
      <c r="AV1461" s="202" t="s">
        <v>240</v>
      </c>
      <c r="AW1461" s="202" t="s">
        <v>871</v>
      </c>
      <c r="AX1461" s="202" t="s">
        <v>857</v>
      </c>
      <c r="AY1461" s="204" t="s">
        <v>858</v>
      </c>
    </row>
    <row r="1462" spans="2:65" s="119" customFormat="1" ht="37.9" customHeight="1" x14ac:dyDescent="0.25">
      <c r="B1462" s="120"/>
      <c r="C1462" s="418" t="s">
        <v>2524</v>
      </c>
      <c r="D1462" s="418" t="s">
        <v>512</v>
      </c>
      <c r="E1462" s="419" t="s">
        <v>2511</v>
      </c>
      <c r="F1462" s="420" t="s">
        <v>2512</v>
      </c>
      <c r="G1462" s="421" t="s">
        <v>85</v>
      </c>
      <c r="H1462" s="422">
        <v>29.1</v>
      </c>
      <c r="I1462" s="423"/>
      <c r="J1462" s="423">
        <f>ROUND(I1462*H1462,2)</f>
        <v>0</v>
      </c>
      <c r="K1462" s="420" t="s">
        <v>862</v>
      </c>
      <c r="L1462" s="120"/>
      <c r="M1462" s="190" t="s">
        <v>792</v>
      </c>
      <c r="N1462" s="191" t="s">
        <v>809</v>
      </c>
      <c r="O1462" s="192">
        <v>0.63300000000000001</v>
      </c>
      <c r="P1462" s="192">
        <f>O1462*H1462</f>
        <v>18.420300000000001</v>
      </c>
      <c r="Q1462" s="192">
        <v>1.8E-3</v>
      </c>
      <c r="R1462" s="192">
        <f>Q1462*H1462</f>
        <v>5.2380000000000003E-2</v>
      </c>
      <c r="S1462" s="192">
        <v>0</v>
      </c>
      <c r="T1462" s="193">
        <f>S1462*H1462</f>
        <v>0</v>
      </c>
      <c r="AR1462" s="194" t="s">
        <v>955</v>
      </c>
      <c r="AT1462" s="194" t="s">
        <v>512</v>
      </c>
      <c r="AU1462" s="194" t="s">
        <v>240</v>
      </c>
      <c r="AY1462" s="112" t="s">
        <v>858</v>
      </c>
      <c r="BE1462" s="195">
        <f>IF(N1462="základní",J1462,0)</f>
        <v>0</v>
      </c>
      <c r="BF1462" s="195">
        <f>IF(N1462="snížená",J1462,0)</f>
        <v>0</v>
      </c>
      <c r="BG1462" s="195">
        <f>IF(N1462="zákl. přenesená",J1462,0)</f>
        <v>0</v>
      </c>
      <c r="BH1462" s="195">
        <f>IF(N1462="sníž. přenesená",J1462,0)</f>
        <v>0</v>
      </c>
      <c r="BI1462" s="195">
        <f>IF(N1462="nulová",J1462,0)</f>
        <v>0</v>
      </c>
      <c r="BJ1462" s="112" t="s">
        <v>544</v>
      </c>
      <c r="BK1462" s="195">
        <f>ROUND(I1462*H1462,2)</f>
        <v>0</v>
      </c>
      <c r="BL1462" s="112" t="s">
        <v>955</v>
      </c>
      <c r="BM1462" s="194" t="s">
        <v>2513</v>
      </c>
    </row>
    <row r="1463" spans="2:65" s="119" customFormat="1" ht="29.25" x14ac:dyDescent="0.25">
      <c r="B1463" s="120"/>
      <c r="D1463" s="196" t="s">
        <v>865</v>
      </c>
      <c r="F1463" s="197" t="s">
        <v>2514</v>
      </c>
      <c r="L1463" s="120"/>
      <c r="M1463" s="198"/>
      <c r="T1463" s="199"/>
      <c r="AT1463" s="112" t="s">
        <v>865</v>
      </c>
      <c r="AU1463" s="112" t="s">
        <v>240</v>
      </c>
    </row>
    <row r="1464" spans="2:65" s="119" customFormat="1" x14ac:dyDescent="0.25">
      <c r="B1464" s="120"/>
      <c r="D1464" s="200" t="s">
        <v>867</v>
      </c>
      <c r="F1464" s="472" t="s">
        <v>2515</v>
      </c>
      <c r="L1464" s="120"/>
      <c r="M1464" s="198"/>
      <c r="T1464" s="199"/>
      <c r="AT1464" s="112" t="s">
        <v>867</v>
      </c>
      <c r="AU1464" s="112" t="s">
        <v>240</v>
      </c>
    </row>
    <row r="1465" spans="2:65" s="202" customFormat="1" ht="11.25" x14ac:dyDescent="0.25">
      <c r="B1465" s="203"/>
      <c r="D1465" s="196" t="s">
        <v>869</v>
      </c>
      <c r="E1465" s="204" t="s">
        <v>792</v>
      </c>
      <c r="F1465" s="205" t="s">
        <v>2516</v>
      </c>
      <c r="H1465" s="206">
        <v>29.1</v>
      </c>
      <c r="L1465" s="203"/>
      <c r="M1465" s="207"/>
      <c r="T1465" s="208"/>
      <c r="AT1465" s="204" t="s">
        <v>869</v>
      </c>
      <c r="AU1465" s="204" t="s">
        <v>240</v>
      </c>
      <c r="AV1465" s="202" t="s">
        <v>240</v>
      </c>
      <c r="AW1465" s="202" t="s">
        <v>871</v>
      </c>
      <c r="AX1465" s="202" t="s">
        <v>857</v>
      </c>
      <c r="AY1465" s="204" t="s">
        <v>858</v>
      </c>
    </row>
    <row r="1466" spans="2:65" s="119" customFormat="1" ht="37.9" customHeight="1" x14ac:dyDescent="0.25">
      <c r="B1466" s="120"/>
      <c r="C1466" s="418" t="s">
        <v>2531</v>
      </c>
      <c r="D1466" s="418" t="s">
        <v>512</v>
      </c>
      <c r="E1466" s="419" t="s">
        <v>2518</v>
      </c>
      <c r="F1466" s="420" t="s">
        <v>2519</v>
      </c>
      <c r="G1466" s="421" t="s">
        <v>85</v>
      </c>
      <c r="H1466" s="422">
        <v>34.5</v>
      </c>
      <c r="I1466" s="423"/>
      <c r="J1466" s="423">
        <f>ROUND(I1466*H1466,2)</f>
        <v>0</v>
      </c>
      <c r="K1466" s="420" t="s">
        <v>862</v>
      </c>
      <c r="L1466" s="120"/>
      <c r="M1466" s="190" t="s">
        <v>792</v>
      </c>
      <c r="N1466" s="191" t="s">
        <v>809</v>
      </c>
      <c r="O1466" s="192">
        <v>0.27600000000000002</v>
      </c>
      <c r="P1466" s="192">
        <f>O1466*H1466</f>
        <v>9.5220000000000002</v>
      </c>
      <c r="Q1466" s="192">
        <v>1.0200000000000001E-3</v>
      </c>
      <c r="R1466" s="192">
        <f>Q1466*H1466</f>
        <v>3.5189999999999999E-2</v>
      </c>
      <c r="S1466" s="192">
        <v>0</v>
      </c>
      <c r="T1466" s="193">
        <f>S1466*H1466</f>
        <v>0</v>
      </c>
      <c r="AR1466" s="194" t="s">
        <v>955</v>
      </c>
      <c r="AT1466" s="194" t="s">
        <v>512</v>
      </c>
      <c r="AU1466" s="194" t="s">
        <v>240</v>
      </c>
      <c r="AY1466" s="112" t="s">
        <v>858</v>
      </c>
      <c r="BE1466" s="195">
        <f>IF(N1466="základní",J1466,0)</f>
        <v>0</v>
      </c>
      <c r="BF1466" s="195">
        <f>IF(N1466="snížená",J1466,0)</f>
        <v>0</v>
      </c>
      <c r="BG1466" s="195">
        <f>IF(N1466="zákl. přenesená",J1466,0)</f>
        <v>0</v>
      </c>
      <c r="BH1466" s="195">
        <f>IF(N1466="sníž. přenesená",J1466,0)</f>
        <v>0</v>
      </c>
      <c r="BI1466" s="195">
        <f>IF(N1466="nulová",J1466,0)</f>
        <v>0</v>
      </c>
      <c r="BJ1466" s="112" t="s">
        <v>544</v>
      </c>
      <c r="BK1466" s="195">
        <f>ROUND(I1466*H1466,2)</f>
        <v>0</v>
      </c>
      <c r="BL1466" s="112" t="s">
        <v>955</v>
      </c>
      <c r="BM1466" s="194" t="s">
        <v>2520</v>
      </c>
    </row>
    <row r="1467" spans="2:65" s="119" customFormat="1" ht="29.25" x14ac:dyDescent="0.25">
      <c r="B1467" s="120"/>
      <c r="D1467" s="196" t="s">
        <v>865</v>
      </c>
      <c r="F1467" s="197" t="s">
        <v>2521</v>
      </c>
      <c r="L1467" s="120"/>
      <c r="M1467" s="198"/>
      <c r="T1467" s="199"/>
      <c r="AT1467" s="112" t="s">
        <v>865</v>
      </c>
      <c r="AU1467" s="112" t="s">
        <v>240</v>
      </c>
    </row>
    <row r="1468" spans="2:65" s="119" customFormat="1" x14ac:dyDescent="0.25">
      <c r="B1468" s="120"/>
      <c r="D1468" s="200" t="s">
        <v>867</v>
      </c>
      <c r="F1468" s="472" t="s">
        <v>2522</v>
      </c>
      <c r="L1468" s="120"/>
      <c r="M1468" s="198"/>
      <c r="T1468" s="199"/>
      <c r="AT1468" s="112" t="s">
        <v>867</v>
      </c>
      <c r="AU1468" s="112" t="s">
        <v>240</v>
      </c>
    </row>
    <row r="1469" spans="2:65" s="202" customFormat="1" ht="11.25" x14ac:dyDescent="0.25">
      <c r="B1469" s="203"/>
      <c r="D1469" s="196" t="s">
        <v>869</v>
      </c>
      <c r="E1469" s="204" t="s">
        <v>792</v>
      </c>
      <c r="F1469" s="205" t="s">
        <v>2523</v>
      </c>
      <c r="H1469" s="206">
        <v>34.5</v>
      </c>
      <c r="L1469" s="203"/>
      <c r="M1469" s="207"/>
      <c r="T1469" s="208"/>
      <c r="AT1469" s="204" t="s">
        <v>869</v>
      </c>
      <c r="AU1469" s="204" t="s">
        <v>240</v>
      </c>
      <c r="AV1469" s="202" t="s">
        <v>240</v>
      </c>
      <c r="AW1469" s="202" t="s">
        <v>871</v>
      </c>
      <c r="AX1469" s="202" t="s">
        <v>857</v>
      </c>
      <c r="AY1469" s="204" t="s">
        <v>858</v>
      </c>
    </row>
    <row r="1470" spans="2:65" s="119" customFormat="1" ht="44.25" customHeight="1" x14ac:dyDescent="0.25">
      <c r="B1470" s="120"/>
      <c r="C1470" s="418" t="s">
        <v>2538</v>
      </c>
      <c r="D1470" s="418" t="s">
        <v>512</v>
      </c>
      <c r="E1470" s="419" t="s">
        <v>2525</v>
      </c>
      <c r="F1470" s="420" t="s">
        <v>2526</v>
      </c>
      <c r="G1470" s="421" t="s">
        <v>85</v>
      </c>
      <c r="H1470" s="422">
        <v>39.200000000000003</v>
      </c>
      <c r="I1470" s="423"/>
      <c r="J1470" s="423">
        <f>ROUND(I1470*H1470,2)</f>
        <v>0</v>
      </c>
      <c r="K1470" s="420" t="s">
        <v>862</v>
      </c>
      <c r="L1470" s="120"/>
      <c r="M1470" s="190" t="s">
        <v>792</v>
      </c>
      <c r="N1470" s="191" t="s">
        <v>809</v>
      </c>
      <c r="O1470" s="192">
        <v>0.59399999999999997</v>
      </c>
      <c r="P1470" s="192">
        <f>O1470*H1470</f>
        <v>23.284800000000001</v>
      </c>
      <c r="Q1470" s="192">
        <v>1.8E-3</v>
      </c>
      <c r="R1470" s="192">
        <f>Q1470*H1470</f>
        <v>7.0559999999999998E-2</v>
      </c>
      <c r="S1470" s="192">
        <v>0</v>
      </c>
      <c r="T1470" s="193">
        <f>S1470*H1470</f>
        <v>0</v>
      </c>
      <c r="AR1470" s="194" t="s">
        <v>955</v>
      </c>
      <c r="AT1470" s="194" t="s">
        <v>512</v>
      </c>
      <c r="AU1470" s="194" t="s">
        <v>240</v>
      </c>
      <c r="AY1470" s="112" t="s">
        <v>858</v>
      </c>
      <c r="BE1470" s="195">
        <f>IF(N1470="základní",J1470,0)</f>
        <v>0</v>
      </c>
      <c r="BF1470" s="195">
        <f>IF(N1470="snížená",J1470,0)</f>
        <v>0</v>
      </c>
      <c r="BG1470" s="195">
        <f>IF(N1470="zákl. přenesená",J1470,0)</f>
        <v>0</v>
      </c>
      <c r="BH1470" s="195">
        <f>IF(N1470="sníž. přenesená",J1470,0)</f>
        <v>0</v>
      </c>
      <c r="BI1470" s="195">
        <f>IF(N1470="nulová",J1470,0)</f>
        <v>0</v>
      </c>
      <c r="BJ1470" s="112" t="s">
        <v>544</v>
      </c>
      <c r="BK1470" s="195">
        <f>ROUND(I1470*H1470,2)</f>
        <v>0</v>
      </c>
      <c r="BL1470" s="112" t="s">
        <v>955</v>
      </c>
      <c r="BM1470" s="194" t="s">
        <v>2527</v>
      </c>
    </row>
    <row r="1471" spans="2:65" s="119" customFormat="1" ht="29.25" x14ac:dyDescent="0.25">
      <c r="B1471" s="120"/>
      <c r="D1471" s="196" t="s">
        <v>865</v>
      </c>
      <c r="F1471" s="197" t="s">
        <v>2528</v>
      </c>
      <c r="L1471" s="120"/>
      <c r="M1471" s="198"/>
      <c r="T1471" s="199"/>
      <c r="AT1471" s="112" t="s">
        <v>865</v>
      </c>
      <c r="AU1471" s="112" t="s">
        <v>240</v>
      </c>
    </row>
    <row r="1472" spans="2:65" s="119" customFormat="1" x14ac:dyDescent="0.25">
      <c r="B1472" s="120"/>
      <c r="D1472" s="200" t="s">
        <v>867</v>
      </c>
      <c r="F1472" s="472" t="s">
        <v>2529</v>
      </c>
      <c r="L1472" s="120"/>
      <c r="M1472" s="198"/>
      <c r="T1472" s="199"/>
      <c r="AT1472" s="112" t="s">
        <v>867</v>
      </c>
      <c r="AU1472" s="112" t="s">
        <v>240</v>
      </c>
    </row>
    <row r="1473" spans="2:65" s="202" customFormat="1" ht="11.25" x14ac:dyDescent="0.25">
      <c r="B1473" s="203"/>
      <c r="D1473" s="196" t="s">
        <v>869</v>
      </c>
      <c r="E1473" s="204" t="s">
        <v>792</v>
      </c>
      <c r="F1473" s="205" t="s">
        <v>2530</v>
      </c>
      <c r="H1473" s="206">
        <v>39.200000000000003</v>
      </c>
      <c r="L1473" s="203"/>
      <c r="M1473" s="207"/>
      <c r="T1473" s="208"/>
      <c r="AT1473" s="204" t="s">
        <v>869</v>
      </c>
      <c r="AU1473" s="204" t="s">
        <v>240</v>
      </c>
      <c r="AV1473" s="202" t="s">
        <v>240</v>
      </c>
      <c r="AW1473" s="202" t="s">
        <v>871</v>
      </c>
      <c r="AX1473" s="202" t="s">
        <v>857</v>
      </c>
      <c r="AY1473" s="204" t="s">
        <v>858</v>
      </c>
    </row>
    <row r="1474" spans="2:65" s="119" customFormat="1" ht="44.25" customHeight="1" x14ac:dyDescent="0.25">
      <c r="B1474" s="120"/>
      <c r="C1474" s="418" t="s">
        <v>2544</v>
      </c>
      <c r="D1474" s="418" t="s">
        <v>512</v>
      </c>
      <c r="E1474" s="419" t="s">
        <v>2532</v>
      </c>
      <c r="F1474" s="420" t="s">
        <v>2533</v>
      </c>
      <c r="G1474" s="421" t="s">
        <v>85</v>
      </c>
      <c r="H1474" s="422">
        <v>36.4</v>
      </c>
      <c r="I1474" s="423"/>
      <c r="J1474" s="423">
        <f>ROUND(I1474*H1474,2)</f>
        <v>0</v>
      </c>
      <c r="K1474" s="420" t="s">
        <v>862</v>
      </c>
      <c r="L1474" s="120"/>
      <c r="M1474" s="190" t="s">
        <v>792</v>
      </c>
      <c r="N1474" s="191" t="s">
        <v>809</v>
      </c>
      <c r="O1474" s="192">
        <v>0.30399999999999999</v>
      </c>
      <c r="P1474" s="192">
        <f>O1474*H1474</f>
        <v>11.0656</v>
      </c>
      <c r="Q1474" s="192">
        <v>1.1999999999999999E-3</v>
      </c>
      <c r="R1474" s="192">
        <f>Q1474*H1474</f>
        <v>4.3679999999999997E-2</v>
      </c>
      <c r="S1474" s="192">
        <v>0</v>
      </c>
      <c r="T1474" s="193">
        <f>S1474*H1474</f>
        <v>0</v>
      </c>
      <c r="AR1474" s="194" t="s">
        <v>955</v>
      </c>
      <c r="AT1474" s="194" t="s">
        <v>512</v>
      </c>
      <c r="AU1474" s="194" t="s">
        <v>240</v>
      </c>
      <c r="AY1474" s="112" t="s">
        <v>858</v>
      </c>
      <c r="BE1474" s="195">
        <f>IF(N1474="základní",J1474,0)</f>
        <v>0</v>
      </c>
      <c r="BF1474" s="195">
        <f>IF(N1474="snížená",J1474,0)</f>
        <v>0</v>
      </c>
      <c r="BG1474" s="195">
        <f>IF(N1474="zákl. přenesená",J1474,0)</f>
        <v>0</v>
      </c>
      <c r="BH1474" s="195">
        <f>IF(N1474="sníž. přenesená",J1474,0)</f>
        <v>0</v>
      </c>
      <c r="BI1474" s="195">
        <f>IF(N1474="nulová",J1474,0)</f>
        <v>0</v>
      </c>
      <c r="BJ1474" s="112" t="s">
        <v>544</v>
      </c>
      <c r="BK1474" s="195">
        <f>ROUND(I1474*H1474,2)</f>
        <v>0</v>
      </c>
      <c r="BL1474" s="112" t="s">
        <v>955</v>
      </c>
      <c r="BM1474" s="194" t="s">
        <v>2534</v>
      </c>
    </row>
    <row r="1475" spans="2:65" s="119" customFormat="1" ht="29.25" x14ac:dyDescent="0.25">
      <c r="B1475" s="120"/>
      <c r="D1475" s="196" t="s">
        <v>865</v>
      </c>
      <c r="F1475" s="197" t="s">
        <v>2535</v>
      </c>
      <c r="L1475" s="120"/>
      <c r="M1475" s="198"/>
      <c r="T1475" s="199"/>
      <c r="AT1475" s="112" t="s">
        <v>865</v>
      </c>
      <c r="AU1475" s="112" t="s">
        <v>240</v>
      </c>
    </row>
    <row r="1476" spans="2:65" s="119" customFormat="1" x14ac:dyDescent="0.25">
      <c r="B1476" s="120"/>
      <c r="D1476" s="200" t="s">
        <v>867</v>
      </c>
      <c r="F1476" s="472" t="s">
        <v>2536</v>
      </c>
      <c r="L1476" s="120"/>
      <c r="M1476" s="198"/>
      <c r="T1476" s="199"/>
      <c r="AT1476" s="112" t="s">
        <v>867</v>
      </c>
      <c r="AU1476" s="112" t="s">
        <v>240</v>
      </c>
    </row>
    <row r="1477" spans="2:65" s="202" customFormat="1" ht="11.25" x14ac:dyDescent="0.25">
      <c r="B1477" s="203"/>
      <c r="D1477" s="196" t="s">
        <v>869</v>
      </c>
      <c r="E1477" s="204" t="s">
        <v>792</v>
      </c>
      <c r="F1477" s="205" t="s">
        <v>2537</v>
      </c>
      <c r="H1477" s="206">
        <v>36.4</v>
      </c>
      <c r="L1477" s="203"/>
      <c r="M1477" s="207"/>
      <c r="T1477" s="208"/>
      <c r="AT1477" s="204" t="s">
        <v>869</v>
      </c>
      <c r="AU1477" s="204" t="s">
        <v>240</v>
      </c>
      <c r="AV1477" s="202" t="s">
        <v>240</v>
      </c>
      <c r="AW1477" s="202" t="s">
        <v>871</v>
      </c>
      <c r="AX1477" s="202" t="s">
        <v>857</v>
      </c>
      <c r="AY1477" s="204" t="s">
        <v>858</v>
      </c>
    </row>
    <row r="1478" spans="2:65" s="119" customFormat="1" ht="33" customHeight="1" x14ac:dyDescent="0.25">
      <c r="B1478" s="120"/>
      <c r="C1478" s="432" t="s">
        <v>2551</v>
      </c>
      <c r="D1478" s="432" t="s">
        <v>932</v>
      </c>
      <c r="E1478" s="433" t="s">
        <v>2539</v>
      </c>
      <c r="F1478" s="434" t="s">
        <v>2540</v>
      </c>
      <c r="G1478" s="435" t="s">
        <v>66</v>
      </c>
      <c r="H1478" s="436">
        <v>21.896000000000001</v>
      </c>
      <c r="I1478" s="437"/>
      <c r="J1478" s="437">
        <f>ROUND(I1478*H1478,2)</f>
        <v>0</v>
      </c>
      <c r="K1478" s="434" t="s">
        <v>862</v>
      </c>
      <c r="L1478" s="215"/>
      <c r="M1478" s="216" t="s">
        <v>792</v>
      </c>
      <c r="N1478" s="217" t="s">
        <v>809</v>
      </c>
      <c r="O1478" s="192">
        <v>0</v>
      </c>
      <c r="P1478" s="192">
        <f>O1478*H1478</f>
        <v>0</v>
      </c>
      <c r="Q1478" s="192">
        <v>2.1999999999999999E-2</v>
      </c>
      <c r="R1478" s="192">
        <f>Q1478*H1478</f>
        <v>0.48171199999999997</v>
      </c>
      <c r="S1478" s="192">
        <v>0</v>
      </c>
      <c r="T1478" s="193">
        <f>S1478*H1478</f>
        <v>0</v>
      </c>
      <c r="AR1478" s="194" t="s">
        <v>1063</v>
      </c>
      <c r="AT1478" s="194" t="s">
        <v>932</v>
      </c>
      <c r="AU1478" s="194" t="s">
        <v>240</v>
      </c>
      <c r="AY1478" s="112" t="s">
        <v>858</v>
      </c>
      <c r="BE1478" s="195">
        <f>IF(N1478="základní",J1478,0)</f>
        <v>0</v>
      </c>
      <c r="BF1478" s="195">
        <f>IF(N1478="snížená",J1478,0)</f>
        <v>0</v>
      </c>
      <c r="BG1478" s="195">
        <f>IF(N1478="zákl. přenesená",J1478,0)</f>
        <v>0</v>
      </c>
      <c r="BH1478" s="195">
        <f>IF(N1478="sníž. přenesená",J1478,0)</f>
        <v>0</v>
      </c>
      <c r="BI1478" s="195">
        <f>IF(N1478="nulová",J1478,0)</f>
        <v>0</v>
      </c>
      <c r="BJ1478" s="112" t="s">
        <v>544</v>
      </c>
      <c r="BK1478" s="195">
        <f>ROUND(I1478*H1478,2)</f>
        <v>0</v>
      </c>
      <c r="BL1478" s="112" t="s">
        <v>955</v>
      </c>
      <c r="BM1478" s="194" t="s">
        <v>2541</v>
      </c>
    </row>
    <row r="1479" spans="2:65" s="119" customFormat="1" ht="19.5" x14ac:dyDescent="0.25">
      <c r="B1479" s="120"/>
      <c r="D1479" s="196" t="s">
        <v>865</v>
      </c>
      <c r="F1479" s="197" t="s">
        <v>2540</v>
      </c>
      <c r="L1479" s="120"/>
      <c r="M1479" s="198"/>
      <c r="T1479" s="199"/>
      <c r="AT1479" s="112" t="s">
        <v>865</v>
      </c>
      <c r="AU1479" s="112" t="s">
        <v>240</v>
      </c>
    </row>
    <row r="1480" spans="2:65" s="202" customFormat="1" ht="11.25" x14ac:dyDescent="0.25">
      <c r="B1480" s="203"/>
      <c r="D1480" s="196" t="s">
        <v>869</v>
      </c>
      <c r="E1480" s="204" t="s">
        <v>792</v>
      </c>
      <c r="F1480" s="205" t="s">
        <v>2542</v>
      </c>
      <c r="H1480" s="206">
        <v>19.04</v>
      </c>
      <c r="L1480" s="203"/>
      <c r="M1480" s="207"/>
      <c r="T1480" s="208"/>
      <c r="AT1480" s="204" t="s">
        <v>869</v>
      </c>
      <c r="AU1480" s="204" t="s">
        <v>240</v>
      </c>
      <c r="AV1480" s="202" t="s">
        <v>240</v>
      </c>
      <c r="AW1480" s="202" t="s">
        <v>871</v>
      </c>
      <c r="AX1480" s="202" t="s">
        <v>857</v>
      </c>
      <c r="AY1480" s="204" t="s">
        <v>858</v>
      </c>
    </row>
    <row r="1481" spans="2:65" s="202" customFormat="1" ht="11.25" x14ac:dyDescent="0.25">
      <c r="B1481" s="203"/>
      <c r="D1481" s="196" t="s">
        <v>869</v>
      </c>
      <c r="F1481" s="205" t="s">
        <v>2543</v>
      </c>
      <c r="H1481" s="206">
        <v>21.896000000000001</v>
      </c>
      <c r="L1481" s="203"/>
      <c r="M1481" s="207"/>
      <c r="T1481" s="208"/>
      <c r="AT1481" s="204" t="s">
        <v>869</v>
      </c>
      <c r="AU1481" s="204" t="s">
        <v>240</v>
      </c>
      <c r="AV1481" s="202" t="s">
        <v>240</v>
      </c>
      <c r="AW1481" s="202" t="s">
        <v>787</v>
      </c>
      <c r="AX1481" s="202" t="s">
        <v>544</v>
      </c>
      <c r="AY1481" s="204" t="s">
        <v>858</v>
      </c>
    </row>
    <row r="1482" spans="2:65" s="119" customFormat="1" ht="33" customHeight="1" x14ac:dyDescent="0.25">
      <c r="B1482" s="120"/>
      <c r="C1482" s="418" t="s">
        <v>2558</v>
      </c>
      <c r="D1482" s="418" t="s">
        <v>512</v>
      </c>
      <c r="E1482" s="419" t="s">
        <v>2545</v>
      </c>
      <c r="F1482" s="420" t="s">
        <v>2546</v>
      </c>
      <c r="G1482" s="421" t="s">
        <v>85</v>
      </c>
      <c r="H1482" s="422">
        <v>228</v>
      </c>
      <c r="I1482" s="423"/>
      <c r="J1482" s="423">
        <f>ROUND(I1482*H1482,2)</f>
        <v>0</v>
      </c>
      <c r="K1482" s="420" t="s">
        <v>862</v>
      </c>
      <c r="L1482" s="120"/>
      <c r="M1482" s="190" t="s">
        <v>792</v>
      </c>
      <c r="N1482" s="191" t="s">
        <v>809</v>
      </c>
      <c r="O1482" s="192">
        <v>0.19</v>
      </c>
      <c r="P1482" s="192">
        <f>O1482*H1482</f>
        <v>43.32</v>
      </c>
      <c r="Q1482" s="192">
        <v>4.2999999999999999E-4</v>
      </c>
      <c r="R1482" s="192">
        <f>Q1482*H1482</f>
        <v>9.8040000000000002E-2</v>
      </c>
      <c r="S1482" s="192">
        <v>0</v>
      </c>
      <c r="T1482" s="193">
        <f>S1482*H1482</f>
        <v>0</v>
      </c>
      <c r="AR1482" s="194" t="s">
        <v>955</v>
      </c>
      <c r="AT1482" s="194" t="s">
        <v>512</v>
      </c>
      <c r="AU1482" s="194" t="s">
        <v>240</v>
      </c>
      <c r="AY1482" s="112" t="s">
        <v>858</v>
      </c>
      <c r="BE1482" s="195">
        <f>IF(N1482="základní",J1482,0)</f>
        <v>0</v>
      </c>
      <c r="BF1482" s="195">
        <f>IF(N1482="snížená",J1482,0)</f>
        <v>0</v>
      </c>
      <c r="BG1482" s="195">
        <f>IF(N1482="zákl. přenesená",J1482,0)</f>
        <v>0</v>
      </c>
      <c r="BH1482" s="195">
        <f>IF(N1482="sníž. přenesená",J1482,0)</f>
        <v>0</v>
      </c>
      <c r="BI1482" s="195">
        <f>IF(N1482="nulová",J1482,0)</f>
        <v>0</v>
      </c>
      <c r="BJ1482" s="112" t="s">
        <v>544</v>
      </c>
      <c r="BK1482" s="195">
        <f>ROUND(I1482*H1482,2)</f>
        <v>0</v>
      </c>
      <c r="BL1482" s="112" t="s">
        <v>955</v>
      </c>
      <c r="BM1482" s="194" t="s">
        <v>2547</v>
      </c>
    </row>
    <row r="1483" spans="2:65" s="119" customFormat="1" ht="19.5" x14ac:dyDescent="0.25">
      <c r="B1483" s="120"/>
      <c r="D1483" s="196" t="s">
        <v>865</v>
      </c>
      <c r="F1483" s="197" t="s">
        <v>2548</v>
      </c>
      <c r="L1483" s="120"/>
      <c r="M1483" s="198"/>
      <c r="T1483" s="199"/>
      <c r="AT1483" s="112" t="s">
        <v>865</v>
      </c>
      <c r="AU1483" s="112" t="s">
        <v>240</v>
      </c>
    </row>
    <row r="1484" spans="2:65" s="119" customFormat="1" x14ac:dyDescent="0.25">
      <c r="B1484" s="120"/>
      <c r="D1484" s="200" t="s">
        <v>867</v>
      </c>
      <c r="F1484" s="472" t="s">
        <v>2549</v>
      </c>
      <c r="L1484" s="120"/>
      <c r="M1484" s="198"/>
      <c r="T1484" s="199"/>
      <c r="AT1484" s="112" t="s">
        <v>867</v>
      </c>
      <c r="AU1484" s="112" t="s">
        <v>240</v>
      </c>
    </row>
    <row r="1485" spans="2:65" s="202" customFormat="1" ht="11.25" x14ac:dyDescent="0.25">
      <c r="B1485" s="203"/>
      <c r="D1485" s="196" t="s">
        <v>869</v>
      </c>
      <c r="E1485" s="204" t="s">
        <v>792</v>
      </c>
      <c r="F1485" s="205" t="s">
        <v>2550</v>
      </c>
      <c r="H1485" s="206">
        <v>228</v>
      </c>
      <c r="L1485" s="203"/>
      <c r="M1485" s="207"/>
      <c r="T1485" s="208"/>
      <c r="AT1485" s="204" t="s">
        <v>869</v>
      </c>
      <c r="AU1485" s="204" t="s">
        <v>240</v>
      </c>
      <c r="AV1485" s="202" t="s">
        <v>240</v>
      </c>
      <c r="AW1485" s="202" t="s">
        <v>871</v>
      </c>
      <c r="AX1485" s="202" t="s">
        <v>857</v>
      </c>
      <c r="AY1485" s="204" t="s">
        <v>858</v>
      </c>
    </row>
    <row r="1486" spans="2:65" s="119" customFormat="1" ht="44.25" customHeight="1" x14ac:dyDescent="0.25">
      <c r="B1486" s="120"/>
      <c r="C1486" s="418" t="s">
        <v>2564</v>
      </c>
      <c r="D1486" s="418" t="s">
        <v>512</v>
      </c>
      <c r="E1486" s="419" t="s">
        <v>2552</v>
      </c>
      <c r="F1486" s="420" t="s">
        <v>2553</v>
      </c>
      <c r="G1486" s="421" t="s">
        <v>85</v>
      </c>
      <c r="H1486" s="422">
        <v>16.850000000000001</v>
      </c>
      <c r="I1486" s="423"/>
      <c r="J1486" s="423">
        <f>ROUND(I1486*H1486,2)</f>
        <v>0</v>
      </c>
      <c r="K1486" s="420" t="s">
        <v>862</v>
      </c>
      <c r="L1486" s="120"/>
      <c r="M1486" s="190" t="s">
        <v>792</v>
      </c>
      <c r="N1486" s="191" t="s">
        <v>809</v>
      </c>
      <c r="O1486" s="192">
        <v>0.26900000000000002</v>
      </c>
      <c r="P1486" s="192">
        <f>O1486*H1486</f>
        <v>4.5326500000000003</v>
      </c>
      <c r="Q1486" s="192">
        <v>4.2999999999999999E-4</v>
      </c>
      <c r="R1486" s="192">
        <f>Q1486*H1486</f>
        <v>7.2455000000000002E-3</v>
      </c>
      <c r="S1486" s="192">
        <v>0</v>
      </c>
      <c r="T1486" s="193">
        <f>S1486*H1486</f>
        <v>0</v>
      </c>
      <c r="AR1486" s="194" t="s">
        <v>955</v>
      </c>
      <c r="AT1486" s="194" t="s">
        <v>512</v>
      </c>
      <c r="AU1486" s="194" t="s">
        <v>240</v>
      </c>
      <c r="AY1486" s="112" t="s">
        <v>858</v>
      </c>
      <c r="BE1486" s="195">
        <f>IF(N1486="základní",J1486,0)</f>
        <v>0</v>
      </c>
      <c r="BF1486" s="195">
        <f>IF(N1486="snížená",J1486,0)</f>
        <v>0</v>
      </c>
      <c r="BG1486" s="195">
        <f>IF(N1486="zákl. přenesená",J1486,0)</f>
        <v>0</v>
      </c>
      <c r="BH1486" s="195">
        <f>IF(N1486="sníž. přenesená",J1486,0)</f>
        <v>0</v>
      </c>
      <c r="BI1486" s="195">
        <f>IF(N1486="nulová",J1486,0)</f>
        <v>0</v>
      </c>
      <c r="BJ1486" s="112" t="s">
        <v>544</v>
      </c>
      <c r="BK1486" s="195">
        <f>ROUND(I1486*H1486,2)</f>
        <v>0</v>
      </c>
      <c r="BL1486" s="112" t="s">
        <v>955</v>
      </c>
      <c r="BM1486" s="194" t="s">
        <v>2554</v>
      </c>
    </row>
    <row r="1487" spans="2:65" s="119" customFormat="1" ht="29.25" x14ac:dyDescent="0.25">
      <c r="B1487" s="120"/>
      <c r="D1487" s="196" t="s">
        <v>865</v>
      </c>
      <c r="F1487" s="197" t="s">
        <v>2555</v>
      </c>
      <c r="L1487" s="120"/>
      <c r="M1487" s="198"/>
      <c r="T1487" s="199"/>
      <c r="AT1487" s="112" t="s">
        <v>865</v>
      </c>
      <c r="AU1487" s="112" t="s">
        <v>240</v>
      </c>
    </row>
    <row r="1488" spans="2:65" s="119" customFormat="1" x14ac:dyDescent="0.25">
      <c r="B1488" s="120"/>
      <c r="D1488" s="200" t="s">
        <v>867</v>
      </c>
      <c r="F1488" s="472" t="s">
        <v>2556</v>
      </c>
      <c r="L1488" s="120"/>
      <c r="M1488" s="198"/>
      <c r="T1488" s="199"/>
      <c r="AT1488" s="112" t="s">
        <v>867</v>
      </c>
      <c r="AU1488" s="112" t="s">
        <v>240</v>
      </c>
    </row>
    <row r="1489" spans="2:65" s="202" customFormat="1" ht="11.25" x14ac:dyDescent="0.25">
      <c r="B1489" s="203"/>
      <c r="D1489" s="196" t="s">
        <v>869</v>
      </c>
      <c r="E1489" s="204" t="s">
        <v>792</v>
      </c>
      <c r="F1489" s="205" t="s">
        <v>2557</v>
      </c>
      <c r="H1489" s="206">
        <v>16.850000000000001</v>
      </c>
      <c r="L1489" s="203"/>
      <c r="M1489" s="207"/>
      <c r="T1489" s="208"/>
      <c r="AT1489" s="204" t="s">
        <v>869</v>
      </c>
      <c r="AU1489" s="204" t="s">
        <v>240</v>
      </c>
      <c r="AV1489" s="202" t="s">
        <v>240</v>
      </c>
      <c r="AW1489" s="202" t="s">
        <v>871</v>
      </c>
      <c r="AX1489" s="202" t="s">
        <v>857</v>
      </c>
      <c r="AY1489" s="204" t="s">
        <v>858</v>
      </c>
    </row>
    <row r="1490" spans="2:65" s="119" customFormat="1" ht="37.9" customHeight="1" x14ac:dyDescent="0.25">
      <c r="B1490" s="120"/>
      <c r="C1490" s="418" t="s">
        <v>2570</v>
      </c>
      <c r="D1490" s="418" t="s">
        <v>512</v>
      </c>
      <c r="E1490" s="419" t="s">
        <v>2559</v>
      </c>
      <c r="F1490" s="420" t="s">
        <v>2560</v>
      </c>
      <c r="G1490" s="421" t="s">
        <v>66</v>
      </c>
      <c r="H1490" s="422">
        <v>272.22500000000002</v>
      </c>
      <c r="I1490" s="423"/>
      <c r="J1490" s="423">
        <f>ROUND(I1490*H1490,2)</f>
        <v>0</v>
      </c>
      <c r="K1490" s="420" t="s">
        <v>862</v>
      </c>
      <c r="L1490" s="120"/>
      <c r="M1490" s="190" t="s">
        <v>792</v>
      </c>
      <c r="N1490" s="191" t="s">
        <v>809</v>
      </c>
      <c r="O1490" s="192">
        <v>0.79200000000000004</v>
      </c>
      <c r="P1490" s="192">
        <f>O1490*H1490</f>
        <v>215.60220000000004</v>
      </c>
      <c r="Q1490" s="192">
        <v>6.0000000000000001E-3</v>
      </c>
      <c r="R1490" s="192">
        <f>Q1490*H1490</f>
        <v>1.6333500000000001</v>
      </c>
      <c r="S1490" s="192">
        <v>0</v>
      </c>
      <c r="T1490" s="193">
        <f>S1490*H1490</f>
        <v>0</v>
      </c>
      <c r="AR1490" s="194" t="s">
        <v>955</v>
      </c>
      <c r="AT1490" s="194" t="s">
        <v>512</v>
      </c>
      <c r="AU1490" s="194" t="s">
        <v>240</v>
      </c>
      <c r="AY1490" s="112" t="s">
        <v>858</v>
      </c>
      <c r="BE1490" s="195">
        <f>IF(N1490="základní",J1490,0)</f>
        <v>0</v>
      </c>
      <c r="BF1490" s="195">
        <f>IF(N1490="snížená",J1490,0)</f>
        <v>0</v>
      </c>
      <c r="BG1490" s="195">
        <f>IF(N1490="zákl. přenesená",J1490,0)</f>
        <v>0</v>
      </c>
      <c r="BH1490" s="195">
        <f>IF(N1490="sníž. přenesená",J1490,0)</f>
        <v>0</v>
      </c>
      <c r="BI1490" s="195">
        <f>IF(N1490="nulová",J1490,0)</f>
        <v>0</v>
      </c>
      <c r="BJ1490" s="112" t="s">
        <v>544</v>
      </c>
      <c r="BK1490" s="195">
        <f>ROUND(I1490*H1490,2)</f>
        <v>0</v>
      </c>
      <c r="BL1490" s="112" t="s">
        <v>955</v>
      </c>
      <c r="BM1490" s="194" t="s">
        <v>2561</v>
      </c>
    </row>
    <row r="1491" spans="2:65" s="119" customFormat="1" ht="29.25" x14ac:dyDescent="0.25">
      <c r="B1491" s="120"/>
      <c r="D1491" s="196" t="s">
        <v>865</v>
      </c>
      <c r="F1491" s="197" t="s">
        <v>2562</v>
      </c>
      <c r="L1491" s="120"/>
      <c r="M1491" s="198"/>
      <c r="T1491" s="199"/>
      <c r="AT1491" s="112" t="s">
        <v>865</v>
      </c>
      <c r="AU1491" s="112" t="s">
        <v>240</v>
      </c>
    </row>
    <row r="1492" spans="2:65" s="119" customFormat="1" x14ac:dyDescent="0.25">
      <c r="B1492" s="120"/>
      <c r="D1492" s="200" t="s">
        <v>867</v>
      </c>
      <c r="F1492" s="472" t="s">
        <v>2563</v>
      </c>
      <c r="L1492" s="120"/>
      <c r="M1492" s="198"/>
      <c r="T1492" s="199"/>
      <c r="AT1492" s="112" t="s">
        <v>867</v>
      </c>
      <c r="AU1492" s="112" t="s">
        <v>240</v>
      </c>
    </row>
    <row r="1493" spans="2:65" s="202" customFormat="1" ht="11.25" x14ac:dyDescent="0.25">
      <c r="B1493" s="203"/>
      <c r="D1493" s="196" t="s">
        <v>869</v>
      </c>
      <c r="E1493" s="204" t="s">
        <v>792</v>
      </c>
      <c r="F1493" s="205" t="s">
        <v>2495</v>
      </c>
      <c r="H1493" s="206">
        <v>4.125</v>
      </c>
      <c r="L1493" s="203"/>
      <c r="M1493" s="207"/>
      <c r="T1493" s="208"/>
      <c r="AT1493" s="204" t="s">
        <v>869</v>
      </c>
      <c r="AU1493" s="204" t="s">
        <v>240</v>
      </c>
      <c r="AV1493" s="202" t="s">
        <v>240</v>
      </c>
      <c r="AW1493" s="202" t="s">
        <v>871</v>
      </c>
      <c r="AX1493" s="202" t="s">
        <v>857</v>
      </c>
      <c r="AY1493" s="204" t="s">
        <v>858</v>
      </c>
    </row>
    <row r="1494" spans="2:65" s="202" customFormat="1" ht="11.25" x14ac:dyDescent="0.25">
      <c r="B1494" s="203"/>
      <c r="D1494" s="196" t="s">
        <v>869</v>
      </c>
      <c r="E1494" s="204" t="s">
        <v>792</v>
      </c>
      <c r="F1494" s="205" t="s">
        <v>1971</v>
      </c>
      <c r="H1494" s="206">
        <v>29.69</v>
      </c>
      <c r="L1494" s="203"/>
      <c r="M1494" s="207"/>
      <c r="T1494" s="208"/>
      <c r="AT1494" s="204" t="s">
        <v>869</v>
      </c>
      <c r="AU1494" s="204" t="s">
        <v>240</v>
      </c>
      <c r="AV1494" s="202" t="s">
        <v>240</v>
      </c>
      <c r="AW1494" s="202" t="s">
        <v>871</v>
      </c>
      <c r="AX1494" s="202" t="s">
        <v>857</v>
      </c>
      <c r="AY1494" s="204" t="s">
        <v>858</v>
      </c>
    </row>
    <row r="1495" spans="2:65" s="202" customFormat="1" ht="11.25" x14ac:dyDescent="0.25">
      <c r="B1495" s="203"/>
      <c r="D1495" s="196" t="s">
        <v>869</v>
      </c>
      <c r="E1495" s="204" t="s">
        <v>792</v>
      </c>
      <c r="F1495" s="205" t="s">
        <v>1973</v>
      </c>
      <c r="H1495" s="206">
        <v>20.45</v>
      </c>
      <c r="L1495" s="203"/>
      <c r="M1495" s="207"/>
      <c r="T1495" s="208"/>
      <c r="AT1495" s="204" t="s">
        <v>869</v>
      </c>
      <c r="AU1495" s="204" t="s">
        <v>240</v>
      </c>
      <c r="AV1495" s="202" t="s">
        <v>240</v>
      </c>
      <c r="AW1495" s="202" t="s">
        <v>871</v>
      </c>
      <c r="AX1495" s="202" t="s">
        <v>857</v>
      </c>
      <c r="AY1495" s="204" t="s">
        <v>858</v>
      </c>
    </row>
    <row r="1496" spans="2:65" s="202" customFormat="1" ht="11.25" x14ac:dyDescent="0.25">
      <c r="B1496" s="203"/>
      <c r="D1496" s="196" t="s">
        <v>869</v>
      </c>
      <c r="E1496" s="204" t="s">
        <v>792</v>
      </c>
      <c r="F1496" s="205" t="s">
        <v>1974</v>
      </c>
      <c r="H1496" s="206">
        <v>34.32</v>
      </c>
      <c r="L1496" s="203"/>
      <c r="M1496" s="207"/>
      <c r="T1496" s="208"/>
      <c r="AT1496" s="204" t="s">
        <v>869</v>
      </c>
      <c r="AU1496" s="204" t="s">
        <v>240</v>
      </c>
      <c r="AV1496" s="202" t="s">
        <v>240</v>
      </c>
      <c r="AW1496" s="202" t="s">
        <v>871</v>
      </c>
      <c r="AX1496" s="202" t="s">
        <v>857</v>
      </c>
      <c r="AY1496" s="204" t="s">
        <v>858</v>
      </c>
    </row>
    <row r="1497" spans="2:65" s="202" customFormat="1" ht="11.25" x14ac:dyDescent="0.25">
      <c r="B1497" s="203"/>
      <c r="D1497" s="196" t="s">
        <v>869</v>
      </c>
      <c r="E1497" s="204" t="s">
        <v>792</v>
      </c>
      <c r="F1497" s="205" t="s">
        <v>2133</v>
      </c>
      <c r="H1497" s="206">
        <v>3.28</v>
      </c>
      <c r="L1497" s="203"/>
      <c r="M1497" s="207"/>
      <c r="T1497" s="208"/>
      <c r="AT1497" s="204" t="s">
        <v>869</v>
      </c>
      <c r="AU1497" s="204" t="s">
        <v>240</v>
      </c>
      <c r="AV1497" s="202" t="s">
        <v>240</v>
      </c>
      <c r="AW1497" s="202" t="s">
        <v>871</v>
      </c>
      <c r="AX1497" s="202" t="s">
        <v>857</v>
      </c>
      <c r="AY1497" s="204" t="s">
        <v>858</v>
      </c>
    </row>
    <row r="1498" spans="2:65" s="202" customFormat="1" ht="11.25" x14ac:dyDescent="0.25">
      <c r="B1498" s="203"/>
      <c r="D1498" s="196" t="s">
        <v>869</v>
      </c>
      <c r="E1498" s="204" t="s">
        <v>792</v>
      </c>
      <c r="F1498" s="205" t="s">
        <v>1975</v>
      </c>
      <c r="H1498" s="206">
        <v>9.81</v>
      </c>
      <c r="L1498" s="203"/>
      <c r="M1498" s="207"/>
      <c r="T1498" s="208"/>
      <c r="AT1498" s="204" t="s">
        <v>869</v>
      </c>
      <c r="AU1498" s="204" t="s">
        <v>240</v>
      </c>
      <c r="AV1498" s="202" t="s">
        <v>240</v>
      </c>
      <c r="AW1498" s="202" t="s">
        <v>871</v>
      </c>
      <c r="AX1498" s="202" t="s">
        <v>857</v>
      </c>
      <c r="AY1498" s="204" t="s">
        <v>858</v>
      </c>
    </row>
    <row r="1499" spans="2:65" s="202" customFormat="1" ht="11.25" x14ac:dyDescent="0.25">
      <c r="B1499" s="203"/>
      <c r="D1499" s="196" t="s">
        <v>869</v>
      </c>
      <c r="E1499" s="204" t="s">
        <v>792</v>
      </c>
      <c r="F1499" s="205" t="s">
        <v>2134</v>
      </c>
      <c r="H1499" s="206">
        <v>8.2200000000000006</v>
      </c>
      <c r="L1499" s="203"/>
      <c r="M1499" s="207"/>
      <c r="T1499" s="208"/>
      <c r="AT1499" s="204" t="s">
        <v>869</v>
      </c>
      <c r="AU1499" s="204" t="s">
        <v>240</v>
      </c>
      <c r="AV1499" s="202" t="s">
        <v>240</v>
      </c>
      <c r="AW1499" s="202" t="s">
        <v>871</v>
      </c>
      <c r="AX1499" s="202" t="s">
        <v>857</v>
      </c>
      <c r="AY1499" s="204" t="s">
        <v>858</v>
      </c>
    </row>
    <row r="1500" spans="2:65" s="202" customFormat="1" ht="11.25" x14ac:dyDescent="0.25">
      <c r="B1500" s="203"/>
      <c r="D1500" s="196" t="s">
        <v>869</v>
      </c>
      <c r="E1500" s="204" t="s">
        <v>792</v>
      </c>
      <c r="F1500" s="205" t="s">
        <v>2135</v>
      </c>
      <c r="H1500" s="206">
        <v>8.01</v>
      </c>
      <c r="L1500" s="203"/>
      <c r="M1500" s="207"/>
      <c r="T1500" s="208"/>
      <c r="AT1500" s="204" t="s">
        <v>869</v>
      </c>
      <c r="AU1500" s="204" t="s">
        <v>240</v>
      </c>
      <c r="AV1500" s="202" t="s">
        <v>240</v>
      </c>
      <c r="AW1500" s="202" t="s">
        <v>871</v>
      </c>
      <c r="AX1500" s="202" t="s">
        <v>857</v>
      </c>
      <c r="AY1500" s="204" t="s">
        <v>858</v>
      </c>
    </row>
    <row r="1501" spans="2:65" s="202" customFormat="1" ht="11.25" x14ac:dyDescent="0.25">
      <c r="B1501" s="203"/>
      <c r="D1501" s="196" t="s">
        <v>869</v>
      </c>
      <c r="E1501" s="204" t="s">
        <v>792</v>
      </c>
      <c r="F1501" s="205" t="s">
        <v>1976</v>
      </c>
      <c r="H1501" s="206">
        <v>9.7899999999999991</v>
      </c>
      <c r="L1501" s="203"/>
      <c r="M1501" s="207"/>
      <c r="T1501" s="208"/>
      <c r="AT1501" s="204" t="s">
        <v>869</v>
      </c>
      <c r="AU1501" s="204" t="s">
        <v>240</v>
      </c>
      <c r="AV1501" s="202" t="s">
        <v>240</v>
      </c>
      <c r="AW1501" s="202" t="s">
        <v>871</v>
      </c>
      <c r="AX1501" s="202" t="s">
        <v>857</v>
      </c>
      <c r="AY1501" s="204" t="s">
        <v>858</v>
      </c>
    </row>
    <row r="1502" spans="2:65" s="202" customFormat="1" ht="11.25" x14ac:dyDescent="0.25">
      <c r="B1502" s="203"/>
      <c r="D1502" s="196" t="s">
        <v>869</v>
      </c>
      <c r="E1502" s="204" t="s">
        <v>792</v>
      </c>
      <c r="F1502" s="205" t="s">
        <v>1977</v>
      </c>
      <c r="H1502" s="206">
        <v>4.0999999999999996</v>
      </c>
      <c r="L1502" s="203"/>
      <c r="M1502" s="207"/>
      <c r="T1502" s="208"/>
      <c r="AT1502" s="204" t="s">
        <v>869</v>
      </c>
      <c r="AU1502" s="204" t="s">
        <v>240</v>
      </c>
      <c r="AV1502" s="202" t="s">
        <v>240</v>
      </c>
      <c r="AW1502" s="202" t="s">
        <v>871</v>
      </c>
      <c r="AX1502" s="202" t="s">
        <v>857</v>
      </c>
      <c r="AY1502" s="204" t="s">
        <v>858</v>
      </c>
    </row>
    <row r="1503" spans="2:65" s="202" customFormat="1" ht="11.25" x14ac:dyDescent="0.25">
      <c r="B1503" s="203"/>
      <c r="D1503" s="196" t="s">
        <v>869</v>
      </c>
      <c r="E1503" s="204" t="s">
        <v>792</v>
      </c>
      <c r="F1503" s="205" t="s">
        <v>1978</v>
      </c>
      <c r="H1503" s="206">
        <v>7.39</v>
      </c>
      <c r="L1503" s="203"/>
      <c r="M1503" s="207"/>
      <c r="T1503" s="208"/>
      <c r="AT1503" s="204" t="s">
        <v>869</v>
      </c>
      <c r="AU1503" s="204" t="s">
        <v>240</v>
      </c>
      <c r="AV1503" s="202" t="s">
        <v>240</v>
      </c>
      <c r="AW1503" s="202" t="s">
        <v>871</v>
      </c>
      <c r="AX1503" s="202" t="s">
        <v>857</v>
      </c>
      <c r="AY1503" s="204" t="s">
        <v>858</v>
      </c>
    </row>
    <row r="1504" spans="2:65" s="202" customFormat="1" ht="11.25" x14ac:dyDescent="0.25">
      <c r="B1504" s="203"/>
      <c r="D1504" s="196" t="s">
        <v>869</v>
      </c>
      <c r="E1504" s="204" t="s">
        <v>792</v>
      </c>
      <c r="F1504" s="205" t="s">
        <v>2139</v>
      </c>
      <c r="H1504" s="206">
        <v>3.8</v>
      </c>
      <c r="L1504" s="203"/>
      <c r="M1504" s="207"/>
      <c r="T1504" s="208"/>
      <c r="AT1504" s="204" t="s">
        <v>869</v>
      </c>
      <c r="AU1504" s="204" t="s">
        <v>240</v>
      </c>
      <c r="AV1504" s="202" t="s">
        <v>240</v>
      </c>
      <c r="AW1504" s="202" t="s">
        <v>871</v>
      </c>
      <c r="AX1504" s="202" t="s">
        <v>857</v>
      </c>
      <c r="AY1504" s="204" t="s">
        <v>858</v>
      </c>
    </row>
    <row r="1505" spans="2:65" s="202" customFormat="1" ht="11.25" x14ac:dyDescent="0.25">
      <c r="B1505" s="203"/>
      <c r="D1505" s="196" t="s">
        <v>869</v>
      </c>
      <c r="E1505" s="204" t="s">
        <v>792</v>
      </c>
      <c r="F1505" s="205" t="s">
        <v>2140</v>
      </c>
      <c r="H1505" s="206">
        <v>1.71</v>
      </c>
      <c r="L1505" s="203"/>
      <c r="M1505" s="207"/>
      <c r="T1505" s="208"/>
      <c r="AT1505" s="204" t="s">
        <v>869</v>
      </c>
      <c r="AU1505" s="204" t="s">
        <v>240</v>
      </c>
      <c r="AV1505" s="202" t="s">
        <v>240</v>
      </c>
      <c r="AW1505" s="202" t="s">
        <v>871</v>
      </c>
      <c r="AX1505" s="202" t="s">
        <v>857</v>
      </c>
      <c r="AY1505" s="204" t="s">
        <v>858</v>
      </c>
    </row>
    <row r="1506" spans="2:65" s="202" customFormat="1" ht="11.25" x14ac:dyDescent="0.25">
      <c r="B1506" s="203"/>
      <c r="D1506" s="196" t="s">
        <v>869</v>
      </c>
      <c r="E1506" s="204" t="s">
        <v>792</v>
      </c>
      <c r="F1506" s="205" t="s">
        <v>1979</v>
      </c>
      <c r="H1506" s="206">
        <v>6.69</v>
      </c>
      <c r="L1506" s="203"/>
      <c r="M1506" s="207"/>
      <c r="T1506" s="208"/>
      <c r="AT1506" s="204" t="s">
        <v>869</v>
      </c>
      <c r="AU1506" s="204" t="s">
        <v>240</v>
      </c>
      <c r="AV1506" s="202" t="s">
        <v>240</v>
      </c>
      <c r="AW1506" s="202" t="s">
        <v>871</v>
      </c>
      <c r="AX1506" s="202" t="s">
        <v>857</v>
      </c>
      <c r="AY1506" s="204" t="s">
        <v>858</v>
      </c>
    </row>
    <row r="1507" spans="2:65" s="202" customFormat="1" ht="11.25" x14ac:dyDescent="0.25">
      <c r="B1507" s="203"/>
      <c r="D1507" s="196" t="s">
        <v>869</v>
      </c>
      <c r="E1507" s="204" t="s">
        <v>792</v>
      </c>
      <c r="F1507" s="205" t="s">
        <v>2141</v>
      </c>
      <c r="H1507" s="206">
        <v>2.95</v>
      </c>
      <c r="L1507" s="203"/>
      <c r="M1507" s="207"/>
      <c r="T1507" s="208"/>
      <c r="AT1507" s="204" t="s">
        <v>869</v>
      </c>
      <c r="AU1507" s="204" t="s">
        <v>240</v>
      </c>
      <c r="AV1507" s="202" t="s">
        <v>240</v>
      </c>
      <c r="AW1507" s="202" t="s">
        <v>871</v>
      </c>
      <c r="AX1507" s="202" t="s">
        <v>857</v>
      </c>
      <c r="AY1507" s="204" t="s">
        <v>858</v>
      </c>
    </row>
    <row r="1508" spans="2:65" s="202" customFormat="1" ht="11.25" x14ac:dyDescent="0.25">
      <c r="B1508" s="203"/>
      <c r="D1508" s="196" t="s">
        <v>869</v>
      </c>
      <c r="E1508" s="204" t="s">
        <v>792</v>
      </c>
      <c r="F1508" s="205" t="s">
        <v>1980</v>
      </c>
      <c r="H1508" s="206">
        <v>72.63</v>
      </c>
      <c r="L1508" s="203"/>
      <c r="M1508" s="207"/>
      <c r="T1508" s="208"/>
      <c r="AT1508" s="204" t="s">
        <v>869</v>
      </c>
      <c r="AU1508" s="204" t="s">
        <v>240</v>
      </c>
      <c r="AV1508" s="202" t="s">
        <v>240</v>
      </c>
      <c r="AW1508" s="202" t="s">
        <v>871</v>
      </c>
      <c r="AX1508" s="202" t="s">
        <v>857</v>
      </c>
      <c r="AY1508" s="204" t="s">
        <v>858</v>
      </c>
    </row>
    <row r="1509" spans="2:65" s="202" customFormat="1" ht="11.25" x14ac:dyDescent="0.25">
      <c r="B1509" s="203"/>
      <c r="D1509" s="196" t="s">
        <v>869</v>
      </c>
      <c r="E1509" s="204" t="s">
        <v>792</v>
      </c>
      <c r="F1509" s="205" t="s">
        <v>1981</v>
      </c>
      <c r="H1509" s="206">
        <v>45.26</v>
      </c>
      <c r="L1509" s="203"/>
      <c r="M1509" s="207"/>
      <c r="T1509" s="208"/>
      <c r="AT1509" s="204" t="s">
        <v>869</v>
      </c>
      <c r="AU1509" s="204" t="s">
        <v>240</v>
      </c>
      <c r="AV1509" s="202" t="s">
        <v>240</v>
      </c>
      <c r="AW1509" s="202" t="s">
        <v>871</v>
      </c>
      <c r="AX1509" s="202" t="s">
        <v>857</v>
      </c>
      <c r="AY1509" s="204" t="s">
        <v>858</v>
      </c>
    </row>
    <row r="1510" spans="2:65" s="119" customFormat="1" ht="33" customHeight="1" x14ac:dyDescent="0.25">
      <c r="B1510" s="120"/>
      <c r="C1510" s="432" t="s">
        <v>2576</v>
      </c>
      <c r="D1510" s="432" t="s">
        <v>932</v>
      </c>
      <c r="E1510" s="433" t="s">
        <v>6496</v>
      </c>
      <c r="F1510" s="434" t="s">
        <v>6497</v>
      </c>
      <c r="G1510" s="435" t="s">
        <v>66</v>
      </c>
      <c r="H1510" s="436">
        <v>362.38299999999998</v>
      </c>
      <c r="I1510" s="437"/>
      <c r="J1510" s="437">
        <f>ROUND(I1510*H1510,2)</f>
        <v>0</v>
      </c>
      <c r="K1510" s="434" t="s">
        <v>792</v>
      </c>
      <c r="L1510" s="215"/>
      <c r="M1510" s="216" t="s">
        <v>792</v>
      </c>
      <c r="N1510" s="217" t="s">
        <v>809</v>
      </c>
      <c r="O1510" s="192">
        <v>0</v>
      </c>
      <c r="P1510" s="192">
        <f>O1510*H1510</f>
        <v>0</v>
      </c>
      <c r="Q1510" s="192">
        <v>2.1999999999999999E-2</v>
      </c>
      <c r="R1510" s="192">
        <f>Q1510*H1510</f>
        <v>7.9724259999999996</v>
      </c>
      <c r="S1510" s="192">
        <v>0</v>
      </c>
      <c r="T1510" s="193">
        <f>S1510*H1510</f>
        <v>0</v>
      </c>
      <c r="AR1510" s="194" t="s">
        <v>1063</v>
      </c>
      <c r="AT1510" s="194" t="s">
        <v>932</v>
      </c>
      <c r="AU1510" s="194" t="s">
        <v>240</v>
      </c>
      <c r="AY1510" s="112" t="s">
        <v>858</v>
      </c>
      <c r="BE1510" s="195">
        <f>IF(N1510="základní",J1510,0)</f>
        <v>0</v>
      </c>
      <c r="BF1510" s="195">
        <f>IF(N1510="snížená",J1510,0)</f>
        <v>0</v>
      </c>
      <c r="BG1510" s="195">
        <f>IF(N1510="zákl. přenesená",J1510,0)</f>
        <v>0</v>
      </c>
      <c r="BH1510" s="195">
        <f>IF(N1510="sníž. přenesená",J1510,0)</f>
        <v>0</v>
      </c>
      <c r="BI1510" s="195">
        <f>IF(N1510="nulová",J1510,0)</f>
        <v>0</v>
      </c>
      <c r="BJ1510" s="112" t="s">
        <v>544</v>
      </c>
      <c r="BK1510" s="195">
        <f>ROUND(I1510*H1510,2)</f>
        <v>0</v>
      </c>
      <c r="BL1510" s="112" t="s">
        <v>955</v>
      </c>
      <c r="BM1510" s="194" t="s">
        <v>2565</v>
      </c>
    </row>
    <row r="1511" spans="2:65" s="119" customFormat="1" ht="19.5" x14ac:dyDescent="0.25">
      <c r="B1511" s="120"/>
      <c r="D1511" s="196" t="s">
        <v>865</v>
      </c>
      <c r="F1511" s="197" t="s">
        <v>6497</v>
      </c>
      <c r="L1511" s="120"/>
      <c r="M1511" s="198"/>
      <c r="T1511" s="199"/>
      <c r="AT1511" s="112" t="s">
        <v>865</v>
      </c>
      <c r="AU1511" s="112" t="s">
        <v>240</v>
      </c>
    </row>
    <row r="1512" spans="2:65" s="202" customFormat="1" ht="11.25" x14ac:dyDescent="0.25">
      <c r="B1512" s="203"/>
      <c r="D1512" s="196" t="s">
        <v>869</v>
      </c>
      <c r="E1512" s="204" t="s">
        <v>792</v>
      </c>
      <c r="F1512" s="205" t="s">
        <v>2566</v>
      </c>
      <c r="H1512" s="206">
        <v>272.22500000000002</v>
      </c>
      <c r="L1512" s="203"/>
      <c r="M1512" s="207"/>
      <c r="T1512" s="208"/>
      <c r="AT1512" s="204" t="s">
        <v>869</v>
      </c>
      <c r="AU1512" s="204" t="s">
        <v>240</v>
      </c>
      <c r="AV1512" s="202" t="s">
        <v>240</v>
      </c>
      <c r="AW1512" s="202" t="s">
        <v>871</v>
      </c>
      <c r="AX1512" s="202" t="s">
        <v>857</v>
      </c>
      <c r="AY1512" s="204" t="s">
        <v>858</v>
      </c>
    </row>
    <row r="1513" spans="2:65" s="202" customFormat="1" ht="11.25" x14ac:dyDescent="0.25">
      <c r="B1513" s="203"/>
      <c r="D1513" s="196" t="s">
        <v>869</v>
      </c>
      <c r="E1513" s="204" t="s">
        <v>792</v>
      </c>
      <c r="F1513" s="205" t="s">
        <v>2567</v>
      </c>
      <c r="H1513" s="206">
        <v>31.831</v>
      </c>
      <c r="L1513" s="203"/>
      <c r="M1513" s="207"/>
      <c r="T1513" s="208"/>
      <c r="AT1513" s="204" t="s">
        <v>869</v>
      </c>
      <c r="AU1513" s="204" t="s">
        <v>240</v>
      </c>
      <c r="AV1513" s="202" t="s">
        <v>240</v>
      </c>
      <c r="AW1513" s="202" t="s">
        <v>871</v>
      </c>
      <c r="AX1513" s="202" t="s">
        <v>857</v>
      </c>
      <c r="AY1513" s="204" t="s">
        <v>858</v>
      </c>
    </row>
    <row r="1514" spans="2:65" s="202" customFormat="1" ht="11.25" x14ac:dyDescent="0.25">
      <c r="B1514" s="203"/>
      <c r="D1514" s="196" t="s">
        <v>869</v>
      </c>
      <c r="E1514" s="204" t="s">
        <v>792</v>
      </c>
      <c r="F1514" s="205" t="s">
        <v>2568</v>
      </c>
      <c r="H1514" s="206">
        <v>19.5</v>
      </c>
      <c r="L1514" s="203"/>
      <c r="M1514" s="207"/>
      <c r="T1514" s="208"/>
      <c r="AT1514" s="204" t="s">
        <v>869</v>
      </c>
      <c r="AU1514" s="204" t="s">
        <v>240</v>
      </c>
      <c r="AV1514" s="202" t="s">
        <v>240</v>
      </c>
      <c r="AW1514" s="202" t="s">
        <v>871</v>
      </c>
      <c r="AX1514" s="202" t="s">
        <v>857</v>
      </c>
      <c r="AY1514" s="204" t="s">
        <v>858</v>
      </c>
    </row>
    <row r="1515" spans="2:65" s="202" customFormat="1" ht="11.25" x14ac:dyDescent="0.25">
      <c r="B1515" s="203"/>
      <c r="D1515" s="196" t="s">
        <v>869</v>
      </c>
      <c r="F1515" s="205" t="s">
        <v>2569</v>
      </c>
      <c r="H1515" s="206">
        <v>362.38299999999998</v>
      </c>
      <c r="L1515" s="203"/>
      <c r="M1515" s="207"/>
      <c r="T1515" s="208"/>
      <c r="AT1515" s="204" t="s">
        <v>869</v>
      </c>
      <c r="AU1515" s="204" t="s">
        <v>240</v>
      </c>
      <c r="AV1515" s="202" t="s">
        <v>240</v>
      </c>
      <c r="AW1515" s="202" t="s">
        <v>787</v>
      </c>
      <c r="AX1515" s="202" t="s">
        <v>544</v>
      </c>
      <c r="AY1515" s="204" t="s">
        <v>858</v>
      </c>
    </row>
    <row r="1516" spans="2:65" s="119" customFormat="1" ht="24.2" customHeight="1" x14ac:dyDescent="0.25">
      <c r="B1516" s="120"/>
      <c r="C1516" s="418" t="s">
        <v>2582</v>
      </c>
      <c r="D1516" s="418" t="s">
        <v>512</v>
      </c>
      <c r="E1516" s="419" t="s">
        <v>2571</v>
      </c>
      <c r="F1516" s="420" t="s">
        <v>2572</v>
      </c>
      <c r="G1516" s="421" t="s">
        <v>66</v>
      </c>
      <c r="H1516" s="422">
        <v>173.83</v>
      </c>
      <c r="I1516" s="423"/>
      <c r="J1516" s="423">
        <f>ROUND(I1516*H1516,2)</f>
        <v>0</v>
      </c>
      <c r="K1516" s="420" t="s">
        <v>862</v>
      </c>
      <c r="L1516" s="120"/>
      <c r="M1516" s="190" t="s">
        <v>792</v>
      </c>
      <c r="N1516" s="191" t="s">
        <v>809</v>
      </c>
      <c r="O1516" s="192">
        <v>0.27800000000000002</v>
      </c>
      <c r="P1516" s="192">
        <f>O1516*H1516</f>
        <v>48.324740000000006</v>
      </c>
      <c r="Q1516" s="192">
        <v>1.5E-3</v>
      </c>
      <c r="R1516" s="192">
        <f>Q1516*H1516</f>
        <v>0.260745</v>
      </c>
      <c r="S1516" s="192">
        <v>0</v>
      </c>
      <c r="T1516" s="193">
        <f>S1516*H1516</f>
        <v>0</v>
      </c>
      <c r="AR1516" s="194" t="s">
        <v>955</v>
      </c>
      <c r="AT1516" s="194" t="s">
        <v>512</v>
      </c>
      <c r="AU1516" s="194" t="s">
        <v>240</v>
      </c>
      <c r="AY1516" s="112" t="s">
        <v>858</v>
      </c>
      <c r="BE1516" s="195">
        <f>IF(N1516="základní",J1516,0)</f>
        <v>0</v>
      </c>
      <c r="BF1516" s="195">
        <f>IF(N1516="snížená",J1516,0)</f>
        <v>0</v>
      </c>
      <c r="BG1516" s="195">
        <f>IF(N1516="zákl. přenesená",J1516,0)</f>
        <v>0</v>
      </c>
      <c r="BH1516" s="195">
        <f>IF(N1516="sníž. přenesená",J1516,0)</f>
        <v>0</v>
      </c>
      <c r="BI1516" s="195">
        <f>IF(N1516="nulová",J1516,0)</f>
        <v>0</v>
      </c>
      <c r="BJ1516" s="112" t="s">
        <v>544</v>
      </c>
      <c r="BK1516" s="195">
        <f>ROUND(I1516*H1516,2)</f>
        <v>0</v>
      </c>
      <c r="BL1516" s="112" t="s">
        <v>955</v>
      </c>
      <c r="BM1516" s="194" t="s">
        <v>2573</v>
      </c>
    </row>
    <row r="1517" spans="2:65" s="119" customFormat="1" x14ac:dyDescent="0.25">
      <c r="B1517" s="120"/>
      <c r="D1517" s="196" t="s">
        <v>865</v>
      </c>
      <c r="F1517" s="197" t="s">
        <v>2574</v>
      </c>
      <c r="L1517" s="120"/>
      <c r="M1517" s="198"/>
      <c r="T1517" s="199"/>
      <c r="AT1517" s="112" t="s">
        <v>865</v>
      </c>
      <c r="AU1517" s="112" t="s">
        <v>240</v>
      </c>
    </row>
    <row r="1518" spans="2:65" s="119" customFormat="1" x14ac:dyDescent="0.25">
      <c r="B1518" s="120"/>
      <c r="D1518" s="200" t="s">
        <v>867</v>
      </c>
      <c r="F1518" s="472" t="s">
        <v>2575</v>
      </c>
      <c r="L1518" s="120"/>
      <c r="M1518" s="198"/>
      <c r="T1518" s="199"/>
      <c r="AT1518" s="112" t="s">
        <v>867</v>
      </c>
      <c r="AU1518" s="112" t="s">
        <v>240</v>
      </c>
    </row>
    <row r="1519" spans="2:65" s="202" customFormat="1" ht="11.25" x14ac:dyDescent="0.25">
      <c r="B1519" s="203"/>
      <c r="D1519" s="196" t="s">
        <v>869</v>
      </c>
      <c r="E1519" s="204" t="s">
        <v>792</v>
      </c>
      <c r="F1519" s="205" t="s">
        <v>2133</v>
      </c>
      <c r="H1519" s="206">
        <v>3.28</v>
      </c>
      <c r="L1519" s="203"/>
      <c r="M1519" s="207"/>
      <c r="T1519" s="208"/>
      <c r="AT1519" s="204" t="s">
        <v>869</v>
      </c>
      <c r="AU1519" s="204" t="s">
        <v>240</v>
      </c>
      <c r="AV1519" s="202" t="s">
        <v>240</v>
      </c>
      <c r="AW1519" s="202" t="s">
        <v>871</v>
      </c>
      <c r="AX1519" s="202" t="s">
        <v>857</v>
      </c>
      <c r="AY1519" s="204" t="s">
        <v>858</v>
      </c>
    </row>
    <row r="1520" spans="2:65" s="202" customFormat="1" ht="11.25" x14ac:dyDescent="0.25">
      <c r="B1520" s="203"/>
      <c r="D1520" s="196" t="s">
        <v>869</v>
      </c>
      <c r="E1520" s="204" t="s">
        <v>792</v>
      </c>
      <c r="F1520" s="205" t="s">
        <v>2134</v>
      </c>
      <c r="H1520" s="206">
        <v>8.2200000000000006</v>
      </c>
      <c r="L1520" s="203"/>
      <c r="M1520" s="207"/>
      <c r="T1520" s="208"/>
      <c r="AT1520" s="204" t="s">
        <v>869</v>
      </c>
      <c r="AU1520" s="204" t="s">
        <v>240</v>
      </c>
      <c r="AV1520" s="202" t="s">
        <v>240</v>
      </c>
      <c r="AW1520" s="202" t="s">
        <v>871</v>
      </c>
      <c r="AX1520" s="202" t="s">
        <v>857</v>
      </c>
      <c r="AY1520" s="204" t="s">
        <v>858</v>
      </c>
    </row>
    <row r="1521" spans="2:65" s="202" customFormat="1" ht="11.25" x14ac:dyDescent="0.25">
      <c r="B1521" s="203"/>
      <c r="D1521" s="196" t="s">
        <v>869</v>
      </c>
      <c r="E1521" s="204" t="s">
        <v>792</v>
      </c>
      <c r="F1521" s="205" t="s">
        <v>2135</v>
      </c>
      <c r="H1521" s="206">
        <v>8.01</v>
      </c>
      <c r="L1521" s="203"/>
      <c r="M1521" s="207"/>
      <c r="T1521" s="208"/>
      <c r="AT1521" s="204" t="s">
        <v>869</v>
      </c>
      <c r="AU1521" s="204" t="s">
        <v>240</v>
      </c>
      <c r="AV1521" s="202" t="s">
        <v>240</v>
      </c>
      <c r="AW1521" s="202" t="s">
        <v>871</v>
      </c>
      <c r="AX1521" s="202" t="s">
        <v>857</v>
      </c>
      <c r="AY1521" s="204" t="s">
        <v>858</v>
      </c>
    </row>
    <row r="1522" spans="2:65" s="202" customFormat="1" ht="11.25" x14ac:dyDescent="0.25">
      <c r="B1522" s="203"/>
      <c r="D1522" s="196" t="s">
        <v>869</v>
      </c>
      <c r="E1522" s="204" t="s">
        <v>792</v>
      </c>
      <c r="F1522" s="205" t="s">
        <v>1976</v>
      </c>
      <c r="H1522" s="206">
        <v>9.7899999999999991</v>
      </c>
      <c r="L1522" s="203"/>
      <c r="M1522" s="207"/>
      <c r="T1522" s="208"/>
      <c r="AT1522" s="204" t="s">
        <v>869</v>
      </c>
      <c r="AU1522" s="204" t="s">
        <v>240</v>
      </c>
      <c r="AV1522" s="202" t="s">
        <v>240</v>
      </c>
      <c r="AW1522" s="202" t="s">
        <v>871</v>
      </c>
      <c r="AX1522" s="202" t="s">
        <v>857</v>
      </c>
      <c r="AY1522" s="204" t="s">
        <v>858</v>
      </c>
    </row>
    <row r="1523" spans="2:65" s="202" customFormat="1" ht="11.25" x14ac:dyDescent="0.25">
      <c r="B1523" s="203"/>
      <c r="D1523" s="196" t="s">
        <v>869</v>
      </c>
      <c r="E1523" s="204" t="s">
        <v>792</v>
      </c>
      <c r="F1523" s="205" t="s">
        <v>1977</v>
      </c>
      <c r="H1523" s="206">
        <v>4.0999999999999996</v>
      </c>
      <c r="L1523" s="203"/>
      <c r="M1523" s="207"/>
      <c r="T1523" s="208"/>
      <c r="AT1523" s="204" t="s">
        <v>869</v>
      </c>
      <c r="AU1523" s="204" t="s">
        <v>240</v>
      </c>
      <c r="AV1523" s="202" t="s">
        <v>240</v>
      </c>
      <c r="AW1523" s="202" t="s">
        <v>871</v>
      </c>
      <c r="AX1523" s="202" t="s">
        <v>857</v>
      </c>
      <c r="AY1523" s="204" t="s">
        <v>858</v>
      </c>
    </row>
    <row r="1524" spans="2:65" s="202" customFormat="1" ht="11.25" x14ac:dyDescent="0.25">
      <c r="B1524" s="203"/>
      <c r="D1524" s="196" t="s">
        <v>869</v>
      </c>
      <c r="E1524" s="204" t="s">
        <v>792</v>
      </c>
      <c r="F1524" s="205" t="s">
        <v>1978</v>
      </c>
      <c r="H1524" s="206">
        <v>7.39</v>
      </c>
      <c r="L1524" s="203"/>
      <c r="M1524" s="207"/>
      <c r="T1524" s="208"/>
      <c r="AT1524" s="204" t="s">
        <v>869</v>
      </c>
      <c r="AU1524" s="204" t="s">
        <v>240</v>
      </c>
      <c r="AV1524" s="202" t="s">
        <v>240</v>
      </c>
      <c r="AW1524" s="202" t="s">
        <v>871</v>
      </c>
      <c r="AX1524" s="202" t="s">
        <v>857</v>
      </c>
      <c r="AY1524" s="204" t="s">
        <v>858</v>
      </c>
    </row>
    <row r="1525" spans="2:65" s="202" customFormat="1" ht="11.25" x14ac:dyDescent="0.25">
      <c r="B1525" s="203"/>
      <c r="D1525" s="196" t="s">
        <v>869</v>
      </c>
      <c r="E1525" s="204" t="s">
        <v>792</v>
      </c>
      <c r="F1525" s="205" t="s">
        <v>2139</v>
      </c>
      <c r="H1525" s="206">
        <v>3.8</v>
      </c>
      <c r="L1525" s="203"/>
      <c r="M1525" s="207"/>
      <c r="T1525" s="208"/>
      <c r="AT1525" s="204" t="s">
        <v>869</v>
      </c>
      <c r="AU1525" s="204" t="s">
        <v>240</v>
      </c>
      <c r="AV1525" s="202" t="s">
        <v>240</v>
      </c>
      <c r="AW1525" s="202" t="s">
        <v>871</v>
      </c>
      <c r="AX1525" s="202" t="s">
        <v>857</v>
      </c>
      <c r="AY1525" s="204" t="s">
        <v>858</v>
      </c>
    </row>
    <row r="1526" spans="2:65" s="202" customFormat="1" ht="11.25" x14ac:dyDescent="0.25">
      <c r="B1526" s="203"/>
      <c r="D1526" s="196" t="s">
        <v>869</v>
      </c>
      <c r="E1526" s="204" t="s">
        <v>792</v>
      </c>
      <c r="F1526" s="205" t="s">
        <v>2140</v>
      </c>
      <c r="H1526" s="206">
        <v>1.71</v>
      </c>
      <c r="L1526" s="203"/>
      <c r="M1526" s="207"/>
      <c r="T1526" s="208"/>
      <c r="AT1526" s="204" t="s">
        <v>869</v>
      </c>
      <c r="AU1526" s="204" t="s">
        <v>240</v>
      </c>
      <c r="AV1526" s="202" t="s">
        <v>240</v>
      </c>
      <c r="AW1526" s="202" t="s">
        <v>871</v>
      </c>
      <c r="AX1526" s="202" t="s">
        <v>857</v>
      </c>
      <c r="AY1526" s="204" t="s">
        <v>858</v>
      </c>
    </row>
    <row r="1527" spans="2:65" s="202" customFormat="1" ht="11.25" x14ac:dyDescent="0.25">
      <c r="B1527" s="203"/>
      <c r="D1527" s="196" t="s">
        <v>869</v>
      </c>
      <c r="E1527" s="204" t="s">
        <v>792</v>
      </c>
      <c r="F1527" s="205" t="s">
        <v>1979</v>
      </c>
      <c r="H1527" s="206">
        <v>6.69</v>
      </c>
      <c r="L1527" s="203"/>
      <c r="M1527" s="207"/>
      <c r="T1527" s="208"/>
      <c r="AT1527" s="204" t="s">
        <v>869</v>
      </c>
      <c r="AU1527" s="204" t="s">
        <v>240</v>
      </c>
      <c r="AV1527" s="202" t="s">
        <v>240</v>
      </c>
      <c r="AW1527" s="202" t="s">
        <v>871</v>
      </c>
      <c r="AX1527" s="202" t="s">
        <v>857</v>
      </c>
      <c r="AY1527" s="204" t="s">
        <v>858</v>
      </c>
    </row>
    <row r="1528" spans="2:65" s="202" customFormat="1" ht="11.25" x14ac:dyDescent="0.25">
      <c r="B1528" s="203"/>
      <c r="D1528" s="196" t="s">
        <v>869</v>
      </c>
      <c r="E1528" s="204" t="s">
        <v>792</v>
      </c>
      <c r="F1528" s="205" t="s">
        <v>2141</v>
      </c>
      <c r="H1528" s="206">
        <v>2.95</v>
      </c>
      <c r="L1528" s="203"/>
      <c r="M1528" s="207"/>
      <c r="T1528" s="208"/>
      <c r="AT1528" s="204" t="s">
        <v>869</v>
      </c>
      <c r="AU1528" s="204" t="s">
        <v>240</v>
      </c>
      <c r="AV1528" s="202" t="s">
        <v>240</v>
      </c>
      <c r="AW1528" s="202" t="s">
        <v>871</v>
      </c>
      <c r="AX1528" s="202" t="s">
        <v>857</v>
      </c>
      <c r="AY1528" s="204" t="s">
        <v>858</v>
      </c>
    </row>
    <row r="1529" spans="2:65" s="202" customFormat="1" ht="11.25" x14ac:dyDescent="0.25">
      <c r="B1529" s="203"/>
      <c r="D1529" s="196" t="s">
        <v>869</v>
      </c>
      <c r="E1529" s="204" t="s">
        <v>792</v>
      </c>
      <c r="F1529" s="205" t="s">
        <v>1980</v>
      </c>
      <c r="H1529" s="206">
        <v>72.63</v>
      </c>
      <c r="L1529" s="203"/>
      <c r="M1529" s="207"/>
      <c r="T1529" s="208"/>
      <c r="AT1529" s="204" t="s">
        <v>869</v>
      </c>
      <c r="AU1529" s="204" t="s">
        <v>240</v>
      </c>
      <c r="AV1529" s="202" t="s">
        <v>240</v>
      </c>
      <c r="AW1529" s="202" t="s">
        <v>871</v>
      </c>
      <c r="AX1529" s="202" t="s">
        <v>857</v>
      </c>
      <c r="AY1529" s="204" t="s">
        <v>858</v>
      </c>
    </row>
    <row r="1530" spans="2:65" s="202" customFormat="1" ht="11.25" x14ac:dyDescent="0.25">
      <c r="B1530" s="203"/>
      <c r="D1530" s="196" t="s">
        <v>869</v>
      </c>
      <c r="E1530" s="204" t="s">
        <v>792</v>
      </c>
      <c r="F1530" s="205" t="s">
        <v>1981</v>
      </c>
      <c r="H1530" s="206">
        <v>45.26</v>
      </c>
      <c r="L1530" s="203"/>
      <c r="M1530" s="207"/>
      <c r="T1530" s="208"/>
      <c r="AT1530" s="204" t="s">
        <v>869</v>
      </c>
      <c r="AU1530" s="204" t="s">
        <v>240</v>
      </c>
      <c r="AV1530" s="202" t="s">
        <v>240</v>
      </c>
      <c r="AW1530" s="202" t="s">
        <v>871</v>
      </c>
      <c r="AX1530" s="202" t="s">
        <v>857</v>
      </c>
      <c r="AY1530" s="204" t="s">
        <v>858</v>
      </c>
    </row>
    <row r="1531" spans="2:65" s="119" customFormat="1" ht="16.5" customHeight="1" x14ac:dyDescent="0.25">
      <c r="B1531" s="120"/>
      <c r="C1531" s="418" t="s">
        <v>2590</v>
      </c>
      <c r="D1531" s="418" t="s">
        <v>512</v>
      </c>
      <c r="E1531" s="419" t="s">
        <v>2577</v>
      </c>
      <c r="F1531" s="420" t="s">
        <v>2578</v>
      </c>
      <c r="G1531" s="421" t="s">
        <v>85</v>
      </c>
      <c r="H1531" s="422">
        <v>280</v>
      </c>
      <c r="I1531" s="423"/>
      <c r="J1531" s="423">
        <f>ROUND(I1531*H1531,2)</f>
        <v>0</v>
      </c>
      <c r="K1531" s="420" t="s">
        <v>862</v>
      </c>
      <c r="L1531" s="120"/>
      <c r="M1531" s="190" t="s">
        <v>792</v>
      </c>
      <c r="N1531" s="191" t="s">
        <v>809</v>
      </c>
      <c r="O1531" s="192">
        <v>0.05</v>
      </c>
      <c r="P1531" s="192">
        <f>O1531*H1531</f>
        <v>14</v>
      </c>
      <c r="Q1531" s="192">
        <v>9.0000000000000006E-5</v>
      </c>
      <c r="R1531" s="192">
        <f>Q1531*H1531</f>
        <v>2.52E-2</v>
      </c>
      <c r="S1531" s="192">
        <v>0</v>
      </c>
      <c r="T1531" s="193">
        <f>S1531*H1531</f>
        <v>0</v>
      </c>
      <c r="AR1531" s="194" t="s">
        <v>955</v>
      </c>
      <c r="AT1531" s="194" t="s">
        <v>512</v>
      </c>
      <c r="AU1531" s="194" t="s">
        <v>240</v>
      </c>
      <c r="AY1531" s="112" t="s">
        <v>858</v>
      </c>
      <c r="BE1531" s="195">
        <f>IF(N1531="základní",J1531,0)</f>
        <v>0</v>
      </c>
      <c r="BF1531" s="195">
        <f>IF(N1531="snížená",J1531,0)</f>
        <v>0</v>
      </c>
      <c r="BG1531" s="195">
        <f>IF(N1531="zákl. přenesená",J1531,0)</f>
        <v>0</v>
      </c>
      <c r="BH1531" s="195">
        <f>IF(N1531="sníž. přenesená",J1531,0)</f>
        <v>0</v>
      </c>
      <c r="BI1531" s="195">
        <f>IF(N1531="nulová",J1531,0)</f>
        <v>0</v>
      </c>
      <c r="BJ1531" s="112" t="s">
        <v>544</v>
      </c>
      <c r="BK1531" s="195">
        <f>ROUND(I1531*H1531,2)</f>
        <v>0</v>
      </c>
      <c r="BL1531" s="112" t="s">
        <v>955</v>
      </c>
      <c r="BM1531" s="194" t="s">
        <v>2579</v>
      </c>
    </row>
    <row r="1532" spans="2:65" s="119" customFormat="1" x14ac:dyDescent="0.25">
      <c r="B1532" s="120"/>
      <c r="D1532" s="196" t="s">
        <v>865</v>
      </c>
      <c r="F1532" s="197" t="s">
        <v>2580</v>
      </c>
      <c r="L1532" s="120"/>
      <c r="M1532" s="198"/>
      <c r="T1532" s="199"/>
      <c r="AT1532" s="112" t="s">
        <v>865</v>
      </c>
      <c r="AU1532" s="112" t="s">
        <v>240</v>
      </c>
    </row>
    <row r="1533" spans="2:65" s="119" customFormat="1" x14ac:dyDescent="0.25">
      <c r="B1533" s="120"/>
      <c r="D1533" s="200" t="s">
        <v>867</v>
      </c>
      <c r="F1533" s="472" t="s">
        <v>2581</v>
      </c>
      <c r="L1533" s="120"/>
      <c r="M1533" s="198"/>
      <c r="T1533" s="199"/>
      <c r="AT1533" s="112" t="s">
        <v>867</v>
      </c>
      <c r="AU1533" s="112" t="s">
        <v>240</v>
      </c>
    </row>
    <row r="1534" spans="2:65" s="119" customFormat="1" ht="24.2" customHeight="1" x14ac:dyDescent="0.25">
      <c r="B1534" s="120"/>
      <c r="C1534" s="418" t="s">
        <v>2596</v>
      </c>
      <c r="D1534" s="418" t="s">
        <v>512</v>
      </c>
      <c r="E1534" s="419" t="s">
        <v>2583</v>
      </c>
      <c r="F1534" s="420" t="s">
        <v>2584</v>
      </c>
      <c r="G1534" s="421" t="s">
        <v>66</v>
      </c>
      <c r="H1534" s="422">
        <v>331.31</v>
      </c>
      <c r="I1534" s="423"/>
      <c r="J1534" s="423">
        <f>ROUND(I1534*H1534,2)</f>
        <v>0</v>
      </c>
      <c r="K1534" s="420" t="s">
        <v>862</v>
      </c>
      <c r="L1534" s="120"/>
      <c r="M1534" s="190" t="s">
        <v>792</v>
      </c>
      <c r="N1534" s="191" t="s">
        <v>809</v>
      </c>
      <c r="O1534" s="192">
        <v>4.1000000000000002E-2</v>
      </c>
      <c r="P1534" s="192">
        <f>O1534*H1534</f>
        <v>13.58371</v>
      </c>
      <c r="Q1534" s="192">
        <v>5.0000000000000002E-5</v>
      </c>
      <c r="R1534" s="192">
        <f>Q1534*H1534</f>
        <v>1.65655E-2</v>
      </c>
      <c r="S1534" s="192">
        <v>0</v>
      </c>
      <c r="T1534" s="193">
        <f>S1534*H1534</f>
        <v>0</v>
      </c>
      <c r="AR1534" s="194" t="s">
        <v>955</v>
      </c>
      <c r="AT1534" s="194" t="s">
        <v>512</v>
      </c>
      <c r="AU1534" s="194" t="s">
        <v>240</v>
      </c>
      <c r="AY1534" s="112" t="s">
        <v>858</v>
      </c>
      <c r="BE1534" s="195">
        <f>IF(N1534="základní",J1534,0)</f>
        <v>0</v>
      </c>
      <c r="BF1534" s="195">
        <f>IF(N1534="snížená",J1534,0)</f>
        <v>0</v>
      </c>
      <c r="BG1534" s="195">
        <f>IF(N1534="zákl. přenesená",J1534,0)</f>
        <v>0</v>
      </c>
      <c r="BH1534" s="195">
        <f>IF(N1534="sníž. přenesená",J1534,0)</f>
        <v>0</v>
      </c>
      <c r="BI1534" s="195">
        <f>IF(N1534="nulová",J1534,0)</f>
        <v>0</v>
      </c>
      <c r="BJ1534" s="112" t="s">
        <v>544</v>
      </c>
      <c r="BK1534" s="195">
        <f>ROUND(I1534*H1534,2)</f>
        <v>0</v>
      </c>
      <c r="BL1534" s="112" t="s">
        <v>955</v>
      </c>
      <c r="BM1534" s="194" t="s">
        <v>2585</v>
      </c>
    </row>
    <row r="1535" spans="2:65" s="119" customFormat="1" ht="19.5" x14ac:dyDescent="0.25">
      <c r="B1535" s="120"/>
      <c r="D1535" s="196" t="s">
        <v>865</v>
      </c>
      <c r="F1535" s="197" t="s">
        <v>2586</v>
      </c>
      <c r="L1535" s="120"/>
      <c r="M1535" s="198"/>
      <c r="T1535" s="199"/>
      <c r="AT1535" s="112" t="s">
        <v>865</v>
      </c>
      <c r="AU1535" s="112" t="s">
        <v>240</v>
      </c>
    </row>
    <row r="1536" spans="2:65" s="119" customFormat="1" x14ac:dyDescent="0.25">
      <c r="B1536" s="120"/>
      <c r="D1536" s="200" t="s">
        <v>867</v>
      </c>
      <c r="F1536" s="472" t="s">
        <v>2587</v>
      </c>
      <c r="L1536" s="120"/>
      <c r="M1536" s="198"/>
      <c r="T1536" s="199"/>
      <c r="AT1536" s="112" t="s">
        <v>867</v>
      </c>
      <c r="AU1536" s="112" t="s">
        <v>240</v>
      </c>
    </row>
    <row r="1537" spans="2:65" s="202" customFormat="1" ht="11.25" x14ac:dyDescent="0.25">
      <c r="B1537" s="203"/>
      <c r="D1537" s="196" t="s">
        <v>869</v>
      </c>
      <c r="E1537" s="204" t="s">
        <v>792</v>
      </c>
      <c r="F1537" s="205" t="s">
        <v>2566</v>
      </c>
      <c r="H1537" s="206">
        <v>272.22500000000002</v>
      </c>
      <c r="L1537" s="203"/>
      <c r="M1537" s="207"/>
      <c r="T1537" s="208"/>
      <c r="AT1537" s="204" t="s">
        <v>869</v>
      </c>
      <c r="AU1537" s="204" t="s">
        <v>240</v>
      </c>
      <c r="AV1537" s="202" t="s">
        <v>240</v>
      </c>
      <c r="AW1537" s="202" t="s">
        <v>871</v>
      </c>
      <c r="AX1537" s="202" t="s">
        <v>857</v>
      </c>
      <c r="AY1537" s="204" t="s">
        <v>858</v>
      </c>
    </row>
    <row r="1538" spans="2:65" s="202" customFormat="1" ht="11.25" x14ac:dyDescent="0.25">
      <c r="B1538" s="203"/>
      <c r="D1538" s="196" t="s">
        <v>869</v>
      </c>
      <c r="E1538" s="204" t="s">
        <v>792</v>
      </c>
      <c r="F1538" s="205" t="s">
        <v>2503</v>
      </c>
      <c r="H1538" s="206">
        <v>24.484999999999999</v>
      </c>
      <c r="L1538" s="203"/>
      <c r="M1538" s="207"/>
      <c r="T1538" s="208"/>
      <c r="AT1538" s="204" t="s">
        <v>869</v>
      </c>
      <c r="AU1538" s="204" t="s">
        <v>240</v>
      </c>
      <c r="AV1538" s="202" t="s">
        <v>240</v>
      </c>
      <c r="AW1538" s="202" t="s">
        <v>871</v>
      </c>
      <c r="AX1538" s="202" t="s">
        <v>857</v>
      </c>
      <c r="AY1538" s="204" t="s">
        <v>858</v>
      </c>
    </row>
    <row r="1539" spans="2:65" s="202" customFormat="1" ht="11.25" x14ac:dyDescent="0.25">
      <c r="B1539" s="203"/>
      <c r="D1539" s="196" t="s">
        <v>869</v>
      </c>
      <c r="E1539" s="204" t="s">
        <v>792</v>
      </c>
      <c r="F1539" s="205" t="s">
        <v>2588</v>
      </c>
      <c r="H1539" s="206">
        <v>15</v>
      </c>
      <c r="L1539" s="203"/>
      <c r="M1539" s="207"/>
      <c r="T1539" s="208"/>
      <c r="AT1539" s="204" t="s">
        <v>869</v>
      </c>
      <c r="AU1539" s="204" t="s">
        <v>240</v>
      </c>
      <c r="AV1539" s="202" t="s">
        <v>240</v>
      </c>
      <c r="AW1539" s="202" t="s">
        <v>871</v>
      </c>
      <c r="AX1539" s="202" t="s">
        <v>857</v>
      </c>
      <c r="AY1539" s="204" t="s">
        <v>858</v>
      </c>
    </row>
    <row r="1540" spans="2:65" s="202" customFormat="1" ht="11.25" x14ac:dyDescent="0.25">
      <c r="B1540" s="203"/>
      <c r="D1540" s="196" t="s">
        <v>869</v>
      </c>
      <c r="E1540" s="204" t="s">
        <v>792</v>
      </c>
      <c r="F1540" s="205" t="s">
        <v>2589</v>
      </c>
      <c r="H1540" s="206">
        <v>19.600000000000001</v>
      </c>
      <c r="L1540" s="203"/>
      <c r="M1540" s="207"/>
      <c r="T1540" s="208"/>
      <c r="AT1540" s="204" t="s">
        <v>869</v>
      </c>
      <c r="AU1540" s="204" t="s">
        <v>240</v>
      </c>
      <c r="AV1540" s="202" t="s">
        <v>240</v>
      </c>
      <c r="AW1540" s="202" t="s">
        <v>871</v>
      </c>
      <c r="AX1540" s="202" t="s">
        <v>857</v>
      </c>
      <c r="AY1540" s="204" t="s">
        <v>858</v>
      </c>
    </row>
    <row r="1541" spans="2:65" s="119" customFormat="1" ht="24.2" customHeight="1" x14ac:dyDescent="0.25">
      <c r="B1541" s="120"/>
      <c r="C1541" s="418" t="s">
        <v>2602</v>
      </c>
      <c r="D1541" s="418" t="s">
        <v>512</v>
      </c>
      <c r="E1541" s="419" t="s">
        <v>217</v>
      </c>
      <c r="F1541" s="420" t="s">
        <v>218</v>
      </c>
      <c r="G1541" s="421" t="s">
        <v>63</v>
      </c>
      <c r="H1541" s="422">
        <v>12.116</v>
      </c>
      <c r="I1541" s="423"/>
      <c r="J1541" s="423">
        <f>ROUND(I1541*H1541,2)</f>
        <v>0</v>
      </c>
      <c r="K1541" s="420" t="s">
        <v>862</v>
      </c>
      <c r="L1541" s="120"/>
      <c r="M1541" s="190" t="s">
        <v>792</v>
      </c>
      <c r="N1541" s="191" t="s">
        <v>809</v>
      </c>
      <c r="O1541" s="192">
        <v>0.86099999999999999</v>
      </c>
      <c r="P1541" s="192">
        <f>O1541*H1541</f>
        <v>10.431875999999999</v>
      </c>
      <c r="Q1541" s="192">
        <v>0</v>
      </c>
      <c r="R1541" s="192">
        <f>Q1541*H1541</f>
        <v>0</v>
      </c>
      <c r="S1541" s="192">
        <v>0</v>
      </c>
      <c r="T1541" s="193">
        <f>S1541*H1541</f>
        <v>0</v>
      </c>
      <c r="AR1541" s="194" t="s">
        <v>955</v>
      </c>
      <c r="AT1541" s="194" t="s">
        <v>512</v>
      </c>
      <c r="AU1541" s="194" t="s">
        <v>240</v>
      </c>
      <c r="AY1541" s="112" t="s">
        <v>858</v>
      </c>
      <c r="BE1541" s="195">
        <f>IF(N1541="základní",J1541,0)</f>
        <v>0</v>
      </c>
      <c r="BF1541" s="195">
        <f>IF(N1541="snížená",J1541,0)</f>
        <v>0</v>
      </c>
      <c r="BG1541" s="195">
        <f>IF(N1541="zákl. přenesená",J1541,0)</f>
        <v>0</v>
      </c>
      <c r="BH1541" s="195">
        <f>IF(N1541="sníž. přenesená",J1541,0)</f>
        <v>0</v>
      </c>
      <c r="BI1541" s="195">
        <f>IF(N1541="nulová",J1541,0)</f>
        <v>0</v>
      </c>
      <c r="BJ1541" s="112" t="s">
        <v>544</v>
      </c>
      <c r="BK1541" s="195">
        <f>ROUND(I1541*H1541,2)</f>
        <v>0</v>
      </c>
      <c r="BL1541" s="112" t="s">
        <v>955</v>
      </c>
      <c r="BM1541" s="194" t="s">
        <v>2591</v>
      </c>
    </row>
    <row r="1542" spans="2:65" s="119" customFormat="1" ht="29.25" x14ac:dyDescent="0.25">
      <c r="B1542" s="120"/>
      <c r="D1542" s="196" t="s">
        <v>865</v>
      </c>
      <c r="F1542" s="197" t="s">
        <v>2592</v>
      </c>
      <c r="L1542" s="120"/>
      <c r="M1542" s="198"/>
      <c r="T1542" s="199"/>
      <c r="AT1542" s="112" t="s">
        <v>865</v>
      </c>
      <c r="AU1542" s="112" t="s">
        <v>240</v>
      </c>
    </row>
    <row r="1543" spans="2:65" s="119" customFormat="1" x14ac:dyDescent="0.25">
      <c r="B1543" s="120"/>
      <c r="D1543" s="200" t="s">
        <v>867</v>
      </c>
      <c r="F1543" s="472" t="s">
        <v>2593</v>
      </c>
      <c r="L1543" s="120"/>
      <c r="M1543" s="198"/>
      <c r="T1543" s="199"/>
      <c r="AT1543" s="112" t="s">
        <v>867</v>
      </c>
      <c r="AU1543" s="112" t="s">
        <v>240</v>
      </c>
    </row>
    <row r="1544" spans="2:65" s="171" customFormat="1" ht="22.9" customHeight="1" x14ac:dyDescent="0.2">
      <c r="B1544" s="172"/>
      <c r="D1544" s="173" t="s">
        <v>854</v>
      </c>
      <c r="E1544" s="181" t="s">
        <v>2594</v>
      </c>
      <c r="F1544" s="181" t="s">
        <v>2595</v>
      </c>
      <c r="J1544" s="182">
        <f>BK1544</f>
        <v>0</v>
      </c>
      <c r="L1544" s="172"/>
      <c r="M1544" s="176"/>
      <c r="P1544" s="177">
        <f>SUM(P1545:P1558)</f>
        <v>67.656200000000013</v>
      </c>
      <c r="R1544" s="177">
        <f>SUM(R1545:R1558)</f>
        <v>9.0314999999999994</v>
      </c>
      <c r="T1544" s="178">
        <f>SUM(T1545:T1558)</f>
        <v>0</v>
      </c>
      <c r="AR1544" s="173" t="s">
        <v>240</v>
      </c>
      <c r="AT1544" s="179" t="s">
        <v>854</v>
      </c>
      <c r="AU1544" s="179" t="s">
        <v>544</v>
      </c>
      <c r="AY1544" s="173" t="s">
        <v>858</v>
      </c>
      <c r="BK1544" s="180">
        <f>SUM(BK1545:BK1558)</f>
        <v>0</v>
      </c>
    </row>
    <row r="1545" spans="2:65" s="119" customFormat="1" ht="24.2" customHeight="1" x14ac:dyDescent="0.25">
      <c r="B1545" s="120"/>
      <c r="C1545" s="418" t="s">
        <v>2607</v>
      </c>
      <c r="D1545" s="418" t="s">
        <v>512</v>
      </c>
      <c r="E1545" s="419" t="s">
        <v>2597</v>
      </c>
      <c r="F1545" s="420" t="s">
        <v>2598</v>
      </c>
      <c r="G1545" s="421" t="s">
        <v>66</v>
      </c>
      <c r="H1545" s="422">
        <v>50</v>
      </c>
      <c r="I1545" s="423"/>
      <c r="J1545" s="423">
        <f>ROUND(I1545*H1545,2)</f>
        <v>0</v>
      </c>
      <c r="K1545" s="420" t="s">
        <v>862</v>
      </c>
      <c r="L1545" s="120"/>
      <c r="M1545" s="190" t="s">
        <v>792</v>
      </c>
      <c r="N1545" s="191" t="s">
        <v>809</v>
      </c>
      <c r="O1545" s="192">
        <v>1.046</v>
      </c>
      <c r="P1545" s="192">
        <f>O1545*H1545</f>
        <v>52.300000000000004</v>
      </c>
      <c r="Q1545" s="192">
        <v>0.04</v>
      </c>
      <c r="R1545" s="192">
        <f>Q1545*H1545</f>
        <v>2</v>
      </c>
      <c r="S1545" s="192">
        <v>0</v>
      </c>
      <c r="T1545" s="193">
        <f>S1545*H1545</f>
        <v>0</v>
      </c>
      <c r="AR1545" s="194" t="s">
        <v>955</v>
      </c>
      <c r="AT1545" s="194" t="s">
        <v>512</v>
      </c>
      <c r="AU1545" s="194" t="s">
        <v>240</v>
      </c>
      <c r="AY1545" s="112" t="s">
        <v>858</v>
      </c>
      <c r="BE1545" s="195">
        <f>IF(N1545="základní",J1545,0)</f>
        <v>0</v>
      </c>
      <c r="BF1545" s="195">
        <f>IF(N1545="snížená",J1545,0)</f>
        <v>0</v>
      </c>
      <c r="BG1545" s="195">
        <f>IF(N1545="zákl. přenesená",J1545,0)</f>
        <v>0</v>
      </c>
      <c r="BH1545" s="195">
        <f>IF(N1545="sníž. přenesená",J1545,0)</f>
        <v>0</v>
      </c>
      <c r="BI1545" s="195">
        <f>IF(N1545="nulová",J1545,0)</f>
        <v>0</v>
      </c>
      <c r="BJ1545" s="112" t="s">
        <v>544</v>
      </c>
      <c r="BK1545" s="195">
        <f>ROUND(I1545*H1545,2)</f>
        <v>0</v>
      </c>
      <c r="BL1545" s="112" t="s">
        <v>955</v>
      </c>
      <c r="BM1545" s="194" t="s">
        <v>2599</v>
      </c>
    </row>
    <row r="1546" spans="2:65" s="119" customFormat="1" ht="29.25" x14ac:dyDescent="0.25">
      <c r="B1546" s="120"/>
      <c r="D1546" s="196" t="s">
        <v>865</v>
      </c>
      <c r="F1546" s="197" t="s">
        <v>2600</v>
      </c>
      <c r="L1546" s="120"/>
      <c r="M1546" s="198"/>
      <c r="T1546" s="199"/>
      <c r="AT1546" s="112" t="s">
        <v>865</v>
      </c>
      <c r="AU1546" s="112" t="s">
        <v>240</v>
      </c>
    </row>
    <row r="1547" spans="2:65" s="119" customFormat="1" x14ac:dyDescent="0.25">
      <c r="B1547" s="120"/>
      <c r="D1547" s="200" t="s">
        <v>867</v>
      </c>
      <c r="F1547" s="472" t="s">
        <v>2601</v>
      </c>
      <c r="L1547" s="120"/>
      <c r="M1547" s="198"/>
      <c r="T1547" s="199"/>
      <c r="AT1547" s="112" t="s">
        <v>867</v>
      </c>
      <c r="AU1547" s="112" t="s">
        <v>240</v>
      </c>
    </row>
    <row r="1548" spans="2:65" s="202" customFormat="1" ht="11.25" x14ac:dyDescent="0.25">
      <c r="B1548" s="203"/>
      <c r="D1548" s="196" t="s">
        <v>869</v>
      </c>
      <c r="E1548" s="204" t="s">
        <v>792</v>
      </c>
      <c r="F1548" s="205" t="s">
        <v>1486</v>
      </c>
      <c r="H1548" s="206">
        <v>50</v>
      </c>
      <c r="L1548" s="203"/>
      <c r="M1548" s="207"/>
      <c r="T1548" s="208"/>
      <c r="AT1548" s="204" t="s">
        <v>869</v>
      </c>
      <c r="AU1548" s="204" t="s">
        <v>240</v>
      </c>
      <c r="AV1548" s="202" t="s">
        <v>240</v>
      </c>
      <c r="AW1548" s="202" t="s">
        <v>871</v>
      </c>
      <c r="AX1548" s="202" t="s">
        <v>857</v>
      </c>
      <c r="AY1548" s="204" t="s">
        <v>858</v>
      </c>
    </row>
    <row r="1549" spans="2:65" s="119" customFormat="1" ht="21.75" customHeight="1" x14ac:dyDescent="0.25">
      <c r="B1549" s="120"/>
      <c r="C1549" s="432" t="s">
        <v>2613</v>
      </c>
      <c r="D1549" s="432" t="s">
        <v>932</v>
      </c>
      <c r="E1549" s="433" t="s">
        <v>2603</v>
      </c>
      <c r="F1549" s="434" t="s">
        <v>2604</v>
      </c>
      <c r="G1549" s="435" t="s">
        <v>66</v>
      </c>
      <c r="H1549" s="436">
        <v>52</v>
      </c>
      <c r="I1549" s="437"/>
      <c r="J1549" s="437">
        <f>ROUND(I1549*H1549,2)</f>
        <v>0</v>
      </c>
      <c r="K1549" s="434" t="s">
        <v>862</v>
      </c>
      <c r="L1549" s="215"/>
      <c r="M1549" s="216" t="s">
        <v>792</v>
      </c>
      <c r="N1549" s="217" t="s">
        <v>809</v>
      </c>
      <c r="O1549" s="192">
        <v>0</v>
      </c>
      <c r="P1549" s="192">
        <f>O1549*H1549</f>
        <v>0</v>
      </c>
      <c r="Q1549" s="192">
        <v>0.13500000000000001</v>
      </c>
      <c r="R1549" s="192">
        <f>Q1549*H1549</f>
        <v>7.0200000000000005</v>
      </c>
      <c r="S1549" s="192">
        <v>0</v>
      </c>
      <c r="T1549" s="193">
        <f>S1549*H1549</f>
        <v>0</v>
      </c>
      <c r="AR1549" s="194" t="s">
        <v>1063</v>
      </c>
      <c r="AT1549" s="194" t="s">
        <v>932</v>
      </c>
      <c r="AU1549" s="194" t="s">
        <v>240</v>
      </c>
      <c r="AY1549" s="112" t="s">
        <v>858</v>
      </c>
      <c r="BE1549" s="195">
        <f>IF(N1549="základní",J1549,0)</f>
        <v>0</v>
      </c>
      <c r="BF1549" s="195">
        <f>IF(N1549="snížená",J1549,0)</f>
        <v>0</v>
      </c>
      <c r="BG1549" s="195">
        <f>IF(N1549="zákl. přenesená",J1549,0)</f>
        <v>0</v>
      </c>
      <c r="BH1549" s="195">
        <f>IF(N1549="sníž. přenesená",J1549,0)</f>
        <v>0</v>
      </c>
      <c r="BI1549" s="195">
        <f>IF(N1549="nulová",J1549,0)</f>
        <v>0</v>
      </c>
      <c r="BJ1549" s="112" t="s">
        <v>544</v>
      </c>
      <c r="BK1549" s="195">
        <f>ROUND(I1549*H1549,2)</f>
        <v>0</v>
      </c>
      <c r="BL1549" s="112" t="s">
        <v>955</v>
      </c>
      <c r="BM1549" s="194" t="s">
        <v>2605</v>
      </c>
    </row>
    <row r="1550" spans="2:65" s="119" customFormat="1" x14ac:dyDescent="0.25">
      <c r="B1550" s="120"/>
      <c r="D1550" s="196" t="s">
        <v>865</v>
      </c>
      <c r="F1550" s="197" t="s">
        <v>2604</v>
      </c>
      <c r="L1550" s="120"/>
      <c r="M1550" s="198"/>
      <c r="T1550" s="199"/>
      <c r="AT1550" s="112" t="s">
        <v>865</v>
      </c>
      <c r="AU1550" s="112" t="s">
        <v>240</v>
      </c>
    </row>
    <row r="1551" spans="2:65" s="202" customFormat="1" ht="11.25" x14ac:dyDescent="0.25">
      <c r="B1551" s="203"/>
      <c r="D1551" s="196" t="s">
        <v>869</v>
      </c>
      <c r="F1551" s="205" t="s">
        <v>2606</v>
      </c>
      <c r="H1551" s="206">
        <v>52</v>
      </c>
      <c r="L1551" s="203"/>
      <c r="M1551" s="207"/>
      <c r="T1551" s="208"/>
      <c r="AT1551" s="204" t="s">
        <v>869</v>
      </c>
      <c r="AU1551" s="204" t="s">
        <v>240</v>
      </c>
      <c r="AV1551" s="202" t="s">
        <v>240</v>
      </c>
      <c r="AW1551" s="202" t="s">
        <v>787</v>
      </c>
      <c r="AX1551" s="202" t="s">
        <v>544</v>
      </c>
      <c r="AY1551" s="204" t="s">
        <v>858</v>
      </c>
    </row>
    <row r="1552" spans="2:65" s="119" customFormat="1" ht="24.2" customHeight="1" x14ac:dyDescent="0.25">
      <c r="B1552" s="120"/>
      <c r="C1552" s="418" t="s">
        <v>2621</v>
      </c>
      <c r="D1552" s="418" t="s">
        <v>512</v>
      </c>
      <c r="E1552" s="419" t="s">
        <v>2608</v>
      </c>
      <c r="F1552" s="420" t="s">
        <v>2609</v>
      </c>
      <c r="G1552" s="421" t="s">
        <v>66</v>
      </c>
      <c r="H1552" s="422">
        <v>50</v>
      </c>
      <c r="I1552" s="423"/>
      <c r="J1552" s="423">
        <f>ROUND(I1552*H1552,2)</f>
        <v>0</v>
      </c>
      <c r="K1552" s="420" t="s">
        <v>862</v>
      </c>
      <c r="L1552" s="120"/>
      <c r="M1552" s="190" t="s">
        <v>792</v>
      </c>
      <c r="N1552" s="191" t="s">
        <v>809</v>
      </c>
      <c r="O1552" s="192">
        <v>0.13100000000000001</v>
      </c>
      <c r="P1552" s="192">
        <f>O1552*H1552</f>
        <v>6.5500000000000007</v>
      </c>
      <c r="Q1552" s="192">
        <v>2.3000000000000001E-4</v>
      </c>
      <c r="R1552" s="192">
        <f>Q1552*H1552</f>
        <v>1.15E-2</v>
      </c>
      <c r="S1552" s="192">
        <v>0</v>
      </c>
      <c r="T1552" s="193">
        <f>S1552*H1552</f>
        <v>0</v>
      </c>
      <c r="AR1552" s="194" t="s">
        <v>955</v>
      </c>
      <c r="AT1552" s="194" t="s">
        <v>512</v>
      </c>
      <c r="AU1552" s="194" t="s">
        <v>240</v>
      </c>
      <c r="AY1552" s="112" t="s">
        <v>858</v>
      </c>
      <c r="BE1552" s="195">
        <f>IF(N1552="základní",J1552,0)</f>
        <v>0</v>
      </c>
      <c r="BF1552" s="195">
        <f>IF(N1552="snížená",J1552,0)</f>
        <v>0</v>
      </c>
      <c r="BG1552" s="195">
        <f>IF(N1552="zákl. přenesená",J1552,0)</f>
        <v>0</v>
      </c>
      <c r="BH1552" s="195">
        <f>IF(N1552="sníž. přenesená",J1552,0)</f>
        <v>0</v>
      </c>
      <c r="BI1552" s="195">
        <f>IF(N1552="nulová",J1552,0)</f>
        <v>0</v>
      </c>
      <c r="BJ1552" s="112" t="s">
        <v>544</v>
      </c>
      <c r="BK1552" s="195">
        <f>ROUND(I1552*H1552,2)</f>
        <v>0</v>
      </c>
      <c r="BL1552" s="112" t="s">
        <v>955</v>
      </c>
      <c r="BM1552" s="194" t="s">
        <v>2610</v>
      </c>
    </row>
    <row r="1553" spans="2:65" s="119" customFormat="1" ht="19.5" x14ac:dyDescent="0.25">
      <c r="B1553" s="120"/>
      <c r="D1553" s="196" t="s">
        <v>865</v>
      </c>
      <c r="F1553" s="197" t="s">
        <v>2611</v>
      </c>
      <c r="L1553" s="120"/>
      <c r="M1553" s="198"/>
      <c r="T1553" s="199"/>
      <c r="AT1553" s="112" t="s">
        <v>865</v>
      </c>
      <c r="AU1553" s="112" t="s">
        <v>240</v>
      </c>
    </row>
    <row r="1554" spans="2:65" s="119" customFormat="1" x14ac:dyDescent="0.25">
      <c r="B1554" s="120"/>
      <c r="D1554" s="200" t="s">
        <v>867</v>
      </c>
      <c r="F1554" s="472" t="s">
        <v>2612</v>
      </c>
      <c r="L1554" s="120"/>
      <c r="M1554" s="198"/>
      <c r="T1554" s="199"/>
      <c r="AT1554" s="112" t="s">
        <v>867</v>
      </c>
      <c r="AU1554" s="112" t="s">
        <v>240</v>
      </c>
    </row>
    <row r="1555" spans="2:65" s="202" customFormat="1" ht="11.25" x14ac:dyDescent="0.25">
      <c r="B1555" s="203"/>
      <c r="D1555" s="196" t="s">
        <v>869</v>
      </c>
      <c r="E1555" s="204" t="s">
        <v>792</v>
      </c>
      <c r="F1555" s="205" t="s">
        <v>1486</v>
      </c>
      <c r="H1555" s="206">
        <v>50</v>
      </c>
      <c r="L1555" s="203"/>
      <c r="M1555" s="207"/>
      <c r="T1555" s="208"/>
      <c r="AT1555" s="204" t="s">
        <v>869</v>
      </c>
      <c r="AU1555" s="204" t="s">
        <v>240</v>
      </c>
      <c r="AV1555" s="202" t="s">
        <v>240</v>
      </c>
      <c r="AW1555" s="202" t="s">
        <v>871</v>
      </c>
      <c r="AX1555" s="202" t="s">
        <v>857</v>
      </c>
      <c r="AY1555" s="204" t="s">
        <v>858</v>
      </c>
    </row>
    <row r="1556" spans="2:65" s="119" customFormat="1" ht="24.2" customHeight="1" x14ac:dyDescent="0.25">
      <c r="B1556" s="120"/>
      <c r="C1556" s="418" t="s">
        <v>2632</v>
      </c>
      <c r="D1556" s="418" t="s">
        <v>512</v>
      </c>
      <c r="E1556" s="419" t="s">
        <v>2614</v>
      </c>
      <c r="F1556" s="420" t="s">
        <v>2615</v>
      </c>
      <c r="G1556" s="421" t="s">
        <v>63</v>
      </c>
      <c r="H1556" s="422">
        <v>9.032</v>
      </c>
      <c r="I1556" s="423"/>
      <c r="J1556" s="423">
        <f>ROUND(I1556*H1556,2)</f>
        <v>0</v>
      </c>
      <c r="K1556" s="420" t="s">
        <v>862</v>
      </c>
      <c r="L1556" s="120"/>
      <c r="M1556" s="190" t="s">
        <v>792</v>
      </c>
      <c r="N1556" s="191" t="s">
        <v>809</v>
      </c>
      <c r="O1556" s="192">
        <v>0.97499999999999998</v>
      </c>
      <c r="P1556" s="192">
        <f>O1556*H1556</f>
        <v>8.8062000000000005</v>
      </c>
      <c r="Q1556" s="192">
        <v>0</v>
      </c>
      <c r="R1556" s="192">
        <f>Q1556*H1556</f>
        <v>0</v>
      </c>
      <c r="S1556" s="192">
        <v>0</v>
      </c>
      <c r="T1556" s="193">
        <f>S1556*H1556</f>
        <v>0</v>
      </c>
      <c r="AR1556" s="194" t="s">
        <v>955</v>
      </c>
      <c r="AT1556" s="194" t="s">
        <v>512</v>
      </c>
      <c r="AU1556" s="194" t="s">
        <v>240</v>
      </c>
      <c r="AY1556" s="112" t="s">
        <v>858</v>
      </c>
      <c r="BE1556" s="195">
        <f>IF(N1556="základní",J1556,0)</f>
        <v>0</v>
      </c>
      <c r="BF1556" s="195">
        <f>IF(N1556="snížená",J1556,0)</f>
        <v>0</v>
      </c>
      <c r="BG1556" s="195">
        <f>IF(N1556="zákl. přenesená",J1556,0)</f>
        <v>0</v>
      </c>
      <c r="BH1556" s="195">
        <f>IF(N1556="sníž. přenesená",J1556,0)</f>
        <v>0</v>
      </c>
      <c r="BI1556" s="195">
        <f>IF(N1556="nulová",J1556,0)</f>
        <v>0</v>
      </c>
      <c r="BJ1556" s="112" t="s">
        <v>544</v>
      </c>
      <c r="BK1556" s="195">
        <f>ROUND(I1556*H1556,2)</f>
        <v>0</v>
      </c>
      <c r="BL1556" s="112" t="s">
        <v>955</v>
      </c>
      <c r="BM1556" s="194" t="s">
        <v>2616</v>
      </c>
    </row>
    <row r="1557" spans="2:65" s="119" customFormat="1" ht="39" x14ac:dyDescent="0.25">
      <c r="B1557" s="120"/>
      <c r="D1557" s="196" t="s">
        <v>865</v>
      </c>
      <c r="F1557" s="197" t="s">
        <v>2617</v>
      </c>
      <c r="L1557" s="120"/>
      <c r="M1557" s="198"/>
      <c r="T1557" s="199"/>
      <c r="AT1557" s="112" t="s">
        <v>865</v>
      </c>
      <c r="AU1557" s="112" t="s">
        <v>240</v>
      </c>
    </row>
    <row r="1558" spans="2:65" s="119" customFormat="1" x14ac:dyDescent="0.25">
      <c r="B1558" s="120"/>
      <c r="D1558" s="200" t="s">
        <v>867</v>
      </c>
      <c r="F1558" s="472" t="s">
        <v>2618</v>
      </c>
      <c r="L1558" s="120"/>
      <c r="M1558" s="198"/>
      <c r="T1558" s="199"/>
      <c r="AT1558" s="112" t="s">
        <v>867</v>
      </c>
      <c r="AU1558" s="112" t="s">
        <v>240</v>
      </c>
    </row>
    <row r="1559" spans="2:65" s="171" customFormat="1" ht="22.9" customHeight="1" x14ac:dyDescent="0.2">
      <c r="B1559" s="172"/>
      <c r="D1559" s="173" t="s">
        <v>854</v>
      </c>
      <c r="E1559" s="181" t="s">
        <v>2619</v>
      </c>
      <c r="F1559" s="181" t="s">
        <v>2620</v>
      </c>
      <c r="J1559" s="182">
        <f>BK1559</f>
        <v>0</v>
      </c>
      <c r="L1559" s="172"/>
      <c r="M1559" s="176"/>
      <c r="P1559" s="177">
        <f>SUM(P1560:P1610)</f>
        <v>170.18289199999998</v>
      </c>
      <c r="R1559" s="177">
        <f>SUM(R1560:R1610)</f>
        <v>2.2507201400000003</v>
      </c>
      <c r="T1559" s="178">
        <f>SUM(T1560:T1610)</f>
        <v>0</v>
      </c>
      <c r="AR1559" s="173" t="s">
        <v>240</v>
      </c>
      <c r="AT1559" s="179" t="s">
        <v>854</v>
      </c>
      <c r="AU1559" s="179" t="s">
        <v>544</v>
      </c>
      <c r="AY1559" s="173" t="s">
        <v>858</v>
      </c>
      <c r="BK1559" s="180">
        <f>SUM(BK1560:BK1610)</f>
        <v>0</v>
      </c>
    </row>
    <row r="1560" spans="2:65" s="119" customFormat="1" ht="16.5" customHeight="1" x14ac:dyDescent="0.25">
      <c r="B1560" s="120"/>
      <c r="C1560" s="418" t="s">
        <v>2636</v>
      </c>
      <c r="D1560" s="418" t="s">
        <v>512</v>
      </c>
      <c r="E1560" s="419" t="s">
        <v>2622</v>
      </c>
      <c r="F1560" s="420" t="s">
        <v>2623</v>
      </c>
      <c r="G1560" s="421" t="s">
        <v>66</v>
      </c>
      <c r="H1560" s="422">
        <v>371.14</v>
      </c>
      <c r="I1560" s="423"/>
      <c r="J1560" s="423">
        <f>ROUND(I1560*H1560,2)</f>
        <v>0</v>
      </c>
      <c r="K1560" s="420" t="s">
        <v>862</v>
      </c>
      <c r="L1560" s="120"/>
      <c r="M1560" s="190" t="s">
        <v>792</v>
      </c>
      <c r="N1560" s="191" t="s">
        <v>809</v>
      </c>
      <c r="O1560" s="192">
        <v>2.4E-2</v>
      </c>
      <c r="P1560" s="192">
        <f>O1560*H1560</f>
        <v>8.9073600000000006</v>
      </c>
      <c r="Q1560" s="192">
        <v>0</v>
      </c>
      <c r="R1560" s="192">
        <f>Q1560*H1560</f>
        <v>0</v>
      </c>
      <c r="S1560" s="192">
        <v>0</v>
      </c>
      <c r="T1560" s="193">
        <f>S1560*H1560</f>
        <v>0</v>
      </c>
      <c r="AR1560" s="194" t="s">
        <v>955</v>
      </c>
      <c r="AT1560" s="194" t="s">
        <v>512</v>
      </c>
      <c r="AU1560" s="194" t="s">
        <v>240</v>
      </c>
      <c r="AY1560" s="112" t="s">
        <v>858</v>
      </c>
      <c r="BE1560" s="195">
        <f>IF(N1560="základní",J1560,0)</f>
        <v>0</v>
      </c>
      <c r="BF1560" s="195">
        <f>IF(N1560="snížená",J1560,0)</f>
        <v>0</v>
      </c>
      <c r="BG1560" s="195">
        <f>IF(N1560="zákl. přenesená",J1560,0)</f>
        <v>0</v>
      </c>
      <c r="BH1560" s="195">
        <f>IF(N1560="sníž. přenesená",J1560,0)</f>
        <v>0</v>
      </c>
      <c r="BI1560" s="195">
        <f>IF(N1560="nulová",J1560,0)</f>
        <v>0</v>
      </c>
      <c r="BJ1560" s="112" t="s">
        <v>544</v>
      </c>
      <c r="BK1560" s="195">
        <f>ROUND(I1560*H1560,2)</f>
        <v>0</v>
      </c>
      <c r="BL1560" s="112" t="s">
        <v>955</v>
      </c>
      <c r="BM1560" s="194" t="s">
        <v>2624</v>
      </c>
    </row>
    <row r="1561" spans="2:65" s="119" customFormat="1" x14ac:dyDescent="0.25">
      <c r="B1561" s="120"/>
      <c r="D1561" s="196" t="s">
        <v>865</v>
      </c>
      <c r="F1561" s="197" t="s">
        <v>2625</v>
      </c>
      <c r="L1561" s="120"/>
      <c r="M1561" s="198"/>
      <c r="T1561" s="199"/>
      <c r="AT1561" s="112" t="s">
        <v>865</v>
      </c>
      <c r="AU1561" s="112" t="s">
        <v>240</v>
      </c>
    </row>
    <row r="1562" spans="2:65" s="119" customFormat="1" x14ac:dyDescent="0.25">
      <c r="B1562" s="120"/>
      <c r="D1562" s="200" t="s">
        <v>867</v>
      </c>
      <c r="F1562" s="472" t="s">
        <v>2626</v>
      </c>
      <c r="L1562" s="120"/>
      <c r="M1562" s="198"/>
      <c r="T1562" s="199"/>
      <c r="AT1562" s="112" t="s">
        <v>867</v>
      </c>
      <c r="AU1562" s="112" t="s">
        <v>240</v>
      </c>
    </row>
    <row r="1563" spans="2:65" s="209" customFormat="1" ht="11.25" x14ac:dyDescent="0.25">
      <c r="B1563" s="210"/>
      <c r="D1563" s="196" t="s">
        <v>869</v>
      </c>
      <c r="E1563" s="211" t="s">
        <v>792</v>
      </c>
      <c r="F1563" s="212" t="s">
        <v>2627</v>
      </c>
      <c r="H1563" s="211" t="s">
        <v>792</v>
      </c>
      <c r="L1563" s="210"/>
      <c r="M1563" s="213"/>
      <c r="T1563" s="214"/>
      <c r="AT1563" s="211" t="s">
        <v>869</v>
      </c>
      <c r="AU1563" s="211" t="s">
        <v>240</v>
      </c>
      <c r="AV1563" s="209" t="s">
        <v>544</v>
      </c>
      <c r="AW1563" s="209" t="s">
        <v>871</v>
      </c>
      <c r="AX1563" s="209" t="s">
        <v>857</v>
      </c>
      <c r="AY1563" s="211" t="s">
        <v>858</v>
      </c>
    </row>
    <row r="1564" spans="2:65" s="202" customFormat="1" ht="11.25" x14ac:dyDescent="0.25">
      <c r="B1564" s="203"/>
      <c r="D1564" s="196" t="s">
        <v>869</v>
      </c>
      <c r="E1564" s="204" t="s">
        <v>792</v>
      </c>
      <c r="F1564" s="205" t="s">
        <v>2628</v>
      </c>
      <c r="H1564" s="206">
        <v>28.64</v>
      </c>
      <c r="L1564" s="203"/>
      <c r="M1564" s="207"/>
      <c r="T1564" s="208"/>
      <c r="AT1564" s="204" t="s">
        <v>869</v>
      </c>
      <c r="AU1564" s="204" t="s">
        <v>240</v>
      </c>
      <c r="AV1564" s="202" t="s">
        <v>240</v>
      </c>
      <c r="AW1564" s="202" t="s">
        <v>871</v>
      </c>
      <c r="AX1564" s="202" t="s">
        <v>857</v>
      </c>
      <c r="AY1564" s="204" t="s">
        <v>858</v>
      </c>
    </row>
    <row r="1565" spans="2:65" s="202" customFormat="1" ht="11.25" x14ac:dyDescent="0.25">
      <c r="B1565" s="203"/>
      <c r="D1565" s="196" t="s">
        <v>869</v>
      </c>
      <c r="E1565" s="204" t="s">
        <v>792</v>
      </c>
      <c r="F1565" s="205" t="s">
        <v>2629</v>
      </c>
      <c r="H1565" s="206">
        <v>10.76</v>
      </c>
      <c r="L1565" s="203"/>
      <c r="M1565" s="207"/>
      <c r="T1565" s="208"/>
      <c r="AT1565" s="204" t="s">
        <v>869</v>
      </c>
      <c r="AU1565" s="204" t="s">
        <v>240</v>
      </c>
      <c r="AV1565" s="202" t="s">
        <v>240</v>
      </c>
      <c r="AW1565" s="202" t="s">
        <v>871</v>
      </c>
      <c r="AX1565" s="202" t="s">
        <v>857</v>
      </c>
      <c r="AY1565" s="204" t="s">
        <v>858</v>
      </c>
    </row>
    <row r="1566" spans="2:65" s="202" customFormat="1" ht="11.25" x14ac:dyDescent="0.25">
      <c r="B1566" s="203"/>
      <c r="D1566" s="196" t="s">
        <v>869</v>
      </c>
      <c r="E1566" s="204" t="s">
        <v>792</v>
      </c>
      <c r="F1566" s="205" t="s">
        <v>2630</v>
      </c>
      <c r="H1566" s="206">
        <v>306.83999999999997</v>
      </c>
      <c r="L1566" s="203"/>
      <c r="M1566" s="207"/>
      <c r="T1566" s="208"/>
      <c r="AT1566" s="204" t="s">
        <v>869</v>
      </c>
      <c r="AU1566" s="204" t="s">
        <v>240</v>
      </c>
      <c r="AV1566" s="202" t="s">
        <v>240</v>
      </c>
      <c r="AW1566" s="202" t="s">
        <v>871</v>
      </c>
      <c r="AX1566" s="202" t="s">
        <v>857</v>
      </c>
      <c r="AY1566" s="204" t="s">
        <v>858</v>
      </c>
    </row>
    <row r="1567" spans="2:65" s="202" customFormat="1" ht="11.25" x14ac:dyDescent="0.25">
      <c r="B1567" s="203"/>
      <c r="D1567" s="196" t="s">
        <v>869</v>
      </c>
      <c r="E1567" s="204" t="s">
        <v>792</v>
      </c>
      <c r="F1567" s="205" t="s">
        <v>2631</v>
      </c>
      <c r="H1567" s="206">
        <v>24.9</v>
      </c>
      <c r="L1567" s="203"/>
      <c r="M1567" s="207"/>
      <c r="T1567" s="208"/>
      <c r="AT1567" s="204" t="s">
        <v>869</v>
      </c>
      <c r="AU1567" s="204" t="s">
        <v>240</v>
      </c>
      <c r="AV1567" s="202" t="s">
        <v>240</v>
      </c>
      <c r="AW1567" s="202" t="s">
        <v>871</v>
      </c>
      <c r="AX1567" s="202" t="s">
        <v>857</v>
      </c>
      <c r="AY1567" s="204" t="s">
        <v>858</v>
      </c>
    </row>
    <row r="1568" spans="2:65" s="119" customFormat="1" ht="24.2" customHeight="1" x14ac:dyDescent="0.25">
      <c r="B1568" s="120"/>
      <c r="C1568" s="418" t="s">
        <v>2642</v>
      </c>
      <c r="D1568" s="418" t="s">
        <v>512</v>
      </c>
      <c r="E1568" s="419" t="s">
        <v>219</v>
      </c>
      <c r="F1568" s="420" t="s">
        <v>220</v>
      </c>
      <c r="G1568" s="421" t="s">
        <v>66</v>
      </c>
      <c r="H1568" s="422">
        <v>371.14</v>
      </c>
      <c r="I1568" s="423"/>
      <c r="J1568" s="423">
        <f>ROUND(I1568*H1568,2)</f>
        <v>0</v>
      </c>
      <c r="K1568" s="420" t="s">
        <v>862</v>
      </c>
      <c r="L1568" s="120"/>
      <c r="M1568" s="190" t="s">
        <v>792</v>
      </c>
      <c r="N1568" s="191" t="s">
        <v>809</v>
      </c>
      <c r="O1568" s="192">
        <v>5.8000000000000003E-2</v>
      </c>
      <c r="P1568" s="192">
        <f>O1568*H1568</f>
        <v>21.526119999999999</v>
      </c>
      <c r="Q1568" s="192">
        <v>3.0000000000000001E-5</v>
      </c>
      <c r="R1568" s="192">
        <f>Q1568*H1568</f>
        <v>1.11342E-2</v>
      </c>
      <c r="S1568" s="192">
        <v>0</v>
      </c>
      <c r="T1568" s="193">
        <f>S1568*H1568</f>
        <v>0</v>
      </c>
      <c r="AR1568" s="194" t="s">
        <v>955</v>
      </c>
      <c r="AT1568" s="194" t="s">
        <v>512</v>
      </c>
      <c r="AU1568" s="194" t="s">
        <v>240</v>
      </c>
      <c r="AY1568" s="112" t="s">
        <v>858</v>
      </c>
      <c r="BE1568" s="195">
        <f>IF(N1568="základní",J1568,0)</f>
        <v>0</v>
      </c>
      <c r="BF1568" s="195">
        <f>IF(N1568="snížená",J1568,0)</f>
        <v>0</v>
      </c>
      <c r="BG1568" s="195">
        <f>IF(N1568="zákl. přenesená",J1568,0)</f>
        <v>0</v>
      </c>
      <c r="BH1568" s="195">
        <f>IF(N1568="sníž. přenesená",J1568,0)</f>
        <v>0</v>
      </c>
      <c r="BI1568" s="195">
        <f>IF(N1568="nulová",J1568,0)</f>
        <v>0</v>
      </c>
      <c r="BJ1568" s="112" t="s">
        <v>544</v>
      </c>
      <c r="BK1568" s="195">
        <f>ROUND(I1568*H1568,2)</f>
        <v>0</v>
      </c>
      <c r="BL1568" s="112" t="s">
        <v>955</v>
      </c>
      <c r="BM1568" s="194" t="s">
        <v>2633</v>
      </c>
    </row>
    <row r="1569" spans="2:65" s="119" customFormat="1" ht="19.5" x14ac:dyDescent="0.25">
      <c r="B1569" s="120"/>
      <c r="D1569" s="196" t="s">
        <v>865</v>
      </c>
      <c r="F1569" s="197" t="s">
        <v>2634</v>
      </c>
      <c r="L1569" s="120"/>
      <c r="M1569" s="198"/>
      <c r="T1569" s="199"/>
      <c r="AT1569" s="112" t="s">
        <v>865</v>
      </c>
      <c r="AU1569" s="112" t="s">
        <v>240</v>
      </c>
    </row>
    <row r="1570" spans="2:65" s="119" customFormat="1" x14ac:dyDescent="0.25">
      <c r="B1570" s="120"/>
      <c r="D1570" s="200" t="s">
        <v>867</v>
      </c>
      <c r="F1570" s="472" t="s">
        <v>2635</v>
      </c>
      <c r="L1570" s="120"/>
      <c r="M1570" s="198"/>
      <c r="T1570" s="199"/>
      <c r="AT1570" s="112" t="s">
        <v>867</v>
      </c>
      <c r="AU1570" s="112" t="s">
        <v>240</v>
      </c>
    </row>
    <row r="1571" spans="2:65" s="209" customFormat="1" ht="11.25" x14ac:dyDescent="0.25">
      <c r="B1571" s="210"/>
      <c r="D1571" s="196" t="s">
        <v>869</v>
      </c>
      <c r="E1571" s="211" t="s">
        <v>792</v>
      </c>
      <c r="F1571" s="212" t="s">
        <v>2627</v>
      </c>
      <c r="H1571" s="211" t="s">
        <v>792</v>
      </c>
      <c r="L1571" s="210"/>
      <c r="M1571" s="213"/>
      <c r="T1571" s="214"/>
      <c r="AT1571" s="211" t="s">
        <v>869</v>
      </c>
      <c r="AU1571" s="211" t="s">
        <v>240</v>
      </c>
      <c r="AV1571" s="209" t="s">
        <v>544</v>
      </c>
      <c r="AW1571" s="209" t="s">
        <v>871</v>
      </c>
      <c r="AX1571" s="209" t="s">
        <v>857</v>
      </c>
      <c r="AY1571" s="211" t="s">
        <v>858</v>
      </c>
    </row>
    <row r="1572" spans="2:65" s="202" customFormat="1" ht="11.25" x14ac:dyDescent="0.25">
      <c r="B1572" s="203"/>
      <c r="D1572" s="196" t="s">
        <v>869</v>
      </c>
      <c r="E1572" s="204" t="s">
        <v>792</v>
      </c>
      <c r="F1572" s="205" t="s">
        <v>2628</v>
      </c>
      <c r="H1572" s="206">
        <v>28.64</v>
      </c>
      <c r="L1572" s="203"/>
      <c r="M1572" s="207"/>
      <c r="T1572" s="208"/>
      <c r="AT1572" s="204" t="s">
        <v>869</v>
      </c>
      <c r="AU1572" s="204" t="s">
        <v>240</v>
      </c>
      <c r="AV1572" s="202" t="s">
        <v>240</v>
      </c>
      <c r="AW1572" s="202" t="s">
        <v>871</v>
      </c>
      <c r="AX1572" s="202" t="s">
        <v>857</v>
      </c>
      <c r="AY1572" s="204" t="s">
        <v>858</v>
      </c>
    </row>
    <row r="1573" spans="2:65" s="202" customFormat="1" ht="11.25" x14ac:dyDescent="0.25">
      <c r="B1573" s="203"/>
      <c r="D1573" s="196" t="s">
        <v>869</v>
      </c>
      <c r="E1573" s="204" t="s">
        <v>792</v>
      </c>
      <c r="F1573" s="205" t="s">
        <v>2629</v>
      </c>
      <c r="H1573" s="206">
        <v>10.76</v>
      </c>
      <c r="L1573" s="203"/>
      <c r="M1573" s="207"/>
      <c r="T1573" s="208"/>
      <c r="AT1573" s="204" t="s">
        <v>869</v>
      </c>
      <c r="AU1573" s="204" t="s">
        <v>240</v>
      </c>
      <c r="AV1573" s="202" t="s">
        <v>240</v>
      </c>
      <c r="AW1573" s="202" t="s">
        <v>871</v>
      </c>
      <c r="AX1573" s="202" t="s">
        <v>857</v>
      </c>
      <c r="AY1573" s="204" t="s">
        <v>858</v>
      </c>
    </row>
    <row r="1574" spans="2:65" s="202" customFormat="1" ht="11.25" x14ac:dyDescent="0.25">
      <c r="B1574" s="203"/>
      <c r="D1574" s="196" t="s">
        <v>869</v>
      </c>
      <c r="E1574" s="204" t="s">
        <v>792</v>
      </c>
      <c r="F1574" s="205" t="s">
        <v>2630</v>
      </c>
      <c r="H1574" s="206">
        <v>306.83999999999997</v>
      </c>
      <c r="L1574" s="203"/>
      <c r="M1574" s="207"/>
      <c r="T1574" s="208"/>
      <c r="AT1574" s="204" t="s">
        <v>869</v>
      </c>
      <c r="AU1574" s="204" t="s">
        <v>240</v>
      </c>
      <c r="AV1574" s="202" t="s">
        <v>240</v>
      </c>
      <c r="AW1574" s="202" t="s">
        <v>871</v>
      </c>
      <c r="AX1574" s="202" t="s">
        <v>857</v>
      </c>
      <c r="AY1574" s="204" t="s">
        <v>858</v>
      </c>
    </row>
    <row r="1575" spans="2:65" s="202" customFormat="1" ht="11.25" x14ac:dyDescent="0.25">
      <c r="B1575" s="203"/>
      <c r="D1575" s="196" t="s">
        <v>869</v>
      </c>
      <c r="E1575" s="204" t="s">
        <v>792</v>
      </c>
      <c r="F1575" s="205" t="s">
        <v>2631</v>
      </c>
      <c r="H1575" s="206">
        <v>24.9</v>
      </c>
      <c r="L1575" s="203"/>
      <c r="M1575" s="207"/>
      <c r="T1575" s="208"/>
      <c r="AT1575" s="204" t="s">
        <v>869</v>
      </c>
      <c r="AU1575" s="204" t="s">
        <v>240</v>
      </c>
      <c r="AV1575" s="202" t="s">
        <v>240</v>
      </c>
      <c r="AW1575" s="202" t="s">
        <v>871</v>
      </c>
      <c r="AX1575" s="202" t="s">
        <v>857</v>
      </c>
      <c r="AY1575" s="204" t="s">
        <v>858</v>
      </c>
    </row>
    <row r="1576" spans="2:65" s="119" customFormat="1" ht="33" customHeight="1" x14ac:dyDescent="0.25">
      <c r="B1576" s="120"/>
      <c r="C1576" s="418" t="s">
        <v>2648</v>
      </c>
      <c r="D1576" s="418" t="s">
        <v>512</v>
      </c>
      <c r="E1576" s="419" t="s">
        <v>2637</v>
      </c>
      <c r="F1576" s="420" t="s">
        <v>2638</v>
      </c>
      <c r="G1576" s="421" t="s">
        <v>66</v>
      </c>
      <c r="H1576" s="422">
        <v>185.57</v>
      </c>
      <c r="I1576" s="423"/>
      <c r="J1576" s="423">
        <f>ROUND(I1576*H1576,2)</f>
        <v>0</v>
      </c>
      <c r="K1576" s="420" t="s">
        <v>862</v>
      </c>
      <c r="L1576" s="120"/>
      <c r="M1576" s="190" t="s">
        <v>792</v>
      </c>
      <c r="N1576" s="191" t="s">
        <v>809</v>
      </c>
      <c r="O1576" s="192">
        <v>0.245</v>
      </c>
      <c r="P1576" s="192">
        <f>O1576*H1576</f>
        <v>45.464649999999999</v>
      </c>
      <c r="Q1576" s="192">
        <v>7.4999999999999997E-3</v>
      </c>
      <c r="R1576" s="192">
        <f>Q1576*H1576</f>
        <v>1.391775</v>
      </c>
      <c r="S1576" s="192">
        <v>0</v>
      </c>
      <c r="T1576" s="193">
        <f>S1576*H1576</f>
        <v>0</v>
      </c>
      <c r="AR1576" s="194" t="s">
        <v>955</v>
      </c>
      <c r="AT1576" s="194" t="s">
        <v>512</v>
      </c>
      <c r="AU1576" s="194" t="s">
        <v>240</v>
      </c>
      <c r="AY1576" s="112" t="s">
        <v>858</v>
      </c>
      <c r="BE1576" s="195">
        <f>IF(N1576="základní",J1576,0)</f>
        <v>0</v>
      </c>
      <c r="BF1576" s="195">
        <f>IF(N1576="snížená",J1576,0)</f>
        <v>0</v>
      </c>
      <c r="BG1576" s="195">
        <f>IF(N1576="zákl. přenesená",J1576,0)</f>
        <v>0</v>
      </c>
      <c r="BH1576" s="195">
        <f>IF(N1576="sníž. přenesená",J1576,0)</f>
        <v>0</v>
      </c>
      <c r="BI1576" s="195">
        <f>IF(N1576="nulová",J1576,0)</f>
        <v>0</v>
      </c>
      <c r="BJ1576" s="112" t="s">
        <v>544</v>
      </c>
      <c r="BK1576" s="195">
        <f>ROUND(I1576*H1576,2)</f>
        <v>0</v>
      </c>
      <c r="BL1576" s="112" t="s">
        <v>955</v>
      </c>
      <c r="BM1576" s="194" t="s">
        <v>2639</v>
      </c>
    </row>
    <row r="1577" spans="2:65" s="119" customFormat="1" ht="29.25" x14ac:dyDescent="0.25">
      <c r="B1577" s="120"/>
      <c r="D1577" s="196" t="s">
        <v>865</v>
      </c>
      <c r="F1577" s="197" t="s">
        <v>2640</v>
      </c>
      <c r="L1577" s="120"/>
      <c r="M1577" s="198"/>
      <c r="T1577" s="199"/>
      <c r="AT1577" s="112" t="s">
        <v>865</v>
      </c>
      <c r="AU1577" s="112" t="s">
        <v>240</v>
      </c>
    </row>
    <row r="1578" spans="2:65" s="119" customFormat="1" x14ac:dyDescent="0.25">
      <c r="B1578" s="120"/>
      <c r="D1578" s="200" t="s">
        <v>867</v>
      </c>
      <c r="F1578" s="472" t="s">
        <v>2641</v>
      </c>
      <c r="L1578" s="120"/>
      <c r="M1578" s="198"/>
      <c r="T1578" s="199"/>
      <c r="AT1578" s="112" t="s">
        <v>867</v>
      </c>
      <c r="AU1578" s="112" t="s">
        <v>240</v>
      </c>
    </row>
    <row r="1579" spans="2:65" s="202" customFormat="1" ht="11.25" x14ac:dyDescent="0.25">
      <c r="B1579" s="203"/>
      <c r="D1579" s="196" t="s">
        <v>869</v>
      </c>
      <c r="E1579" s="204" t="s">
        <v>792</v>
      </c>
      <c r="F1579" s="205" t="s">
        <v>2137</v>
      </c>
      <c r="H1579" s="206">
        <v>14.32</v>
      </c>
      <c r="L1579" s="203"/>
      <c r="M1579" s="207"/>
      <c r="T1579" s="208"/>
      <c r="AT1579" s="204" t="s">
        <v>869</v>
      </c>
      <c r="AU1579" s="204" t="s">
        <v>240</v>
      </c>
      <c r="AV1579" s="202" t="s">
        <v>240</v>
      </c>
      <c r="AW1579" s="202" t="s">
        <v>871</v>
      </c>
      <c r="AX1579" s="202" t="s">
        <v>857</v>
      </c>
      <c r="AY1579" s="204" t="s">
        <v>858</v>
      </c>
    </row>
    <row r="1580" spans="2:65" s="202" customFormat="1" ht="11.25" x14ac:dyDescent="0.25">
      <c r="B1580" s="203"/>
      <c r="D1580" s="196" t="s">
        <v>869</v>
      </c>
      <c r="E1580" s="204" t="s">
        <v>792</v>
      </c>
      <c r="F1580" s="205" t="s">
        <v>2138</v>
      </c>
      <c r="H1580" s="206">
        <v>5.38</v>
      </c>
      <c r="L1580" s="203"/>
      <c r="M1580" s="207"/>
      <c r="T1580" s="208"/>
      <c r="AT1580" s="204" t="s">
        <v>869</v>
      </c>
      <c r="AU1580" s="204" t="s">
        <v>240</v>
      </c>
      <c r="AV1580" s="202" t="s">
        <v>240</v>
      </c>
      <c r="AW1580" s="202" t="s">
        <v>871</v>
      </c>
      <c r="AX1580" s="202" t="s">
        <v>857</v>
      </c>
      <c r="AY1580" s="204" t="s">
        <v>858</v>
      </c>
    </row>
    <row r="1581" spans="2:65" s="202" customFormat="1" ht="11.25" x14ac:dyDescent="0.25">
      <c r="B1581" s="203"/>
      <c r="D1581" s="196" t="s">
        <v>869</v>
      </c>
      <c r="E1581" s="204" t="s">
        <v>792</v>
      </c>
      <c r="F1581" s="205" t="s">
        <v>2126</v>
      </c>
      <c r="H1581" s="206">
        <v>153.41999999999999</v>
      </c>
      <c r="L1581" s="203"/>
      <c r="M1581" s="207"/>
      <c r="T1581" s="208"/>
      <c r="AT1581" s="204" t="s">
        <v>869</v>
      </c>
      <c r="AU1581" s="204" t="s">
        <v>240</v>
      </c>
      <c r="AV1581" s="202" t="s">
        <v>240</v>
      </c>
      <c r="AW1581" s="202" t="s">
        <v>871</v>
      </c>
      <c r="AX1581" s="202" t="s">
        <v>857</v>
      </c>
      <c r="AY1581" s="204" t="s">
        <v>858</v>
      </c>
    </row>
    <row r="1582" spans="2:65" s="202" customFormat="1" ht="11.25" x14ac:dyDescent="0.25">
      <c r="B1582" s="203"/>
      <c r="D1582" s="196" t="s">
        <v>869</v>
      </c>
      <c r="E1582" s="204" t="s">
        <v>792</v>
      </c>
      <c r="F1582" s="205" t="s">
        <v>2142</v>
      </c>
      <c r="H1582" s="206">
        <v>12.45</v>
      </c>
      <c r="L1582" s="203"/>
      <c r="M1582" s="207"/>
      <c r="T1582" s="208"/>
      <c r="AT1582" s="204" t="s">
        <v>869</v>
      </c>
      <c r="AU1582" s="204" t="s">
        <v>240</v>
      </c>
      <c r="AV1582" s="202" t="s">
        <v>240</v>
      </c>
      <c r="AW1582" s="202" t="s">
        <v>871</v>
      </c>
      <c r="AX1582" s="202" t="s">
        <v>857</v>
      </c>
      <c r="AY1582" s="204" t="s">
        <v>858</v>
      </c>
    </row>
    <row r="1583" spans="2:65" s="119" customFormat="1" ht="16.5" customHeight="1" x14ac:dyDescent="0.25">
      <c r="B1583" s="120"/>
      <c r="C1583" s="418" t="s">
        <v>2653</v>
      </c>
      <c r="D1583" s="418" t="s">
        <v>512</v>
      </c>
      <c r="E1583" s="419" t="s">
        <v>2643</v>
      </c>
      <c r="F1583" s="420" t="s">
        <v>2644</v>
      </c>
      <c r="G1583" s="421" t="s">
        <v>66</v>
      </c>
      <c r="H1583" s="422">
        <v>185.57</v>
      </c>
      <c r="I1583" s="423"/>
      <c r="J1583" s="423">
        <f>ROUND(I1583*H1583,2)</f>
        <v>0</v>
      </c>
      <c r="K1583" s="420" t="s">
        <v>862</v>
      </c>
      <c r="L1583" s="120"/>
      <c r="M1583" s="190" t="s">
        <v>792</v>
      </c>
      <c r="N1583" s="191" t="s">
        <v>809</v>
      </c>
      <c r="O1583" s="192">
        <v>0.16</v>
      </c>
      <c r="P1583" s="192">
        <f>O1583*H1583</f>
        <v>29.691199999999998</v>
      </c>
      <c r="Q1583" s="192">
        <v>6.9999999999999999E-4</v>
      </c>
      <c r="R1583" s="192">
        <f>Q1583*H1583</f>
        <v>0.12989899999999999</v>
      </c>
      <c r="S1583" s="192">
        <v>0</v>
      </c>
      <c r="T1583" s="193">
        <f>S1583*H1583</f>
        <v>0</v>
      </c>
      <c r="AR1583" s="194" t="s">
        <v>955</v>
      </c>
      <c r="AT1583" s="194" t="s">
        <v>512</v>
      </c>
      <c r="AU1583" s="194" t="s">
        <v>240</v>
      </c>
      <c r="AY1583" s="112" t="s">
        <v>858</v>
      </c>
      <c r="BE1583" s="195">
        <f>IF(N1583="základní",J1583,0)</f>
        <v>0</v>
      </c>
      <c r="BF1583" s="195">
        <f>IF(N1583="snížená",J1583,0)</f>
        <v>0</v>
      </c>
      <c r="BG1583" s="195">
        <f>IF(N1583="zákl. přenesená",J1583,0)</f>
        <v>0</v>
      </c>
      <c r="BH1583" s="195">
        <f>IF(N1583="sníž. přenesená",J1583,0)</f>
        <v>0</v>
      </c>
      <c r="BI1583" s="195">
        <f>IF(N1583="nulová",J1583,0)</f>
        <v>0</v>
      </c>
      <c r="BJ1583" s="112" t="s">
        <v>544</v>
      </c>
      <c r="BK1583" s="195">
        <f>ROUND(I1583*H1583,2)</f>
        <v>0</v>
      </c>
      <c r="BL1583" s="112" t="s">
        <v>955</v>
      </c>
      <c r="BM1583" s="194" t="s">
        <v>2645</v>
      </c>
    </row>
    <row r="1584" spans="2:65" s="119" customFormat="1" ht="19.5" x14ac:dyDescent="0.25">
      <c r="B1584" s="120"/>
      <c r="D1584" s="196" t="s">
        <v>865</v>
      </c>
      <c r="F1584" s="197" t="s">
        <v>2646</v>
      </c>
      <c r="L1584" s="120"/>
      <c r="M1584" s="198"/>
      <c r="T1584" s="199"/>
      <c r="AT1584" s="112" t="s">
        <v>865</v>
      </c>
      <c r="AU1584" s="112" t="s">
        <v>240</v>
      </c>
    </row>
    <row r="1585" spans="2:65" s="119" customFormat="1" x14ac:dyDescent="0.25">
      <c r="B1585" s="120"/>
      <c r="D1585" s="200" t="s">
        <v>867</v>
      </c>
      <c r="F1585" s="472" t="s">
        <v>2647</v>
      </c>
      <c r="L1585" s="120"/>
      <c r="M1585" s="198"/>
      <c r="T1585" s="199"/>
      <c r="AT1585" s="112" t="s">
        <v>867</v>
      </c>
      <c r="AU1585" s="112" t="s">
        <v>240</v>
      </c>
    </row>
    <row r="1586" spans="2:65" s="202" customFormat="1" ht="11.25" x14ac:dyDescent="0.25">
      <c r="B1586" s="203"/>
      <c r="D1586" s="196" t="s">
        <v>869</v>
      </c>
      <c r="E1586" s="204" t="s">
        <v>792</v>
      </c>
      <c r="F1586" s="205" t="s">
        <v>2137</v>
      </c>
      <c r="H1586" s="206">
        <v>14.32</v>
      </c>
      <c r="L1586" s="203"/>
      <c r="M1586" s="207"/>
      <c r="T1586" s="208"/>
      <c r="AT1586" s="204" t="s">
        <v>869</v>
      </c>
      <c r="AU1586" s="204" t="s">
        <v>240</v>
      </c>
      <c r="AV1586" s="202" t="s">
        <v>240</v>
      </c>
      <c r="AW1586" s="202" t="s">
        <v>871</v>
      </c>
      <c r="AX1586" s="202" t="s">
        <v>857</v>
      </c>
      <c r="AY1586" s="204" t="s">
        <v>858</v>
      </c>
    </row>
    <row r="1587" spans="2:65" s="202" customFormat="1" ht="11.25" x14ac:dyDescent="0.25">
      <c r="B1587" s="203"/>
      <c r="D1587" s="196" t="s">
        <v>869</v>
      </c>
      <c r="E1587" s="204" t="s">
        <v>792</v>
      </c>
      <c r="F1587" s="205" t="s">
        <v>2138</v>
      </c>
      <c r="H1587" s="206">
        <v>5.38</v>
      </c>
      <c r="L1587" s="203"/>
      <c r="M1587" s="207"/>
      <c r="T1587" s="208"/>
      <c r="AT1587" s="204" t="s">
        <v>869</v>
      </c>
      <c r="AU1587" s="204" t="s">
        <v>240</v>
      </c>
      <c r="AV1587" s="202" t="s">
        <v>240</v>
      </c>
      <c r="AW1587" s="202" t="s">
        <v>871</v>
      </c>
      <c r="AX1587" s="202" t="s">
        <v>857</v>
      </c>
      <c r="AY1587" s="204" t="s">
        <v>858</v>
      </c>
    </row>
    <row r="1588" spans="2:65" s="202" customFormat="1" ht="11.25" x14ac:dyDescent="0.25">
      <c r="B1588" s="203"/>
      <c r="D1588" s="196" t="s">
        <v>869</v>
      </c>
      <c r="E1588" s="204" t="s">
        <v>792</v>
      </c>
      <c r="F1588" s="205" t="s">
        <v>2126</v>
      </c>
      <c r="H1588" s="206">
        <v>153.41999999999999</v>
      </c>
      <c r="L1588" s="203"/>
      <c r="M1588" s="207"/>
      <c r="T1588" s="208"/>
      <c r="AT1588" s="204" t="s">
        <v>869</v>
      </c>
      <c r="AU1588" s="204" t="s">
        <v>240</v>
      </c>
      <c r="AV1588" s="202" t="s">
        <v>240</v>
      </c>
      <c r="AW1588" s="202" t="s">
        <v>871</v>
      </c>
      <c r="AX1588" s="202" t="s">
        <v>857</v>
      </c>
      <c r="AY1588" s="204" t="s">
        <v>858</v>
      </c>
    </row>
    <row r="1589" spans="2:65" s="202" customFormat="1" ht="11.25" x14ac:dyDescent="0.25">
      <c r="B1589" s="203"/>
      <c r="D1589" s="196" t="s">
        <v>869</v>
      </c>
      <c r="E1589" s="204" t="s">
        <v>792</v>
      </c>
      <c r="F1589" s="205" t="s">
        <v>2142</v>
      </c>
      <c r="H1589" s="206">
        <v>12.45</v>
      </c>
      <c r="L1589" s="203"/>
      <c r="M1589" s="207"/>
      <c r="T1589" s="208"/>
      <c r="AT1589" s="204" t="s">
        <v>869</v>
      </c>
      <c r="AU1589" s="204" t="s">
        <v>240</v>
      </c>
      <c r="AV1589" s="202" t="s">
        <v>240</v>
      </c>
      <c r="AW1589" s="202" t="s">
        <v>871</v>
      </c>
      <c r="AX1589" s="202" t="s">
        <v>857</v>
      </c>
      <c r="AY1589" s="204" t="s">
        <v>858</v>
      </c>
    </row>
    <row r="1590" spans="2:65" s="119" customFormat="1" ht="37.9" customHeight="1" x14ac:dyDescent="0.25">
      <c r="B1590" s="120"/>
      <c r="C1590" s="432" t="s">
        <v>2659</v>
      </c>
      <c r="D1590" s="432" t="s">
        <v>932</v>
      </c>
      <c r="E1590" s="433" t="s">
        <v>2649</v>
      </c>
      <c r="F1590" s="434" t="s">
        <v>2650</v>
      </c>
      <c r="G1590" s="435" t="s">
        <v>66</v>
      </c>
      <c r="H1590" s="436">
        <v>204.12700000000001</v>
      </c>
      <c r="I1590" s="437"/>
      <c r="J1590" s="437">
        <f>ROUND(I1590*H1590,2)</f>
        <v>0</v>
      </c>
      <c r="K1590" s="434" t="s">
        <v>862</v>
      </c>
      <c r="L1590" s="215"/>
      <c r="M1590" s="216" t="s">
        <v>792</v>
      </c>
      <c r="N1590" s="217" t="s">
        <v>809</v>
      </c>
      <c r="O1590" s="192">
        <v>0</v>
      </c>
      <c r="P1590" s="192">
        <f>O1590*H1590</f>
        <v>0</v>
      </c>
      <c r="Q1590" s="192">
        <v>3.2000000000000002E-3</v>
      </c>
      <c r="R1590" s="192">
        <f>Q1590*H1590</f>
        <v>0.65320640000000008</v>
      </c>
      <c r="S1590" s="192">
        <v>0</v>
      </c>
      <c r="T1590" s="193">
        <f>S1590*H1590</f>
        <v>0</v>
      </c>
      <c r="AR1590" s="194" t="s">
        <v>1063</v>
      </c>
      <c r="AT1590" s="194" t="s">
        <v>932</v>
      </c>
      <c r="AU1590" s="194" t="s">
        <v>240</v>
      </c>
      <c r="AY1590" s="112" t="s">
        <v>858</v>
      </c>
      <c r="BE1590" s="195">
        <f>IF(N1590="základní",J1590,0)</f>
        <v>0</v>
      </c>
      <c r="BF1590" s="195">
        <f>IF(N1590="snížená",J1590,0)</f>
        <v>0</v>
      </c>
      <c r="BG1590" s="195">
        <f>IF(N1590="zákl. přenesená",J1590,0)</f>
        <v>0</v>
      </c>
      <c r="BH1590" s="195">
        <f>IF(N1590="sníž. přenesená",J1590,0)</f>
        <v>0</v>
      </c>
      <c r="BI1590" s="195">
        <f>IF(N1590="nulová",J1590,0)</f>
        <v>0</v>
      </c>
      <c r="BJ1590" s="112" t="s">
        <v>544</v>
      </c>
      <c r="BK1590" s="195">
        <f>ROUND(I1590*H1590,2)</f>
        <v>0</v>
      </c>
      <c r="BL1590" s="112" t="s">
        <v>955</v>
      </c>
      <c r="BM1590" s="194" t="s">
        <v>2651</v>
      </c>
    </row>
    <row r="1591" spans="2:65" s="119" customFormat="1" ht="19.5" x14ac:dyDescent="0.25">
      <c r="B1591" s="120"/>
      <c r="D1591" s="196" t="s">
        <v>865</v>
      </c>
      <c r="F1591" s="197" t="s">
        <v>2650</v>
      </c>
      <c r="L1591" s="120"/>
      <c r="M1591" s="198"/>
      <c r="T1591" s="199"/>
      <c r="AT1591" s="112" t="s">
        <v>865</v>
      </c>
      <c r="AU1591" s="112" t="s">
        <v>240</v>
      </c>
    </row>
    <row r="1592" spans="2:65" s="202" customFormat="1" ht="11.25" x14ac:dyDescent="0.25">
      <c r="B1592" s="203"/>
      <c r="D1592" s="196" t="s">
        <v>869</v>
      </c>
      <c r="F1592" s="205" t="s">
        <v>2652</v>
      </c>
      <c r="H1592" s="206">
        <v>204.12700000000001</v>
      </c>
      <c r="L1592" s="203"/>
      <c r="M1592" s="207"/>
      <c r="T1592" s="208"/>
      <c r="AT1592" s="204" t="s">
        <v>869</v>
      </c>
      <c r="AU1592" s="204" t="s">
        <v>240</v>
      </c>
      <c r="AV1592" s="202" t="s">
        <v>240</v>
      </c>
      <c r="AW1592" s="202" t="s">
        <v>787</v>
      </c>
      <c r="AX1592" s="202" t="s">
        <v>544</v>
      </c>
      <c r="AY1592" s="204" t="s">
        <v>858</v>
      </c>
    </row>
    <row r="1593" spans="2:65" s="119" customFormat="1" ht="16.5" customHeight="1" x14ac:dyDescent="0.25">
      <c r="B1593" s="120"/>
      <c r="C1593" s="418" t="s">
        <v>2664</v>
      </c>
      <c r="D1593" s="418" t="s">
        <v>512</v>
      </c>
      <c r="E1593" s="419" t="s">
        <v>2654</v>
      </c>
      <c r="F1593" s="420" t="s">
        <v>2655</v>
      </c>
      <c r="G1593" s="421" t="s">
        <v>85</v>
      </c>
      <c r="H1593" s="422">
        <v>125.4</v>
      </c>
      <c r="I1593" s="423"/>
      <c r="J1593" s="423">
        <f>ROUND(I1593*H1593,2)</f>
        <v>0</v>
      </c>
      <c r="K1593" s="420" t="s">
        <v>862</v>
      </c>
      <c r="L1593" s="120"/>
      <c r="M1593" s="190" t="s">
        <v>792</v>
      </c>
      <c r="N1593" s="191" t="s">
        <v>809</v>
      </c>
      <c r="O1593" s="192">
        <v>0.125</v>
      </c>
      <c r="P1593" s="192">
        <f>O1593*H1593</f>
        <v>15.675000000000001</v>
      </c>
      <c r="Q1593" s="192">
        <v>3.0000000000000001E-5</v>
      </c>
      <c r="R1593" s="192">
        <f>Q1593*H1593</f>
        <v>3.7620000000000002E-3</v>
      </c>
      <c r="S1593" s="192">
        <v>0</v>
      </c>
      <c r="T1593" s="193">
        <f>S1593*H1593</f>
        <v>0</v>
      </c>
      <c r="AR1593" s="194" t="s">
        <v>955</v>
      </c>
      <c r="AT1593" s="194" t="s">
        <v>512</v>
      </c>
      <c r="AU1593" s="194" t="s">
        <v>240</v>
      </c>
      <c r="AY1593" s="112" t="s">
        <v>858</v>
      </c>
      <c r="BE1593" s="195">
        <f>IF(N1593="základní",J1593,0)</f>
        <v>0</v>
      </c>
      <c r="BF1593" s="195">
        <f>IF(N1593="snížená",J1593,0)</f>
        <v>0</v>
      </c>
      <c r="BG1593" s="195">
        <f>IF(N1593="zákl. přenesená",J1593,0)</f>
        <v>0</v>
      </c>
      <c r="BH1593" s="195">
        <f>IF(N1593="sníž. přenesená",J1593,0)</f>
        <v>0</v>
      </c>
      <c r="BI1593" s="195">
        <f>IF(N1593="nulová",J1593,0)</f>
        <v>0</v>
      </c>
      <c r="BJ1593" s="112" t="s">
        <v>544</v>
      </c>
      <c r="BK1593" s="195">
        <f>ROUND(I1593*H1593,2)</f>
        <v>0</v>
      </c>
      <c r="BL1593" s="112" t="s">
        <v>955</v>
      </c>
      <c r="BM1593" s="194" t="s">
        <v>2656</v>
      </c>
    </row>
    <row r="1594" spans="2:65" s="119" customFormat="1" x14ac:dyDescent="0.25">
      <c r="B1594" s="120"/>
      <c r="D1594" s="196" t="s">
        <v>865</v>
      </c>
      <c r="F1594" s="197" t="s">
        <v>2657</v>
      </c>
      <c r="L1594" s="120"/>
      <c r="M1594" s="198"/>
      <c r="T1594" s="199"/>
      <c r="AT1594" s="112" t="s">
        <v>865</v>
      </c>
      <c r="AU1594" s="112" t="s">
        <v>240</v>
      </c>
    </row>
    <row r="1595" spans="2:65" s="119" customFormat="1" x14ac:dyDescent="0.25">
      <c r="B1595" s="120"/>
      <c r="D1595" s="200" t="s">
        <v>867</v>
      </c>
      <c r="F1595" s="472" t="s">
        <v>2658</v>
      </c>
      <c r="L1595" s="120"/>
      <c r="M1595" s="198"/>
      <c r="T1595" s="199"/>
      <c r="AT1595" s="112" t="s">
        <v>867</v>
      </c>
      <c r="AU1595" s="112" t="s">
        <v>240</v>
      </c>
    </row>
    <row r="1596" spans="2:65" s="119" customFormat="1" ht="16.5" customHeight="1" x14ac:dyDescent="0.25">
      <c r="B1596" s="120"/>
      <c r="C1596" s="432" t="s">
        <v>2668</v>
      </c>
      <c r="D1596" s="432" t="s">
        <v>932</v>
      </c>
      <c r="E1596" s="433" t="s">
        <v>2660</v>
      </c>
      <c r="F1596" s="434" t="s">
        <v>2661</v>
      </c>
      <c r="G1596" s="435" t="s">
        <v>85</v>
      </c>
      <c r="H1596" s="436">
        <v>127.908</v>
      </c>
      <c r="I1596" s="437"/>
      <c r="J1596" s="437">
        <f>ROUND(I1596*H1596,2)</f>
        <v>0</v>
      </c>
      <c r="K1596" s="434" t="s">
        <v>862</v>
      </c>
      <c r="L1596" s="215"/>
      <c r="M1596" s="216" t="s">
        <v>792</v>
      </c>
      <c r="N1596" s="217" t="s">
        <v>809</v>
      </c>
      <c r="O1596" s="192">
        <v>0</v>
      </c>
      <c r="P1596" s="192">
        <f>O1596*H1596</f>
        <v>0</v>
      </c>
      <c r="Q1596" s="192">
        <v>3.8000000000000002E-4</v>
      </c>
      <c r="R1596" s="192">
        <f>Q1596*H1596</f>
        <v>4.8605040000000002E-2</v>
      </c>
      <c r="S1596" s="192">
        <v>0</v>
      </c>
      <c r="T1596" s="193">
        <f>S1596*H1596</f>
        <v>0</v>
      </c>
      <c r="AR1596" s="194" t="s">
        <v>1063</v>
      </c>
      <c r="AT1596" s="194" t="s">
        <v>932</v>
      </c>
      <c r="AU1596" s="194" t="s">
        <v>240</v>
      </c>
      <c r="AY1596" s="112" t="s">
        <v>858</v>
      </c>
      <c r="BE1596" s="195">
        <f>IF(N1596="základní",J1596,0)</f>
        <v>0</v>
      </c>
      <c r="BF1596" s="195">
        <f>IF(N1596="snížená",J1596,0)</f>
        <v>0</v>
      </c>
      <c r="BG1596" s="195">
        <f>IF(N1596="zákl. přenesená",J1596,0)</f>
        <v>0</v>
      </c>
      <c r="BH1596" s="195">
        <f>IF(N1596="sníž. přenesená",J1596,0)</f>
        <v>0</v>
      </c>
      <c r="BI1596" s="195">
        <f>IF(N1596="nulová",J1596,0)</f>
        <v>0</v>
      </c>
      <c r="BJ1596" s="112" t="s">
        <v>544</v>
      </c>
      <c r="BK1596" s="195">
        <f>ROUND(I1596*H1596,2)</f>
        <v>0</v>
      </c>
      <c r="BL1596" s="112" t="s">
        <v>955</v>
      </c>
      <c r="BM1596" s="194" t="s">
        <v>2662</v>
      </c>
    </row>
    <row r="1597" spans="2:65" s="119" customFormat="1" x14ac:dyDescent="0.25">
      <c r="B1597" s="120"/>
      <c r="D1597" s="196" t="s">
        <v>865</v>
      </c>
      <c r="F1597" s="197" t="s">
        <v>2661</v>
      </c>
      <c r="L1597" s="120"/>
      <c r="M1597" s="198"/>
      <c r="T1597" s="199"/>
      <c r="AT1597" s="112" t="s">
        <v>865</v>
      </c>
      <c r="AU1597" s="112" t="s">
        <v>240</v>
      </c>
    </row>
    <row r="1598" spans="2:65" s="202" customFormat="1" ht="11.25" x14ac:dyDescent="0.25">
      <c r="B1598" s="203"/>
      <c r="D1598" s="196" t="s">
        <v>869</v>
      </c>
      <c r="F1598" s="205" t="s">
        <v>2663</v>
      </c>
      <c r="H1598" s="206">
        <v>127.908</v>
      </c>
      <c r="L1598" s="203"/>
      <c r="M1598" s="207"/>
      <c r="T1598" s="208"/>
      <c r="AT1598" s="204" t="s">
        <v>869</v>
      </c>
      <c r="AU1598" s="204" t="s">
        <v>240</v>
      </c>
      <c r="AV1598" s="202" t="s">
        <v>240</v>
      </c>
      <c r="AW1598" s="202" t="s">
        <v>787</v>
      </c>
      <c r="AX1598" s="202" t="s">
        <v>544</v>
      </c>
      <c r="AY1598" s="204" t="s">
        <v>858</v>
      </c>
    </row>
    <row r="1599" spans="2:65" s="119" customFormat="1" ht="16.5" customHeight="1" x14ac:dyDescent="0.25">
      <c r="B1599" s="120"/>
      <c r="C1599" s="418" t="s">
        <v>2673</v>
      </c>
      <c r="D1599" s="418" t="s">
        <v>512</v>
      </c>
      <c r="E1599" s="419" t="s">
        <v>221</v>
      </c>
      <c r="F1599" s="420" t="s">
        <v>222</v>
      </c>
      <c r="G1599" s="421" t="s">
        <v>85</v>
      </c>
      <c r="H1599" s="422">
        <v>15</v>
      </c>
      <c r="I1599" s="423"/>
      <c r="J1599" s="423">
        <f>ROUND(I1599*H1599,2)</f>
        <v>0</v>
      </c>
      <c r="K1599" s="420" t="s">
        <v>862</v>
      </c>
      <c r="L1599" s="120"/>
      <c r="M1599" s="190" t="s">
        <v>792</v>
      </c>
      <c r="N1599" s="191" t="s">
        <v>809</v>
      </c>
      <c r="O1599" s="192">
        <v>0.26400000000000001</v>
      </c>
      <c r="P1599" s="192">
        <f>O1599*H1599</f>
        <v>3.96</v>
      </c>
      <c r="Q1599" s="192">
        <v>0</v>
      </c>
      <c r="R1599" s="192">
        <f>Q1599*H1599</f>
        <v>0</v>
      </c>
      <c r="S1599" s="192">
        <v>0</v>
      </c>
      <c r="T1599" s="193">
        <f>S1599*H1599</f>
        <v>0</v>
      </c>
      <c r="AR1599" s="194" t="s">
        <v>955</v>
      </c>
      <c r="AT1599" s="194" t="s">
        <v>512</v>
      </c>
      <c r="AU1599" s="194" t="s">
        <v>240</v>
      </c>
      <c r="AY1599" s="112" t="s">
        <v>858</v>
      </c>
      <c r="BE1599" s="195">
        <f>IF(N1599="základní",J1599,0)</f>
        <v>0</v>
      </c>
      <c r="BF1599" s="195">
        <f>IF(N1599="snížená",J1599,0)</f>
        <v>0</v>
      </c>
      <c r="BG1599" s="195">
        <f>IF(N1599="zákl. přenesená",J1599,0)</f>
        <v>0</v>
      </c>
      <c r="BH1599" s="195">
        <f>IF(N1599="sníž. přenesená",J1599,0)</f>
        <v>0</v>
      </c>
      <c r="BI1599" s="195">
        <f>IF(N1599="nulová",J1599,0)</f>
        <v>0</v>
      </c>
      <c r="BJ1599" s="112" t="s">
        <v>544</v>
      </c>
      <c r="BK1599" s="195">
        <f>ROUND(I1599*H1599,2)</f>
        <v>0</v>
      </c>
      <c r="BL1599" s="112" t="s">
        <v>955</v>
      </c>
      <c r="BM1599" s="194" t="s">
        <v>2665</v>
      </c>
    </row>
    <row r="1600" spans="2:65" s="119" customFormat="1" x14ac:dyDescent="0.25">
      <c r="B1600" s="120"/>
      <c r="D1600" s="196" t="s">
        <v>865</v>
      </c>
      <c r="F1600" s="197" t="s">
        <v>2666</v>
      </c>
      <c r="L1600" s="120"/>
      <c r="M1600" s="198"/>
      <c r="T1600" s="199"/>
      <c r="AT1600" s="112" t="s">
        <v>865</v>
      </c>
      <c r="AU1600" s="112" t="s">
        <v>240</v>
      </c>
    </row>
    <row r="1601" spans="2:65" s="119" customFormat="1" x14ac:dyDescent="0.25">
      <c r="B1601" s="120"/>
      <c r="D1601" s="200" t="s">
        <v>867</v>
      </c>
      <c r="F1601" s="472" t="s">
        <v>2667</v>
      </c>
      <c r="L1601" s="120"/>
      <c r="M1601" s="198"/>
      <c r="T1601" s="199"/>
      <c r="AT1601" s="112" t="s">
        <v>867</v>
      </c>
      <c r="AU1601" s="112" t="s">
        <v>240</v>
      </c>
    </row>
    <row r="1602" spans="2:65" s="119" customFormat="1" ht="16.5" customHeight="1" x14ac:dyDescent="0.25">
      <c r="B1602" s="120"/>
      <c r="C1602" s="432" t="s">
        <v>2679</v>
      </c>
      <c r="D1602" s="432" t="s">
        <v>932</v>
      </c>
      <c r="E1602" s="433" t="s">
        <v>2669</v>
      </c>
      <c r="F1602" s="434" t="s">
        <v>2670</v>
      </c>
      <c r="G1602" s="435" t="s">
        <v>85</v>
      </c>
      <c r="H1602" s="436">
        <v>18</v>
      </c>
      <c r="I1602" s="437"/>
      <c r="J1602" s="437">
        <f>ROUND(I1602*H1602,2)</f>
        <v>0</v>
      </c>
      <c r="K1602" s="434" t="s">
        <v>862</v>
      </c>
      <c r="L1602" s="215"/>
      <c r="M1602" s="216" t="s">
        <v>792</v>
      </c>
      <c r="N1602" s="217" t="s">
        <v>809</v>
      </c>
      <c r="O1602" s="192">
        <v>0</v>
      </c>
      <c r="P1602" s="192">
        <f>O1602*H1602</f>
        <v>0</v>
      </c>
      <c r="Q1602" s="192">
        <v>1.7000000000000001E-4</v>
      </c>
      <c r="R1602" s="192">
        <f>Q1602*H1602</f>
        <v>3.0600000000000002E-3</v>
      </c>
      <c r="S1602" s="192">
        <v>0</v>
      </c>
      <c r="T1602" s="193">
        <f>S1602*H1602</f>
        <v>0</v>
      </c>
      <c r="AR1602" s="194" t="s">
        <v>1063</v>
      </c>
      <c r="AT1602" s="194" t="s">
        <v>932</v>
      </c>
      <c r="AU1602" s="194" t="s">
        <v>240</v>
      </c>
      <c r="AY1602" s="112" t="s">
        <v>858</v>
      </c>
      <c r="BE1602" s="195">
        <f>IF(N1602="základní",J1602,0)</f>
        <v>0</v>
      </c>
      <c r="BF1602" s="195">
        <f>IF(N1602="snížená",J1602,0)</f>
        <v>0</v>
      </c>
      <c r="BG1602" s="195">
        <f>IF(N1602="zákl. přenesená",J1602,0)</f>
        <v>0</v>
      </c>
      <c r="BH1602" s="195">
        <f>IF(N1602="sníž. přenesená",J1602,0)</f>
        <v>0</v>
      </c>
      <c r="BI1602" s="195">
        <f>IF(N1602="nulová",J1602,0)</f>
        <v>0</v>
      </c>
      <c r="BJ1602" s="112" t="s">
        <v>544</v>
      </c>
      <c r="BK1602" s="195">
        <f>ROUND(I1602*H1602,2)</f>
        <v>0</v>
      </c>
      <c r="BL1602" s="112" t="s">
        <v>955</v>
      </c>
      <c r="BM1602" s="194" t="s">
        <v>2671</v>
      </c>
    </row>
    <row r="1603" spans="2:65" s="119" customFormat="1" x14ac:dyDescent="0.25">
      <c r="B1603" s="120"/>
      <c r="D1603" s="196" t="s">
        <v>865</v>
      </c>
      <c r="F1603" s="197" t="s">
        <v>2670</v>
      </c>
      <c r="L1603" s="120"/>
      <c r="M1603" s="198"/>
      <c r="T1603" s="199"/>
      <c r="AT1603" s="112" t="s">
        <v>865</v>
      </c>
      <c r="AU1603" s="112" t="s">
        <v>240</v>
      </c>
    </row>
    <row r="1604" spans="2:65" s="202" customFormat="1" ht="11.25" x14ac:dyDescent="0.25">
      <c r="B1604" s="203"/>
      <c r="D1604" s="196" t="s">
        <v>869</v>
      </c>
      <c r="F1604" s="205" t="s">
        <v>2672</v>
      </c>
      <c r="H1604" s="206">
        <v>18</v>
      </c>
      <c r="L1604" s="203"/>
      <c r="M1604" s="207"/>
      <c r="T1604" s="208"/>
      <c r="AT1604" s="204" t="s">
        <v>869</v>
      </c>
      <c r="AU1604" s="204" t="s">
        <v>240</v>
      </c>
      <c r="AV1604" s="202" t="s">
        <v>240</v>
      </c>
      <c r="AW1604" s="202" t="s">
        <v>787</v>
      </c>
      <c r="AX1604" s="202" t="s">
        <v>544</v>
      </c>
      <c r="AY1604" s="204" t="s">
        <v>858</v>
      </c>
    </row>
    <row r="1605" spans="2:65" s="119" customFormat="1" ht="33" customHeight="1" x14ac:dyDescent="0.25">
      <c r="B1605" s="120"/>
      <c r="C1605" s="418" t="s">
        <v>2685</v>
      </c>
      <c r="D1605" s="418" t="s">
        <v>512</v>
      </c>
      <c r="E1605" s="419" t="s">
        <v>2674</v>
      </c>
      <c r="F1605" s="420" t="s">
        <v>2675</v>
      </c>
      <c r="G1605" s="421" t="s">
        <v>66</v>
      </c>
      <c r="H1605" s="422">
        <v>185.57</v>
      </c>
      <c r="I1605" s="423"/>
      <c r="J1605" s="423">
        <f>ROUND(I1605*H1605,2)</f>
        <v>0</v>
      </c>
      <c r="K1605" s="420" t="s">
        <v>862</v>
      </c>
      <c r="L1605" s="120"/>
      <c r="M1605" s="190" t="s">
        <v>792</v>
      </c>
      <c r="N1605" s="191" t="s">
        <v>809</v>
      </c>
      <c r="O1605" s="192">
        <v>0.23400000000000001</v>
      </c>
      <c r="P1605" s="192">
        <f>O1605*H1605</f>
        <v>43.423380000000002</v>
      </c>
      <c r="Q1605" s="192">
        <v>5.0000000000000002E-5</v>
      </c>
      <c r="R1605" s="192">
        <f>Q1605*H1605</f>
        <v>9.2785000000000003E-3</v>
      </c>
      <c r="S1605" s="192">
        <v>0</v>
      </c>
      <c r="T1605" s="193">
        <f>S1605*H1605</f>
        <v>0</v>
      </c>
      <c r="AR1605" s="194" t="s">
        <v>955</v>
      </c>
      <c r="AT1605" s="194" t="s">
        <v>512</v>
      </c>
      <c r="AU1605" s="194" t="s">
        <v>240</v>
      </c>
      <c r="AY1605" s="112" t="s">
        <v>858</v>
      </c>
      <c r="BE1605" s="195">
        <f>IF(N1605="základní",J1605,0)</f>
        <v>0</v>
      </c>
      <c r="BF1605" s="195">
        <f>IF(N1605="snížená",J1605,0)</f>
        <v>0</v>
      </c>
      <c r="BG1605" s="195">
        <f>IF(N1605="zákl. přenesená",J1605,0)</f>
        <v>0</v>
      </c>
      <c r="BH1605" s="195">
        <f>IF(N1605="sníž. přenesená",J1605,0)</f>
        <v>0</v>
      </c>
      <c r="BI1605" s="195">
        <f>IF(N1605="nulová",J1605,0)</f>
        <v>0</v>
      </c>
      <c r="BJ1605" s="112" t="s">
        <v>544</v>
      </c>
      <c r="BK1605" s="195">
        <f>ROUND(I1605*H1605,2)</f>
        <v>0</v>
      </c>
      <c r="BL1605" s="112" t="s">
        <v>955</v>
      </c>
      <c r="BM1605" s="194" t="s">
        <v>2676</v>
      </c>
    </row>
    <row r="1606" spans="2:65" s="119" customFormat="1" ht="19.5" x14ac:dyDescent="0.25">
      <c r="B1606" s="120"/>
      <c r="D1606" s="196" t="s">
        <v>865</v>
      </c>
      <c r="F1606" s="197" t="s">
        <v>2677</v>
      </c>
      <c r="L1606" s="120"/>
      <c r="M1606" s="198"/>
      <c r="T1606" s="199"/>
      <c r="AT1606" s="112" t="s">
        <v>865</v>
      </c>
      <c r="AU1606" s="112" t="s">
        <v>240</v>
      </c>
    </row>
    <row r="1607" spans="2:65" s="119" customFormat="1" x14ac:dyDescent="0.25">
      <c r="B1607" s="120"/>
      <c r="D1607" s="200" t="s">
        <v>867</v>
      </c>
      <c r="F1607" s="472" t="s">
        <v>2678</v>
      </c>
      <c r="L1607" s="120"/>
      <c r="M1607" s="198"/>
      <c r="T1607" s="199"/>
      <c r="AT1607" s="112" t="s">
        <v>867</v>
      </c>
      <c r="AU1607" s="112" t="s">
        <v>240</v>
      </c>
    </row>
    <row r="1608" spans="2:65" s="119" customFormat="1" ht="24.2" customHeight="1" x14ac:dyDescent="0.25">
      <c r="B1608" s="120"/>
      <c r="C1608" s="418" t="s">
        <v>2693</v>
      </c>
      <c r="D1608" s="418" t="s">
        <v>512</v>
      </c>
      <c r="E1608" s="419" t="s">
        <v>223</v>
      </c>
      <c r="F1608" s="420" t="s">
        <v>224</v>
      </c>
      <c r="G1608" s="421" t="s">
        <v>63</v>
      </c>
      <c r="H1608" s="422">
        <v>2.2509999999999999</v>
      </c>
      <c r="I1608" s="423"/>
      <c r="J1608" s="423">
        <f>ROUND(I1608*H1608,2)</f>
        <v>0</v>
      </c>
      <c r="K1608" s="420" t="s">
        <v>862</v>
      </c>
      <c r="L1608" s="120"/>
      <c r="M1608" s="190" t="s">
        <v>792</v>
      </c>
      <c r="N1608" s="191" t="s">
        <v>809</v>
      </c>
      <c r="O1608" s="192">
        <v>0.68200000000000005</v>
      </c>
      <c r="P1608" s="192">
        <f>O1608*H1608</f>
        <v>1.535182</v>
      </c>
      <c r="Q1608" s="192">
        <v>0</v>
      </c>
      <c r="R1608" s="192">
        <f>Q1608*H1608</f>
        <v>0</v>
      </c>
      <c r="S1608" s="192">
        <v>0</v>
      </c>
      <c r="T1608" s="193">
        <f>S1608*H1608</f>
        <v>0</v>
      </c>
      <c r="AR1608" s="194" t="s">
        <v>955</v>
      </c>
      <c r="AT1608" s="194" t="s">
        <v>512</v>
      </c>
      <c r="AU1608" s="194" t="s">
        <v>240</v>
      </c>
      <c r="AY1608" s="112" t="s">
        <v>858</v>
      </c>
      <c r="BE1608" s="195">
        <f>IF(N1608="základní",J1608,0)</f>
        <v>0</v>
      </c>
      <c r="BF1608" s="195">
        <f>IF(N1608="snížená",J1608,0)</f>
        <v>0</v>
      </c>
      <c r="BG1608" s="195">
        <f>IF(N1608="zákl. přenesená",J1608,0)</f>
        <v>0</v>
      </c>
      <c r="BH1608" s="195">
        <f>IF(N1608="sníž. přenesená",J1608,0)</f>
        <v>0</v>
      </c>
      <c r="BI1608" s="195">
        <f>IF(N1608="nulová",J1608,0)</f>
        <v>0</v>
      </c>
      <c r="BJ1608" s="112" t="s">
        <v>544</v>
      </c>
      <c r="BK1608" s="195">
        <f>ROUND(I1608*H1608,2)</f>
        <v>0</v>
      </c>
      <c r="BL1608" s="112" t="s">
        <v>955</v>
      </c>
      <c r="BM1608" s="194" t="s">
        <v>2680</v>
      </c>
    </row>
    <row r="1609" spans="2:65" s="119" customFormat="1" ht="29.25" x14ac:dyDescent="0.25">
      <c r="B1609" s="120"/>
      <c r="D1609" s="196" t="s">
        <v>865</v>
      </c>
      <c r="F1609" s="197" t="s">
        <v>2681</v>
      </c>
      <c r="L1609" s="120"/>
      <c r="M1609" s="198"/>
      <c r="T1609" s="199"/>
      <c r="AT1609" s="112" t="s">
        <v>865</v>
      </c>
      <c r="AU1609" s="112" t="s">
        <v>240</v>
      </c>
    </row>
    <row r="1610" spans="2:65" s="119" customFormat="1" x14ac:dyDescent="0.25">
      <c r="B1610" s="120"/>
      <c r="D1610" s="200" t="s">
        <v>867</v>
      </c>
      <c r="F1610" s="472" t="s">
        <v>2682</v>
      </c>
      <c r="L1610" s="120"/>
      <c r="M1610" s="198"/>
      <c r="T1610" s="199"/>
      <c r="AT1610" s="112" t="s">
        <v>867</v>
      </c>
      <c r="AU1610" s="112" t="s">
        <v>240</v>
      </c>
    </row>
    <row r="1611" spans="2:65" s="171" customFormat="1" ht="22.9" customHeight="1" x14ac:dyDescent="0.2">
      <c r="B1611" s="172"/>
      <c r="D1611" s="173" t="s">
        <v>854</v>
      </c>
      <c r="E1611" s="181" t="s">
        <v>2683</v>
      </c>
      <c r="F1611" s="181" t="s">
        <v>2684</v>
      </c>
      <c r="J1611" s="182">
        <f>BK1611</f>
        <v>0</v>
      </c>
      <c r="L1611" s="172"/>
      <c r="M1611" s="176"/>
      <c r="P1611" s="177">
        <f>SUM(P1612:P1630)</f>
        <v>13.069325999999998</v>
      </c>
      <c r="R1611" s="177">
        <f>SUM(R1612:R1630)</f>
        <v>5.3487199999999999E-2</v>
      </c>
      <c r="T1611" s="178">
        <f>SUM(T1612:T1630)</f>
        <v>0</v>
      </c>
      <c r="AR1611" s="173" t="s">
        <v>240</v>
      </c>
      <c r="AT1611" s="179" t="s">
        <v>854</v>
      </c>
      <c r="AU1611" s="179" t="s">
        <v>544</v>
      </c>
      <c r="AY1611" s="173" t="s">
        <v>858</v>
      </c>
      <c r="BK1611" s="180">
        <f>SUM(BK1612:BK1630)</f>
        <v>0</v>
      </c>
    </row>
    <row r="1612" spans="2:65" s="119" customFormat="1" ht="16.5" customHeight="1" x14ac:dyDescent="0.25">
      <c r="B1612" s="120"/>
      <c r="C1612" s="418" t="s">
        <v>2699</v>
      </c>
      <c r="D1612" s="418" t="s">
        <v>512</v>
      </c>
      <c r="E1612" s="419" t="s">
        <v>2686</v>
      </c>
      <c r="F1612" s="420" t="s">
        <v>2687</v>
      </c>
      <c r="G1612" s="421" t="s">
        <v>66</v>
      </c>
      <c r="H1612" s="422">
        <v>11.12</v>
      </c>
      <c r="I1612" s="423"/>
      <c r="J1612" s="423">
        <f>ROUND(I1612*H1612,2)</f>
        <v>0</v>
      </c>
      <c r="K1612" s="420" t="s">
        <v>862</v>
      </c>
      <c r="L1612" s="120"/>
      <c r="M1612" s="190" t="s">
        <v>792</v>
      </c>
      <c r="N1612" s="191" t="s">
        <v>809</v>
      </c>
      <c r="O1612" s="192">
        <v>3.2000000000000001E-2</v>
      </c>
      <c r="P1612" s="192">
        <f>O1612*H1612</f>
        <v>0.35583999999999999</v>
      </c>
      <c r="Q1612" s="192">
        <v>0</v>
      </c>
      <c r="R1612" s="192">
        <f>Q1612*H1612</f>
        <v>0</v>
      </c>
      <c r="S1612" s="192">
        <v>0</v>
      </c>
      <c r="T1612" s="193">
        <f>S1612*H1612</f>
        <v>0</v>
      </c>
      <c r="AR1612" s="194" t="s">
        <v>955</v>
      </c>
      <c r="AT1612" s="194" t="s">
        <v>512</v>
      </c>
      <c r="AU1612" s="194" t="s">
        <v>240</v>
      </c>
      <c r="AY1612" s="112" t="s">
        <v>858</v>
      </c>
      <c r="BE1612" s="195">
        <f>IF(N1612="základní",J1612,0)</f>
        <v>0</v>
      </c>
      <c r="BF1612" s="195">
        <f>IF(N1612="snížená",J1612,0)</f>
        <v>0</v>
      </c>
      <c r="BG1612" s="195">
        <f>IF(N1612="zákl. přenesená",J1612,0)</f>
        <v>0</v>
      </c>
      <c r="BH1612" s="195">
        <f>IF(N1612="sníž. přenesená",J1612,0)</f>
        <v>0</v>
      </c>
      <c r="BI1612" s="195">
        <f>IF(N1612="nulová",J1612,0)</f>
        <v>0</v>
      </c>
      <c r="BJ1612" s="112" t="s">
        <v>544</v>
      </c>
      <c r="BK1612" s="195">
        <f>ROUND(I1612*H1612,2)</f>
        <v>0</v>
      </c>
      <c r="BL1612" s="112" t="s">
        <v>955</v>
      </c>
      <c r="BM1612" s="194" t="s">
        <v>2688</v>
      </c>
    </row>
    <row r="1613" spans="2:65" s="119" customFormat="1" x14ac:dyDescent="0.25">
      <c r="B1613" s="120"/>
      <c r="D1613" s="196" t="s">
        <v>865</v>
      </c>
      <c r="F1613" s="197" t="s">
        <v>2689</v>
      </c>
      <c r="L1613" s="120"/>
      <c r="M1613" s="198"/>
      <c r="T1613" s="199"/>
      <c r="AT1613" s="112" t="s">
        <v>865</v>
      </c>
      <c r="AU1613" s="112" t="s">
        <v>240</v>
      </c>
    </row>
    <row r="1614" spans="2:65" s="119" customFormat="1" x14ac:dyDescent="0.25">
      <c r="B1614" s="120"/>
      <c r="D1614" s="200" t="s">
        <v>867</v>
      </c>
      <c r="F1614" s="472" t="s">
        <v>2690</v>
      </c>
      <c r="L1614" s="120"/>
      <c r="M1614" s="198"/>
      <c r="T1614" s="199"/>
      <c r="AT1614" s="112" t="s">
        <v>867</v>
      </c>
      <c r="AU1614" s="112" t="s">
        <v>240</v>
      </c>
    </row>
    <row r="1615" spans="2:65" s="202" customFormat="1" ht="11.25" x14ac:dyDescent="0.25">
      <c r="B1615" s="203"/>
      <c r="D1615" s="196" t="s">
        <v>869</v>
      </c>
      <c r="E1615" s="204" t="s">
        <v>792</v>
      </c>
      <c r="F1615" s="205" t="s">
        <v>2691</v>
      </c>
      <c r="H1615" s="206">
        <v>3.52</v>
      </c>
      <c r="L1615" s="203"/>
      <c r="M1615" s="207"/>
      <c r="T1615" s="208"/>
      <c r="AT1615" s="204" t="s">
        <v>869</v>
      </c>
      <c r="AU1615" s="204" t="s">
        <v>240</v>
      </c>
      <c r="AV1615" s="202" t="s">
        <v>240</v>
      </c>
      <c r="AW1615" s="202" t="s">
        <v>871</v>
      </c>
      <c r="AX1615" s="202" t="s">
        <v>857</v>
      </c>
      <c r="AY1615" s="204" t="s">
        <v>858</v>
      </c>
    </row>
    <row r="1616" spans="2:65" s="202" customFormat="1" ht="22.5" x14ac:dyDescent="0.25">
      <c r="B1616" s="203"/>
      <c r="D1616" s="196" t="s">
        <v>869</v>
      </c>
      <c r="E1616" s="204" t="s">
        <v>792</v>
      </c>
      <c r="F1616" s="205" t="s">
        <v>2692</v>
      </c>
      <c r="H1616" s="206">
        <v>7.6</v>
      </c>
      <c r="L1616" s="203"/>
      <c r="M1616" s="207"/>
      <c r="T1616" s="208"/>
      <c r="AT1616" s="204" t="s">
        <v>869</v>
      </c>
      <c r="AU1616" s="204" t="s">
        <v>240</v>
      </c>
      <c r="AV1616" s="202" t="s">
        <v>240</v>
      </c>
      <c r="AW1616" s="202" t="s">
        <v>871</v>
      </c>
      <c r="AX1616" s="202" t="s">
        <v>857</v>
      </c>
      <c r="AY1616" s="204" t="s">
        <v>858</v>
      </c>
    </row>
    <row r="1617" spans="2:65" s="119" customFormat="1" ht="24.2" customHeight="1" x14ac:dyDescent="0.25">
      <c r="B1617" s="120"/>
      <c r="C1617" s="418" t="s">
        <v>2705</v>
      </c>
      <c r="D1617" s="418" t="s">
        <v>512</v>
      </c>
      <c r="E1617" s="419" t="s">
        <v>2694</v>
      </c>
      <c r="F1617" s="420" t="s">
        <v>2695</v>
      </c>
      <c r="G1617" s="421" t="s">
        <v>66</v>
      </c>
      <c r="H1617" s="422">
        <v>11.12</v>
      </c>
      <c r="I1617" s="423"/>
      <c r="J1617" s="423">
        <f>ROUND(I1617*H1617,2)</f>
        <v>0</v>
      </c>
      <c r="K1617" s="420" t="s">
        <v>862</v>
      </c>
      <c r="L1617" s="120"/>
      <c r="M1617" s="190" t="s">
        <v>792</v>
      </c>
      <c r="N1617" s="191" t="s">
        <v>809</v>
      </c>
      <c r="O1617" s="192">
        <v>0.56499999999999995</v>
      </c>
      <c r="P1617" s="192">
        <f>O1617*H1617</f>
        <v>6.2827999999999991</v>
      </c>
      <c r="Q1617" s="192">
        <v>7.1000000000000002E-4</v>
      </c>
      <c r="R1617" s="192">
        <f>Q1617*H1617</f>
        <v>7.8951999999999998E-3</v>
      </c>
      <c r="S1617" s="192">
        <v>0</v>
      </c>
      <c r="T1617" s="193">
        <f>S1617*H1617</f>
        <v>0</v>
      </c>
      <c r="AR1617" s="194" t="s">
        <v>955</v>
      </c>
      <c r="AT1617" s="194" t="s">
        <v>512</v>
      </c>
      <c r="AU1617" s="194" t="s">
        <v>240</v>
      </c>
      <c r="AY1617" s="112" t="s">
        <v>858</v>
      </c>
      <c r="BE1617" s="195">
        <f>IF(N1617="základní",J1617,0)</f>
        <v>0</v>
      </c>
      <c r="BF1617" s="195">
        <f>IF(N1617="snížená",J1617,0)</f>
        <v>0</v>
      </c>
      <c r="BG1617" s="195">
        <f>IF(N1617="zákl. přenesená",J1617,0)</f>
        <v>0</v>
      </c>
      <c r="BH1617" s="195">
        <f>IF(N1617="sníž. přenesená",J1617,0)</f>
        <v>0</v>
      </c>
      <c r="BI1617" s="195">
        <f>IF(N1617="nulová",J1617,0)</f>
        <v>0</v>
      </c>
      <c r="BJ1617" s="112" t="s">
        <v>544</v>
      </c>
      <c r="BK1617" s="195">
        <f>ROUND(I1617*H1617,2)</f>
        <v>0</v>
      </c>
      <c r="BL1617" s="112" t="s">
        <v>955</v>
      </c>
      <c r="BM1617" s="194" t="s">
        <v>2696</v>
      </c>
    </row>
    <row r="1618" spans="2:65" s="119" customFormat="1" x14ac:dyDescent="0.25">
      <c r="B1618" s="120"/>
      <c r="D1618" s="196" t="s">
        <v>865</v>
      </c>
      <c r="F1618" s="197" t="s">
        <v>2697</v>
      </c>
      <c r="L1618" s="120"/>
      <c r="M1618" s="198"/>
      <c r="T1618" s="199"/>
      <c r="AT1618" s="112" t="s">
        <v>865</v>
      </c>
      <c r="AU1618" s="112" t="s">
        <v>240</v>
      </c>
    </row>
    <row r="1619" spans="2:65" s="119" customFormat="1" x14ac:dyDescent="0.25">
      <c r="B1619" s="120"/>
      <c r="D1619" s="200" t="s">
        <v>867</v>
      </c>
      <c r="F1619" s="472" t="s">
        <v>2698</v>
      </c>
      <c r="L1619" s="120"/>
      <c r="M1619" s="198"/>
      <c r="T1619" s="199"/>
      <c r="AT1619" s="112" t="s">
        <v>867</v>
      </c>
      <c r="AU1619" s="112" t="s">
        <v>240</v>
      </c>
    </row>
    <row r="1620" spans="2:65" s="119" customFormat="1" ht="24.2" customHeight="1" x14ac:dyDescent="0.25">
      <c r="B1620" s="120"/>
      <c r="C1620" s="418" t="s">
        <v>2711</v>
      </c>
      <c r="D1620" s="418" t="s">
        <v>512</v>
      </c>
      <c r="E1620" s="419" t="s">
        <v>2700</v>
      </c>
      <c r="F1620" s="420" t="s">
        <v>2701</v>
      </c>
      <c r="G1620" s="421" t="s">
        <v>66</v>
      </c>
      <c r="H1620" s="422">
        <v>11.12</v>
      </c>
      <c r="I1620" s="423"/>
      <c r="J1620" s="423">
        <f>ROUND(I1620*H1620,2)</f>
        <v>0</v>
      </c>
      <c r="K1620" s="420" t="s">
        <v>862</v>
      </c>
      <c r="L1620" s="120"/>
      <c r="M1620" s="190" t="s">
        <v>792</v>
      </c>
      <c r="N1620" s="191" t="s">
        <v>809</v>
      </c>
      <c r="O1620" s="192">
        <v>0.28699999999999998</v>
      </c>
      <c r="P1620" s="192">
        <f>O1620*H1620</f>
        <v>3.1914399999999996</v>
      </c>
      <c r="Q1620" s="192">
        <v>2.5000000000000001E-3</v>
      </c>
      <c r="R1620" s="192">
        <f>Q1620*H1620</f>
        <v>2.7799999999999998E-2</v>
      </c>
      <c r="S1620" s="192">
        <v>0</v>
      </c>
      <c r="T1620" s="193">
        <f>S1620*H1620</f>
        <v>0</v>
      </c>
      <c r="AR1620" s="194" t="s">
        <v>955</v>
      </c>
      <c r="AT1620" s="194" t="s">
        <v>512</v>
      </c>
      <c r="AU1620" s="194" t="s">
        <v>240</v>
      </c>
      <c r="AY1620" s="112" t="s">
        <v>858</v>
      </c>
      <c r="BE1620" s="195">
        <f>IF(N1620="základní",J1620,0)</f>
        <v>0</v>
      </c>
      <c r="BF1620" s="195">
        <f>IF(N1620="snížená",J1620,0)</f>
        <v>0</v>
      </c>
      <c r="BG1620" s="195">
        <f>IF(N1620="zákl. přenesená",J1620,0)</f>
        <v>0</v>
      </c>
      <c r="BH1620" s="195">
        <f>IF(N1620="sníž. přenesená",J1620,0)</f>
        <v>0</v>
      </c>
      <c r="BI1620" s="195">
        <f>IF(N1620="nulová",J1620,0)</f>
        <v>0</v>
      </c>
      <c r="BJ1620" s="112" t="s">
        <v>544</v>
      </c>
      <c r="BK1620" s="195">
        <f>ROUND(I1620*H1620,2)</f>
        <v>0</v>
      </c>
      <c r="BL1620" s="112" t="s">
        <v>955</v>
      </c>
      <c r="BM1620" s="194" t="s">
        <v>2702</v>
      </c>
    </row>
    <row r="1621" spans="2:65" s="119" customFormat="1" x14ac:dyDescent="0.25">
      <c r="B1621" s="120"/>
      <c r="D1621" s="196" t="s">
        <v>865</v>
      </c>
      <c r="F1621" s="197" t="s">
        <v>2703</v>
      </c>
      <c r="L1621" s="120"/>
      <c r="M1621" s="198"/>
      <c r="T1621" s="199"/>
      <c r="AT1621" s="112" t="s">
        <v>865</v>
      </c>
      <c r="AU1621" s="112" t="s">
        <v>240</v>
      </c>
    </row>
    <row r="1622" spans="2:65" s="119" customFormat="1" x14ac:dyDescent="0.25">
      <c r="B1622" s="120"/>
      <c r="D1622" s="200" t="s">
        <v>867</v>
      </c>
      <c r="F1622" s="472" t="s">
        <v>2704</v>
      </c>
      <c r="L1622" s="120"/>
      <c r="M1622" s="198"/>
      <c r="T1622" s="199"/>
      <c r="AT1622" s="112" t="s">
        <v>867</v>
      </c>
      <c r="AU1622" s="112" t="s">
        <v>240</v>
      </c>
    </row>
    <row r="1623" spans="2:65" s="202" customFormat="1" ht="11.25" x14ac:dyDescent="0.25">
      <c r="B1623" s="203"/>
      <c r="D1623" s="196" t="s">
        <v>869</v>
      </c>
      <c r="E1623" s="204" t="s">
        <v>792</v>
      </c>
      <c r="F1623" s="205" t="s">
        <v>2691</v>
      </c>
      <c r="H1623" s="206">
        <v>3.52</v>
      </c>
      <c r="L1623" s="203"/>
      <c r="M1623" s="207"/>
      <c r="T1623" s="208"/>
      <c r="AT1623" s="204" t="s">
        <v>869</v>
      </c>
      <c r="AU1623" s="204" t="s">
        <v>240</v>
      </c>
      <c r="AV1623" s="202" t="s">
        <v>240</v>
      </c>
      <c r="AW1623" s="202" t="s">
        <v>871</v>
      </c>
      <c r="AX1623" s="202" t="s">
        <v>857</v>
      </c>
      <c r="AY1623" s="204" t="s">
        <v>858</v>
      </c>
    </row>
    <row r="1624" spans="2:65" s="202" customFormat="1" ht="22.5" x14ac:dyDescent="0.25">
      <c r="B1624" s="203"/>
      <c r="D1624" s="196" t="s">
        <v>869</v>
      </c>
      <c r="E1624" s="204" t="s">
        <v>792</v>
      </c>
      <c r="F1624" s="205" t="s">
        <v>2692</v>
      </c>
      <c r="H1624" s="206">
        <v>7.6</v>
      </c>
      <c r="L1624" s="203"/>
      <c r="M1624" s="207"/>
      <c r="T1624" s="208"/>
      <c r="AT1624" s="204" t="s">
        <v>869</v>
      </c>
      <c r="AU1624" s="204" t="s">
        <v>240</v>
      </c>
      <c r="AV1624" s="202" t="s">
        <v>240</v>
      </c>
      <c r="AW1624" s="202" t="s">
        <v>871</v>
      </c>
      <c r="AX1624" s="202" t="s">
        <v>857</v>
      </c>
      <c r="AY1624" s="204" t="s">
        <v>858</v>
      </c>
    </row>
    <row r="1625" spans="2:65" s="119" customFormat="1" ht="21.75" customHeight="1" x14ac:dyDescent="0.25">
      <c r="B1625" s="120"/>
      <c r="C1625" s="418" t="s">
        <v>2719</v>
      </c>
      <c r="D1625" s="418" t="s">
        <v>512</v>
      </c>
      <c r="E1625" s="419" t="s">
        <v>2706</v>
      </c>
      <c r="F1625" s="420" t="s">
        <v>2707</v>
      </c>
      <c r="G1625" s="421" t="s">
        <v>66</v>
      </c>
      <c r="H1625" s="422">
        <v>11.12</v>
      </c>
      <c r="I1625" s="423"/>
      <c r="J1625" s="423">
        <f>ROUND(I1625*H1625,2)</f>
        <v>0</v>
      </c>
      <c r="K1625" s="420" t="s">
        <v>862</v>
      </c>
      <c r="L1625" s="120"/>
      <c r="M1625" s="190" t="s">
        <v>792</v>
      </c>
      <c r="N1625" s="191" t="s">
        <v>809</v>
      </c>
      <c r="O1625" s="192">
        <v>0.28699999999999998</v>
      </c>
      <c r="P1625" s="192">
        <f>O1625*H1625</f>
        <v>3.1914399999999996</v>
      </c>
      <c r="Q1625" s="192">
        <v>1.6000000000000001E-3</v>
      </c>
      <c r="R1625" s="192">
        <f>Q1625*H1625</f>
        <v>1.7791999999999999E-2</v>
      </c>
      <c r="S1625" s="192">
        <v>0</v>
      </c>
      <c r="T1625" s="193">
        <f>S1625*H1625</f>
        <v>0</v>
      </c>
      <c r="AR1625" s="194" t="s">
        <v>955</v>
      </c>
      <c r="AT1625" s="194" t="s">
        <v>512</v>
      </c>
      <c r="AU1625" s="194" t="s">
        <v>240</v>
      </c>
      <c r="AY1625" s="112" t="s">
        <v>858</v>
      </c>
      <c r="BE1625" s="195">
        <f>IF(N1625="základní",J1625,0)</f>
        <v>0</v>
      </c>
      <c r="BF1625" s="195">
        <f>IF(N1625="snížená",J1625,0)</f>
        <v>0</v>
      </c>
      <c r="BG1625" s="195">
        <f>IF(N1625="zákl. přenesená",J1625,0)</f>
        <v>0</v>
      </c>
      <c r="BH1625" s="195">
        <f>IF(N1625="sníž. přenesená",J1625,0)</f>
        <v>0</v>
      </c>
      <c r="BI1625" s="195">
        <f>IF(N1625="nulová",J1625,0)</f>
        <v>0</v>
      </c>
      <c r="BJ1625" s="112" t="s">
        <v>544</v>
      </c>
      <c r="BK1625" s="195">
        <f>ROUND(I1625*H1625,2)</f>
        <v>0</v>
      </c>
      <c r="BL1625" s="112" t="s">
        <v>955</v>
      </c>
      <c r="BM1625" s="194" t="s">
        <v>2708</v>
      </c>
    </row>
    <row r="1626" spans="2:65" s="119" customFormat="1" ht="19.5" x14ac:dyDescent="0.25">
      <c r="B1626" s="120"/>
      <c r="D1626" s="196" t="s">
        <v>865</v>
      </c>
      <c r="F1626" s="197" t="s">
        <v>2709</v>
      </c>
      <c r="L1626" s="120"/>
      <c r="M1626" s="198"/>
      <c r="T1626" s="199"/>
      <c r="AT1626" s="112" t="s">
        <v>865</v>
      </c>
      <c r="AU1626" s="112" t="s">
        <v>240</v>
      </c>
    </row>
    <row r="1627" spans="2:65" s="119" customFormat="1" x14ac:dyDescent="0.25">
      <c r="B1627" s="120"/>
      <c r="D1627" s="200" t="s">
        <v>867</v>
      </c>
      <c r="F1627" s="472" t="s">
        <v>2710</v>
      </c>
      <c r="L1627" s="120"/>
      <c r="M1627" s="198"/>
      <c r="T1627" s="199"/>
      <c r="AT1627" s="112" t="s">
        <v>867</v>
      </c>
      <c r="AU1627" s="112" t="s">
        <v>240</v>
      </c>
    </row>
    <row r="1628" spans="2:65" s="119" customFormat="1" ht="24.2" customHeight="1" x14ac:dyDescent="0.25">
      <c r="B1628" s="120"/>
      <c r="C1628" s="418" t="s">
        <v>2734</v>
      </c>
      <c r="D1628" s="418" t="s">
        <v>512</v>
      </c>
      <c r="E1628" s="419" t="s">
        <v>2712</v>
      </c>
      <c r="F1628" s="420" t="s">
        <v>2713</v>
      </c>
      <c r="G1628" s="421" t="s">
        <v>63</v>
      </c>
      <c r="H1628" s="422">
        <v>5.2999999999999999E-2</v>
      </c>
      <c r="I1628" s="423"/>
      <c r="J1628" s="423">
        <f>ROUND(I1628*H1628,2)</f>
        <v>0</v>
      </c>
      <c r="K1628" s="420" t="s">
        <v>862</v>
      </c>
      <c r="L1628" s="120"/>
      <c r="M1628" s="190" t="s">
        <v>792</v>
      </c>
      <c r="N1628" s="191" t="s">
        <v>809</v>
      </c>
      <c r="O1628" s="192">
        <v>0.90200000000000002</v>
      </c>
      <c r="P1628" s="192">
        <f>O1628*H1628</f>
        <v>4.7806000000000001E-2</v>
      </c>
      <c r="Q1628" s="192">
        <v>0</v>
      </c>
      <c r="R1628" s="192">
        <f>Q1628*H1628</f>
        <v>0</v>
      </c>
      <c r="S1628" s="192">
        <v>0</v>
      </c>
      <c r="T1628" s="193">
        <f>S1628*H1628</f>
        <v>0</v>
      </c>
      <c r="AR1628" s="194" t="s">
        <v>955</v>
      </c>
      <c r="AT1628" s="194" t="s">
        <v>512</v>
      </c>
      <c r="AU1628" s="194" t="s">
        <v>240</v>
      </c>
      <c r="AY1628" s="112" t="s">
        <v>858</v>
      </c>
      <c r="BE1628" s="195">
        <f>IF(N1628="základní",J1628,0)</f>
        <v>0</v>
      </c>
      <c r="BF1628" s="195">
        <f>IF(N1628="snížená",J1628,0)</f>
        <v>0</v>
      </c>
      <c r="BG1628" s="195">
        <f>IF(N1628="zákl. přenesená",J1628,0)</f>
        <v>0</v>
      </c>
      <c r="BH1628" s="195">
        <f>IF(N1628="sníž. přenesená",J1628,0)</f>
        <v>0</v>
      </c>
      <c r="BI1628" s="195">
        <f>IF(N1628="nulová",J1628,0)</f>
        <v>0</v>
      </c>
      <c r="BJ1628" s="112" t="s">
        <v>544</v>
      </c>
      <c r="BK1628" s="195">
        <f>ROUND(I1628*H1628,2)</f>
        <v>0</v>
      </c>
      <c r="BL1628" s="112" t="s">
        <v>955</v>
      </c>
      <c r="BM1628" s="194" t="s">
        <v>2714</v>
      </c>
    </row>
    <row r="1629" spans="2:65" s="119" customFormat="1" ht="29.25" x14ac:dyDescent="0.25">
      <c r="B1629" s="120"/>
      <c r="D1629" s="196" t="s">
        <v>865</v>
      </c>
      <c r="F1629" s="197" t="s">
        <v>2715</v>
      </c>
      <c r="L1629" s="120"/>
      <c r="M1629" s="198"/>
      <c r="T1629" s="199"/>
      <c r="AT1629" s="112" t="s">
        <v>865</v>
      </c>
      <c r="AU1629" s="112" t="s">
        <v>240</v>
      </c>
    </row>
    <row r="1630" spans="2:65" s="119" customFormat="1" x14ac:dyDescent="0.25">
      <c r="B1630" s="120"/>
      <c r="D1630" s="200" t="s">
        <v>867</v>
      </c>
      <c r="F1630" s="472" t="s">
        <v>2716</v>
      </c>
      <c r="L1630" s="120"/>
      <c r="M1630" s="198"/>
      <c r="T1630" s="199"/>
      <c r="AT1630" s="112" t="s">
        <v>867</v>
      </c>
      <c r="AU1630" s="112" t="s">
        <v>240</v>
      </c>
    </row>
    <row r="1631" spans="2:65" s="171" customFormat="1" ht="22.9" customHeight="1" x14ac:dyDescent="0.2">
      <c r="B1631" s="172"/>
      <c r="D1631" s="173" t="s">
        <v>854</v>
      </c>
      <c r="E1631" s="181" t="s">
        <v>2717</v>
      </c>
      <c r="F1631" s="181" t="s">
        <v>2718</v>
      </c>
      <c r="J1631" s="182">
        <f>BK1631</f>
        <v>0</v>
      </c>
      <c r="L1631" s="172"/>
      <c r="M1631" s="176"/>
      <c r="P1631" s="177">
        <f>SUM(P1632:P1724)</f>
        <v>384.41912200000002</v>
      </c>
      <c r="R1631" s="177">
        <f>SUM(R1632:R1724)</f>
        <v>8.0068956100000008</v>
      </c>
      <c r="T1631" s="178">
        <f>SUM(T1632:T1724)</f>
        <v>0</v>
      </c>
      <c r="AR1631" s="173" t="s">
        <v>240</v>
      </c>
      <c r="AT1631" s="179" t="s">
        <v>854</v>
      </c>
      <c r="AU1631" s="179" t="s">
        <v>544</v>
      </c>
      <c r="AY1631" s="173" t="s">
        <v>858</v>
      </c>
      <c r="BK1631" s="180">
        <f>SUM(BK1632:BK1724)</f>
        <v>0</v>
      </c>
    </row>
    <row r="1632" spans="2:65" s="119" customFormat="1" ht="16.5" customHeight="1" x14ac:dyDescent="0.25">
      <c r="B1632" s="120"/>
      <c r="C1632" s="418" t="s">
        <v>2748</v>
      </c>
      <c r="D1632" s="418" t="s">
        <v>512</v>
      </c>
      <c r="E1632" s="419" t="s">
        <v>225</v>
      </c>
      <c r="F1632" s="420" t="s">
        <v>226</v>
      </c>
      <c r="G1632" s="421" t="s">
        <v>66</v>
      </c>
      <c r="H1632" s="422">
        <v>298.05900000000003</v>
      </c>
      <c r="I1632" s="423"/>
      <c r="J1632" s="423">
        <f>ROUND(I1632*H1632,2)</f>
        <v>0</v>
      </c>
      <c r="K1632" s="420" t="s">
        <v>862</v>
      </c>
      <c r="L1632" s="120"/>
      <c r="M1632" s="190" t="s">
        <v>792</v>
      </c>
      <c r="N1632" s="191" t="s">
        <v>809</v>
      </c>
      <c r="O1632" s="192">
        <v>4.3999999999999997E-2</v>
      </c>
      <c r="P1632" s="192">
        <f>O1632*H1632</f>
        <v>13.114596000000001</v>
      </c>
      <c r="Q1632" s="192">
        <v>2.9999999999999997E-4</v>
      </c>
      <c r="R1632" s="192">
        <f>Q1632*H1632</f>
        <v>8.9417700000000003E-2</v>
      </c>
      <c r="S1632" s="192">
        <v>0</v>
      </c>
      <c r="T1632" s="193">
        <f>S1632*H1632</f>
        <v>0</v>
      </c>
      <c r="AR1632" s="194" t="s">
        <v>955</v>
      </c>
      <c r="AT1632" s="194" t="s">
        <v>512</v>
      </c>
      <c r="AU1632" s="194" t="s">
        <v>240</v>
      </c>
      <c r="AY1632" s="112" t="s">
        <v>858</v>
      </c>
      <c r="BE1632" s="195">
        <f>IF(N1632="základní",J1632,0)</f>
        <v>0</v>
      </c>
      <c r="BF1632" s="195">
        <f>IF(N1632="snížená",J1632,0)</f>
        <v>0</v>
      </c>
      <c r="BG1632" s="195">
        <f>IF(N1632="zákl. přenesená",J1632,0)</f>
        <v>0</v>
      </c>
      <c r="BH1632" s="195">
        <f>IF(N1632="sníž. přenesená",J1632,0)</f>
        <v>0</v>
      </c>
      <c r="BI1632" s="195">
        <f>IF(N1632="nulová",J1632,0)</f>
        <v>0</v>
      </c>
      <c r="BJ1632" s="112" t="s">
        <v>544</v>
      </c>
      <c r="BK1632" s="195">
        <f>ROUND(I1632*H1632,2)</f>
        <v>0</v>
      </c>
      <c r="BL1632" s="112" t="s">
        <v>955</v>
      </c>
      <c r="BM1632" s="194" t="s">
        <v>2720</v>
      </c>
    </row>
    <row r="1633" spans="2:65" s="119" customFormat="1" ht="19.5" x14ac:dyDescent="0.25">
      <c r="B1633" s="120"/>
      <c r="D1633" s="196" t="s">
        <v>865</v>
      </c>
      <c r="F1633" s="197" t="s">
        <v>2721</v>
      </c>
      <c r="L1633" s="120"/>
      <c r="M1633" s="198"/>
      <c r="T1633" s="199"/>
      <c r="AT1633" s="112" t="s">
        <v>865</v>
      </c>
      <c r="AU1633" s="112" t="s">
        <v>240</v>
      </c>
    </row>
    <row r="1634" spans="2:65" s="119" customFormat="1" x14ac:dyDescent="0.25">
      <c r="B1634" s="120"/>
      <c r="D1634" s="200" t="s">
        <v>867</v>
      </c>
      <c r="F1634" s="472" t="s">
        <v>2722</v>
      </c>
      <c r="L1634" s="120"/>
      <c r="M1634" s="198"/>
      <c r="T1634" s="199"/>
      <c r="AT1634" s="112" t="s">
        <v>867</v>
      </c>
      <c r="AU1634" s="112" t="s">
        <v>240</v>
      </c>
    </row>
    <row r="1635" spans="2:65" s="202" customFormat="1" ht="11.25" x14ac:dyDescent="0.25">
      <c r="B1635" s="203"/>
      <c r="D1635" s="196" t="s">
        <v>869</v>
      </c>
      <c r="E1635" s="204" t="s">
        <v>792</v>
      </c>
      <c r="F1635" s="205" t="s">
        <v>2723</v>
      </c>
      <c r="H1635" s="206">
        <v>12.92</v>
      </c>
      <c r="L1635" s="203"/>
      <c r="M1635" s="207"/>
      <c r="T1635" s="208"/>
      <c r="AT1635" s="204" t="s">
        <v>869</v>
      </c>
      <c r="AU1635" s="204" t="s">
        <v>240</v>
      </c>
      <c r="AV1635" s="202" t="s">
        <v>240</v>
      </c>
      <c r="AW1635" s="202" t="s">
        <v>871</v>
      </c>
      <c r="AX1635" s="202" t="s">
        <v>857</v>
      </c>
      <c r="AY1635" s="204" t="s">
        <v>858</v>
      </c>
    </row>
    <row r="1636" spans="2:65" s="202" customFormat="1" ht="33.75" x14ac:dyDescent="0.25">
      <c r="B1636" s="203"/>
      <c r="D1636" s="196" t="s">
        <v>869</v>
      </c>
      <c r="E1636" s="204" t="s">
        <v>792</v>
      </c>
      <c r="F1636" s="205" t="s">
        <v>2724</v>
      </c>
      <c r="H1636" s="206">
        <v>35.838000000000001</v>
      </c>
      <c r="L1636" s="203"/>
      <c r="M1636" s="207"/>
      <c r="T1636" s="208"/>
      <c r="AT1636" s="204" t="s">
        <v>869</v>
      </c>
      <c r="AU1636" s="204" t="s">
        <v>240</v>
      </c>
      <c r="AV1636" s="202" t="s">
        <v>240</v>
      </c>
      <c r="AW1636" s="202" t="s">
        <v>871</v>
      </c>
      <c r="AX1636" s="202" t="s">
        <v>857</v>
      </c>
      <c r="AY1636" s="204" t="s">
        <v>858</v>
      </c>
    </row>
    <row r="1637" spans="2:65" s="202" customFormat="1" ht="33.75" x14ac:dyDescent="0.25">
      <c r="B1637" s="203"/>
      <c r="D1637" s="196" t="s">
        <v>869</v>
      </c>
      <c r="E1637" s="204" t="s">
        <v>792</v>
      </c>
      <c r="F1637" s="205" t="s">
        <v>2725</v>
      </c>
      <c r="H1637" s="206">
        <v>36.01</v>
      </c>
      <c r="L1637" s="203"/>
      <c r="M1637" s="207"/>
      <c r="T1637" s="208"/>
      <c r="AT1637" s="204" t="s">
        <v>869</v>
      </c>
      <c r="AU1637" s="204" t="s">
        <v>240</v>
      </c>
      <c r="AV1637" s="202" t="s">
        <v>240</v>
      </c>
      <c r="AW1637" s="202" t="s">
        <v>871</v>
      </c>
      <c r="AX1637" s="202" t="s">
        <v>857</v>
      </c>
      <c r="AY1637" s="204" t="s">
        <v>858</v>
      </c>
    </row>
    <row r="1638" spans="2:65" s="202" customFormat="1" ht="22.5" x14ac:dyDescent="0.25">
      <c r="B1638" s="203"/>
      <c r="D1638" s="196" t="s">
        <v>869</v>
      </c>
      <c r="E1638" s="204" t="s">
        <v>792</v>
      </c>
      <c r="F1638" s="205" t="s">
        <v>2726</v>
      </c>
      <c r="H1638" s="206">
        <v>18.378</v>
      </c>
      <c r="L1638" s="203"/>
      <c r="M1638" s="207"/>
      <c r="T1638" s="208"/>
      <c r="AT1638" s="204" t="s">
        <v>869</v>
      </c>
      <c r="AU1638" s="204" t="s">
        <v>240</v>
      </c>
      <c r="AV1638" s="202" t="s">
        <v>240</v>
      </c>
      <c r="AW1638" s="202" t="s">
        <v>871</v>
      </c>
      <c r="AX1638" s="202" t="s">
        <v>857</v>
      </c>
      <c r="AY1638" s="204" t="s">
        <v>858</v>
      </c>
    </row>
    <row r="1639" spans="2:65" s="202" customFormat="1" ht="11.25" x14ac:dyDescent="0.25">
      <c r="B1639" s="203"/>
      <c r="D1639" s="196" t="s">
        <v>869</v>
      </c>
      <c r="E1639" s="204" t="s">
        <v>792</v>
      </c>
      <c r="F1639" s="205" t="s">
        <v>2727</v>
      </c>
      <c r="H1639" s="206">
        <v>4.78</v>
      </c>
      <c r="L1639" s="203"/>
      <c r="M1639" s="207"/>
      <c r="T1639" s="208"/>
      <c r="AT1639" s="204" t="s">
        <v>869</v>
      </c>
      <c r="AU1639" s="204" t="s">
        <v>240</v>
      </c>
      <c r="AV1639" s="202" t="s">
        <v>240</v>
      </c>
      <c r="AW1639" s="202" t="s">
        <v>871</v>
      </c>
      <c r="AX1639" s="202" t="s">
        <v>857</v>
      </c>
      <c r="AY1639" s="204" t="s">
        <v>858</v>
      </c>
    </row>
    <row r="1640" spans="2:65" s="202" customFormat="1" ht="11.25" x14ac:dyDescent="0.25">
      <c r="B1640" s="203"/>
      <c r="D1640" s="196" t="s">
        <v>869</v>
      </c>
      <c r="E1640" s="204" t="s">
        <v>792</v>
      </c>
      <c r="F1640" s="205" t="s">
        <v>2728</v>
      </c>
      <c r="H1640" s="206">
        <v>13.04</v>
      </c>
      <c r="L1640" s="203"/>
      <c r="M1640" s="207"/>
      <c r="T1640" s="208"/>
      <c r="AT1640" s="204" t="s">
        <v>869</v>
      </c>
      <c r="AU1640" s="204" t="s">
        <v>240</v>
      </c>
      <c r="AV1640" s="202" t="s">
        <v>240</v>
      </c>
      <c r="AW1640" s="202" t="s">
        <v>871</v>
      </c>
      <c r="AX1640" s="202" t="s">
        <v>857</v>
      </c>
      <c r="AY1640" s="204" t="s">
        <v>858</v>
      </c>
    </row>
    <row r="1641" spans="2:65" s="202" customFormat="1" ht="11.25" x14ac:dyDescent="0.25">
      <c r="B1641" s="203"/>
      <c r="D1641" s="196" t="s">
        <v>869</v>
      </c>
      <c r="E1641" s="204" t="s">
        <v>792</v>
      </c>
      <c r="F1641" s="205" t="s">
        <v>2729</v>
      </c>
      <c r="H1641" s="206">
        <v>9.44</v>
      </c>
      <c r="L1641" s="203"/>
      <c r="M1641" s="207"/>
      <c r="T1641" s="208"/>
      <c r="AT1641" s="204" t="s">
        <v>869</v>
      </c>
      <c r="AU1641" s="204" t="s">
        <v>240</v>
      </c>
      <c r="AV1641" s="202" t="s">
        <v>240</v>
      </c>
      <c r="AW1641" s="202" t="s">
        <v>871</v>
      </c>
      <c r="AX1641" s="202" t="s">
        <v>857</v>
      </c>
      <c r="AY1641" s="204" t="s">
        <v>858</v>
      </c>
    </row>
    <row r="1642" spans="2:65" s="202" customFormat="1" ht="11.25" x14ac:dyDescent="0.25">
      <c r="B1642" s="203"/>
      <c r="D1642" s="196" t="s">
        <v>869</v>
      </c>
      <c r="E1642" s="204" t="s">
        <v>792</v>
      </c>
      <c r="F1642" s="205" t="s">
        <v>2730</v>
      </c>
      <c r="H1642" s="206">
        <v>13.72</v>
      </c>
      <c r="L1642" s="203"/>
      <c r="M1642" s="207"/>
      <c r="T1642" s="208"/>
      <c r="AT1642" s="204" t="s">
        <v>869</v>
      </c>
      <c r="AU1642" s="204" t="s">
        <v>240</v>
      </c>
      <c r="AV1642" s="202" t="s">
        <v>240</v>
      </c>
      <c r="AW1642" s="202" t="s">
        <v>871</v>
      </c>
      <c r="AX1642" s="202" t="s">
        <v>857</v>
      </c>
      <c r="AY1642" s="204" t="s">
        <v>858</v>
      </c>
    </row>
    <row r="1643" spans="2:65" s="202" customFormat="1" ht="45" x14ac:dyDescent="0.25">
      <c r="B1643" s="203"/>
      <c r="D1643" s="196" t="s">
        <v>869</v>
      </c>
      <c r="E1643" s="204" t="s">
        <v>792</v>
      </c>
      <c r="F1643" s="205" t="s">
        <v>2731</v>
      </c>
      <c r="H1643" s="206">
        <v>139.63399999999999</v>
      </c>
      <c r="L1643" s="203"/>
      <c r="M1643" s="207"/>
      <c r="T1643" s="208"/>
      <c r="AT1643" s="204" t="s">
        <v>869</v>
      </c>
      <c r="AU1643" s="204" t="s">
        <v>240</v>
      </c>
      <c r="AV1643" s="202" t="s">
        <v>240</v>
      </c>
      <c r="AW1643" s="202" t="s">
        <v>871</v>
      </c>
      <c r="AX1643" s="202" t="s">
        <v>857</v>
      </c>
      <c r="AY1643" s="204" t="s">
        <v>858</v>
      </c>
    </row>
    <row r="1644" spans="2:65" s="202" customFormat="1" ht="22.5" x14ac:dyDescent="0.25">
      <c r="B1644" s="203"/>
      <c r="D1644" s="196" t="s">
        <v>869</v>
      </c>
      <c r="E1644" s="204" t="s">
        <v>792</v>
      </c>
      <c r="F1644" s="205" t="s">
        <v>2732</v>
      </c>
      <c r="H1644" s="206">
        <v>8.9440000000000008</v>
      </c>
      <c r="L1644" s="203"/>
      <c r="M1644" s="207"/>
      <c r="T1644" s="208"/>
      <c r="AT1644" s="204" t="s">
        <v>869</v>
      </c>
      <c r="AU1644" s="204" t="s">
        <v>240</v>
      </c>
      <c r="AV1644" s="202" t="s">
        <v>240</v>
      </c>
      <c r="AW1644" s="202" t="s">
        <v>871</v>
      </c>
      <c r="AX1644" s="202" t="s">
        <v>857</v>
      </c>
      <c r="AY1644" s="204" t="s">
        <v>858</v>
      </c>
    </row>
    <row r="1645" spans="2:65" s="202" customFormat="1" ht="11.25" x14ac:dyDescent="0.25">
      <c r="B1645" s="203"/>
      <c r="D1645" s="196" t="s">
        <v>869</v>
      </c>
      <c r="E1645" s="204" t="s">
        <v>792</v>
      </c>
      <c r="F1645" s="205" t="s">
        <v>2733</v>
      </c>
      <c r="H1645" s="206">
        <v>5.3550000000000004</v>
      </c>
      <c r="L1645" s="203"/>
      <c r="M1645" s="207"/>
      <c r="T1645" s="208"/>
      <c r="AT1645" s="204" t="s">
        <v>869</v>
      </c>
      <c r="AU1645" s="204" t="s">
        <v>240</v>
      </c>
      <c r="AV1645" s="202" t="s">
        <v>240</v>
      </c>
      <c r="AW1645" s="202" t="s">
        <v>871</v>
      </c>
      <c r="AX1645" s="202" t="s">
        <v>857</v>
      </c>
      <c r="AY1645" s="204" t="s">
        <v>858</v>
      </c>
    </row>
    <row r="1646" spans="2:65" s="119" customFormat="1" ht="24.2" customHeight="1" x14ac:dyDescent="0.25">
      <c r="B1646" s="120"/>
      <c r="C1646" s="418" t="s">
        <v>2762</v>
      </c>
      <c r="D1646" s="418" t="s">
        <v>512</v>
      </c>
      <c r="E1646" s="419" t="s">
        <v>2735</v>
      </c>
      <c r="F1646" s="420" t="s">
        <v>2736</v>
      </c>
      <c r="G1646" s="421" t="s">
        <v>66</v>
      </c>
      <c r="H1646" s="422">
        <v>57.865000000000002</v>
      </c>
      <c r="I1646" s="423"/>
      <c r="J1646" s="423">
        <f>ROUND(I1646*H1646,2)</f>
        <v>0</v>
      </c>
      <c r="K1646" s="420" t="s">
        <v>862</v>
      </c>
      <c r="L1646" s="120"/>
      <c r="M1646" s="190" t="s">
        <v>792</v>
      </c>
      <c r="N1646" s="191" t="s">
        <v>809</v>
      </c>
      <c r="O1646" s="192">
        <v>0.375</v>
      </c>
      <c r="P1646" s="192">
        <f>O1646*H1646</f>
        <v>21.699375</v>
      </c>
      <c r="Q1646" s="192">
        <v>1.5E-3</v>
      </c>
      <c r="R1646" s="192">
        <f>Q1646*H1646</f>
        <v>8.67975E-2</v>
      </c>
      <c r="S1646" s="192">
        <v>0</v>
      </c>
      <c r="T1646" s="193">
        <f>S1646*H1646</f>
        <v>0</v>
      </c>
      <c r="AR1646" s="194" t="s">
        <v>955</v>
      </c>
      <c r="AT1646" s="194" t="s">
        <v>512</v>
      </c>
      <c r="AU1646" s="194" t="s">
        <v>240</v>
      </c>
      <c r="AY1646" s="112" t="s">
        <v>858</v>
      </c>
      <c r="BE1646" s="195">
        <f>IF(N1646="základní",J1646,0)</f>
        <v>0</v>
      </c>
      <c r="BF1646" s="195">
        <f>IF(N1646="snížená",J1646,0)</f>
        <v>0</v>
      </c>
      <c r="BG1646" s="195">
        <f>IF(N1646="zákl. přenesená",J1646,0)</f>
        <v>0</v>
      </c>
      <c r="BH1646" s="195">
        <f>IF(N1646="sníž. přenesená",J1646,0)</f>
        <v>0</v>
      </c>
      <c r="BI1646" s="195">
        <f>IF(N1646="nulová",J1646,0)</f>
        <v>0</v>
      </c>
      <c r="BJ1646" s="112" t="s">
        <v>544</v>
      </c>
      <c r="BK1646" s="195">
        <f>ROUND(I1646*H1646,2)</f>
        <v>0</v>
      </c>
      <c r="BL1646" s="112" t="s">
        <v>955</v>
      </c>
      <c r="BM1646" s="194" t="s">
        <v>2737</v>
      </c>
    </row>
    <row r="1647" spans="2:65" s="119" customFormat="1" ht="19.5" x14ac:dyDescent="0.25">
      <c r="B1647" s="120"/>
      <c r="D1647" s="196" t="s">
        <v>865</v>
      </c>
      <c r="F1647" s="197" t="s">
        <v>2738</v>
      </c>
      <c r="L1647" s="120"/>
      <c r="M1647" s="198"/>
      <c r="T1647" s="199"/>
      <c r="AT1647" s="112" t="s">
        <v>865</v>
      </c>
      <c r="AU1647" s="112" t="s">
        <v>240</v>
      </c>
    </row>
    <row r="1648" spans="2:65" s="119" customFormat="1" x14ac:dyDescent="0.25">
      <c r="B1648" s="120"/>
      <c r="D1648" s="200" t="s">
        <v>867</v>
      </c>
      <c r="F1648" s="472" t="s">
        <v>2739</v>
      </c>
      <c r="L1648" s="120"/>
      <c r="M1648" s="198"/>
      <c r="T1648" s="199"/>
      <c r="AT1648" s="112" t="s">
        <v>867</v>
      </c>
      <c r="AU1648" s="112" t="s">
        <v>240</v>
      </c>
    </row>
    <row r="1649" spans="2:65" s="202" customFormat="1" ht="11.25" x14ac:dyDescent="0.25">
      <c r="B1649" s="203"/>
      <c r="D1649" s="196" t="s">
        <v>869</v>
      </c>
      <c r="E1649" s="204" t="s">
        <v>792</v>
      </c>
      <c r="F1649" s="205" t="s">
        <v>2740</v>
      </c>
      <c r="H1649" s="206">
        <v>3.23</v>
      </c>
      <c r="L1649" s="203"/>
      <c r="M1649" s="207"/>
      <c r="T1649" s="208"/>
      <c r="AT1649" s="204" t="s">
        <v>869</v>
      </c>
      <c r="AU1649" s="204" t="s">
        <v>240</v>
      </c>
      <c r="AV1649" s="202" t="s">
        <v>240</v>
      </c>
      <c r="AW1649" s="202" t="s">
        <v>871</v>
      </c>
      <c r="AX1649" s="202" t="s">
        <v>857</v>
      </c>
      <c r="AY1649" s="204" t="s">
        <v>858</v>
      </c>
    </row>
    <row r="1650" spans="2:65" s="202" customFormat="1" ht="33.75" x14ac:dyDescent="0.25">
      <c r="B1650" s="203"/>
      <c r="D1650" s="196" t="s">
        <v>869</v>
      </c>
      <c r="E1650" s="204" t="s">
        <v>792</v>
      </c>
      <c r="F1650" s="205" t="s">
        <v>2741</v>
      </c>
      <c r="H1650" s="206">
        <v>8.9</v>
      </c>
      <c r="L1650" s="203"/>
      <c r="M1650" s="207"/>
      <c r="T1650" s="208"/>
      <c r="AT1650" s="204" t="s">
        <v>869</v>
      </c>
      <c r="AU1650" s="204" t="s">
        <v>240</v>
      </c>
      <c r="AV1650" s="202" t="s">
        <v>240</v>
      </c>
      <c r="AW1650" s="202" t="s">
        <v>871</v>
      </c>
      <c r="AX1650" s="202" t="s">
        <v>857</v>
      </c>
      <c r="AY1650" s="204" t="s">
        <v>858</v>
      </c>
    </row>
    <row r="1651" spans="2:65" s="202" customFormat="1" ht="33.75" x14ac:dyDescent="0.25">
      <c r="B1651" s="203"/>
      <c r="D1651" s="196" t="s">
        <v>869</v>
      </c>
      <c r="E1651" s="204" t="s">
        <v>792</v>
      </c>
      <c r="F1651" s="205" t="s">
        <v>2742</v>
      </c>
      <c r="H1651" s="206">
        <v>8.8800000000000008</v>
      </c>
      <c r="L1651" s="203"/>
      <c r="M1651" s="207"/>
      <c r="T1651" s="208"/>
      <c r="AT1651" s="204" t="s">
        <v>869</v>
      </c>
      <c r="AU1651" s="204" t="s">
        <v>240</v>
      </c>
      <c r="AV1651" s="202" t="s">
        <v>240</v>
      </c>
      <c r="AW1651" s="202" t="s">
        <v>871</v>
      </c>
      <c r="AX1651" s="202" t="s">
        <v>857</v>
      </c>
      <c r="AY1651" s="204" t="s">
        <v>858</v>
      </c>
    </row>
    <row r="1652" spans="2:65" s="202" customFormat="1" ht="11.25" x14ac:dyDescent="0.25">
      <c r="B1652" s="203"/>
      <c r="D1652" s="196" t="s">
        <v>869</v>
      </c>
      <c r="E1652" s="204" t="s">
        <v>792</v>
      </c>
      <c r="F1652" s="205" t="s">
        <v>2743</v>
      </c>
      <c r="H1652" s="206">
        <v>4.51</v>
      </c>
      <c r="L1652" s="203"/>
      <c r="M1652" s="207"/>
      <c r="T1652" s="208"/>
      <c r="AT1652" s="204" t="s">
        <v>869</v>
      </c>
      <c r="AU1652" s="204" t="s">
        <v>240</v>
      </c>
      <c r="AV1652" s="202" t="s">
        <v>240</v>
      </c>
      <c r="AW1652" s="202" t="s">
        <v>871</v>
      </c>
      <c r="AX1652" s="202" t="s">
        <v>857</v>
      </c>
      <c r="AY1652" s="204" t="s">
        <v>858</v>
      </c>
    </row>
    <row r="1653" spans="2:65" s="202" customFormat="1" ht="11.25" x14ac:dyDescent="0.25">
      <c r="B1653" s="203"/>
      <c r="D1653" s="196" t="s">
        <v>869</v>
      </c>
      <c r="E1653" s="204" t="s">
        <v>792</v>
      </c>
      <c r="F1653" s="205" t="s">
        <v>2744</v>
      </c>
      <c r="H1653" s="206">
        <v>3.26</v>
      </c>
      <c r="L1653" s="203"/>
      <c r="M1653" s="207"/>
      <c r="T1653" s="208"/>
      <c r="AT1653" s="204" t="s">
        <v>869</v>
      </c>
      <c r="AU1653" s="204" t="s">
        <v>240</v>
      </c>
      <c r="AV1653" s="202" t="s">
        <v>240</v>
      </c>
      <c r="AW1653" s="202" t="s">
        <v>871</v>
      </c>
      <c r="AX1653" s="202" t="s">
        <v>857</v>
      </c>
      <c r="AY1653" s="204" t="s">
        <v>858</v>
      </c>
    </row>
    <row r="1654" spans="2:65" s="202" customFormat="1" ht="11.25" x14ac:dyDescent="0.25">
      <c r="B1654" s="203"/>
      <c r="D1654" s="196" t="s">
        <v>869</v>
      </c>
      <c r="E1654" s="204" t="s">
        <v>792</v>
      </c>
      <c r="F1654" s="205" t="s">
        <v>2745</v>
      </c>
      <c r="H1654" s="206">
        <v>2.36</v>
      </c>
      <c r="L1654" s="203"/>
      <c r="M1654" s="207"/>
      <c r="T1654" s="208"/>
      <c r="AT1654" s="204" t="s">
        <v>869</v>
      </c>
      <c r="AU1654" s="204" t="s">
        <v>240</v>
      </c>
      <c r="AV1654" s="202" t="s">
        <v>240</v>
      </c>
      <c r="AW1654" s="202" t="s">
        <v>871</v>
      </c>
      <c r="AX1654" s="202" t="s">
        <v>857</v>
      </c>
      <c r="AY1654" s="204" t="s">
        <v>858</v>
      </c>
    </row>
    <row r="1655" spans="2:65" s="202" customFormat="1" ht="11.25" x14ac:dyDescent="0.25">
      <c r="B1655" s="203"/>
      <c r="D1655" s="196" t="s">
        <v>869</v>
      </c>
      <c r="E1655" s="204" t="s">
        <v>792</v>
      </c>
      <c r="F1655" s="205" t="s">
        <v>2746</v>
      </c>
      <c r="H1655" s="206">
        <v>3.43</v>
      </c>
      <c r="L1655" s="203"/>
      <c r="M1655" s="207"/>
      <c r="T1655" s="208"/>
      <c r="AT1655" s="204" t="s">
        <v>869</v>
      </c>
      <c r="AU1655" s="204" t="s">
        <v>240</v>
      </c>
      <c r="AV1655" s="202" t="s">
        <v>240</v>
      </c>
      <c r="AW1655" s="202" t="s">
        <v>871</v>
      </c>
      <c r="AX1655" s="202" t="s">
        <v>857</v>
      </c>
      <c r="AY1655" s="204" t="s">
        <v>858</v>
      </c>
    </row>
    <row r="1656" spans="2:65" s="202" customFormat="1" ht="33.75" x14ac:dyDescent="0.25">
      <c r="B1656" s="203"/>
      <c r="D1656" s="196" t="s">
        <v>869</v>
      </c>
      <c r="E1656" s="204" t="s">
        <v>792</v>
      </c>
      <c r="F1656" s="205" t="s">
        <v>2747</v>
      </c>
      <c r="H1656" s="206">
        <v>23.295000000000002</v>
      </c>
      <c r="L1656" s="203"/>
      <c r="M1656" s="207"/>
      <c r="T1656" s="208"/>
      <c r="AT1656" s="204" t="s">
        <v>869</v>
      </c>
      <c r="AU1656" s="204" t="s">
        <v>240</v>
      </c>
      <c r="AV1656" s="202" t="s">
        <v>240</v>
      </c>
      <c r="AW1656" s="202" t="s">
        <v>871</v>
      </c>
      <c r="AX1656" s="202" t="s">
        <v>857</v>
      </c>
      <c r="AY1656" s="204" t="s">
        <v>858</v>
      </c>
    </row>
    <row r="1657" spans="2:65" s="119" customFormat="1" ht="24.2" customHeight="1" x14ac:dyDescent="0.25">
      <c r="B1657" s="120"/>
      <c r="C1657" s="418" t="s">
        <v>2768</v>
      </c>
      <c r="D1657" s="418" t="s">
        <v>512</v>
      </c>
      <c r="E1657" s="419" t="s">
        <v>2749</v>
      </c>
      <c r="F1657" s="420" t="s">
        <v>2750</v>
      </c>
      <c r="G1657" s="421" t="s">
        <v>85</v>
      </c>
      <c r="H1657" s="422">
        <v>130.03</v>
      </c>
      <c r="I1657" s="423"/>
      <c r="J1657" s="423">
        <f>ROUND(I1657*H1657,2)</f>
        <v>0</v>
      </c>
      <c r="K1657" s="420" t="s">
        <v>862</v>
      </c>
      <c r="L1657" s="120"/>
      <c r="M1657" s="190" t="s">
        <v>792</v>
      </c>
      <c r="N1657" s="191" t="s">
        <v>809</v>
      </c>
      <c r="O1657" s="192">
        <v>0.06</v>
      </c>
      <c r="P1657" s="192">
        <f>O1657*H1657</f>
        <v>7.8018000000000001</v>
      </c>
      <c r="Q1657" s="192">
        <v>1.42E-3</v>
      </c>
      <c r="R1657" s="192">
        <f>Q1657*H1657</f>
        <v>0.18464260000000002</v>
      </c>
      <c r="S1657" s="192">
        <v>0</v>
      </c>
      <c r="T1657" s="193">
        <f>S1657*H1657</f>
        <v>0</v>
      </c>
      <c r="AR1657" s="194" t="s">
        <v>955</v>
      </c>
      <c r="AT1657" s="194" t="s">
        <v>512</v>
      </c>
      <c r="AU1657" s="194" t="s">
        <v>240</v>
      </c>
      <c r="AY1657" s="112" t="s">
        <v>858</v>
      </c>
      <c r="BE1657" s="195">
        <f>IF(N1657="základní",J1657,0)</f>
        <v>0</v>
      </c>
      <c r="BF1657" s="195">
        <f>IF(N1657="snížená",J1657,0)</f>
        <v>0</v>
      </c>
      <c r="BG1657" s="195">
        <f>IF(N1657="zákl. přenesená",J1657,0)</f>
        <v>0</v>
      </c>
      <c r="BH1657" s="195">
        <f>IF(N1657="sníž. přenesená",J1657,0)</f>
        <v>0</v>
      </c>
      <c r="BI1657" s="195">
        <f>IF(N1657="nulová",J1657,0)</f>
        <v>0</v>
      </c>
      <c r="BJ1657" s="112" t="s">
        <v>544</v>
      </c>
      <c r="BK1657" s="195">
        <f>ROUND(I1657*H1657,2)</f>
        <v>0</v>
      </c>
      <c r="BL1657" s="112" t="s">
        <v>955</v>
      </c>
      <c r="BM1657" s="194" t="s">
        <v>2751</v>
      </c>
    </row>
    <row r="1658" spans="2:65" s="119" customFormat="1" ht="19.5" x14ac:dyDescent="0.25">
      <c r="B1658" s="120"/>
      <c r="D1658" s="196" t="s">
        <v>865</v>
      </c>
      <c r="F1658" s="197" t="s">
        <v>2752</v>
      </c>
      <c r="L1658" s="120"/>
      <c r="M1658" s="198"/>
      <c r="T1658" s="199"/>
      <c r="AT1658" s="112" t="s">
        <v>865</v>
      </c>
      <c r="AU1658" s="112" t="s">
        <v>240</v>
      </c>
    </row>
    <row r="1659" spans="2:65" s="119" customFormat="1" x14ac:dyDescent="0.25">
      <c r="B1659" s="120"/>
      <c r="D1659" s="200" t="s">
        <v>867</v>
      </c>
      <c r="F1659" s="472" t="s">
        <v>2753</v>
      </c>
      <c r="L1659" s="120"/>
      <c r="M1659" s="198"/>
      <c r="T1659" s="199"/>
      <c r="AT1659" s="112" t="s">
        <v>867</v>
      </c>
      <c r="AU1659" s="112" t="s">
        <v>240</v>
      </c>
    </row>
    <row r="1660" spans="2:65" s="202" customFormat="1" ht="11.25" x14ac:dyDescent="0.25">
      <c r="B1660" s="203"/>
      <c r="D1660" s="196" t="s">
        <v>869</v>
      </c>
      <c r="E1660" s="204" t="s">
        <v>792</v>
      </c>
      <c r="F1660" s="205" t="s">
        <v>2754</v>
      </c>
      <c r="H1660" s="206">
        <v>7.26</v>
      </c>
      <c r="L1660" s="203"/>
      <c r="M1660" s="207"/>
      <c r="T1660" s="208"/>
      <c r="AT1660" s="204" t="s">
        <v>869</v>
      </c>
      <c r="AU1660" s="204" t="s">
        <v>240</v>
      </c>
      <c r="AV1660" s="202" t="s">
        <v>240</v>
      </c>
      <c r="AW1660" s="202" t="s">
        <v>871</v>
      </c>
      <c r="AX1660" s="202" t="s">
        <v>857</v>
      </c>
      <c r="AY1660" s="204" t="s">
        <v>858</v>
      </c>
    </row>
    <row r="1661" spans="2:65" s="202" customFormat="1" ht="11.25" x14ac:dyDescent="0.25">
      <c r="B1661" s="203"/>
      <c r="D1661" s="196" t="s">
        <v>869</v>
      </c>
      <c r="E1661" s="204" t="s">
        <v>792</v>
      </c>
      <c r="F1661" s="205" t="s">
        <v>2755</v>
      </c>
      <c r="H1661" s="206">
        <v>21.4</v>
      </c>
      <c r="L1661" s="203"/>
      <c r="M1661" s="207"/>
      <c r="T1661" s="208"/>
      <c r="AT1661" s="204" t="s">
        <v>869</v>
      </c>
      <c r="AU1661" s="204" t="s">
        <v>240</v>
      </c>
      <c r="AV1661" s="202" t="s">
        <v>240</v>
      </c>
      <c r="AW1661" s="202" t="s">
        <v>871</v>
      </c>
      <c r="AX1661" s="202" t="s">
        <v>857</v>
      </c>
      <c r="AY1661" s="204" t="s">
        <v>858</v>
      </c>
    </row>
    <row r="1662" spans="2:65" s="202" customFormat="1" ht="11.25" x14ac:dyDescent="0.25">
      <c r="B1662" s="203"/>
      <c r="D1662" s="196" t="s">
        <v>869</v>
      </c>
      <c r="E1662" s="204" t="s">
        <v>792</v>
      </c>
      <c r="F1662" s="205" t="s">
        <v>2756</v>
      </c>
      <c r="H1662" s="206">
        <v>21.36</v>
      </c>
      <c r="L1662" s="203"/>
      <c r="M1662" s="207"/>
      <c r="T1662" s="208"/>
      <c r="AT1662" s="204" t="s">
        <v>869</v>
      </c>
      <c r="AU1662" s="204" t="s">
        <v>240</v>
      </c>
      <c r="AV1662" s="202" t="s">
        <v>240</v>
      </c>
      <c r="AW1662" s="202" t="s">
        <v>871</v>
      </c>
      <c r="AX1662" s="202" t="s">
        <v>857</v>
      </c>
      <c r="AY1662" s="204" t="s">
        <v>858</v>
      </c>
    </row>
    <row r="1663" spans="2:65" s="202" customFormat="1" ht="11.25" x14ac:dyDescent="0.25">
      <c r="B1663" s="203"/>
      <c r="D1663" s="196" t="s">
        <v>869</v>
      </c>
      <c r="E1663" s="204" t="s">
        <v>792</v>
      </c>
      <c r="F1663" s="205" t="s">
        <v>2757</v>
      </c>
      <c r="H1663" s="206">
        <v>9.82</v>
      </c>
      <c r="L1663" s="203"/>
      <c r="M1663" s="207"/>
      <c r="T1663" s="208"/>
      <c r="AT1663" s="204" t="s">
        <v>869</v>
      </c>
      <c r="AU1663" s="204" t="s">
        <v>240</v>
      </c>
      <c r="AV1663" s="202" t="s">
        <v>240</v>
      </c>
      <c r="AW1663" s="202" t="s">
        <v>871</v>
      </c>
      <c r="AX1663" s="202" t="s">
        <v>857</v>
      </c>
      <c r="AY1663" s="204" t="s">
        <v>858</v>
      </c>
    </row>
    <row r="1664" spans="2:65" s="202" customFormat="1" ht="11.25" x14ac:dyDescent="0.25">
      <c r="B1664" s="203"/>
      <c r="D1664" s="196" t="s">
        <v>869</v>
      </c>
      <c r="E1664" s="204" t="s">
        <v>792</v>
      </c>
      <c r="F1664" s="205" t="s">
        <v>2758</v>
      </c>
      <c r="H1664" s="206">
        <v>7.92</v>
      </c>
      <c r="L1664" s="203"/>
      <c r="M1664" s="207"/>
      <c r="T1664" s="208"/>
      <c r="AT1664" s="204" t="s">
        <v>869</v>
      </c>
      <c r="AU1664" s="204" t="s">
        <v>240</v>
      </c>
      <c r="AV1664" s="202" t="s">
        <v>240</v>
      </c>
      <c r="AW1664" s="202" t="s">
        <v>871</v>
      </c>
      <c r="AX1664" s="202" t="s">
        <v>857</v>
      </c>
      <c r="AY1664" s="204" t="s">
        <v>858</v>
      </c>
    </row>
    <row r="1665" spans="2:65" s="202" customFormat="1" ht="11.25" x14ac:dyDescent="0.25">
      <c r="B1665" s="203"/>
      <c r="D1665" s="196" t="s">
        <v>869</v>
      </c>
      <c r="E1665" s="204" t="s">
        <v>792</v>
      </c>
      <c r="F1665" s="205" t="s">
        <v>2759</v>
      </c>
      <c r="H1665" s="206">
        <v>5.42</v>
      </c>
      <c r="L1665" s="203"/>
      <c r="M1665" s="207"/>
      <c r="T1665" s="208"/>
      <c r="AT1665" s="204" t="s">
        <v>869</v>
      </c>
      <c r="AU1665" s="204" t="s">
        <v>240</v>
      </c>
      <c r="AV1665" s="202" t="s">
        <v>240</v>
      </c>
      <c r="AW1665" s="202" t="s">
        <v>871</v>
      </c>
      <c r="AX1665" s="202" t="s">
        <v>857</v>
      </c>
      <c r="AY1665" s="204" t="s">
        <v>858</v>
      </c>
    </row>
    <row r="1666" spans="2:65" s="202" customFormat="1" ht="11.25" x14ac:dyDescent="0.25">
      <c r="B1666" s="203"/>
      <c r="D1666" s="196" t="s">
        <v>869</v>
      </c>
      <c r="E1666" s="204" t="s">
        <v>792</v>
      </c>
      <c r="F1666" s="205" t="s">
        <v>2760</v>
      </c>
      <c r="H1666" s="206">
        <v>7.56</v>
      </c>
      <c r="L1666" s="203"/>
      <c r="M1666" s="207"/>
      <c r="T1666" s="208"/>
      <c r="AT1666" s="204" t="s">
        <v>869</v>
      </c>
      <c r="AU1666" s="204" t="s">
        <v>240</v>
      </c>
      <c r="AV1666" s="202" t="s">
        <v>240</v>
      </c>
      <c r="AW1666" s="202" t="s">
        <v>871</v>
      </c>
      <c r="AX1666" s="202" t="s">
        <v>857</v>
      </c>
      <c r="AY1666" s="204" t="s">
        <v>858</v>
      </c>
    </row>
    <row r="1667" spans="2:65" s="202" customFormat="1" ht="33.75" x14ac:dyDescent="0.25">
      <c r="B1667" s="203"/>
      <c r="D1667" s="196" t="s">
        <v>869</v>
      </c>
      <c r="E1667" s="204" t="s">
        <v>792</v>
      </c>
      <c r="F1667" s="205" t="s">
        <v>2761</v>
      </c>
      <c r="H1667" s="206">
        <v>49.29</v>
      </c>
      <c r="L1667" s="203"/>
      <c r="M1667" s="207"/>
      <c r="T1667" s="208"/>
      <c r="AT1667" s="204" t="s">
        <v>869</v>
      </c>
      <c r="AU1667" s="204" t="s">
        <v>240</v>
      </c>
      <c r="AV1667" s="202" t="s">
        <v>240</v>
      </c>
      <c r="AW1667" s="202" t="s">
        <v>871</v>
      </c>
      <c r="AX1667" s="202" t="s">
        <v>857</v>
      </c>
      <c r="AY1667" s="204" t="s">
        <v>858</v>
      </c>
    </row>
    <row r="1668" spans="2:65" s="119" customFormat="1" ht="33" customHeight="1" x14ac:dyDescent="0.25">
      <c r="B1668" s="120"/>
      <c r="C1668" s="418" t="s">
        <v>2773</v>
      </c>
      <c r="D1668" s="418" t="s">
        <v>512</v>
      </c>
      <c r="E1668" s="419" t="s">
        <v>2763</v>
      </c>
      <c r="F1668" s="420" t="s">
        <v>2764</v>
      </c>
      <c r="G1668" s="421" t="s">
        <v>66</v>
      </c>
      <c r="H1668" s="422">
        <v>298.05900000000003</v>
      </c>
      <c r="I1668" s="423"/>
      <c r="J1668" s="423">
        <f>ROUND(I1668*H1668,2)</f>
        <v>0</v>
      </c>
      <c r="K1668" s="420" t="s">
        <v>862</v>
      </c>
      <c r="L1668" s="120"/>
      <c r="M1668" s="190" t="s">
        <v>792</v>
      </c>
      <c r="N1668" s="191" t="s">
        <v>809</v>
      </c>
      <c r="O1668" s="192">
        <v>0.86</v>
      </c>
      <c r="P1668" s="192">
        <f>O1668*H1668</f>
        <v>256.33073999999999</v>
      </c>
      <c r="Q1668" s="192">
        <v>5.3E-3</v>
      </c>
      <c r="R1668" s="192">
        <f>Q1668*H1668</f>
        <v>1.5797127000000002</v>
      </c>
      <c r="S1668" s="192">
        <v>0</v>
      </c>
      <c r="T1668" s="193">
        <f>S1668*H1668</f>
        <v>0</v>
      </c>
      <c r="AR1668" s="194" t="s">
        <v>955</v>
      </c>
      <c r="AT1668" s="194" t="s">
        <v>512</v>
      </c>
      <c r="AU1668" s="194" t="s">
        <v>240</v>
      </c>
      <c r="AY1668" s="112" t="s">
        <v>858</v>
      </c>
      <c r="BE1668" s="195">
        <f>IF(N1668="základní",J1668,0)</f>
        <v>0</v>
      </c>
      <c r="BF1668" s="195">
        <f>IF(N1668="snížená",J1668,0)</f>
        <v>0</v>
      </c>
      <c r="BG1668" s="195">
        <f>IF(N1668="zákl. přenesená",J1668,0)</f>
        <v>0</v>
      </c>
      <c r="BH1668" s="195">
        <f>IF(N1668="sníž. přenesená",J1668,0)</f>
        <v>0</v>
      </c>
      <c r="BI1668" s="195">
        <f>IF(N1668="nulová",J1668,0)</f>
        <v>0</v>
      </c>
      <c r="BJ1668" s="112" t="s">
        <v>544</v>
      </c>
      <c r="BK1668" s="195">
        <f>ROUND(I1668*H1668,2)</f>
        <v>0</v>
      </c>
      <c r="BL1668" s="112" t="s">
        <v>955</v>
      </c>
      <c r="BM1668" s="194" t="s">
        <v>2765</v>
      </c>
    </row>
    <row r="1669" spans="2:65" s="119" customFormat="1" ht="19.5" x14ac:dyDescent="0.25">
      <c r="B1669" s="120"/>
      <c r="D1669" s="196" t="s">
        <v>865</v>
      </c>
      <c r="F1669" s="197" t="s">
        <v>2766</v>
      </c>
      <c r="L1669" s="120"/>
      <c r="M1669" s="198"/>
      <c r="T1669" s="199"/>
      <c r="AT1669" s="112" t="s">
        <v>865</v>
      </c>
      <c r="AU1669" s="112" t="s">
        <v>240</v>
      </c>
    </row>
    <row r="1670" spans="2:65" s="119" customFormat="1" x14ac:dyDescent="0.25">
      <c r="B1670" s="120"/>
      <c r="D1670" s="200" t="s">
        <v>867</v>
      </c>
      <c r="F1670" s="472" t="s">
        <v>2767</v>
      </c>
      <c r="L1670" s="120"/>
      <c r="M1670" s="198"/>
      <c r="T1670" s="199"/>
      <c r="AT1670" s="112" t="s">
        <v>867</v>
      </c>
      <c r="AU1670" s="112" t="s">
        <v>240</v>
      </c>
    </row>
    <row r="1671" spans="2:65" s="202" customFormat="1" ht="11.25" x14ac:dyDescent="0.25">
      <c r="B1671" s="203"/>
      <c r="D1671" s="196" t="s">
        <v>869</v>
      </c>
      <c r="E1671" s="204" t="s">
        <v>792</v>
      </c>
      <c r="F1671" s="205" t="s">
        <v>2723</v>
      </c>
      <c r="H1671" s="206">
        <v>12.92</v>
      </c>
      <c r="L1671" s="203"/>
      <c r="M1671" s="207"/>
      <c r="T1671" s="208"/>
      <c r="AT1671" s="204" t="s">
        <v>869</v>
      </c>
      <c r="AU1671" s="204" t="s">
        <v>240</v>
      </c>
      <c r="AV1671" s="202" t="s">
        <v>240</v>
      </c>
      <c r="AW1671" s="202" t="s">
        <v>871</v>
      </c>
      <c r="AX1671" s="202" t="s">
        <v>857</v>
      </c>
      <c r="AY1671" s="204" t="s">
        <v>858</v>
      </c>
    </row>
    <row r="1672" spans="2:65" s="202" customFormat="1" ht="33.75" x14ac:dyDescent="0.25">
      <c r="B1672" s="203"/>
      <c r="D1672" s="196" t="s">
        <v>869</v>
      </c>
      <c r="E1672" s="204" t="s">
        <v>792</v>
      </c>
      <c r="F1672" s="205" t="s">
        <v>2724</v>
      </c>
      <c r="H1672" s="206">
        <v>35.838000000000001</v>
      </c>
      <c r="L1672" s="203"/>
      <c r="M1672" s="207"/>
      <c r="T1672" s="208"/>
      <c r="AT1672" s="204" t="s">
        <v>869</v>
      </c>
      <c r="AU1672" s="204" t="s">
        <v>240</v>
      </c>
      <c r="AV1672" s="202" t="s">
        <v>240</v>
      </c>
      <c r="AW1672" s="202" t="s">
        <v>871</v>
      </c>
      <c r="AX1672" s="202" t="s">
        <v>857</v>
      </c>
      <c r="AY1672" s="204" t="s">
        <v>858</v>
      </c>
    </row>
    <row r="1673" spans="2:65" s="202" customFormat="1" ht="33.75" x14ac:dyDescent="0.25">
      <c r="B1673" s="203"/>
      <c r="D1673" s="196" t="s">
        <v>869</v>
      </c>
      <c r="E1673" s="204" t="s">
        <v>792</v>
      </c>
      <c r="F1673" s="205" t="s">
        <v>2725</v>
      </c>
      <c r="H1673" s="206">
        <v>36.01</v>
      </c>
      <c r="L1673" s="203"/>
      <c r="M1673" s="207"/>
      <c r="T1673" s="208"/>
      <c r="AT1673" s="204" t="s">
        <v>869</v>
      </c>
      <c r="AU1673" s="204" t="s">
        <v>240</v>
      </c>
      <c r="AV1673" s="202" t="s">
        <v>240</v>
      </c>
      <c r="AW1673" s="202" t="s">
        <v>871</v>
      </c>
      <c r="AX1673" s="202" t="s">
        <v>857</v>
      </c>
      <c r="AY1673" s="204" t="s">
        <v>858</v>
      </c>
    </row>
    <row r="1674" spans="2:65" s="202" customFormat="1" ht="22.5" x14ac:dyDescent="0.25">
      <c r="B1674" s="203"/>
      <c r="D1674" s="196" t="s">
        <v>869</v>
      </c>
      <c r="E1674" s="204" t="s">
        <v>792</v>
      </c>
      <c r="F1674" s="205" t="s">
        <v>2726</v>
      </c>
      <c r="H1674" s="206">
        <v>18.378</v>
      </c>
      <c r="L1674" s="203"/>
      <c r="M1674" s="207"/>
      <c r="T1674" s="208"/>
      <c r="AT1674" s="204" t="s">
        <v>869</v>
      </c>
      <c r="AU1674" s="204" t="s">
        <v>240</v>
      </c>
      <c r="AV1674" s="202" t="s">
        <v>240</v>
      </c>
      <c r="AW1674" s="202" t="s">
        <v>871</v>
      </c>
      <c r="AX1674" s="202" t="s">
        <v>857</v>
      </c>
      <c r="AY1674" s="204" t="s">
        <v>858</v>
      </c>
    </row>
    <row r="1675" spans="2:65" s="202" customFormat="1" ht="11.25" x14ac:dyDescent="0.25">
      <c r="B1675" s="203"/>
      <c r="D1675" s="196" t="s">
        <v>869</v>
      </c>
      <c r="E1675" s="204" t="s">
        <v>792</v>
      </c>
      <c r="F1675" s="205" t="s">
        <v>2727</v>
      </c>
      <c r="H1675" s="206">
        <v>4.78</v>
      </c>
      <c r="L1675" s="203"/>
      <c r="M1675" s="207"/>
      <c r="T1675" s="208"/>
      <c r="AT1675" s="204" t="s">
        <v>869</v>
      </c>
      <c r="AU1675" s="204" t="s">
        <v>240</v>
      </c>
      <c r="AV1675" s="202" t="s">
        <v>240</v>
      </c>
      <c r="AW1675" s="202" t="s">
        <v>871</v>
      </c>
      <c r="AX1675" s="202" t="s">
        <v>857</v>
      </c>
      <c r="AY1675" s="204" t="s">
        <v>858</v>
      </c>
    </row>
    <row r="1676" spans="2:65" s="202" customFormat="1" ht="11.25" x14ac:dyDescent="0.25">
      <c r="B1676" s="203"/>
      <c r="D1676" s="196" t="s">
        <v>869</v>
      </c>
      <c r="E1676" s="204" t="s">
        <v>792</v>
      </c>
      <c r="F1676" s="205" t="s">
        <v>2728</v>
      </c>
      <c r="H1676" s="206">
        <v>13.04</v>
      </c>
      <c r="L1676" s="203"/>
      <c r="M1676" s="207"/>
      <c r="T1676" s="208"/>
      <c r="AT1676" s="204" t="s">
        <v>869</v>
      </c>
      <c r="AU1676" s="204" t="s">
        <v>240</v>
      </c>
      <c r="AV1676" s="202" t="s">
        <v>240</v>
      </c>
      <c r="AW1676" s="202" t="s">
        <v>871</v>
      </c>
      <c r="AX1676" s="202" t="s">
        <v>857</v>
      </c>
      <c r="AY1676" s="204" t="s">
        <v>858</v>
      </c>
    </row>
    <row r="1677" spans="2:65" s="202" customFormat="1" ht="11.25" x14ac:dyDescent="0.25">
      <c r="B1677" s="203"/>
      <c r="D1677" s="196" t="s">
        <v>869</v>
      </c>
      <c r="E1677" s="204" t="s">
        <v>792</v>
      </c>
      <c r="F1677" s="205" t="s">
        <v>2729</v>
      </c>
      <c r="H1677" s="206">
        <v>9.44</v>
      </c>
      <c r="L1677" s="203"/>
      <c r="M1677" s="207"/>
      <c r="T1677" s="208"/>
      <c r="AT1677" s="204" t="s">
        <v>869</v>
      </c>
      <c r="AU1677" s="204" t="s">
        <v>240</v>
      </c>
      <c r="AV1677" s="202" t="s">
        <v>240</v>
      </c>
      <c r="AW1677" s="202" t="s">
        <v>871</v>
      </c>
      <c r="AX1677" s="202" t="s">
        <v>857</v>
      </c>
      <c r="AY1677" s="204" t="s">
        <v>858</v>
      </c>
    </row>
    <row r="1678" spans="2:65" s="202" customFormat="1" ht="11.25" x14ac:dyDescent="0.25">
      <c r="B1678" s="203"/>
      <c r="D1678" s="196" t="s">
        <v>869</v>
      </c>
      <c r="E1678" s="204" t="s">
        <v>792</v>
      </c>
      <c r="F1678" s="205" t="s">
        <v>2730</v>
      </c>
      <c r="H1678" s="206">
        <v>13.72</v>
      </c>
      <c r="L1678" s="203"/>
      <c r="M1678" s="207"/>
      <c r="T1678" s="208"/>
      <c r="AT1678" s="204" t="s">
        <v>869</v>
      </c>
      <c r="AU1678" s="204" t="s">
        <v>240</v>
      </c>
      <c r="AV1678" s="202" t="s">
        <v>240</v>
      </c>
      <c r="AW1678" s="202" t="s">
        <v>871</v>
      </c>
      <c r="AX1678" s="202" t="s">
        <v>857</v>
      </c>
      <c r="AY1678" s="204" t="s">
        <v>858</v>
      </c>
    </row>
    <row r="1679" spans="2:65" s="202" customFormat="1" ht="45" x14ac:dyDescent="0.25">
      <c r="B1679" s="203"/>
      <c r="D1679" s="196" t="s">
        <v>869</v>
      </c>
      <c r="E1679" s="204" t="s">
        <v>792</v>
      </c>
      <c r="F1679" s="205" t="s">
        <v>2731</v>
      </c>
      <c r="H1679" s="206">
        <v>139.63399999999999</v>
      </c>
      <c r="L1679" s="203"/>
      <c r="M1679" s="207"/>
      <c r="T1679" s="208"/>
      <c r="AT1679" s="204" t="s">
        <v>869</v>
      </c>
      <c r="AU1679" s="204" t="s">
        <v>240</v>
      </c>
      <c r="AV1679" s="202" t="s">
        <v>240</v>
      </c>
      <c r="AW1679" s="202" t="s">
        <v>871</v>
      </c>
      <c r="AX1679" s="202" t="s">
        <v>857</v>
      </c>
      <c r="AY1679" s="204" t="s">
        <v>858</v>
      </c>
    </row>
    <row r="1680" spans="2:65" s="202" customFormat="1" ht="22.5" x14ac:dyDescent="0.25">
      <c r="B1680" s="203"/>
      <c r="D1680" s="196" t="s">
        <v>869</v>
      </c>
      <c r="E1680" s="204" t="s">
        <v>792</v>
      </c>
      <c r="F1680" s="205" t="s">
        <v>2732</v>
      </c>
      <c r="H1680" s="206">
        <v>8.9440000000000008</v>
      </c>
      <c r="L1680" s="203"/>
      <c r="M1680" s="207"/>
      <c r="T1680" s="208"/>
      <c r="AT1680" s="204" t="s">
        <v>869</v>
      </c>
      <c r="AU1680" s="204" t="s">
        <v>240</v>
      </c>
      <c r="AV1680" s="202" t="s">
        <v>240</v>
      </c>
      <c r="AW1680" s="202" t="s">
        <v>871</v>
      </c>
      <c r="AX1680" s="202" t="s">
        <v>857</v>
      </c>
      <c r="AY1680" s="204" t="s">
        <v>858</v>
      </c>
    </row>
    <row r="1681" spans="2:65" s="202" customFormat="1" ht="11.25" x14ac:dyDescent="0.25">
      <c r="B1681" s="203"/>
      <c r="D1681" s="196" t="s">
        <v>869</v>
      </c>
      <c r="E1681" s="204" t="s">
        <v>792</v>
      </c>
      <c r="F1681" s="205" t="s">
        <v>2733</v>
      </c>
      <c r="H1681" s="206">
        <v>5.3550000000000004</v>
      </c>
      <c r="L1681" s="203"/>
      <c r="M1681" s="207"/>
      <c r="T1681" s="208"/>
      <c r="AT1681" s="204" t="s">
        <v>869</v>
      </c>
      <c r="AU1681" s="204" t="s">
        <v>240</v>
      </c>
      <c r="AV1681" s="202" t="s">
        <v>240</v>
      </c>
      <c r="AW1681" s="202" t="s">
        <v>871</v>
      </c>
      <c r="AX1681" s="202" t="s">
        <v>857</v>
      </c>
      <c r="AY1681" s="204" t="s">
        <v>858</v>
      </c>
    </row>
    <row r="1682" spans="2:65" s="119" customFormat="1" ht="24.2" customHeight="1" x14ac:dyDescent="0.25">
      <c r="B1682" s="120"/>
      <c r="C1682" s="432" t="s">
        <v>2783</v>
      </c>
      <c r="D1682" s="432" t="s">
        <v>932</v>
      </c>
      <c r="E1682" s="433" t="s">
        <v>2769</v>
      </c>
      <c r="F1682" s="434" t="s">
        <v>2770</v>
      </c>
      <c r="G1682" s="435" t="s">
        <v>66</v>
      </c>
      <c r="H1682" s="436">
        <v>333.82600000000002</v>
      </c>
      <c r="I1682" s="437"/>
      <c r="J1682" s="437">
        <f>ROUND(I1682*H1682,2)</f>
        <v>0</v>
      </c>
      <c r="K1682" s="434" t="s">
        <v>862</v>
      </c>
      <c r="L1682" s="215"/>
      <c r="M1682" s="216" t="s">
        <v>792</v>
      </c>
      <c r="N1682" s="217" t="s">
        <v>809</v>
      </c>
      <c r="O1682" s="192">
        <v>0</v>
      </c>
      <c r="P1682" s="192">
        <f>O1682*H1682</f>
        <v>0</v>
      </c>
      <c r="Q1682" s="192">
        <v>1.771E-2</v>
      </c>
      <c r="R1682" s="192">
        <f>Q1682*H1682</f>
        <v>5.9120584600000008</v>
      </c>
      <c r="S1682" s="192">
        <v>0</v>
      </c>
      <c r="T1682" s="193">
        <f>S1682*H1682</f>
        <v>0</v>
      </c>
      <c r="AR1682" s="194" t="s">
        <v>1063</v>
      </c>
      <c r="AT1682" s="194" t="s">
        <v>932</v>
      </c>
      <c r="AU1682" s="194" t="s">
        <v>240</v>
      </c>
      <c r="AY1682" s="112" t="s">
        <v>858</v>
      </c>
      <c r="BE1682" s="195">
        <f>IF(N1682="základní",J1682,0)</f>
        <v>0</v>
      </c>
      <c r="BF1682" s="195">
        <f>IF(N1682="snížená",J1682,0)</f>
        <v>0</v>
      </c>
      <c r="BG1682" s="195">
        <f>IF(N1682="zákl. přenesená",J1682,0)</f>
        <v>0</v>
      </c>
      <c r="BH1682" s="195">
        <f>IF(N1682="sníž. přenesená",J1682,0)</f>
        <v>0</v>
      </c>
      <c r="BI1682" s="195">
        <f>IF(N1682="nulová",J1682,0)</f>
        <v>0</v>
      </c>
      <c r="BJ1682" s="112" t="s">
        <v>544</v>
      </c>
      <c r="BK1682" s="195">
        <f>ROUND(I1682*H1682,2)</f>
        <v>0</v>
      </c>
      <c r="BL1682" s="112" t="s">
        <v>955</v>
      </c>
      <c r="BM1682" s="194" t="s">
        <v>2771</v>
      </c>
    </row>
    <row r="1683" spans="2:65" s="119" customFormat="1" ht="19.5" x14ac:dyDescent="0.25">
      <c r="B1683" s="120"/>
      <c r="D1683" s="196" t="s">
        <v>865</v>
      </c>
      <c r="F1683" s="197" t="s">
        <v>2770</v>
      </c>
      <c r="L1683" s="120"/>
      <c r="M1683" s="198"/>
      <c r="T1683" s="199"/>
      <c r="AT1683" s="112" t="s">
        <v>865</v>
      </c>
      <c r="AU1683" s="112" t="s">
        <v>240</v>
      </c>
    </row>
    <row r="1684" spans="2:65" s="202" customFormat="1" ht="11.25" x14ac:dyDescent="0.25">
      <c r="B1684" s="203"/>
      <c r="D1684" s="196" t="s">
        <v>869</v>
      </c>
      <c r="F1684" s="205" t="s">
        <v>2772</v>
      </c>
      <c r="H1684" s="206">
        <v>333.82600000000002</v>
      </c>
      <c r="L1684" s="203"/>
      <c r="M1684" s="207"/>
      <c r="T1684" s="208"/>
      <c r="AT1684" s="204" t="s">
        <v>869</v>
      </c>
      <c r="AU1684" s="204" t="s">
        <v>240</v>
      </c>
      <c r="AV1684" s="202" t="s">
        <v>240</v>
      </c>
      <c r="AW1684" s="202" t="s">
        <v>787</v>
      </c>
      <c r="AX1684" s="202" t="s">
        <v>544</v>
      </c>
      <c r="AY1684" s="204" t="s">
        <v>858</v>
      </c>
    </row>
    <row r="1685" spans="2:65" s="119" customFormat="1" ht="24.2" customHeight="1" x14ac:dyDescent="0.25">
      <c r="B1685" s="120"/>
      <c r="C1685" s="418" t="s">
        <v>2797</v>
      </c>
      <c r="D1685" s="418" t="s">
        <v>512</v>
      </c>
      <c r="E1685" s="419" t="s">
        <v>2774</v>
      </c>
      <c r="F1685" s="420" t="s">
        <v>2775</v>
      </c>
      <c r="G1685" s="421" t="s">
        <v>85</v>
      </c>
      <c r="H1685" s="422">
        <v>81.849999999999994</v>
      </c>
      <c r="I1685" s="423"/>
      <c r="J1685" s="423">
        <f>ROUND(I1685*H1685,2)</f>
        <v>0</v>
      </c>
      <c r="K1685" s="420" t="s">
        <v>862</v>
      </c>
      <c r="L1685" s="120"/>
      <c r="M1685" s="190" t="s">
        <v>792</v>
      </c>
      <c r="N1685" s="191" t="s">
        <v>809</v>
      </c>
      <c r="O1685" s="192">
        <v>0.248</v>
      </c>
      <c r="P1685" s="192">
        <f>O1685*H1685</f>
        <v>20.2988</v>
      </c>
      <c r="Q1685" s="192">
        <v>2.0000000000000001E-4</v>
      </c>
      <c r="R1685" s="192">
        <f>Q1685*H1685</f>
        <v>1.6369999999999999E-2</v>
      </c>
      <c r="S1685" s="192">
        <v>0</v>
      </c>
      <c r="T1685" s="193">
        <f>S1685*H1685</f>
        <v>0</v>
      </c>
      <c r="AR1685" s="194" t="s">
        <v>955</v>
      </c>
      <c r="AT1685" s="194" t="s">
        <v>512</v>
      </c>
      <c r="AU1685" s="194" t="s">
        <v>240</v>
      </c>
      <c r="AY1685" s="112" t="s">
        <v>858</v>
      </c>
      <c r="BE1685" s="195">
        <f>IF(N1685="základní",J1685,0)</f>
        <v>0</v>
      </c>
      <c r="BF1685" s="195">
        <f>IF(N1685="snížená",J1685,0)</f>
        <v>0</v>
      </c>
      <c r="BG1685" s="195">
        <f>IF(N1685="zákl. přenesená",J1685,0)</f>
        <v>0</v>
      </c>
      <c r="BH1685" s="195">
        <f>IF(N1685="sníž. přenesená",J1685,0)</f>
        <v>0</v>
      </c>
      <c r="BI1685" s="195">
        <f>IF(N1685="nulová",J1685,0)</f>
        <v>0</v>
      </c>
      <c r="BJ1685" s="112" t="s">
        <v>544</v>
      </c>
      <c r="BK1685" s="195">
        <f>ROUND(I1685*H1685,2)</f>
        <v>0</v>
      </c>
      <c r="BL1685" s="112" t="s">
        <v>955</v>
      </c>
      <c r="BM1685" s="194" t="s">
        <v>2776</v>
      </c>
    </row>
    <row r="1686" spans="2:65" s="119" customFormat="1" ht="19.5" x14ac:dyDescent="0.25">
      <c r="B1686" s="120"/>
      <c r="D1686" s="196" t="s">
        <v>865</v>
      </c>
      <c r="F1686" s="197" t="s">
        <v>2777</v>
      </c>
      <c r="L1686" s="120"/>
      <c r="M1686" s="198"/>
      <c r="T1686" s="199"/>
      <c r="AT1686" s="112" t="s">
        <v>865</v>
      </c>
      <c r="AU1686" s="112" t="s">
        <v>240</v>
      </c>
    </row>
    <row r="1687" spans="2:65" s="119" customFormat="1" x14ac:dyDescent="0.25">
      <c r="B1687" s="120"/>
      <c r="D1687" s="200" t="s">
        <v>867</v>
      </c>
      <c r="F1687" s="472" t="s">
        <v>2778</v>
      </c>
      <c r="L1687" s="120"/>
      <c r="M1687" s="198"/>
      <c r="T1687" s="199"/>
      <c r="AT1687" s="112" t="s">
        <v>867</v>
      </c>
      <c r="AU1687" s="112" t="s">
        <v>240</v>
      </c>
    </row>
    <row r="1688" spans="2:65" s="202" customFormat="1" ht="11.25" x14ac:dyDescent="0.25">
      <c r="B1688" s="203"/>
      <c r="D1688" s="196" t="s">
        <v>869</v>
      </c>
      <c r="E1688" s="204" t="s">
        <v>792</v>
      </c>
      <c r="F1688" s="205" t="s">
        <v>2779</v>
      </c>
      <c r="H1688" s="206">
        <v>0.95</v>
      </c>
      <c r="L1688" s="203"/>
      <c r="M1688" s="207"/>
      <c r="T1688" s="208"/>
      <c r="AT1688" s="204" t="s">
        <v>869</v>
      </c>
      <c r="AU1688" s="204" t="s">
        <v>240</v>
      </c>
      <c r="AV1688" s="202" t="s">
        <v>240</v>
      </c>
      <c r="AW1688" s="202" t="s">
        <v>871</v>
      </c>
      <c r="AX1688" s="202" t="s">
        <v>857</v>
      </c>
      <c r="AY1688" s="204" t="s">
        <v>858</v>
      </c>
    </row>
    <row r="1689" spans="2:65" s="202" customFormat="1" ht="11.25" x14ac:dyDescent="0.25">
      <c r="B1689" s="203"/>
      <c r="D1689" s="196" t="s">
        <v>869</v>
      </c>
      <c r="E1689" s="204" t="s">
        <v>792</v>
      </c>
      <c r="F1689" s="205" t="s">
        <v>2780</v>
      </c>
      <c r="H1689" s="206">
        <v>5.96</v>
      </c>
      <c r="L1689" s="203"/>
      <c r="M1689" s="207"/>
      <c r="T1689" s="208"/>
      <c r="AT1689" s="204" t="s">
        <v>869</v>
      </c>
      <c r="AU1689" s="204" t="s">
        <v>240</v>
      </c>
      <c r="AV1689" s="202" t="s">
        <v>240</v>
      </c>
      <c r="AW1689" s="202" t="s">
        <v>871</v>
      </c>
      <c r="AX1689" s="202" t="s">
        <v>857</v>
      </c>
      <c r="AY1689" s="204" t="s">
        <v>858</v>
      </c>
    </row>
    <row r="1690" spans="2:65" s="202" customFormat="1" ht="11.25" x14ac:dyDescent="0.25">
      <c r="B1690" s="203"/>
      <c r="D1690" s="196" t="s">
        <v>869</v>
      </c>
      <c r="E1690" s="204" t="s">
        <v>792</v>
      </c>
      <c r="F1690" s="205" t="s">
        <v>2781</v>
      </c>
      <c r="H1690" s="206">
        <v>2.6</v>
      </c>
      <c r="L1690" s="203"/>
      <c r="M1690" s="207"/>
      <c r="T1690" s="208"/>
      <c r="AT1690" s="204" t="s">
        <v>869</v>
      </c>
      <c r="AU1690" s="204" t="s">
        <v>240</v>
      </c>
      <c r="AV1690" s="202" t="s">
        <v>240</v>
      </c>
      <c r="AW1690" s="202" t="s">
        <v>871</v>
      </c>
      <c r="AX1690" s="202" t="s">
        <v>857</v>
      </c>
      <c r="AY1690" s="204" t="s">
        <v>858</v>
      </c>
    </row>
    <row r="1691" spans="2:65" s="202" customFormat="1" ht="33.75" x14ac:dyDescent="0.25">
      <c r="B1691" s="203"/>
      <c r="D1691" s="196" t="s">
        <v>869</v>
      </c>
      <c r="E1691" s="204" t="s">
        <v>792</v>
      </c>
      <c r="F1691" s="205" t="s">
        <v>2782</v>
      </c>
      <c r="H1691" s="206">
        <v>72.34</v>
      </c>
      <c r="L1691" s="203"/>
      <c r="M1691" s="207"/>
      <c r="T1691" s="208"/>
      <c r="AT1691" s="204" t="s">
        <v>869</v>
      </c>
      <c r="AU1691" s="204" t="s">
        <v>240</v>
      </c>
      <c r="AV1691" s="202" t="s">
        <v>240</v>
      </c>
      <c r="AW1691" s="202" t="s">
        <v>871</v>
      </c>
      <c r="AX1691" s="202" t="s">
        <v>857</v>
      </c>
      <c r="AY1691" s="204" t="s">
        <v>858</v>
      </c>
    </row>
    <row r="1692" spans="2:65" s="119" customFormat="1" ht="24.2" customHeight="1" x14ac:dyDescent="0.25">
      <c r="B1692" s="120"/>
      <c r="C1692" s="418" t="s">
        <v>2803</v>
      </c>
      <c r="D1692" s="418" t="s">
        <v>512</v>
      </c>
      <c r="E1692" s="419" t="s">
        <v>2784</v>
      </c>
      <c r="F1692" s="420" t="s">
        <v>2785</v>
      </c>
      <c r="G1692" s="421" t="s">
        <v>85</v>
      </c>
      <c r="H1692" s="422">
        <v>147.84</v>
      </c>
      <c r="I1692" s="423"/>
      <c r="J1692" s="423">
        <f>ROUND(I1692*H1692,2)</f>
        <v>0</v>
      </c>
      <c r="K1692" s="420" t="s">
        <v>862</v>
      </c>
      <c r="L1692" s="120"/>
      <c r="M1692" s="190" t="s">
        <v>792</v>
      </c>
      <c r="N1692" s="191" t="s">
        <v>809</v>
      </c>
      <c r="O1692" s="192">
        <v>0.16</v>
      </c>
      <c r="P1692" s="192">
        <f>O1692*H1692</f>
        <v>23.654400000000003</v>
      </c>
      <c r="Q1692" s="192">
        <v>1.8000000000000001E-4</v>
      </c>
      <c r="R1692" s="192">
        <f>Q1692*H1692</f>
        <v>2.6611200000000002E-2</v>
      </c>
      <c r="S1692" s="192">
        <v>0</v>
      </c>
      <c r="T1692" s="193">
        <f>S1692*H1692</f>
        <v>0</v>
      </c>
      <c r="AR1692" s="194" t="s">
        <v>955</v>
      </c>
      <c r="AT1692" s="194" t="s">
        <v>512</v>
      </c>
      <c r="AU1692" s="194" t="s">
        <v>240</v>
      </c>
      <c r="AY1692" s="112" t="s">
        <v>858</v>
      </c>
      <c r="BE1692" s="195">
        <f>IF(N1692="základní",J1692,0)</f>
        <v>0</v>
      </c>
      <c r="BF1692" s="195">
        <f>IF(N1692="snížená",J1692,0)</f>
        <v>0</v>
      </c>
      <c r="BG1692" s="195">
        <f>IF(N1692="zákl. přenesená",J1692,0)</f>
        <v>0</v>
      </c>
      <c r="BH1692" s="195">
        <f>IF(N1692="sníž. přenesená",J1692,0)</f>
        <v>0</v>
      </c>
      <c r="BI1692" s="195">
        <f>IF(N1692="nulová",J1692,0)</f>
        <v>0</v>
      </c>
      <c r="BJ1692" s="112" t="s">
        <v>544</v>
      </c>
      <c r="BK1692" s="195">
        <f>ROUND(I1692*H1692,2)</f>
        <v>0</v>
      </c>
      <c r="BL1692" s="112" t="s">
        <v>955</v>
      </c>
      <c r="BM1692" s="194" t="s">
        <v>2786</v>
      </c>
    </row>
    <row r="1693" spans="2:65" s="119" customFormat="1" ht="19.5" x14ac:dyDescent="0.25">
      <c r="B1693" s="120"/>
      <c r="D1693" s="196" t="s">
        <v>865</v>
      </c>
      <c r="F1693" s="197" t="s">
        <v>2787</v>
      </c>
      <c r="L1693" s="120"/>
      <c r="M1693" s="198"/>
      <c r="T1693" s="199"/>
      <c r="AT1693" s="112" t="s">
        <v>865</v>
      </c>
      <c r="AU1693" s="112" t="s">
        <v>240</v>
      </c>
    </row>
    <row r="1694" spans="2:65" s="119" customFormat="1" x14ac:dyDescent="0.25">
      <c r="B1694" s="120"/>
      <c r="D1694" s="200" t="s">
        <v>867</v>
      </c>
      <c r="F1694" s="472" t="s">
        <v>2788</v>
      </c>
      <c r="L1694" s="120"/>
      <c r="M1694" s="198"/>
      <c r="T1694" s="199"/>
      <c r="AT1694" s="112" t="s">
        <v>867</v>
      </c>
      <c r="AU1694" s="112" t="s">
        <v>240</v>
      </c>
    </row>
    <row r="1695" spans="2:65" s="202" customFormat="1" ht="11.25" x14ac:dyDescent="0.25">
      <c r="B1695" s="203"/>
      <c r="D1695" s="196" t="s">
        <v>869</v>
      </c>
      <c r="E1695" s="204" t="s">
        <v>792</v>
      </c>
      <c r="F1695" s="205" t="s">
        <v>2789</v>
      </c>
      <c r="H1695" s="206">
        <v>10.46</v>
      </c>
      <c r="L1695" s="203"/>
      <c r="M1695" s="207"/>
      <c r="T1695" s="208"/>
      <c r="AT1695" s="204" t="s">
        <v>869</v>
      </c>
      <c r="AU1695" s="204" t="s">
        <v>240</v>
      </c>
      <c r="AV1695" s="202" t="s">
        <v>240</v>
      </c>
      <c r="AW1695" s="202" t="s">
        <v>871</v>
      </c>
      <c r="AX1695" s="202" t="s">
        <v>857</v>
      </c>
      <c r="AY1695" s="204" t="s">
        <v>858</v>
      </c>
    </row>
    <row r="1696" spans="2:65" s="202" customFormat="1" ht="22.5" x14ac:dyDescent="0.25">
      <c r="B1696" s="203"/>
      <c r="D1696" s="196" t="s">
        <v>869</v>
      </c>
      <c r="E1696" s="204" t="s">
        <v>792</v>
      </c>
      <c r="F1696" s="205" t="s">
        <v>2790</v>
      </c>
      <c r="H1696" s="206">
        <v>37.799999999999997</v>
      </c>
      <c r="L1696" s="203"/>
      <c r="M1696" s="207"/>
      <c r="T1696" s="208"/>
      <c r="AT1696" s="204" t="s">
        <v>869</v>
      </c>
      <c r="AU1696" s="204" t="s">
        <v>240</v>
      </c>
      <c r="AV1696" s="202" t="s">
        <v>240</v>
      </c>
      <c r="AW1696" s="202" t="s">
        <v>871</v>
      </c>
      <c r="AX1696" s="202" t="s">
        <v>857</v>
      </c>
      <c r="AY1696" s="204" t="s">
        <v>858</v>
      </c>
    </row>
    <row r="1697" spans="2:65" s="202" customFormat="1" ht="22.5" x14ac:dyDescent="0.25">
      <c r="B1697" s="203"/>
      <c r="D1697" s="196" t="s">
        <v>869</v>
      </c>
      <c r="E1697" s="204" t="s">
        <v>792</v>
      </c>
      <c r="F1697" s="205" t="s">
        <v>2791</v>
      </c>
      <c r="H1697" s="206">
        <v>37.76</v>
      </c>
      <c r="L1697" s="203"/>
      <c r="M1697" s="207"/>
      <c r="T1697" s="208"/>
      <c r="AT1697" s="204" t="s">
        <v>869</v>
      </c>
      <c r="AU1697" s="204" t="s">
        <v>240</v>
      </c>
      <c r="AV1697" s="202" t="s">
        <v>240</v>
      </c>
      <c r="AW1697" s="202" t="s">
        <v>871</v>
      </c>
      <c r="AX1697" s="202" t="s">
        <v>857</v>
      </c>
      <c r="AY1697" s="204" t="s">
        <v>858</v>
      </c>
    </row>
    <row r="1698" spans="2:65" s="202" customFormat="1" ht="11.25" x14ac:dyDescent="0.25">
      <c r="B1698" s="203"/>
      <c r="D1698" s="196" t="s">
        <v>869</v>
      </c>
      <c r="E1698" s="204" t="s">
        <v>792</v>
      </c>
      <c r="F1698" s="205" t="s">
        <v>2792</v>
      </c>
      <c r="H1698" s="206">
        <v>13.02</v>
      </c>
      <c r="L1698" s="203"/>
      <c r="M1698" s="207"/>
      <c r="T1698" s="208"/>
      <c r="AT1698" s="204" t="s">
        <v>869</v>
      </c>
      <c r="AU1698" s="204" t="s">
        <v>240</v>
      </c>
      <c r="AV1698" s="202" t="s">
        <v>240</v>
      </c>
      <c r="AW1698" s="202" t="s">
        <v>871</v>
      </c>
      <c r="AX1698" s="202" t="s">
        <v>857</v>
      </c>
      <c r="AY1698" s="204" t="s">
        <v>858</v>
      </c>
    </row>
    <row r="1699" spans="2:65" s="202" customFormat="1" ht="22.5" x14ac:dyDescent="0.25">
      <c r="B1699" s="203"/>
      <c r="D1699" s="196" t="s">
        <v>869</v>
      </c>
      <c r="E1699" s="204" t="s">
        <v>792</v>
      </c>
      <c r="F1699" s="205" t="s">
        <v>2793</v>
      </c>
      <c r="H1699" s="206">
        <v>14.52</v>
      </c>
      <c r="L1699" s="203"/>
      <c r="M1699" s="207"/>
      <c r="T1699" s="208"/>
      <c r="AT1699" s="204" t="s">
        <v>869</v>
      </c>
      <c r="AU1699" s="204" t="s">
        <v>240</v>
      </c>
      <c r="AV1699" s="202" t="s">
        <v>240</v>
      </c>
      <c r="AW1699" s="202" t="s">
        <v>871</v>
      </c>
      <c r="AX1699" s="202" t="s">
        <v>857</v>
      </c>
      <c r="AY1699" s="204" t="s">
        <v>858</v>
      </c>
    </row>
    <row r="1700" spans="2:65" s="202" customFormat="1" ht="11.25" x14ac:dyDescent="0.25">
      <c r="B1700" s="203"/>
      <c r="D1700" s="196" t="s">
        <v>869</v>
      </c>
      <c r="E1700" s="204" t="s">
        <v>792</v>
      </c>
      <c r="F1700" s="205" t="s">
        <v>2794</v>
      </c>
      <c r="H1700" s="206">
        <v>8.7200000000000006</v>
      </c>
      <c r="L1700" s="203"/>
      <c r="M1700" s="207"/>
      <c r="T1700" s="208"/>
      <c r="AT1700" s="204" t="s">
        <v>869</v>
      </c>
      <c r="AU1700" s="204" t="s">
        <v>240</v>
      </c>
      <c r="AV1700" s="202" t="s">
        <v>240</v>
      </c>
      <c r="AW1700" s="202" t="s">
        <v>871</v>
      </c>
      <c r="AX1700" s="202" t="s">
        <v>857</v>
      </c>
      <c r="AY1700" s="204" t="s">
        <v>858</v>
      </c>
    </row>
    <row r="1701" spans="2:65" s="202" customFormat="1" ht="11.25" x14ac:dyDescent="0.25">
      <c r="B1701" s="203"/>
      <c r="D1701" s="196" t="s">
        <v>869</v>
      </c>
      <c r="E1701" s="204" t="s">
        <v>792</v>
      </c>
      <c r="F1701" s="205" t="s">
        <v>2795</v>
      </c>
      <c r="H1701" s="206">
        <v>10.86</v>
      </c>
      <c r="L1701" s="203"/>
      <c r="M1701" s="207"/>
      <c r="T1701" s="208"/>
      <c r="AT1701" s="204" t="s">
        <v>869</v>
      </c>
      <c r="AU1701" s="204" t="s">
        <v>240</v>
      </c>
      <c r="AV1701" s="202" t="s">
        <v>240</v>
      </c>
      <c r="AW1701" s="202" t="s">
        <v>871</v>
      </c>
      <c r="AX1701" s="202" t="s">
        <v>857</v>
      </c>
      <c r="AY1701" s="204" t="s">
        <v>858</v>
      </c>
    </row>
    <row r="1702" spans="2:65" s="202" customFormat="1" ht="11.25" x14ac:dyDescent="0.25">
      <c r="B1702" s="203"/>
      <c r="D1702" s="196" t="s">
        <v>869</v>
      </c>
      <c r="E1702" s="204" t="s">
        <v>792</v>
      </c>
      <c r="F1702" s="205" t="s">
        <v>2796</v>
      </c>
      <c r="H1702" s="206">
        <v>14.7</v>
      </c>
      <c r="L1702" s="203"/>
      <c r="M1702" s="207"/>
      <c r="T1702" s="208"/>
      <c r="AT1702" s="204" t="s">
        <v>869</v>
      </c>
      <c r="AU1702" s="204" t="s">
        <v>240</v>
      </c>
      <c r="AV1702" s="202" t="s">
        <v>240</v>
      </c>
      <c r="AW1702" s="202" t="s">
        <v>871</v>
      </c>
      <c r="AX1702" s="202" t="s">
        <v>857</v>
      </c>
      <c r="AY1702" s="204" t="s">
        <v>858</v>
      </c>
    </row>
    <row r="1703" spans="2:65" s="119" customFormat="1" ht="16.5" customHeight="1" x14ac:dyDescent="0.25">
      <c r="B1703" s="120"/>
      <c r="C1703" s="432" t="s">
        <v>2807</v>
      </c>
      <c r="D1703" s="432" t="s">
        <v>932</v>
      </c>
      <c r="E1703" s="433" t="s">
        <v>2798</v>
      </c>
      <c r="F1703" s="434" t="s">
        <v>2799</v>
      </c>
      <c r="G1703" s="435" t="s">
        <v>85</v>
      </c>
      <c r="H1703" s="436">
        <v>241.17500000000001</v>
      </c>
      <c r="I1703" s="437"/>
      <c r="J1703" s="437">
        <f>ROUND(I1703*H1703,2)</f>
        <v>0</v>
      </c>
      <c r="K1703" s="434" t="s">
        <v>862</v>
      </c>
      <c r="L1703" s="215"/>
      <c r="M1703" s="216" t="s">
        <v>792</v>
      </c>
      <c r="N1703" s="217" t="s">
        <v>809</v>
      </c>
      <c r="O1703" s="192">
        <v>0</v>
      </c>
      <c r="P1703" s="192">
        <f>O1703*H1703</f>
        <v>0</v>
      </c>
      <c r="Q1703" s="192">
        <v>2.9999999999999997E-4</v>
      </c>
      <c r="R1703" s="192">
        <f>Q1703*H1703</f>
        <v>7.23525E-2</v>
      </c>
      <c r="S1703" s="192">
        <v>0</v>
      </c>
      <c r="T1703" s="193">
        <f>S1703*H1703</f>
        <v>0</v>
      </c>
      <c r="AR1703" s="194" t="s">
        <v>1063</v>
      </c>
      <c r="AT1703" s="194" t="s">
        <v>932</v>
      </c>
      <c r="AU1703" s="194" t="s">
        <v>240</v>
      </c>
      <c r="AY1703" s="112" t="s">
        <v>858</v>
      </c>
      <c r="BE1703" s="195">
        <f>IF(N1703="základní",J1703,0)</f>
        <v>0</v>
      </c>
      <c r="BF1703" s="195">
        <f>IF(N1703="snížená",J1703,0)</f>
        <v>0</v>
      </c>
      <c r="BG1703" s="195">
        <f>IF(N1703="zákl. přenesená",J1703,0)</f>
        <v>0</v>
      </c>
      <c r="BH1703" s="195">
        <f>IF(N1703="sníž. přenesená",J1703,0)</f>
        <v>0</v>
      </c>
      <c r="BI1703" s="195">
        <f>IF(N1703="nulová",J1703,0)</f>
        <v>0</v>
      </c>
      <c r="BJ1703" s="112" t="s">
        <v>544</v>
      </c>
      <c r="BK1703" s="195">
        <f>ROUND(I1703*H1703,2)</f>
        <v>0</v>
      </c>
      <c r="BL1703" s="112" t="s">
        <v>955</v>
      </c>
      <c r="BM1703" s="194" t="s">
        <v>2800</v>
      </c>
    </row>
    <row r="1704" spans="2:65" s="119" customFormat="1" x14ac:dyDescent="0.25">
      <c r="B1704" s="120"/>
      <c r="D1704" s="196" t="s">
        <v>865</v>
      </c>
      <c r="F1704" s="197" t="s">
        <v>2799</v>
      </c>
      <c r="L1704" s="120"/>
      <c r="M1704" s="198"/>
      <c r="T1704" s="199"/>
      <c r="AT1704" s="112" t="s">
        <v>865</v>
      </c>
      <c r="AU1704" s="112" t="s">
        <v>240</v>
      </c>
    </row>
    <row r="1705" spans="2:65" s="202" customFormat="1" ht="11.25" x14ac:dyDescent="0.25">
      <c r="B1705" s="203"/>
      <c r="D1705" s="196" t="s">
        <v>869</v>
      </c>
      <c r="E1705" s="204" t="s">
        <v>792</v>
      </c>
      <c r="F1705" s="205" t="s">
        <v>2801</v>
      </c>
      <c r="H1705" s="206">
        <v>229.69</v>
      </c>
      <c r="L1705" s="203"/>
      <c r="M1705" s="207"/>
      <c r="T1705" s="208"/>
      <c r="AT1705" s="204" t="s">
        <v>869</v>
      </c>
      <c r="AU1705" s="204" t="s">
        <v>240</v>
      </c>
      <c r="AV1705" s="202" t="s">
        <v>240</v>
      </c>
      <c r="AW1705" s="202" t="s">
        <v>871</v>
      </c>
      <c r="AX1705" s="202" t="s">
        <v>857</v>
      </c>
      <c r="AY1705" s="204" t="s">
        <v>858</v>
      </c>
    </row>
    <row r="1706" spans="2:65" s="202" customFormat="1" ht="11.25" x14ac:dyDescent="0.25">
      <c r="B1706" s="203"/>
      <c r="D1706" s="196" t="s">
        <v>869</v>
      </c>
      <c r="F1706" s="205" t="s">
        <v>2802</v>
      </c>
      <c r="H1706" s="206">
        <v>241.17500000000001</v>
      </c>
      <c r="L1706" s="203"/>
      <c r="M1706" s="207"/>
      <c r="T1706" s="208"/>
      <c r="AT1706" s="204" t="s">
        <v>869</v>
      </c>
      <c r="AU1706" s="204" t="s">
        <v>240</v>
      </c>
      <c r="AV1706" s="202" t="s">
        <v>240</v>
      </c>
      <c r="AW1706" s="202" t="s">
        <v>787</v>
      </c>
      <c r="AX1706" s="202" t="s">
        <v>544</v>
      </c>
      <c r="AY1706" s="204" t="s">
        <v>858</v>
      </c>
    </row>
    <row r="1707" spans="2:65" s="119" customFormat="1" ht="16.5" customHeight="1" x14ac:dyDescent="0.25">
      <c r="B1707" s="120"/>
      <c r="C1707" s="418" t="s">
        <v>2813</v>
      </c>
      <c r="D1707" s="418" t="s">
        <v>512</v>
      </c>
      <c r="E1707" s="419" t="s">
        <v>241</v>
      </c>
      <c r="F1707" s="420" t="s">
        <v>242</v>
      </c>
      <c r="G1707" s="421" t="s">
        <v>85</v>
      </c>
      <c r="H1707" s="422">
        <v>267</v>
      </c>
      <c r="I1707" s="423"/>
      <c r="J1707" s="423">
        <f>ROUND(I1707*H1707,2)</f>
        <v>0</v>
      </c>
      <c r="K1707" s="420" t="s">
        <v>862</v>
      </c>
      <c r="L1707" s="120"/>
      <c r="M1707" s="190" t="s">
        <v>792</v>
      </c>
      <c r="N1707" s="191" t="s">
        <v>809</v>
      </c>
      <c r="O1707" s="192">
        <v>5.5E-2</v>
      </c>
      <c r="P1707" s="192">
        <f>O1707*H1707</f>
        <v>14.685</v>
      </c>
      <c r="Q1707" s="192">
        <v>9.0000000000000006E-5</v>
      </c>
      <c r="R1707" s="192">
        <f>Q1707*H1707</f>
        <v>2.4030000000000003E-2</v>
      </c>
      <c r="S1707" s="192">
        <v>0</v>
      </c>
      <c r="T1707" s="193">
        <f>S1707*H1707</f>
        <v>0</v>
      </c>
      <c r="AR1707" s="194" t="s">
        <v>955</v>
      </c>
      <c r="AT1707" s="194" t="s">
        <v>512</v>
      </c>
      <c r="AU1707" s="194" t="s">
        <v>240</v>
      </c>
      <c r="AY1707" s="112" t="s">
        <v>858</v>
      </c>
      <c r="BE1707" s="195">
        <f>IF(N1707="základní",J1707,0)</f>
        <v>0</v>
      </c>
      <c r="BF1707" s="195">
        <f>IF(N1707="snížená",J1707,0)</f>
        <v>0</v>
      </c>
      <c r="BG1707" s="195">
        <f>IF(N1707="zákl. přenesená",J1707,0)</f>
        <v>0</v>
      </c>
      <c r="BH1707" s="195">
        <f>IF(N1707="sníž. přenesená",J1707,0)</f>
        <v>0</v>
      </c>
      <c r="BI1707" s="195">
        <f>IF(N1707="nulová",J1707,0)</f>
        <v>0</v>
      </c>
      <c r="BJ1707" s="112" t="s">
        <v>544</v>
      </c>
      <c r="BK1707" s="195">
        <f>ROUND(I1707*H1707,2)</f>
        <v>0</v>
      </c>
      <c r="BL1707" s="112" t="s">
        <v>955</v>
      </c>
      <c r="BM1707" s="194" t="s">
        <v>2804</v>
      </c>
    </row>
    <row r="1708" spans="2:65" s="119" customFormat="1" x14ac:dyDescent="0.25">
      <c r="B1708" s="120"/>
      <c r="D1708" s="196" t="s">
        <v>865</v>
      </c>
      <c r="F1708" s="197" t="s">
        <v>2805</v>
      </c>
      <c r="L1708" s="120"/>
      <c r="M1708" s="198"/>
      <c r="T1708" s="199"/>
      <c r="AT1708" s="112" t="s">
        <v>865</v>
      </c>
      <c r="AU1708" s="112" t="s">
        <v>240</v>
      </c>
    </row>
    <row r="1709" spans="2:65" s="119" customFormat="1" x14ac:dyDescent="0.25">
      <c r="B1709" s="120"/>
      <c r="D1709" s="200" t="s">
        <v>867</v>
      </c>
      <c r="F1709" s="472" t="s">
        <v>2806</v>
      </c>
      <c r="L1709" s="120"/>
      <c r="M1709" s="198"/>
      <c r="T1709" s="199"/>
      <c r="AT1709" s="112" t="s">
        <v>867</v>
      </c>
      <c r="AU1709" s="112" t="s">
        <v>240</v>
      </c>
    </row>
    <row r="1710" spans="2:65" s="119" customFormat="1" ht="16.5" customHeight="1" x14ac:dyDescent="0.25">
      <c r="B1710" s="120"/>
      <c r="C1710" s="418" t="s">
        <v>2819</v>
      </c>
      <c r="D1710" s="418" t="s">
        <v>512</v>
      </c>
      <c r="E1710" s="419" t="s">
        <v>2808</v>
      </c>
      <c r="F1710" s="420" t="s">
        <v>2809</v>
      </c>
      <c r="G1710" s="421" t="s">
        <v>67</v>
      </c>
      <c r="H1710" s="422">
        <v>38</v>
      </c>
      <c r="I1710" s="423"/>
      <c r="J1710" s="423">
        <f>ROUND(I1710*H1710,2)</f>
        <v>0</v>
      </c>
      <c r="K1710" s="420" t="s">
        <v>862</v>
      </c>
      <c r="L1710" s="120"/>
      <c r="M1710" s="190" t="s">
        <v>792</v>
      </c>
      <c r="N1710" s="191" t="s">
        <v>809</v>
      </c>
      <c r="O1710" s="192">
        <v>0.1</v>
      </c>
      <c r="P1710" s="192">
        <f>O1710*H1710</f>
        <v>3.8000000000000003</v>
      </c>
      <c r="Q1710" s="192">
        <v>0</v>
      </c>
      <c r="R1710" s="192">
        <f>Q1710*H1710</f>
        <v>0</v>
      </c>
      <c r="S1710" s="192">
        <v>0</v>
      </c>
      <c r="T1710" s="193">
        <f>S1710*H1710</f>
        <v>0</v>
      </c>
      <c r="AR1710" s="194" t="s">
        <v>955</v>
      </c>
      <c r="AT1710" s="194" t="s">
        <v>512</v>
      </c>
      <c r="AU1710" s="194" t="s">
        <v>240</v>
      </c>
      <c r="AY1710" s="112" t="s">
        <v>858</v>
      </c>
      <c r="BE1710" s="195">
        <f>IF(N1710="základní",J1710,0)</f>
        <v>0</v>
      </c>
      <c r="BF1710" s="195">
        <f>IF(N1710="snížená",J1710,0)</f>
        <v>0</v>
      </c>
      <c r="BG1710" s="195">
        <f>IF(N1710="zákl. přenesená",J1710,0)</f>
        <v>0</v>
      </c>
      <c r="BH1710" s="195">
        <f>IF(N1710="sníž. přenesená",J1710,0)</f>
        <v>0</v>
      </c>
      <c r="BI1710" s="195">
        <f>IF(N1710="nulová",J1710,0)</f>
        <v>0</v>
      </c>
      <c r="BJ1710" s="112" t="s">
        <v>544</v>
      </c>
      <c r="BK1710" s="195">
        <f>ROUND(I1710*H1710,2)</f>
        <v>0</v>
      </c>
      <c r="BL1710" s="112" t="s">
        <v>955</v>
      </c>
      <c r="BM1710" s="194" t="s">
        <v>2810</v>
      </c>
    </row>
    <row r="1711" spans="2:65" s="119" customFormat="1" ht="19.5" x14ac:dyDescent="0.25">
      <c r="B1711" s="120"/>
      <c r="D1711" s="196" t="s">
        <v>865</v>
      </c>
      <c r="F1711" s="197" t="s">
        <v>2811</v>
      </c>
      <c r="L1711" s="120"/>
      <c r="M1711" s="198"/>
      <c r="T1711" s="199"/>
      <c r="AT1711" s="112" t="s">
        <v>865</v>
      </c>
      <c r="AU1711" s="112" t="s">
        <v>240</v>
      </c>
    </row>
    <row r="1712" spans="2:65" s="119" customFormat="1" x14ac:dyDescent="0.25">
      <c r="B1712" s="120"/>
      <c r="D1712" s="200" t="s">
        <v>867</v>
      </c>
      <c r="F1712" s="472" t="s">
        <v>2812</v>
      </c>
      <c r="L1712" s="120"/>
      <c r="M1712" s="198"/>
      <c r="T1712" s="199"/>
      <c r="AT1712" s="112" t="s">
        <v>867</v>
      </c>
      <c r="AU1712" s="112" t="s">
        <v>240</v>
      </c>
    </row>
    <row r="1713" spans="2:65" s="119" customFormat="1" ht="21.75" customHeight="1" x14ac:dyDescent="0.25">
      <c r="B1713" s="120"/>
      <c r="C1713" s="418" t="s">
        <v>2825</v>
      </c>
      <c r="D1713" s="418" t="s">
        <v>512</v>
      </c>
      <c r="E1713" s="419" t="s">
        <v>2814</v>
      </c>
      <c r="F1713" s="420" t="s">
        <v>2815</v>
      </c>
      <c r="G1713" s="421" t="s">
        <v>67</v>
      </c>
      <c r="H1713" s="422">
        <v>19</v>
      </c>
      <c r="I1713" s="423"/>
      <c r="J1713" s="423">
        <f>ROUND(I1713*H1713,2)</f>
        <v>0</v>
      </c>
      <c r="K1713" s="420" t="s">
        <v>862</v>
      </c>
      <c r="L1713" s="120"/>
      <c r="M1713" s="190" t="s">
        <v>792</v>
      </c>
      <c r="N1713" s="191" t="s">
        <v>809</v>
      </c>
      <c r="O1713" s="192">
        <v>0.12</v>
      </c>
      <c r="P1713" s="192">
        <f>O1713*H1713</f>
        <v>2.2799999999999998</v>
      </c>
      <c r="Q1713" s="192">
        <v>0</v>
      </c>
      <c r="R1713" s="192">
        <f>Q1713*H1713</f>
        <v>0</v>
      </c>
      <c r="S1713" s="192">
        <v>0</v>
      </c>
      <c r="T1713" s="193">
        <f>S1713*H1713</f>
        <v>0</v>
      </c>
      <c r="AR1713" s="194" t="s">
        <v>955</v>
      </c>
      <c r="AT1713" s="194" t="s">
        <v>512</v>
      </c>
      <c r="AU1713" s="194" t="s">
        <v>240</v>
      </c>
      <c r="AY1713" s="112" t="s">
        <v>858</v>
      </c>
      <c r="BE1713" s="195">
        <f>IF(N1713="základní",J1713,0)</f>
        <v>0</v>
      </c>
      <c r="BF1713" s="195">
        <f>IF(N1713="snížená",J1713,0)</f>
        <v>0</v>
      </c>
      <c r="BG1713" s="195">
        <f>IF(N1713="zákl. přenesená",J1713,0)</f>
        <v>0</v>
      </c>
      <c r="BH1713" s="195">
        <f>IF(N1713="sníž. přenesená",J1713,0)</f>
        <v>0</v>
      </c>
      <c r="BI1713" s="195">
        <f>IF(N1713="nulová",J1713,0)</f>
        <v>0</v>
      </c>
      <c r="BJ1713" s="112" t="s">
        <v>544</v>
      </c>
      <c r="BK1713" s="195">
        <f>ROUND(I1713*H1713,2)</f>
        <v>0</v>
      </c>
      <c r="BL1713" s="112" t="s">
        <v>955</v>
      </c>
      <c r="BM1713" s="194" t="s">
        <v>2816</v>
      </c>
    </row>
    <row r="1714" spans="2:65" s="119" customFormat="1" ht="19.5" x14ac:dyDescent="0.25">
      <c r="B1714" s="120"/>
      <c r="D1714" s="196" t="s">
        <v>865</v>
      </c>
      <c r="F1714" s="197" t="s">
        <v>2817</v>
      </c>
      <c r="L1714" s="120"/>
      <c r="M1714" s="198"/>
      <c r="T1714" s="199"/>
      <c r="AT1714" s="112" t="s">
        <v>865</v>
      </c>
      <c r="AU1714" s="112" t="s">
        <v>240</v>
      </c>
    </row>
    <row r="1715" spans="2:65" s="119" customFormat="1" x14ac:dyDescent="0.25">
      <c r="B1715" s="120"/>
      <c r="D1715" s="200" t="s">
        <v>867</v>
      </c>
      <c r="F1715" s="472" t="s">
        <v>2818</v>
      </c>
      <c r="L1715" s="120"/>
      <c r="M1715" s="198"/>
      <c r="T1715" s="199"/>
      <c r="AT1715" s="112" t="s">
        <v>867</v>
      </c>
      <c r="AU1715" s="112" t="s">
        <v>240</v>
      </c>
    </row>
    <row r="1716" spans="2:65" s="119" customFormat="1" ht="16.5" customHeight="1" x14ac:dyDescent="0.25">
      <c r="B1716" s="120"/>
      <c r="C1716" s="418" t="s">
        <v>2831</v>
      </c>
      <c r="D1716" s="418" t="s">
        <v>512</v>
      </c>
      <c r="E1716" s="419" t="s">
        <v>2820</v>
      </c>
      <c r="F1716" s="420" t="s">
        <v>2821</v>
      </c>
      <c r="G1716" s="421" t="s">
        <v>67</v>
      </c>
      <c r="H1716" s="422">
        <v>12</v>
      </c>
      <c r="I1716" s="423"/>
      <c r="J1716" s="423">
        <f>ROUND(I1716*H1716,2)</f>
        <v>0</v>
      </c>
      <c r="K1716" s="420" t="s">
        <v>862</v>
      </c>
      <c r="L1716" s="120"/>
      <c r="M1716" s="190" t="s">
        <v>792</v>
      </c>
      <c r="N1716" s="191" t="s">
        <v>809</v>
      </c>
      <c r="O1716" s="192">
        <v>0.14000000000000001</v>
      </c>
      <c r="P1716" s="192">
        <f>O1716*H1716</f>
        <v>1.6800000000000002</v>
      </c>
      <c r="Q1716" s="192">
        <v>0</v>
      </c>
      <c r="R1716" s="192">
        <f>Q1716*H1716</f>
        <v>0</v>
      </c>
      <c r="S1716" s="192">
        <v>0</v>
      </c>
      <c r="T1716" s="193">
        <f>S1716*H1716</f>
        <v>0</v>
      </c>
      <c r="AR1716" s="194" t="s">
        <v>955</v>
      </c>
      <c r="AT1716" s="194" t="s">
        <v>512</v>
      </c>
      <c r="AU1716" s="194" t="s">
        <v>240</v>
      </c>
      <c r="AY1716" s="112" t="s">
        <v>858</v>
      </c>
      <c r="BE1716" s="195">
        <f>IF(N1716="základní",J1716,0)</f>
        <v>0</v>
      </c>
      <c r="BF1716" s="195">
        <f>IF(N1716="snížená",J1716,0)</f>
        <v>0</v>
      </c>
      <c r="BG1716" s="195">
        <f>IF(N1716="zákl. přenesená",J1716,0)</f>
        <v>0</v>
      </c>
      <c r="BH1716" s="195">
        <f>IF(N1716="sníž. přenesená",J1716,0)</f>
        <v>0</v>
      </c>
      <c r="BI1716" s="195">
        <f>IF(N1716="nulová",J1716,0)</f>
        <v>0</v>
      </c>
      <c r="BJ1716" s="112" t="s">
        <v>544</v>
      </c>
      <c r="BK1716" s="195">
        <f>ROUND(I1716*H1716,2)</f>
        <v>0</v>
      </c>
      <c r="BL1716" s="112" t="s">
        <v>955</v>
      </c>
      <c r="BM1716" s="194" t="s">
        <v>2822</v>
      </c>
    </row>
    <row r="1717" spans="2:65" s="119" customFormat="1" ht="19.5" x14ac:dyDescent="0.25">
      <c r="B1717" s="120"/>
      <c r="D1717" s="196" t="s">
        <v>865</v>
      </c>
      <c r="F1717" s="197" t="s">
        <v>2823</v>
      </c>
      <c r="L1717" s="120"/>
      <c r="M1717" s="198"/>
      <c r="T1717" s="199"/>
      <c r="AT1717" s="112" t="s">
        <v>865</v>
      </c>
      <c r="AU1717" s="112" t="s">
        <v>240</v>
      </c>
    </row>
    <row r="1718" spans="2:65" s="119" customFormat="1" x14ac:dyDescent="0.25">
      <c r="B1718" s="120"/>
      <c r="D1718" s="200" t="s">
        <v>867</v>
      </c>
      <c r="F1718" s="472" t="s">
        <v>2824</v>
      </c>
      <c r="L1718" s="120"/>
      <c r="M1718" s="198"/>
      <c r="T1718" s="199"/>
      <c r="AT1718" s="112" t="s">
        <v>867</v>
      </c>
      <c r="AU1718" s="112" t="s">
        <v>240</v>
      </c>
    </row>
    <row r="1719" spans="2:65" s="119" customFormat="1" ht="24.2" customHeight="1" x14ac:dyDescent="0.25">
      <c r="B1719" s="120"/>
      <c r="C1719" s="418" t="s">
        <v>2837</v>
      </c>
      <c r="D1719" s="418" t="s">
        <v>512</v>
      </c>
      <c r="E1719" s="419" t="s">
        <v>2826</v>
      </c>
      <c r="F1719" s="420" t="s">
        <v>2827</v>
      </c>
      <c r="G1719" s="421" t="s">
        <v>66</v>
      </c>
      <c r="H1719" s="422">
        <v>298.05900000000003</v>
      </c>
      <c r="I1719" s="423"/>
      <c r="J1719" s="423">
        <f>ROUND(I1719*H1719,2)</f>
        <v>0</v>
      </c>
      <c r="K1719" s="420" t="s">
        <v>862</v>
      </c>
      <c r="L1719" s="120"/>
      <c r="M1719" s="190" t="s">
        <v>792</v>
      </c>
      <c r="N1719" s="191" t="s">
        <v>809</v>
      </c>
      <c r="O1719" s="192">
        <v>4.1000000000000002E-2</v>
      </c>
      <c r="P1719" s="192">
        <f>O1719*H1719</f>
        <v>12.220419000000001</v>
      </c>
      <c r="Q1719" s="192">
        <v>5.0000000000000002E-5</v>
      </c>
      <c r="R1719" s="192">
        <f>Q1719*H1719</f>
        <v>1.4902950000000002E-2</v>
      </c>
      <c r="S1719" s="192">
        <v>0</v>
      </c>
      <c r="T1719" s="193">
        <f>S1719*H1719</f>
        <v>0</v>
      </c>
      <c r="AR1719" s="194" t="s">
        <v>955</v>
      </c>
      <c r="AT1719" s="194" t="s">
        <v>512</v>
      </c>
      <c r="AU1719" s="194" t="s">
        <v>240</v>
      </c>
      <c r="AY1719" s="112" t="s">
        <v>858</v>
      </c>
      <c r="BE1719" s="195">
        <f>IF(N1719="základní",J1719,0)</f>
        <v>0</v>
      </c>
      <c r="BF1719" s="195">
        <f>IF(N1719="snížená",J1719,0)</f>
        <v>0</v>
      </c>
      <c r="BG1719" s="195">
        <f>IF(N1719="zákl. přenesená",J1719,0)</f>
        <v>0</v>
      </c>
      <c r="BH1719" s="195">
        <f>IF(N1719="sníž. přenesená",J1719,0)</f>
        <v>0</v>
      </c>
      <c r="BI1719" s="195">
        <f>IF(N1719="nulová",J1719,0)</f>
        <v>0</v>
      </c>
      <c r="BJ1719" s="112" t="s">
        <v>544</v>
      </c>
      <c r="BK1719" s="195">
        <f>ROUND(I1719*H1719,2)</f>
        <v>0</v>
      </c>
      <c r="BL1719" s="112" t="s">
        <v>955</v>
      </c>
      <c r="BM1719" s="194" t="s">
        <v>2828</v>
      </c>
    </row>
    <row r="1720" spans="2:65" s="119" customFormat="1" ht="19.5" x14ac:dyDescent="0.25">
      <c r="B1720" s="120"/>
      <c r="D1720" s="196" t="s">
        <v>865</v>
      </c>
      <c r="F1720" s="197" t="s">
        <v>2829</v>
      </c>
      <c r="L1720" s="120"/>
      <c r="M1720" s="198"/>
      <c r="T1720" s="199"/>
      <c r="AT1720" s="112" t="s">
        <v>865</v>
      </c>
      <c r="AU1720" s="112" t="s">
        <v>240</v>
      </c>
    </row>
    <row r="1721" spans="2:65" s="119" customFormat="1" x14ac:dyDescent="0.25">
      <c r="B1721" s="120"/>
      <c r="D1721" s="200" t="s">
        <v>867</v>
      </c>
      <c r="F1721" s="472" t="s">
        <v>2830</v>
      </c>
      <c r="L1721" s="120"/>
      <c r="M1721" s="198"/>
      <c r="T1721" s="199"/>
      <c r="AT1721" s="112" t="s">
        <v>867</v>
      </c>
      <c r="AU1721" s="112" t="s">
        <v>240</v>
      </c>
    </row>
    <row r="1722" spans="2:65" s="119" customFormat="1" ht="24.2" customHeight="1" x14ac:dyDescent="0.25">
      <c r="B1722" s="120"/>
      <c r="C1722" s="418" t="s">
        <v>2844</v>
      </c>
      <c r="D1722" s="418" t="s">
        <v>512</v>
      </c>
      <c r="E1722" s="419" t="s">
        <v>227</v>
      </c>
      <c r="F1722" s="420" t="s">
        <v>228</v>
      </c>
      <c r="G1722" s="421" t="s">
        <v>63</v>
      </c>
      <c r="H1722" s="422">
        <v>8.0069999999999997</v>
      </c>
      <c r="I1722" s="423"/>
      <c r="J1722" s="423">
        <f>ROUND(I1722*H1722,2)</f>
        <v>0</v>
      </c>
      <c r="K1722" s="420" t="s">
        <v>862</v>
      </c>
      <c r="L1722" s="120"/>
      <c r="M1722" s="190" t="s">
        <v>792</v>
      </c>
      <c r="N1722" s="191" t="s">
        <v>809</v>
      </c>
      <c r="O1722" s="192">
        <v>0.85599999999999998</v>
      </c>
      <c r="P1722" s="192">
        <f>O1722*H1722</f>
        <v>6.8539919999999999</v>
      </c>
      <c r="Q1722" s="192">
        <v>0</v>
      </c>
      <c r="R1722" s="192">
        <f>Q1722*H1722</f>
        <v>0</v>
      </c>
      <c r="S1722" s="192">
        <v>0</v>
      </c>
      <c r="T1722" s="193">
        <f>S1722*H1722</f>
        <v>0</v>
      </c>
      <c r="AR1722" s="194" t="s">
        <v>955</v>
      </c>
      <c r="AT1722" s="194" t="s">
        <v>512</v>
      </c>
      <c r="AU1722" s="194" t="s">
        <v>240</v>
      </c>
      <c r="AY1722" s="112" t="s">
        <v>858</v>
      </c>
      <c r="BE1722" s="195">
        <f>IF(N1722="základní",J1722,0)</f>
        <v>0</v>
      </c>
      <c r="BF1722" s="195">
        <f>IF(N1722="snížená",J1722,0)</f>
        <v>0</v>
      </c>
      <c r="BG1722" s="195">
        <f>IF(N1722="zákl. přenesená",J1722,0)</f>
        <v>0</v>
      </c>
      <c r="BH1722" s="195">
        <f>IF(N1722="sníž. přenesená",J1722,0)</f>
        <v>0</v>
      </c>
      <c r="BI1722" s="195">
        <f>IF(N1722="nulová",J1722,0)</f>
        <v>0</v>
      </c>
      <c r="BJ1722" s="112" t="s">
        <v>544</v>
      </c>
      <c r="BK1722" s="195">
        <f>ROUND(I1722*H1722,2)</f>
        <v>0</v>
      </c>
      <c r="BL1722" s="112" t="s">
        <v>955</v>
      </c>
      <c r="BM1722" s="194" t="s">
        <v>2832</v>
      </c>
    </row>
    <row r="1723" spans="2:65" s="119" customFormat="1" ht="29.25" x14ac:dyDescent="0.25">
      <c r="B1723" s="120"/>
      <c r="D1723" s="196" t="s">
        <v>865</v>
      </c>
      <c r="F1723" s="197" t="s">
        <v>2833</v>
      </c>
      <c r="L1723" s="120"/>
      <c r="M1723" s="198"/>
      <c r="T1723" s="199"/>
      <c r="AT1723" s="112" t="s">
        <v>865</v>
      </c>
      <c r="AU1723" s="112" t="s">
        <v>240</v>
      </c>
    </row>
    <row r="1724" spans="2:65" s="119" customFormat="1" x14ac:dyDescent="0.25">
      <c r="B1724" s="120"/>
      <c r="D1724" s="200" t="s">
        <v>867</v>
      </c>
      <c r="F1724" s="472" t="s">
        <v>2834</v>
      </c>
      <c r="L1724" s="120"/>
      <c r="M1724" s="198"/>
      <c r="T1724" s="199"/>
      <c r="AT1724" s="112" t="s">
        <v>867</v>
      </c>
      <c r="AU1724" s="112" t="s">
        <v>240</v>
      </c>
    </row>
    <row r="1725" spans="2:65" s="171" customFormat="1" ht="22.9" customHeight="1" x14ac:dyDescent="0.2">
      <c r="B1725" s="172"/>
      <c r="D1725" s="173" t="s">
        <v>854</v>
      </c>
      <c r="E1725" s="181" t="s">
        <v>2835</v>
      </c>
      <c r="F1725" s="181" t="s">
        <v>2836</v>
      </c>
      <c r="J1725" s="182">
        <f>BK1725</f>
        <v>0</v>
      </c>
      <c r="L1725" s="172"/>
      <c r="M1725" s="176"/>
      <c r="P1725" s="177">
        <f>SUM(P1726:P1741)</f>
        <v>21.515000000000001</v>
      </c>
      <c r="R1725" s="177">
        <f>SUM(R1726:R1741)</f>
        <v>1.5888000000000003E-2</v>
      </c>
      <c r="T1725" s="178">
        <f>SUM(T1726:T1741)</f>
        <v>0</v>
      </c>
      <c r="AR1725" s="173" t="s">
        <v>240</v>
      </c>
      <c r="AT1725" s="179" t="s">
        <v>854</v>
      </c>
      <c r="AU1725" s="179" t="s">
        <v>544</v>
      </c>
      <c r="AY1725" s="173" t="s">
        <v>858</v>
      </c>
      <c r="BK1725" s="180">
        <f>SUM(BK1726:BK1741)</f>
        <v>0</v>
      </c>
    </row>
    <row r="1726" spans="2:65" s="119" customFormat="1" ht="24.2" customHeight="1" x14ac:dyDescent="0.25">
      <c r="B1726" s="120"/>
      <c r="C1726" s="418" t="s">
        <v>2850</v>
      </c>
      <c r="D1726" s="418" t="s">
        <v>512</v>
      </c>
      <c r="E1726" s="419" t="s">
        <v>2838</v>
      </c>
      <c r="F1726" s="420" t="s">
        <v>2839</v>
      </c>
      <c r="G1726" s="421" t="s">
        <v>66</v>
      </c>
      <c r="H1726" s="422">
        <v>33.1</v>
      </c>
      <c r="I1726" s="423"/>
      <c r="J1726" s="423">
        <f>ROUND(I1726*H1726,2)</f>
        <v>0</v>
      </c>
      <c r="K1726" s="420" t="s">
        <v>862</v>
      </c>
      <c r="L1726" s="120"/>
      <c r="M1726" s="190" t="s">
        <v>792</v>
      </c>
      <c r="N1726" s="191" t="s">
        <v>809</v>
      </c>
      <c r="O1726" s="192">
        <v>0.11700000000000001</v>
      </c>
      <c r="P1726" s="192">
        <f>O1726*H1726</f>
        <v>3.8727000000000005</v>
      </c>
      <c r="Q1726" s="192">
        <v>6.9999999999999994E-5</v>
      </c>
      <c r="R1726" s="192">
        <f>Q1726*H1726</f>
        <v>2.317E-3</v>
      </c>
      <c r="S1726" s="192">
        <v>0</v>
      </c>
      <c r="T1726" s="193">
        <f>S1726*H1726</f>
        <v>0</v>
      </c>
      <c r="AR1726" s="194" t="s">
        <v>955</v>
      </c>
      <c r="AT1726" s="194" t="s">
        <v>512</v>
      </c>
      <c r="AU1726" s="194" t="s">
        <v>240</v>
      </c>
      <c r="AY1726" s="112" t="s">
        <v>858</v>
      </c>
      <c r="BE1726" s="195">
        <f>IF(N1726="základní",J1726,0)</f>
        <v>0</v>
      </c>
      <c r="BF1726" s="195">
        <f>IF(N1726="snížená",J1726,0)</f>
        <v>0</v>
      </c>
      <c r="BG1726" s="195">
        <f>IF(N1726="zákl. přenesená",J1726,0)</f>
        <v>0</v>
      </c>
      <c r="BH1726" s="195">
        <f>IF(N1726="sníž. přenesená",J1726,0)</f>
        <v>0</v>
      </c>
      <c r="BI1726" s="195">
        <f>IF(N1726="nulová",J1726,0)</f>
        <v>0</v>
      </c>
      <c r="BJ1726" s="112" t="s">
        <v>544</v>
      </c>
      <c r="BK1726" s="195">
        <f>ROUND(I1726*H1726,2)</f>
        <v>0</v>
      </c>
      <c r="BL1726" s="112" t="s">
        <v>955</v>
      </c>
      <c r="BM1726" s="194" t="s">
        <v>2840</v>
      </c>
    </row>
    <row r="1727" spans="2:65" s="119" customFormat="1" ht="19.5" x14ac:dyDescent="0.25">
      <c r="B1727" s="120"/>
      <c r="D1727" s="196" t="s">
        <v>865</v>
      </c>
      <c r="F1727" s="197" t="s">
        <v>2841</v>
      </c>
      <c r="L1727" s="120"/>
      <c r="M1727" s="198"/>
      <c r="T1727" s="199"/>
      <c r="AT1727" s="112" t="s">
        <v>865</v>
      </c>
      <c r="AU1727" s="112" t="s">
        <v>240</v>
      </c>
    </row>
    <row r="1728" spans="2:65" s="119" customFormat="1" x14ac:dyDescent="0.25">
      <c r="B1728" s="120"/>
      <c r="D1728" s="200" t="s">
        <v>867</v>
      </c>
      <c r="F1728" s="472" t="s">
        <v>2842</v>
      </c>
      <c r="L1728" s="120"/>
      <c r="M1728" s="198"/>
      <c r="T1728" s="199"/>
      <c r="AT1728" s="112" t="s">
        <v>867</v>
      </c>
      <c r="AU1728" s="112" t="s">
        <v>240</v>
      </c>
    </row>
    <row r="1729" spans="2:65" s="202" customFormat="1" ht="11.25" x14ac:dyDescent="0.25">
      <c r="B1729" s="203"/>
      <c r="D1729" s="196" t="s">
        <v>869</v>
      </c>
      <c r="E1729" s="204" t="s">
        <v>792</v>
      </c>
      <c r="F1729" s="205" t="s">
        <v>2843</v>
      </c>
      <c r="H1729" s="206">
        <v>33.1</v>
      </c>
      <c r="L1729" s="203"/>
      <c r="M1729" s="207"/>
      <c r="T1729" s="208"/>
      <c r="AT1729" s="204" t="s">
        <v>869</v>
      </c>
      <c r="AU1729" s="204" t="s">
        <v>240</v>
      </c>
      <c r="AV1729" s="202" t="s">
        <v>240</v>
      </c>
      <c r="AW1729" s="202" t="s">
        <v>871</v>
      </c>
      <c r="AX1729" s="202" t="s">
        <v>857</v>
      </c>
      <c r="AY1729" s="204" t="s">
        <v>858</v>
      </c>
    </row>
    <row r="1730" spans="2:65" s="119" customFormat="1" ht="16.5" customHeight="1" x14ac:dyDescent="0.25">
      <c r="B1730" s="120"/>
      <c r="C1730" s="418" t="s">
        <v>2856</v>
      </c>
      <c r="D1730" s="418" t="s">
        <v>512</v>
      </c>
      <c r="E1730" s="419" t="s">
        <v>2845</v>
      </c>
      <c r="F1730" s="420" t="s">
        <v>2846</v>
      </c>
      <c r="G1730" s="421" t="s">
        <v>66</v>
      </c>
      <c r="H1730" s="422">
        <v>33.1</v>
      </c>
      <c r="I1730" s="423"/>
      <c r="J1730" s="423">
        <f>ROUND(I1730*H1730,2)</f>
        <v>0</v>
      </c>
      <c r="K1730" s="420" t="s">
        <v>862</v>
      </c>
      <c r="L1730" s="120"/>
      <c r="M1730" s="190" t="s">
        <v>792</v>
      </c>
      <c r="N1730" s="191" t="s">
        <v>809</v>
      </c>
      <c r="O1730" s="192">
        <v>1.0999999999999999E-2</v>
      </c>
      <c r="P1730" s="192">
        <f>O1730*H1730</f>
        <v>0.36409999999999998</v>
      </c>
      <c r="Q1730" s="192">
        <v>0</v>
      </c>
      <c r="R1730" s="192">
        <f>Q1730*H1730</f>
        <v>0</v>
      </c>
      <c r="S1730" s="192">
        <v>0</v>
      </c>
      <c r="T1730" s="193">
        <f>S1730*H1730</f>
        <v>0</v>
      </c>
      <c r="AR1730" s="194" t="s">
        <v>955</v>
      </c>
      <c r="AT1730" s="194" t="s">
        <v>512</v>
      </c>
      <c r="AU1730" s="194" t="s">
        <v>240</v>
      </c>
      <c r="AY1730" s="112" t="s">
        <v>858</v>
      </c>
      <c r="BE1730" s="195">
        <f>IF(N1730="základní",J1730,0)</f>
        <v>0</v>
      </c>
      <c r="BF1730" s="195">
        <f>IF(N1730="snížená",J1730,0)</f>
        <v>0</v>
      </c>
      <c r="BG1730" s="195">
        <f>IF(N1730="zákl. přenesená",J1730,0)</f>
        <v>0</v>
      </c>
      <c r="BH1730" s="195">
        <f>IF(N1730="sníž. přenesená",J1730,0)</f>
        <v>0</v>
      </c>
      <c r="BI1730" s="195">
        <f>IF(N1730="nulová",J1730,0)</f>
        <v>0</v>
      </c>
      <c r="BJ1730" s="112" t="s">
        <v>544</v>
      </c>
      <c r="BK1730" s="195">
        <f>ROUND(I1730*H1730,2)</f>
        <v>0</v>
      </c>
      <c r="BL1730" s="112" t="s">
        <v>955</v>
      </c>
      <c r="BM1730" s="194" t="s">
        <v>2847</v>
      </c>
    </row>
    <row r="1731" spans="2:65" s="119" customFormat="1" ht="19.5" x14ac:dyDescent="0.25">
      <c r="B1731" s="120"/>
      <c r="D1731" s="196" t="s">
        <v>865</v>
      </c>
      <c r="F1731" s="197" t="s">
        <v>2848</v>
      </c>
      <c r="L1731" s="120"/>
      <c r="M1731" s="198"/>
      <c r="T1731" s="199"/>
      <c r="AT1731" s="112" t="s">
        <v>865</v>
      </c>
      <c r="AU1731" s="112" t="s">
        <v>240</v>
      </c>
    </row>
    <row r="1732" spans="2:65" s="119" customFormat="1" x14ac:dyDescent="0.25">
      <c r="B1732" s="120"/>
      <c r="D1732" s="200" t="s">
        <v>867</v>
      </c>
      <c r="F1732" s="472" t="s">
        <v>2849</v>
      </c>
      <c r="L1732" s="120"/>
      <c r="M1732" s="198"/>
      <c r="T1732" s="199"/>
      <c r="AT1732" s="112" t="s">
        <v>867</v>
      </c>
      <c r="AU1732" s="112" t="s">
        <v>240</v>
      </c>
    </row>
    <row r="1733" spans="2:65" s="119" customFormat="1" ht="24.2" customHeight="1" x14ac:dyDescent="0.25">
      <c r="B1733" s="120"/>
      <c r="C1733" s="418" t="s">
        <v>2862</v>
      </c>
      <c r="D1733" s="418" t="s">
        <v>512</v>
      </c>
      <c r="E1733" s="419" t="s">
        <v>2851</v>
      </c>
      <c r="F1733" s="420" t="s">
        <v>2852</v>
      </c>
      <c r="G1733" s="421" t="s">
        <v>66</v>
      </c>
      <c r="H1733" s="422">
        <v>33.1</v>
      </c>
      <c r="I1733" s="423"/>
      <c r="J1733" s="423">
        <f>ROUND(I1733*H1733,2)</f>
        <v>0</v>
      </c>
      <c r="K1733" s="420" t="s">
        <v>862</v>
      </c>
      <c r="L1733" s="120"/>
      <c r="M1733" s="190" t="s">
        <v>792</v>
      </c>
      <c r="N1733" s="191" t="s">
        <v>809</v>
      </c>
      <c r="O1733" s="192">
        <v>0.184</v>
      </c>
      <c r="P1733" s="192">
        <f>O1733*H1733</f>
        <v>6.0903999999999998</v>
      </c>
      <c r="Q1733" s="192">
        <v>1.7000000000000001E-4</v>
      </c>
      <c r="R1733" s="192">
        <f>Q1733*H1733</f>
        <v>5.6270000000000009E-3</v>
      </c>
      <c r="S1733" s="192">
        <v>0</v>
      </c>
      <c r="T1733" s="193">
        <f>S1733*H1733</f>
        <v>0</v>
      </c>
      <c r="AR1733" s="194" t="s">
        <v>955</v>
      </c>
      <c r="AT1733" s="194" t="s">
        <v>512</v>
      </c>
      <c r="AU1733" s="194" t="s">
        <v>240</v>
      </c>
      <c r="AY1733" s="112" t="s">
        <v>858</v>
      </c>
      <c r="BE1733" s="195">
        <f>IF(N1733="základní",J1733,0)</f>
        <v>0</v>
      </c>
      <c r="BF1733" s="195">
        <f>IF(N1733="snížená",J1733,0)</f>
        <v>0</v>
      </c>
      <c r="BG1733" s="195">
        <f>IF(N1733="zákl. přenesená",J1733,0)</f>
        <v>0</v>
      </c>
      <c r="BH1733" s="195">
        <f>IF(N1733="sníž. přenesená",J1733,0)</f>
        <v>0</v>
      </c>
      <c r="BI1733" s="195">
        <f>IF(N1733="nulová",J1733,0)</f>
        <v>0</v>
      </c>
      <c r="BJ1733" s="112" t="s">
        <v>544</v>
      </c>
      <c r="BK1733" s="195">
        <f>ROUND(I1733*H1733,2)</f>
        <v>0</v>
      </c>
      <c r="BL1733" s="112" t="s">
        <v>955</v>
      </c>
      <c r="BM1733" s="194" t="s">
        <v>2853</v>
      </c>
    </row>
    <row r="1734" spans="2:65" s="119" customFormat="1" ht="19.5" x14ac:dyDescent="0.25">
      <c r="B1734" s="120"/>
      <c r="D1734" s="196" t="s">
        <v>865</v>
      </c>
      <c r="F1734" s="197" t="s">
        <v>2854</v>
      </c>
      <c r="L1734" s="120"/>
      <c r="M1734" s="198"/>
      <c r="T1734" s="199"/>
      <c r="AT1734" s="112" t="s">
        <v>865</v>
      </c>
      <c r="AU1734" s="112" t="s">
        <v>240</v>
      </c>
    </row>
    <row r="1735" spans="2:65" s="119" customFormat="1" x14ac:dyDescent="0.25">
      <c r="B1735" s="120"/>
      <c r="D1735" s="200" t="s">
        <v>867</v>
      </c>
      <c r="F1735" s="472" t="s">
        <v>2855</v>
      </c>
      <c r="L1735" s="120"/>
      <c r="M1735" s="198"/>
      <c r="T1735" s="199"/>
      <c r="AT1735" s="112" t="s">
        <v>867</v>
      </c>
      <c r="AU1735" s="112" t="s">
        <v>240</v>
      </c>
    </row>
    <row r="1736" spans="2:65" s="119" customFormat="1" ht="24.2" customHeight="1" x14ac:dyDescent="0.25">
      <c r="B1736" s="120"/>
      <c r="C1736" s="418" t="s">
        <v>2868</v>
      </c>
      <c r="D1736" s="418" t="s">
        <v>512</v>
      </c>
      <c r="E1736" s="419" t="s">
        <v>2857</v>
      </c>
      <c r="F1736" s="420" t="s">
        <v>2858</v>
      </c>
      <c r="G1736" s="421" t="s">
        <v>66</v>
      </c>
      <c r="H1736" s="422">
        <v>33.1</v>
      </c>
      <c r="I1736" s="423"/>
      <c r="J1736" s="423">
        <f>ROUND(I1736*H1736,2)</f>
        <v>0</v>
      </c>
      <c r="K1736" s="420" t="s">
        <v>862</v>
      </c>
      <c r="L1736" s="120"/>
      <c r="M1736" s="190" t="s">
        <v>792</v>
      </c>
      <c r="N1736" s="191" t="s">
        <v>809</v>
      </c>
      <c r="O1736" s="192">
        <v>0.16600000000000001</v>
      </c>
      <c r="P1736" s="192">
        <f>O1736*H1736</f>
        <v>5.4946000000000002</v>
      </c>
      <c r="Q1736" s="192">
        <v>1.2E-4</v>
      </c>
      <c r="R1736" s="192">
        <f>Q1736*H1736</f>
        <v>3.9720000000000007E-3</v>
      </c>
      <c r="S1736" s="192">
        <v>0</v>
      </c>
      <c r="T1736" s="193">
        <f>S1736*H1736</f>
        <v>0</v>
      </c>
      <c r="AR1736" s="194" t="s">
        <v>955</v>
      </c>
      <c r="AT1736" s="194" t="s">
        <v>512</v>
      </c>
      <c r="AU1736" s="194" t="s">
        <v>240</v>
      </c>
      <c r="AY1736" s="112" t="s">
        <v>858</v>
      </c>
      <c r="BE1736" s="195">
        <f>IF(N1736="základní",J1736,0)</f>
        <v>0</v>
      </c>
      <c r="BF1736" s="195">
        <f>IF(N1736="snížená",J1736,0)</f>
        <v>0</v>
      </c>
      <c r="BG1736" s="195">
        <f>IF(N1736="zákl. přenesená",J1736,0)</f>
        <v>0</v>
      </c>
      <c r="BH1736" s="195">
        <f>IF(N1736="sníž. přenesená",J1736,0)</f>
        <v>0</v>
      </c>
      <c r="BI1736" s="195">
        <f>IF(N1736="nulová",J1736,0)</f>
        <v>0</v>
      </c>
      <c r="BJ1736" s="112" t="s">
        <v>544</v>
      </c>
      <c r="BK1736" s="195">
        <f>ROUND(I1736*H1736,2)</f>
        <v>0</v>
      </c>
      <c r="BL1736" s="112" t="s">
        <v>955</v>
      </c>
      <c r="BM1736" s="194" t="s">
        <v>2859</v>
      </c>
    </row>
    <row r="1737" spans="2:65" s="119" customFormat="1" ht="19.5" x14ac:dyDescent="0.25">
      <c r="B1737" s="120"/>
      <c r="D1737" s="196" t="s">
        <v>865</v>
      </c>
      <c r="F1737" s="197" t="s">
        <v>2860</v>
      </c>
      <c r="L1737" s="120"/>
      <c r="M1737" s="198"/>
      <c r="T1737" s="199"/>
      <c r="AT1737" s="112" t="s">
        <v>865</v>
      </c>
      <c r="AU1737" s="112" t="s">
        <v>240</v>
      </c>
    </row>
    <row r="1738" spans="2:65" s="119" customFormat="1" x14ac:dyDescent="0.25">
      <c r="B1738" s="120"/>
      <c r="D1738" s="200" t="s">
        <v>867</v>
      </c>
      <c r="F1738" s="472" t="s">
        <v>2861</v>
      </c>
      <c r="L1738" s="120"/>
      <c r="M1738" s="198"/>
      <c r="T1738" s="199"/>
      <c r="AT1738" s="112" t="s">
        <v>867</v>
      </c>
      <c r="AU1738" s="112" t="s">
        <v>240</v>
      </c>
    </row>
    <row r="1739" spans="2:65" s="119" customFormat="1" ht="24.2" customHeight="1" x14ac:dyDescent="0.25">
      <c r="B1739" s="120"/>
      <c r="C1739" s="418" t="s">
        <v>2876</v>
      </c>
      <c r="D1739" s="418" t="s">
        <v>512</v>
      </c>
      <c r="E1739" s="419" t="s">
        <v>229</v>
      </c>
      <c r="F1739" s="420" t="s">
        <v>230</v>
      </c>
      <c r="G1739" s="421" t="s">
        <v>66</v>
      </c>
      <c r="H1739" s="422">
        <v>33.1</v>
      </c>
      <c r="I1739" s="423"/>
      <c r="J1739" s="423">
        <f>ROUND(I1739*H1739,2)</f>
        <v>0</v>
      </c>
      <c r="K1739" s="420" t="s">
        <v>862</v>
      </c>
      <c r="L1739" s="120"/>
      <c r="M1739" s="190" t="s">
        <v>792</v>
      </c>
      <c r="N1739" s="191" t="s">
        <v>809</v>
      </c>
      <c r="O1739" s="192">
        <v>0.17199999999999999</v>
      </c>
      <c r="P1739" s="192">
        <f>O1739*H1739</f>
        <v>5.6932</v>
      </c>
      <c r="Q1739" s="192">
        <v>1.2E-4</v>
      </c>
      <c r="R1739" s="192">
        <f>Q1739*H1739</f>
        <v>3.9720000000000007E-3</v>
      </c>
      <c r="S1739" s="192">
        <v>0</v>
      </c>
      <c r="T1739" s="193">
        <f>S1739*H1739</f>
        <v>0</v>
      </c>
      <c r="AR1739" s="194" t="s">
        <v>955</v>
      </c>
      <c r="AT1739" s="194" t="s">
        <v>512</v>
      </c>
      <c r="AU1739" s="194" t="s">
        <v>240</v>
      </c>
      <c r="AY1739" s="112" t="s">
        <v>858</v>
      </c>
      <c r="BE1739" s="195">
        <f>IF(N1739="základní",J1739,0)</f>
        <v>0</v>
      </c>
      <c r="BF1739" s="195">
        <f>IF(N1739="snížená",J1739,0)</f>
        <v>0</v>
      </c>
      <c r="BG1739" s="195">
        <f>IF(N1739="zákl. přenesená",J1739,0)</f>
        <v>0</v>
      </c>
      <c r="BH1739" s="195">
        <f>IF(N1739="sníž. přenesená",J1739,0)</f>
        <v>0</v>
      </c>
      <c r="BI1739" s="195">
        <f>IF(N1739="nulová",J1739,0)</f>
        <v>0</v>
      </c>
      <c r="BJ1739" s="112" t="s">
        <v>544</v>
      </c>
      <c r="BK1739" s="195">
        <f>ROUND(I1739*H1739,2)</f>
        <v>0</v>
      </c>
      <c r="BL1739" s="112" t="s">
        <v>955</v>
      </c>
      <c r="BM1739" s="194" t="s">
        <v>2863</v>
      </c>
    </row>
    <row r="1740" spans="2:65" s="119" customFormat="1" ht="19.5" x14ac:dyDescent="0.25">
      <c r="B1740" s="120"/>
      <c r="D1740" s="196" t="s">
        <v>865</v>
      </c>
      <c r="F1740" s="197" t="s">
        <v>2864</v>
      </c>
      <c r="L1740" s="120"/>
      <c r="M1740" s="198"/>
      <c r="T1740" s="199"/>
      <c r="AT1740" s="112" t="s">
        <v>865</v>
      </c>
      <c r="AU1740" s="112" t="s">
        <v>240</v>
      </c>
    </row>
    <row r="1741" spans="2:65" s="119" customFormat="1" x14ac:dyDescent="0.25">
      <c r="B1741" s="120"/>
      <c r="D1741" s="200" t="s">
        <v>867</v>
      </c>
      <c r="F1741" s="472" t="s">
        <v>2865</v>
      </c>
      <c r="L1741" s="120"/>
      <c r="M1741" s="198"/>
      <c r="T1741" s="199"/>
      <c r="AT1741" s="112" t="s">
        <v>867</v>
      </c>
      <c r="AU1741" s="112" t="s">
        <v>240</v>
      </c>
    </row>
    <row r="1742" spans="2:65" s="171" customFormat="1" ht="22.9" customHeight="1" x14ac:dyDescent="0.2">
      <c r="B1742" s="172"/>
      <c r="D1742" s="173" t="s">
        <v>854</v>
      </c>
      <c r="E1742" s="181" t="s">
        <v>2866</v>
      </c>
      <c r="F1742" s="181" t="s">
        <v>2867</v>
      </c>
      <c r="J1742" s="182">
        <f>BK1742</f>
        <v>0</v>
      </c>
      <c r="L1742" s="172"/>
      <c r="M1742" s="176"/>
      <c r="P1742" s="177">
        <f>SUM(P1743:P1756)</f>
        <v>272.315043</v>
      </c>
      <c r="R1742" s="177">
        <f>SUM(R1743:R1756)</f>
        <v>0.76729652999999987</v>
      </c>
      <c r="T1742" s="178">
        <f>SUM(T1743:T1756)</f>
        <v>0.22567544999999997</v>
      </c>
      <c r="AR1742" s="173" t="s">
        <v>240</v>
      </c>
      <c r="AT1742" s="179" t="s">
        <v>854</v>
      </c>
      <c r="AU1742" s="179" t="s">
        <v>544</v>
      </c>
      <c r="AY1742" s="173" t="s">
        <v>858</v>
      </c>
      <c r="BK1742" s="180">
        <f>SUM(BK1743:BK1756)</f>
        <v>0</v>
      </c>
    </row>
    <row r="1743" spans="2:65" s="119" customFormat="1" ht="24.2" customHeight="1" x14ac:dyDescent="0.25">
      <c r="B1743" s="120"/>
      <c r="C1743" s="418" t="s">
        <v>2880</v>
      </c>
      <c r="D1743" s="418" t="s">
        <v>512</v>
      </c>
      <c r="E1743" s="419" t="s">
        <v>2869</v>
      </c>
      <c r="F1743" s="420" t="s">
        <v>2870</v>
      </c>
      <c r="G1743" s="421" t="s">
        <v>66</v>
      </c>
      <c r="H1743" s="422">
        <v>1504.5029999999999</v>
      </c>
      <c r="I1743" s="423"/>
      <c r="J1743" s="423">
        <f>ROUND(I1743*H1743,2)</f>
        <v>0</v>
      </c>
      <c r="K1743" s="420" t="s">
        <v>862</v>
      </c>
      <c r="L1743" s="120"/>
      <c r="M1743" s="190" t="s">
        <v>792</v>
      </c>
      <c r="N1743" s="191" t="s">
        <v>809</v>
      </c>
      <c r="O1743" s="192">
        <v>1.2E-2</v>
      </c>
      <c r="P1743" s="192">
        <f>O1743*H1743</f>
        <v>18.054036</v>
      </c>
      <c r="Q1743" s="192">
        <v>0</v>
      </c>
      <c r="R1743" s="192">
        <f>Q1743*H1743</f>
        <v>0</v>
      </c>
      <c r="S1743" s="192">
        <v>0</v>
      </c>
      <c r="T1743" s="193">
        <f>S1743*H1743</f>
        <v>0</v>
      </c>
      <c r="AR1743" s="194" t="s">
        <v>955</v>
      </c>
      <c r="AT1743" s="194" t="s">
        <v>512</v>
      </c>
      <c r="AU1743" s="194" t="s">
        <v>240</v>
      </c>
      <c r="AY1743" s="112" t="s">
        <v>858</v>
      </c>
      <c r="BE1743" s="195">
        <f>IF(N1743="základní",J1743,0)</f>
        <v>0</v>
      </c>
      <c r="BF1743" s="195">
        <f>IF(N1743="snížená",J1743,0)</f>
        <v>0</v>
      </c>
      <c r="BG1743" s="195">
        <f>IF(N1743="zákl. přenesená",J1743,0)</f>
        <v>0</v>
      </c>
      <c r="BH1743" s="195">
        <f>IF(N1743="sníž. přenesená",J1743,0)</f>
        <v>0</v>
      </c>
      <c r="BI1743" s="195">
        <f>IF(N1743="nulová",J1743,0)</f>
        <v>0</v>
      </c>
      <c r="BJ1743" s="112" t="s">
        <v>544</v>
      </c>
      <c r="BK1743" s="195">
        <f>ROUND(I1743*H1743,2)</f>
        <v>0</v>
      </c>
      <c r="BL1743" s="112" t="s">
        <v>955</v>
      </c>
      <c r="BM1743" s="194" t="s">
        <v>2871</v>
      </c>
    </row>
    <row r="1744" spans="2:65" s="119" customFormat="1" x14ac:dyDescent="0.25">
      <c r="B1744" s="120"/>
      <c r="D1744" s="196" t="s">
        <v>865</v>
      </c>
      <c r="F1744" s="197" t="s">
        <v>2872</v>
      </c>
      <c r="L1744" s="120"/>
      <c r="M1744" s="198"/>
      <c r="T1744" s="199"/>
      <c r="AT1744" s="112" t="s">
        <v>865</v>
      </c>
      <c r="AU1744" s="112" t="s">
        <v>240</v>
      </c>
    </row>
    <row r="1745" spans="2:65" s="119" customFormat="1" x14ac:dyDescent="0.25">
      <c r="B1745" s="120"/>
      <c r="D1745" s="200" t="s">
        <v>867</v>
      </c>
      <c r="F1745" s="472" t="s">
        <v>2873</v>
      </c>
      <c r="L1745" s="120"/>
      <c r="M1745" s="198"/>
      <c r="T1745" s="199"/>
      <c r="AT1745" s="112" t="s">
        <v>867</v>
      </c>
      <c r="AU1745" s="112" t="s">
        <v>240</v>
      </c>
    </row>
    <row r="1746" spans="2:65" s="202" customFormat="1" ht="11.25" x14ac:dyDescent="0.25">
      <c r="B1746" s="203"/>
      <c r="D1746" s="196" t="s">
        <v>869</v>
      </c>
      <c r="E1746" s="204" t="s">
        <v>792</v>
      </c>
      <c r="F1746" s="205" t="s">
        <v>2874</v>
      </c>
      <c r="H1746" s="206">
        <v>1351.0830000000001</v>
      </c>
      <c r="L1746" s="203"/>
      <c r="M1746" s="207"/>
      <c r="T1746" s="208"/>
      <c r="AT1746" s="204" t="s">
        <v>869</v>
      </c>
      <c r="AU1746" s="204" t="s">
        <v>240</v>
      </c>
      <c r="AV1746" s="202" t="s">
        <v>240</v>
      </c>
      <c r="AW1746" s="202" t="s">
        <v>871</v>
      </c>
      <c r="AX1746" s="202" t="s">
        <v>857</v>
      </c>
      <c r="AY1746" s="204" t="s">
        <v>858</v>
      </c>
    </row>
    <row r="1747" spans="2:65" s="202" customFormat="1" ht="11.25" x14ac:dyDescent="0.25">
      <c r="B1747" s="203"/>
      <c r="D1747" s="196" t="s">
        <v>869</v>
      </c>
      <c r="E1747" s="204" t="s">
        <v>792</v>
      </c>
      <c r="F1747" s="205" t="s">
        <v>2875</v>
      </c>
      <c r="H1747" s="206">
        <v>153.41999999999999</v>
      </c>
      <c r="L1747" s="203"/>
      <c r="M1747" s="207"/>
      <c r="T1747" s="208"/>
      <c r="AT1747" s="204" t="s">
        <v>869</v>
      </c>
      <c r="AU1747" s="204" t="s">
        <v>240</v>
      </c>
      <c r="AV1747" s="202" t="s">
        <v>240</v>
      </c>
      <c r="AW1747" s="202" t="s">
        <v>871</v>
      </c>
      <c r="AX1747" s="202" t="s">
        <v>857</v>
      </c>
      <c r="AY1747" s="204" t="s">
        <v>858</v>
      </c>
    </row>
    <row r="1748" spans="2:65" s="119" customFormat="1" ht="24.2" customHeight="1" x14ac:dyDescent="0.25">
      <c r="B1748" s="120"/>
      <c r="C1748" s="418" t="s">
        <v>2884</v>
      </c>
      <c r="D1748" s="418" t="s">
        <v>512</v>
      </c>
      <c r="E1748" s="419" t="s">
        <v>231</v>
      </c>
      <c r="F1748" s="420" t="s">
        <v>232</v>
      </c>
      <c r="G1748" s="421" t="s">
        <v>66</v>
      </c>
      <c r="H1748" s="422">
        <v>1504.5029999999999</v>
      </c>
      <c r="I1748" s="423"/>
      <c r="J1748" s="423">
        <f>ROUND(I1748*H1748,2)</f>
        <v>0</v>
      </c>
      <c r="K1748" s="420" t="s">
        <v>862</v>
      </c>
      <c r="L1748" s="120"/>
      <c r="M1748" s="190" t="s">
        <v>792</v>
      </c>
      <c r="N1748" s="191" t="s">
        <v>809</v>
      </c>
      <c r="O1748" s="192">
        <v>3.5000000000000003E-2</v>
      </c>
      <c r="P1748" s="192">
        <f>O1748*H1748</f>
        <v>52.657605000000004</v>
      </c>
      <c r="Q1748" s="192">
        <v>0</v>
      </c>
      <c r="R1748" s="192">
        <f>Q1748*H1748</f>
        <v>0</v>
      </c>
      <c r="S1748" s="192">
        <v>1.4999999999999999E-4</v>
      </c>
      <c r="T1748" s="193">
        <f>S1748*H1748</f>
        <v>0.22567544999999997</v>
      </c>
      <c r="AR1748" s="194" t="s">
        <v>955</v>
      </c>
      <c r="AT1748" s="194" t="s">
        <v>512</v>
      </c>
      <c r="AU1748" s="194" t="s">
        <v>240</v>
      </c>
      <c r="AY1748" s="112" t="s">
        <v>858</v>
      </c>
      <c r="BE1748" s="195">
        <f>IF(N1748="základní",J1748,0)</f>
        <v>0</v>
      </c>
      <c r="BF1748" s="195">
        <f>IF(N1748="snížená",J1748,0)</f>
        <v>0</v>
      </c>
      <c r="BG1748" s="195">
        <f>IF(N1748="zákl. přenesená",J1748,0)</f>
        <v>0</v>
      </c>
      <c r="BH1748" s="195">
        <f>IF(N1748="sníž. přenesená",J1748,0)</f>
        <v>0</v>
      </c>
      <c r="BI1748" s="195">
        <f>IF(N1748="nulová",J1748,0)</f>
        <v>0</v>
      </c>
      <c r="BJ1748" s="112" t="s">
        <v>544</v>
      </c>
      <c r="BK1748" s="195">
        <f>ROUND(I1748*H1748,2)</f>
        <v>0</v>
      </c>
      <c r="BL1748" s="112" t="s">
        <v>955</v>
      </c>
      <c r="BM1748" s="194" t="s">
        <v>2877</v>
      </c>
    </row>
    <row r="1749" spans="2:65" s="119" customFormat="1" x14ac:dyDescent="0.25">
      <c r="B1749" s="120"/>
      <c r="D1749" s="196" t="s">
        <v>865</v>
      </c>
      <c r="F1749" s="197" t="s">
        <v>2878</v>
      </c>
      <c r="L1749" s="120"/>
      <c r="M1749" s="198"/>
      <c r="T1749" s="199"/>
      <c r="AT1749" s="112" t="s">
        <v>865</v>
      </c>
      <c r="AU1749" s="112" t="s">
        <v>240</v>
      </c>
    </row>
    <row r="1750" spans="2:65" s="119" customFormat="1" x14ac:dyDescent="0.25">
      <c r="B1750" s="120"/>
      <c r="D1750" s="200" t="s">
        <v>867</v>
      </c>
      <c r="F1750" s="472" t="s">
        <v>2879</v>
      </c>
      <c r="L1750" s="120"/>
      <c r="M1750" s="198"/>
      <c r="T1750" s="199"/>
      <c r="AT1750" s="112" t="s">
        <v>867</v>
      </c>
      <c r="AU1750" s="112" t="s">
        <v>240</v>
      </c>
    </row>
    <row r="1751" spans="2:65" s="119" customFormat="1" ht="24.2" customHeight="1" x14ac:dyDescent="0.25">
      <c r="B1751" s="120"/>
      <c r="C1751" s="418" t="s">
        <v>2892</v>
      </c>
      <c r="D1751" s="418" t="s">
        <v>512</v>
      </c>
      <c r="E1751" s="419" t="s">
        <v>233</v>
      </c>
      <c r="F1751" s="420" t="s">
        <v>234</v>
      </c>
      <c r="G1751" s="421" t="s">
        <v>66</v>
      </c>
      <c r="H1751" s="422">
        <v>1504.5029999999999</v>
      </c>
      <c r="I1751" s="423"/>
      <c r="J1751" s="423">
        <f>ROUND(I1751*H1751,2)</f>
        <v>0</v>
      </c>
      <c r="K1751" s="420" t="s">
        <v>862</v>
      </c>
      <c r="L1751" s="120"/>
      <c r="M1751" s="190" t="s">
        <v>792</v>
      </c>
      <c r="N1751" s="191" t="s">
        <v>809</v>
      </c>
      <c r="O1751" s="192">
        <v>3.3000000000000002E-2</v>
      </c>
      <c r="P1751" s="192">
        <f>O1751*H1751</f>
        <v>49.648598999999997</v>
      </c>
      <c r="Q1751" s="192">
        <v>2.1000000000000001E-4</v>
      </c>
      <c r="R1751" s="192">
        <f>Q1751*H1751</f>
        <v>0.31594562999999998</v>
      </c>
      <c r="S1751" s="192">
        <v>0</v>
      </c>
      <c r="T1751" s="193">
        <f>S1751*H1751</f>
        <v>0</v>
      </c>
      <c r="AR1751" s="194" t="s">
        <v>955</v>
      </c>
      <c r="AT1751" s="194" t="s">
        <v>512</v>
      </c>
      <c r="AU1751" s="194" t="s">
        <v>240</v>
      </c>
      <c r="AY1751" s="112" t="s">
        <v>858</v>
      </c>
      <c r="BE1751" s="195">
        <f>IF(N1751="základní",J1751,0)</f>
        <v>0</v>
      </c>
      <c r="BF1751" s="195">
        <f>IF(N1751="snížená",J1751,0)</f>
        <v>0</v>
      </c>
      <c r="BG1751" s="195">
        <f>IF(N1751="zákl. přenesená",J1751,0)</f>
        <v>0</v>
      </c>
      <c r="BH1751" s="195">
        <f>IF(N1751="sníž. přenesená",J1751,0)</f>
        <v>0</v>
      </c>
      <c r="BI1751" s="195">
        <f>IF(N1751="nulová",J1751,0)</f>
        <v>0</v>
      </c>
      <c r="BJ1751" s="112" t="s">
        <v>544</v>
      </c>
      <c r="BK1751" s="195">
        <f>ROUND(I1751*H1751,2)</f>
        <v>0</v>
      </c>
      <c r="BL1751" s="112" t="s">
        <v>955</v>
      </c>
      <c r="BM1751" s="194" t="s">
        <v>2881</v>
      </c>
    </row>
    <row r="1752" spans="2:65" s="119" customFormat="1" ht="19.5" x14ac:dyDescent="0.25">
      <c r="B1752" s="120"/>
      <c r="D1752" s="196" t="s">
        <v>865</v>
      </c>
      <c r="F1752" s="197" t="s">
        <v>2882</v>
      </c>
      <c r="L1752" s="120"/>
      <c r="M1752" s="198"/>
      <c r="T1752" s="199"/>
      <c r="AT1752" s="112" t="s">
        <v>865</v>
      </c>
      <c r="AU1752" s="112" t="s">
        <v>240</v>
      </c>
    </row>
    <row r="1753" spans="2:65" s="119" customFormat="1" x14ac:dyDescent="0.25">
      <c r="B1753" s="120"/>
      <c r="D1753" s="200" t="s">
        <v>867</v>
      </c>
      <c r="F1753" s="472" t="s">
        <v>2883</v>
      </c>
      <c r="L1753" s="120"/>
      <c r="M1753" s="198"/>
      <c r="T1753" s="199"/>
      <c r="AT1753" s="112" t="s">
        <v>867</v>
      </c>
      <c r="AU1753" s="112" t="s">
        <v>240</v>
      </c>
    </row>
    <row r="1754" spans="2:65" s="119" customFormat="1" ht="33" customHeight="1" x14ac:dyDescent="0.25">
      <c r="B1754" s="120"/>
      <c r="C1754" s="418" t="s">
        <v>2898</v>
      </c>
      <c r="D1754" s="418" t="s">
        <v>512</v>
      </c>
      <c r="E1754" s="419" t="s">
        <v>2885</v>
      </c>
      <c r="F1754" s="420" t="s">
        <v>2886</v>
      </c>
      <c r="G1754" s="421" t="s">
        <v>66</v>
      </c>
      <c r="H1754" s="422">
        <v>1504.5029999999999</v>
      </c>
      <c r="I1754" s="423"/>
      <c r="J1754" s="423">
        <f>ROUND(I1754*H1754,2)</f>
        <v>0</v>
      </c>
      <c r="K1754" s="420" t="s">
        <v>862</v>
      </c>
      <c r="L1754" s="120"/>
      <c r="M1754" s="190" t="s">
        <v>792</v>
      </c>
      <c r="N1754" s="191" t="s">
        <v>809</v>
      </c>
      <c r="O1754" s="192">
        <v>0.10100000000000001</v>
      </c>
      <c r="P1754" s="192">
        <f>O1754*H1754</f>
        <v>151.954803</v>
      </c>
      <c r="Q1754" s="192">
        <v>2.9999999999999997E-4</v>
      </c>
      <c r="R1754" s="192">
        <f>Q1754*H1754</f>
        <v>0.45135089999999994</v>
      </c>
      <c r="S1754" s="192">
        <v>0</v>
      </c>
      <c r="T1754" s="193">
        <f>S1754*H1754</f>
        <v>0</v>
      </c>
      <c r="AR1754" s="194" t="s">
        <v>955</v>
      </c>
      <c r="AT1754" s="194" t="s">
        <v>512</v>
      </c>
      <c r="AU1754" s="194" t="s">
        <v>240</v>
      </c>
      <c r="AY1754" s="112" t="s">
        <v>858</v>
      </c>
      <c r="BE1754" s="195">
        <f>IF(N1754="základní",J1754,0)</f>
        <v>0</v>
      </c>
      <c r="BF1754" s="195">
        <f>IF(N1754="snížená",J1754,0)</f>
        <v>0</v>
      </c>
      <c r="BG1754" s="195">
        <f>IF(N1754="zákl. přenesená",J1754,0)</f>
        <v>0</v>
      </c>
      <c r="BH1754" s="195">
        <f>IF(N1754="sníž. přenesená",J1754,0)</f>
        <v>0</v>
      </c>
      <c r="BI1754" s="195">
        <f>IF(N1754="nulová",J1754,0)</f>
        <v>0</v>
      </c>
      <c r="BJ1754" s="112" t="s">
        <v>544</v>
      </c>
      <c r="BK1754" s="195">
        <f>ROUND(I1754*H1754,2)</f>
        <v>0</v>
      </c>
      <c r="BL1754" s="112" t="s">
        <v>955</v>
      </c>
      <c r="BM1754" s="194" t="s">
        <v>2887</v>
      </c>
    </row>
    <row r="1755" spans="2:65" s="119" customFormat="1" ht="29.25" x14ac:dyDescent="0.25">
      <c r="B1755" s="120"/>
      <c r="D1755" s="196" t="s">
        <v>865</v>
      </c>
      <c r="F1755" s="197" t="s">
        <v>2888</v>
      </c>
      <c r="L1755" s="120"/>
      <c r="M1755" s="198"/>
      <c r="T1755" s="199"/>
      <c r="AT1755" s="112" t="s">
        <v>865</v>
      </c>
      <c r="AU1755" s="112" t="s">
        <v>240</v>
      </c>
    </row>
    <row r="1756" spans="2:65" s="119" customFormat="1" x14ac:dyDescent="0.25">
      <c r="B1756" s="120"/>
      <c r="D1756" s="200" t="s">
        <v>867</v>
      </c>
      <c r="F1756" s="472" t="s">
        <v>2889</v>
      </c>
      <c r="L1756" s="120"/>
      <c r="M1756" s="198"/>
      <c r="T1756" s="199"/>
      <c r="AT1756" s="112" t="s">
        <v>867</v>
      </c>
      <c r="AU1756" s="112" t="s">
        <v>240</v>
      </c>
    </row>
    <row r="1757" spans="2:65" s="171" customFormat="1" ht="22.9" customHeight="1" x14ac:dyDescent="0.2">
      <c r="B1757" s="172"/>
      <c r="D1757" s="173" t="s">
        <v>854</v>
      </c>
      <c r="E1757" s="181" t="s">
        <v>2890</v>
      </c>
      <c r="F1757" s="181" t="s">
        <v>2891</v>
      </c>
      <c r="J1757" s="182">
        <f>BK1757</f>
        <v>0</v>
      </c>
      <c r="L1757" s="172"/>
      <c r="M1757" s="176"/>
      <c r="P1757" s="177">
        <f>SUM(P1758:P1775)</f>
        <v>34.303440000000002</v>
      </c>
      <c r="R1757" s="177">
        <f>SUM(R1758:R1775)</f>
        <v>4.4615999999999996E-2</v>
      </c>
      <c r="T1757" s="178">
        <f>SUM(T1758:T1775)</f>
        <v>0</v>
      </c>
      <c r="AR1757" s="173" t="s">
        <v>240</v>
      </c>
      <c r="AT1757" s="179" t="s">
        <v>854</v>
      </c>
      <c r="AU1757" s="179" t="s">
        <v>544</v>
      </c>
      <c r="AY1757" s="173" t="s">
        <v>858</v>
      </c>
      <c r="BK1757" s="180">
        <f>SUM(BK1758:BK1775)</f>
        <v>0</v>
      </c>
    </row>
    <row r="1758" spans="2:65" s="119" customFormat="1" ht="24.2" customHeight="1" x14ac:dyDescent="0.25">
      <c r="B1758" s="120"/>
      <c r="C1758" s="418" t="s">
        <v>2902</v>
      </c>
      <c r="D1758" s="418" t="s">
        <v>512</v>
      </c>
      <c r="E1758" s="419" t="s">
        <v>2893</v>
      </c>
      <c r="F1758" s="420" t="s">
        <v>2894</v>
      </c>
      <c r="G1758" s="421" t="s">
        <v>66</v>
      </c>
      <c r="H1758" s="422">
        <v>34.32</v>
      </c>
      <c r="I1758" s="423"/>
      <c r="J1758" s="423">
        <f>ROUND(I1758*H1758,2)</f>
        <v>0</v>
      </c>
      <c r="K1758" s="420" t="s">
        <v>862</v>
      </c>
      <c r="L1758" s="120"/>
      <c r="M1758" s="190" t="s">
        <v>792</v>
      </c>
      <c r="N1758" s="191" t="s">
        <v>809</v>
      </c>
      <c r="O1758" s="192">
        <v>0.67300000000000004</v>
      </c>
      <c r="P1758" s="192">
        <f>O1758*H1758</f>
        <v>23.097360000000002</v>
      </c>
      <c r="Q1758" s="192">
        <v>0</v>
      </c>
      <c r="R1758" s="192">
        <f>Q1758*H1758</f>
        <v>0</v>
      </c>
      <c r="S1758" s="192">
        <v>0</v>
      </c>
      <c r="T1758" s="193">
        <f>S1758*H1758</f>
        <v>0</v>
      </c>
      <c r="AR1758" s="194" t="s">
        <v>955</v>
      </c>
      <c r="AT1758" s="194" t="s">
        <v>512</v>
      </c>
      <c r="AU1758" s="194" t="s">
        <v>240</v>
      </c>
      <c r="AY1758" s="112" t="s">
        <v>858</v>
      </c>
      <c r="BE1758" s="195">
        <f>IF(N1758="základní",J1758,0)</f>
        <v>0</v>
      </c>
      <c r="BF1758" s="195">
        <f>IF(N1758="snížená",J1758,0)</f>
        <v>0</v>
      </c>
      <c r="BG1758" s="195">
        <f>IF(N1758="zákl. přenesená",J1758,0)</f>
        <v>0</v>
      </c>
      <c r="BH1758" s="195">
        <f>IF(N1758="sníž. přenesená",J1758,0)</f>
        <v>0</v>
      </c>
      <c r="BI1758" s="195">
        <f>IF(N1758="nulová",J1758,0)</f>
        <v>0</v>
      </c>
      <c r="BJ1758" s="112" t="s">
        <v>544</v>
      </c>
      <c r="BK1758" s="195">
        <f>ROUND(I1758*H1758,2)</f>
        <v>0</v>
      </c>
      <c r="BL1758" s="112" t="s">
        <v>955</v>
      </c>
      <c r="BM1758" s="194" t="s">
        <v>2895</v>
      </c>
    </row>
    <row r="1759" spans="2:65" s="119" customFormat="1" ht="19.5" x14ac:dyDescent="0.25">
      <c r="B1759" s="120"/>
      <c r="D1759" s="196" t="s">
        <v>865</v>
      </c>
      <c r="F1759" s="197" t="s">
        <v>2896</v>
      </c>
      <c r="L1759" s="120"/>
      <c r="M1759" s="198"/>
      <c r="T1759" s="199"/>
      <c r="AT1759" s="112" t="s">
        <v>865</v>
      </c>
      <c r="AU1759" s="112" t="s">
        <v>240</v>
      </c>
    </row>
    <row r="1760" spans="2:65" s="119" customFormat="1" x14ac:dyDescent="0.25">
      <c r="B1760" s="120"/>
      <c r="D1760" s="200" t="s">
        <v>867</v>
      </c>
      <c r="F1760" s="472" t="s">
        <v>2897</v>
      </c>
      <c r="L1760" s="120"/>
      <c r="M1760" s="198"/>
      <c r="T1760" s="199"/>
      <c r="AT1760" s="112" t="s">
        <v>867</v>
      </c>
      <c r="AU1760" s="112" t="s">
        <v>240</v>
      </c>
    </row>
    <row r="1761" spans="2:65" s="202" customFormat="1" ht="11.25" x14ac:dyDescent="0.25">
      <c r="B1761" s="203"/>
      <c r="D1761" s="196" t="s">
        <v>869</v>
      </c>
      <c r="E1761" s="204" t="s">
        <v>792</v>
      </c>
      <c r="F1761" s="205" t="s">
        <v>2316</v>
      </c>
      <c r="H1761" s="206">
        <v>5.52</v>
      </c>
      <c r="L1761" s="203"/>
      <c r="M1761" s="207"/>
      <c r="T1761" s="208"/>
      <c r="AT1761" s="204" t="s">
        <v>869</v>
      </c>
      <c r="AU1761" s="204" t="s">
        <v>240</v>
      </c>
      <c r="AV1761" s="202" t="s">
        <v>240</v>
      </c>
      <c r="AW1761" s="202" t="s">
        <v>871</v>
      </c>
      <c r="AX1761" s="202" t="s">
        <v>857</v>
      </c>
      <c r="AY1761" s="204" t="s">
        <v>858</v>
      </c>
    </row>
    <row r="1762" spans="2:65" s="202" customFormat="1" ht="11.25" x14ac:dyDescent="0.25">
      <c r="B1762" s="203"/>
      <c r="D1762" s="196" t="s">
        <v>869</v>
      </c>
      <c r="E1762" s="204" t="s">
        <v>792</v>
      </c>
      <c r="F1762" s="205" t="s">
        <v>2309</v>
      </c>
      <c r="H1762" s="206">
        <v>8.64</v>
      </c>
      <c r="L1762" s="203"/>
      <c r="M1762" s="207"/>
      <c r="T1762" s="208"/>
      <c r="AT1762" s="204" t="s">
        <v>869</v>
      </c>
      <c r="AU1762" s="204" t="s">
        <v>240</v>
      </c>
      <c r="AV1762" s="202" t="s">
        <v>240</v>
      </c>
      <c r="AW1762" s="202" t="s">
        <v>871</v>
      </c>
      <c r="AX1762" s="202" t="s">
        <v>857</v>
      </c>
      <c r="AY1762" s="204" t="s">
        <v>858</v>
      </c>
    </row>
    <row r="1763" spans="2:65" s="202" customFormat="1" ht="11.25" x14ac:dyDescent="0.25">
      <c r="B1763" s="203"/>
      <c r="D1763" s="196" t="s">
        <v>869</v>
      </c>
      <c r="E1763" s="204" t="s">
        <v>792</v>
      </c>
      <c r="F1763" s="205" t="s">
        <v>2323</v>
      </c>
      <c r="H1763" s="206">
        <v>10.8</v>
      </c>
      <c r="L1763" s="203"/>
      <c r="M1763" s="207"/>
      <c r="T1763" s="208"/>
      <c r="AT1763" s="204" t="s">
        <v>869</v>
      </c>
      <c r="AU1763" s="204" t="s">
        <v>240</v>
      </c>
      <c r="AV1763" s="202" t="s">
        <v>240</v>
      </c>
      <c r="AW1763" s="202" t="s">
        <v>871</v>
      </c>
      <c r="AX1763" s="202" t="s">
        <v>857</v>
      </c>
      <c r="AY1763" s="204" t="s">
        <v>858</v>
      </c>
    </row>
    <row r="1764" spans="2:65" s="202" customFormat="1" ht="11.25" x14ac:dyDescent="0.25">
      <c r="B1764" s="203"/>
      <c r="D1764" s="196" t="s">
        <v>869</v>
      </c>
      <c r="E1764" s="204" t="s">
        <v>792</v>
      </c>
      <c r="F1764" s="205" t="s">
        <v>2324</v>
      </c>
      <c r="H1764" s="206">
        <v>9.36</v>
      </c>
      <c r="L1764" s="203"/>
      <c r="M1764" s="207"/>
      <c r="T1764" s="208"/>
      <c r="AT1764" s="204" t="s">
        <v>869</v>
      </c>
      <c r="AU1764" s="204" t="s">
        <v>240</v>
      </c>
      <c r="AV1764" s="202" t="s">
        <v>240</v>
      </c>
      <c r="AW1764" s="202" t="s">
        <v>871</v>
      </c>
      <c r="AX1764" s="202" t="s">
        <v>857</v>
      </c>
      <c r="AY1764" s="204" t="s">
        <v>858</v>
      </c>
    </row>
    <row r="1765" spans="2:65" s="119" customFormat="1" ht="16.5" customHeight="1" x14ac:dyDescent="0.25">
      <c r="B1765" s="120"/>
      <c r="C1765" s="432" t="s">
        <v>2909</v>
      </c>
      <c r="D1765" s="432" t="s">
        <v>932</v>
      </c>
      <c r="E1765" s="433" t="s">
        <v>2899</v>
      </c>
      <c r="F1765" s="434" t="s">
        <v>2900</v>
      </c>
      <c r="G1765" s="435" t="s">
        <v>66</v>
      </c>
      <c r="H1765" s="436">
        <v>34.32</v>
      </c>
      <c r="I1765" s="437"/>
      <c r="J1765" s="437">
        <f>ROUND(I1765*H1765,2)</f>
        <v>0</v>
      </c>
      <c r="K1765" s="434" t="s">
        <v>862</v>
      </c>
      <c r="L1765" s="215"/>
      <c r="M1765" s="216" t="s">
        <v>792</v>
      </c>
      <c r="N1765" s="217" t="s">
        <v>809</v>
      </c>
      <c r="O1765" s="192">
        <v>0</v>
      </c>
      <c r="P1765" s="192">
        <f>O1765*H1765</f>
        <v>0</v>
      </c>
      <c r="Q1765" s="192">
        <v>1.2999999999999999E-3</v>
      </c>
      <c r="R1765" s="192">
        <f>Q1765*H1765</f>
        <v>4.4615999999999996E-2</v>
      </c>
      <c r="S1765" s="192">
        <v>0</v>
      </c>
      <c r="T1765" s="193">
        <f>S1765*H1765</f>
        <v>0</v>
      </c>
      <c r="AR1765" s="194" t="s">
        <v>1063</v>
      </c>
      <c r="AT1765" s="194" t="s">
        <v>932</v>
      </c>
      <c r="AU1765" s="194" t="s">
        <v>240</v>
      </c>
      <c r="AY1765" s="112" t="s">
        <v>858</v>
      </c>
      <c r="BE1765" s="195">
        <f>IF(N1765="základní",J1765,0)</f>
        <v>0</v>
      </c>
      <c r="BF1765" s="195">
        <f>IF(N1765="snížená",J1765,0)</f>
        <v>0</v>
      </c>
      <c r="BG1765" s="195">
        <f>IF(N1765="zákl. přenesená",J1765,0)</f>
        <v>0</v>
      </c>
      <c r="BH1765" s="195">
        <f>IF(N1765="sníž. přenesená",J1765,0)</f>
        <v>0</v>
      </c>
      <c r="BI1765" s="195">
        <f>IF(N1765="nulová",J1765,0)</f>
        <v>0</v>
      </c>
      <c r="BJ1765" s="112" t="s">
        <v>544</v>
      </c>
      <c r="BK1765" s="195">
        <f>ROUND(I1765*H1765,2)</f>
        <v>0</v>
      </c>
      <c r="BL1765" s="112" t="s">
        <v>955</v>
      </c>
      <c r="BM1765" s="194" t="s">
        <v>2901</v>
      </c>
    </row>
    <row r="1766" spans="2:65" s="119" customFormat="1" x14ac:dyDescent="0.25">
      <c r="B1766" s="120"/>
      <c r="D1766" s="196" t="s">
        <v>865</v>
      </c>
      <c r="F1766" s="197" t="s">
        <v>2900</v>
      </c>
      <c r="L1766" s="120"/>
      <c r="M1766" s="198"/>
      <c r="T1766" s="199"/>
      <c r="AT1766" s="112" t="s">
        <v>865</v>
      </c>
      <c r="AU1766" s="112" t="s">
        <v>240</v>
      </c>
    </row>
    <row r="1767" spans="2:65" s="119" customFormat="1" ht="24.2" customHeight="1" x14ac:dyDescent="0.25">
      <c r="B1767" s="120"/>
      <c r="C1767" s="418" t="s">
        <v>6498</v>
      </c>
      <c r="D1767" s="418" t="s">
        <v>512</v>
      </c>
      <c r="E1767" s="419" t="s">
        <v>2903</v>
      </c>
      <c r="F1767" s="420" t="s">
        <v>2894</v>
      </c>
      <c r="G1767" s="421" t="s">
        <v>66</v>
      </c>
      <c r="H1767" s="422">
        <v>16.559999999999999</v>
      </c>
      <c r="I1767" s="423"/>
      <c r="J1767" s="423">
        <f>ROUND(I1767*H1767,2)</f>
        <v>0</v>
      </c>
      <c r="K1767" s="420" t="s">
        <v>792</v>
      </c>
      <c r="L1767" s="120"/>
      <c r="M1767" s="190" t="s">
        <v>792</v>
      </c>
      <c r="N1767" s="191" t="s">
        <v>809</v>
      </c>
      <c r="O1767" s="192">
        <v>0.67300000000000004</v>
      </c>
      <c r="P1767" s="192">
        <f>O1767*H1767</f>
        <v>11.144880000000001</v>
      </c>
      <c r="Q1767" s="192">
        <v>0</v>
      </c>
      <c r="R1767" s="192">
        <f>Q1767*H1767</f>
        <v>0</v>
      </c>
      <c r="S1767" s="192">
        <v>0</v>
      </c>
      <c r="T1767" s="193">
        <f>S1767*H1767</f>
        <v>0</v>
      </c>
      <c r="AR1767" s="194" t="s">
        <v>955</v>
      </c>
      <c r="AT1767" s="194" t="s">
        <v>512</v>
      </c>
      <c r="AU1767" s="194" t="s">
        <v>240</v>
      </c>
      <c r="AY1767" s="112" t="s">
        <v>858</v>
      </c>
      <c r="BE1767" s="195">
        <f>IF(N1767="základní",J1767,0)</f>
        <v>0</v>
      </c>
      <c r="BF1767" s="195">
        <f>IF(N1767="snížená",J1767,0)</f>
        <v>0</v>
      </c>
      <c r="BG1767" s="195">
        <f>IF(N1767="zákl. přenesená",J1767,0)</f>
        <v>0</v>
      </c>
      <c r="BH1767" s="195">
        <f>IF(N1767="sníž. přenesená",J1767,0)</f>
        <v>0</v>
      </c>
      <c r="BI1767" s="195">
        <f>IF(N1767="nulová",J1767,0)</f>
        <v>0</v>
      </c>
      <c r="BJ1767" s="112" t="s">
        <v>544</v>
      </c>
      <c r="BK1767" s="195">
        <f>ROUND(I1767*H1767,2)</f>
        <v>0</v>
      </c>
      <c r="BL1767" s="112" t="s">
        <v>955</v>
      </c>
      <c r="BM1767" s="194" t="s">
        <v>2904</v>
      </c>
    </row>
    <row r="1768" spans="2:65" s="119" customFormat="1" x14ac:dyDescent="0.25">
      <c r="B1768" s="120"/>
      <c r="D1768" s="196" t="s">
        <v>865</v>
      </c>
      <c r="F1768" s="197" t="s">
        <v>2905</v>
      </c>
      <c r="L1768" s="120"/>
      <c r="M1768" s="198"/>
      <c r="T1768" s="199"/>
      <c r="AT1768" s="112" t="s">
        <v>865</v>
      </c>
      <c r="AU1768" s="112" t="s">
        <v>240</v>
      </c>
    </row>
    <row r="1769" spans="2:65" s="202" customFormat="1" ht="11.25" x14ac:dyDescent="0.25">
      <c r="B1769" s="203"/>
      <c r="D1769" s="196" t="s">
        <v>869</v>
      </c>
      <c r="E1769" s="204" t="s">
        <v>792</v>
      </c>
      <c r="F1769" s="205" t="s">
        <v>2906</v>
      </c>
      <c r="H1769" s="206">
        <v>3.6</v>
      </c>
      <c r="L1769" s="203"/>
      <c r="M1769" s="207"/>
      <c r="T1769" s="208"/>
      <c r="AT1769" s="204" t="s">
        <v>869</v>
      </c>
      <c r="AU1769" s="204" t="s">
        <v>240</v>
      </c>
      <c r="AV1769" s="202" t="s">
        <v>240</v>
      </c>
      <c r="AW1769" s="202" t="s">
        <v>871</v>
      </c>
      <c r="AX1769" s="202" t="s">
        <v>857</v>
      </c>
      <c r="AY1769" s="204" t="s">
        <v>858</v>
      </c>
    </row>
    <row r="1770" spans="2:65" s="202" customFormat="1" ht="11.25" x14ac:dyDescent="0.25">
      <c r="B1770" s="203"/>
      <c r="D1770" s="196" t="s">
        <v>869</v>
      </c>
      <c r="E1770" s="204" t="s">
        <v>792</v>
      </c>
      <c r="F1770" s="205" t="s">
        <v>2309</v>
      </c>
      <c r="H1770" s="206">
        <v>8.64</v>
      </c>
      <c r="L1770" s="203"/>
      <c r="M1770" s="207"/>
      <c r="T1770" s="208"/>
      <c r="AT1770" s="204" t="s">
        <v>869</v>
      </c>
      <c r="AU1770" s="204" t="s">
        <v>240</v>
      </c>
      <c r="AV1770" s="202" t="s">
        <v>240</v>
      </c>
      <c r="AW1770" s="202" t="s">
        <v>871</v>
      </c>
      <c r="AX1770" s="202" t="s">
        <v>857</v>
      </c>
      <c r="AY1770" s="204" t="s">
        <v>858</v>
      </c>
    </row>
    <row r="1771" spans="2:65" s="202" customFormat="1" ht="11.25" x14ac:dyDescent="0.25">
      <c r="B1771" s="203"/>
      <c r="D1771" s="196" t="s">
        <v>869</v>
      </c>
      <c r="E1771" s="204" t="s">
        <v>792</v>
      </c>
      <c r="F1771" s="205" t="s">
        <v>2907</v>
      </c>
      <c r="H1771" s="206">
        <v>2.88</v>
      </c>
      <c r="L1771" s="203"/>
      <c r="M1771" s="207"/>
      <c r="T1771" s="208"/>
      <c r="AT1771" s="204" t="s">
        <v>869</v>
      </c>
      <c r="AU1771" s="204" t="s">
        <v>240</v>
      </c>
      <c r="AV1771" s="202" t="s">
        <v>240</v>
      </c>
      <c r="AW1771" s="202" t="s">
        <v>871</v>
      </c>
      <c r="AX1771" s="202" t="s">
        <v>857</v>
      </c>
      <c r="AY1771" s="204" t="s">
        <v>858</v>
      </c>
    </row>
    <row r="1772" spans="2:65" s="202" customFormat="1" ht="11.25" x14ac:dyDescent="0.25">
      <c r="B1772" s="203"/>
      <c r="D1772" s="196" t="s">
        <v>869</v>
      </c>
      <c r="E1772" s="204" t="s">
        <v>792</v>
      </c>
      <c r="F1772" s="205" t="s">
        <v>2908</v>
      </c>
      <c r="H1772" s="206">
        <v>1.44</v>
      </c>
      <c r="L1772" s="203"/>
      <c r="M1772" s="207"/>
      <c r="T1772" s="208"/>
      <c r="AT1772" s="204" t="s">
        <v>869</v>
      </c>
      <c r="AU1772" s="204" t="s">
        <v>240</v>
      </c>
      <c r="AV1772" s="202" t="s">
        <v>240</v>
      </c>
      <c r="AW1772" s="202" t="s">
        <v>871</v>
      </c>
      <c r="AX1772" s="202" t="s">
        <v>857</v>
      </c>
      <c r="AY1772" s="204" t="s">
        <v>858</v>
      </c>
    </row>
    <row r="1773" spans="2:65" s="119" customFormat="1" ht="24.2" customHeight="1" x14ac:dyDescent="0.25">
      <c r="B1773" s="120"/>
      <c r="C1773" s="418" t="s">
        <v>6499</v>
      </c>
      <c r="D1773" s="418" t="s">
        <v>512</v>
      </c>
      <c r="E1773" s="419" t="s">
        <v>235</v>
      </c>
      <c r="F1773" s="420" t="s">
        <v>236</v>
      </c>
      <c r="G1773" s="421" t="s">
        <v>63</v>
      </c>
      <c r="H1773" s="422">
        <v>4.4999999999999998E-2</v>
      </c>
      <c r="I1773" s="423"/>
      <c r="J1773" s="423">
        <f>ROUND(I1773*H1773,2)</f>
        <v>0</v>
      </c>
      <c r="K1773" s="420" t="s">
        <v>862</v>
      </c>
      <c r="L1773" s="120"/>
      <c r="M1773" s="190" t="s">
        <v>792</v>
      </c>
      <c r="N1773" s="191" t="s">
        <v>809</v>
      </c>
      <c r="O1773" s="192">
        <v>1.36</v>
      </c>
      <c r="P1773" s="192">
        <f>O1773*H1773</f>
        <v>6.1200000000000004E-2</v>
      </c>
      <c r="Q1773" s="192">
        <v>0</v>
      </c>
      <c r="R1773" s="192">
        <f>Q1773*H1773</f>
        <v>0</v>
      </c>
      <c r="S1773" s="192">
        <v>0</v>
      </c>
      <c r="T1773" s="193">
        <f>S1773*H1773</f>
        <v>0</v>
      </c>
      <c r="AR1773" s="194" t="s">
        <v>955</v>
      </c>
      <c r="AT1773" s="194" t="s">
        <v>512</v>
      </c>
      <c r="AU1773" s="194" t="s">
        <v>240</v>
      </c>
      <c r="AY1773" s="112" t="s">
        <v>858</v>
      </c>
      <c r="BE1773" s="195">
        <f>IF(N1773="základní",J1773,0)</f>
        <v>0</v>
      </c>
      <c r="BF1773" s="195">
        <f>IF(N1773="snížená",J1773,0)</f>
        <v>0</v>
      </c>
      <c r="BG1773" s="195">
        <f>IF(N1773="zákl. přenesená",J1773,0)</f>
        <v>0</v>
      </c>
      <c r="BH1773" s="195">
        <f>IF(N1773="sníž. přenesená",J1773,0)</f>
        <v>0</v>
      </c>
      <c r="BI1773" s="195">
        <f>IF(N1773="nulová",J1773,0)</f>
        <v>0</v>
      </c>
      <c r="BJ1773" s="112" t="s">
        <v>544</v>
      </c>
      <c r="BK1773" s="195">
        <f>ROUND(I1773*H1773,2)</f>
        <v>0</v>
      </c>
      <c r="BL1773" s="112" t="s">
        <v>955</v>
      </c>
      <c r="BM1773" s="194" t="s">
        <v>2910</v>
      </c>
    </row>
    <row r="1774" spans="2:65" s="119" customFormat="1" ht="29.25" x14ac:dyDescent="0.25">
      <c r="B1774" s="120"/>
      <c r="D1774" s="196" t="s">
        <v>865</v>
      </c>
      <c r="F1774" s="197" t="s">
        <v>2911</v>
      </c>
      <c r="L1774" s="120"/>
      <c r="M1774" s="198"/>
      <c r="T1774" s="199"/>
      <c r="AT1774" s="112" t="s">
        <v>865</v>
      </c>
      <c r="AU1774" s="112" t="s">
        <v>240</v>
      </c>
    </row>
    <row r="1775" spans="2:65" s="119" customFormat="1" x14ac:dyDescent="0.25">
      <c r="B1775" s="120"/>
      <c r="D1775" s="200" t="s">
        <v>867</v>
      </c>
      <c r="F1775" s="472" t="s">
        <v>2912</v>
      </c>
      <c r="L1775" s="120"/>
      <c r="M1775" s="219"/>
      <c r="N1775" s="220"/>
      <c r="O1775" s="220"/>
      <c r="P1775" s="220"/>
      <c r="Q1775" s="220"/>
      <c r="R1775" s="220"/>
      <c r="S1775" s="220"/>
      <c r="T1775" s="221"/>
      <c r="AT1775" s="112" t="s">
        <v>867</v>
      </c>
      <c r="AU1775" s="112" t="s">
        <v>240</v>
      </c>
    </row>
    <row r="1776" spans="2:65" s="119" customFormat="1" ht="6.95" customHeight="1" x14ac:dyDescent="0.25">
      <c r="B1776" s="140"/>
      <c r="C1776" s="141"/>
      <c r="D1776" s="141"/>
      <c r="E1776" s="141"/>
      <c r="F1776" s="141"/>
      <c r="G1776" s="141"/>
      <c r="H1776" s="141"/>
      <c r="I1776" s="141"/>
      <c r="J1776" s="141"/>
      <c r="K1776" s="141"/>
      <c r="L1776" s="120"/>
    </row>
  </sheetData>
  <mergeCells count="9">
    <mergeCell ref="E50:H50"/>
    <mergeCell ref="E94:H94"/>
    <mergeCell ref="E96:H96"/>
    <mergeCell ref="L2:V2"/>
    <mergeCell ref="E7:H7"/>
    <mergeCell ref="E9:H9"/>
    <mergeCell ref="E18:H18"/>
    <mergeCell ref="E27:H27"/>
    <mergeCell ref="E48:H48"/>
  </mergeCells>
  <hyperlinks>
    <hyperlink ref="F109" r:id="rId1" xr:uid="{638F0F3D-E414-42DD-85E7-B3CC034EC388}"/>
    <hyperlink ref="F113" r:id="rId2" xr:uid="{8FA72E4A-FB3E-4DED-BC30-C7C5F8F8FDAE}"/>
    <hyperlink ref="F122" r:id="rId3" xr:uid="{E8001093-8F88-4525-9BD8-534B7B84424D}"/>
    <hyperlink ref="F132" r:id="rId4" xr:uid="{8B414C28-E01A-41E1-8C63-E2AC3AF5509E}"/>
    <hyperlink ref="F143" r:id="rId5" xr:uid="{CA5375C3-DE3E-4925-8C41-C302E33336AA}"/>
    <hyperlink ref="F153" r:id="rId6" xr:uid="{157B7165-D2CB-4715-A3A0-D9ED807ACDBA}"/>
    <hyperlink ref="F163" r:id="rId7" xr:uid="{9C72F355-94A3-4F57-877A-17A463133EB5}"/>
    <hyperlink ref="F173" r:id="rId8" xr:uid="{37A512D2-A104-48F4-8751-9D4F52E394A3}"/>
    <hyperlink ref="F176" r:id="rId9" xr:uid="{4626E3B6-3C28-4A8D-A3CA-3588D2575FF5}"/>
    <hyperlink ref="F181" r:id="rId10" xr:uid="{B57CAFF4-0C42-4E9B-B7BF-981BE7826C68}"/>
    <hyperlink ref="F185" r:id="rId11" xr:uid="{5BB73FB3-2350-43DD-8C82-31401CA15AA1}"/>
    <hyperlink ref="F192" r:id="rId12" xr:uid="{7065294F-6212-4E9A-AD61-4FC90E2BA688}"/>
    <hyperlink ref="F196" r:id="rId13" xr:uid="{359D498E-AFEC-421A-9E51-4733B03BA404}"/>
    <hyperlink ref="F202" r:id="rId14" xr:uid="{F9F031EE-5767-4F40-A1AE-966C6E1813D2}"/>
    <hyperlink ref="F206" r:id="rId15" xr:uid="{13D0F841-3E65-4816-BEF7-F0D55F0078F2}"/>
    <hyperlink ref="F210" r:id="rId16" xr:uid="{3FF5B7EC-77D9-4F13-B234-A854C8DA18AF}"/>
    <hyperlink ref="F216" r:id="rId17" xr:uid="{BA821480-9EAA-480B-AB25-35FC7BF7A4FE}"/>
    <hyperlink ref="F221" r:id="rId18" xr:uid="{E6BDED23-D119-4139-899D-A93F356EE082}"/>
    <hyperlink ref="F224" r:id="rId19" xr:uid="{55A1E341-E70A-4DFC-9E99-80C3F2B17700}"/>
    <hyperlink ref="F228" r:id="rId20" xr:uid="{4F2F6E80-AA2B-490A-BC51-1D0324A54C91}"/>
    <hyperlink ref="F233" r:id="rId21" xr:uid="{29BC9D6B-62A8-4996-A522-C84922B287E4}"/>
    <hyperlink ref="F240" r:id="rId22" xr:uid="{88624355-11A5-4ACC-B7CA-D29ED422D18F}"/>
    <hyperlink ref="F244" r:id="rId23" xr:uid="{58287DE9-68D4-415C-BD23-AF029C8B1920}"/>
    <hyperlink ref="F248" r:id="rId24" xr:uid="{B564C677-E661-4EC4-979D-537A9174E4D8}"/>
    <hyperlink ref="F256" r:id="rId25" xr:uid="{F59C7B2F-37FF-4E97-82AB-0BE0E7697584}"/>
    <hyperlink ref="F261" r:id="rId26" xr:uid="{F5E34315-E9F5-4A8B-A7E0-E2C2AD280F41}"/>
    <hyperlink ref="F268" r:id="rId27" xr:uid="{13A250B5-FB95-4B0B-9C5F-570838C72FB8}"/>
    <hyperlink ref="F272" r:id="rId28" xr:uid="{86D85522-FEBB-4A0E-8888-7E7E4905E5A9}"/>
    <hyperlink ref="F277" r:id="rId29" xr:uid="{242C3B8F-2F76-4AE8-A0E6-64C91D584D7C}"/>
    <hyperlink ref="F281" r:id="rId30" xr:uid="{C4F3E04D-3E22-4FC8-AEC0-31B8B49125C7}"/>
    <hyperlink ref="F285" r:id="rId31" xr:uid="{7D0FCD7F-CDA1-4843-BF1C-3BD931291FF7}"/>
    <hyperlink ref="F291" r:id="rId32" xr:uid="{4503207D-C21F-4666-ADCB-B73642089743}"/>
    <hyperlink ref="F297" r:id="rId33" xr:uid="{01B01476-F54D-4621-B6AD-78480C88EB32}"/>
    <hyperlink ref="F303" r:id="rId34" xr:uid="{EACF2DEE-4A5F-4F90-87E0-F726A03DBB29}"/>
    <hyperlink ref="F315" r:id="rId35" xr:uid="{9BA666B4-696D-4C03-ABCC-22F04BCB1BD2}"/>
    <hyperlink ref="F332" r:id="rId36" xr:uid="{605AA87B-C964-46F1-BEC7-9D3B7074DA53}"/>
    <hyperlink ref="F335" r:id="rId37" xr:uid="{7C9E7B01-1E06-4017-964E-5467E2C52799}"/>
    <hyperlink ref="F340" r:id="rId38" xr:uid="{FE476507-1C33-4B64-A5BA-B365B7E3D5FA}"/>
    <hyperlink ref="F343" r:id="rId39" xr:uid="{9AD7427B-C2F3-4BAC-9122-0ACAD14ECC11}"/>
    <hyperlink ref="F346" r:id="rId40" xr:uid="{9D8D0105-6BF4-4E00-8252-449F6AEDFD39}"/>
    <hyperlink ref="F350" r:id="rId41" xr:uid="{0DD56313-03CC-4F67-9448-606C62F37D81}"/>
    <hyperlink ref="F353" r:id="rId42" xr:uid="{C34A4421-B5BC-4453-8EB8-77E21B69E040}"/>
    <hyperlink ref="F357" r:id="rId43" xr:uid="{D6ACFCC3-CF49-4646-BEC1-5FF53B4DF2C8}"/>
    <hyperlink ref="F361" r:id="rId44" xr:uid="{0673C2EE-DCDB-49E2-863C-6AACE71F2480}"/>
    <hyperlink ref="F365" r:id="rId45" xr:uid="{C683DADE-9827-49A8-B596-C03346759685}"/>
    <hyperlink ref="F369" r:id="rId46" xr:uid="{42F3BC98-9D91-4C4E-B3D6-5C7BD7D75D4A}"/>
    <hyperlink ref="F373" r:id="rId47" xr:uid="{223D1BA0-9EC8-4EB8-9304-E76A50289DA1}"/>
    <hyperlink ref="F377" r:id="rId48" xr:uid="{6C1D8957-4CCC-4663-B3F6-09AA9D995C8D}"/>
    <hyperlink ref="F381" r:id="rId49" xr:uid="{2B39F763-65BA-4073-B6F5-148946647BEC}"/>
    <hyperlink ref="F385" r:id="rId50" xr:uid="{1986FCB1-2414-4436-A713-53F76EEE4118}"/>
    <hyperlink ref="F389" r:id="rId51" xr:uid="{443D85E8-EC95-4285-A203-854D3389301E}"/>
    <hyperlink ref="F393" r:id="rId52" xr:uid="{8F5F67DD-D37D-4117-8C36-AEAB68AA9B1F}"/>
    <hyperlink ref="F400" r:id="rId53" xr:uid="{C5C59E55-8310-416E-B89A-6EA1A219C0C9}"/>
    <hyperlink ref="F406" r:id="rId54" xr:uid="{702BBAC4-8333-49D5-B3E8-93BC69BF670C}"/>
    <hyperlink ref="F409" r:id="rId55" xr:uid="{B907C0E9-3A8F-4E91-9BFD-3E1EA3F840A6}"/>
    <hyperlink ref="F413" r:id="rId56" xr:uid="{9F95DD6E-4D47-466A-8C23-F1B6DF18C483}"/>
    <hyperlink ref="F416" r:id="rId57" xr:uid="{2F39024C-AF53-4AE6-AF2E-1B1A964491E7}"/>
    <hyperlink ref="F419" r:id="rId58" xr:uid="{D21FB053-C954-4DA0-9E32-286525DF5BEB}"/>
    <hyperlink ref="F423" r:id="rId59" xr:uid="{1F10EADC-BAAE-4620-ACDC-239063ED63D0}"/>
    <hyperlink ref="F427" r:id="rId60" xr:uid="{650F4DDD-D027-4007-A8F7-23B8A896B045}"/>
    <hyperlink ref="F436" r:id="rId61" xr:uid="{E5EF21F2-46E8-463E-BF79-2333FCC59C97}"/>
    <hyperlink ref="F449" r:id="rId62" xr:uid="{3A8482AA-847D-4D1D-A75B-E8AEC37D1337}"/>
    <hyperlink ref="F453" r:id="rId63" xr:uid="{D9FDA3AE-3BFD-4E79-8EC1-20850CD61757}"/>
    <hyperlink ref="F457" r:id="rId64" xr:uid="{F64E7026-F49A-4DCC-932A-A93B6C8A44DE}"/>
    <hyperlink ref="F464" r:id="rId65" xr:uid="{BF206056-2DC3-4D4E-8305-8631EAC3E82D}"/>
    <hyperlink ref="F476" r:id="rId66" xr:uid="{55ADC3A7-654E-4F3E-8923-0E9A0E575682}"/>
    <hyperlink ref="F481" r:id="rId67" xr:uid="{D29EDD1B-FD75-437B-8075-D8903C95C6B4}"/>
    <hyperlink ref="F488" r:id="rId68" xr:uid="{E662E601-0B82-402E-9EB5-6837626A801E}"/>
    <hyperlink ref="F491" r:id="rId69" xr:uid="{0D4A8263-B7E9-425B-8275-688CEC236315}"/>
    <hyperlink ref="F496" r:id="rId70" xr:uid="{57AE27A4-C859-4D8A-A901-71BD075ECEC1}"/>
    <hyperlink ref="F499" r:id="rId71" xr:uid="{820D55E0-BEF9-4726-BB52-3695FC595EF3}"/>
    <hyperlink ref="F503" r:id="rId72" xr:uid="{138354F3-E46C-4C72-8E47-29112F0158DA}"/>
    <hyperlink ref="F509" r:id="rId73" xr:uid="{60D486D5-515E-4B3C-A95A-447FCE8E14ED}"/>
    <hyperlink ref="F516" r:id="rId74" xr:uid="{4D66BC14-4879-4A40-8B0F-633927ACE91E}"/>
    <hyperlink ref="F519" r:id="rId75" xr:uid="{B37CFEB8-1B61-485E-9440-A7AEFD88CB73}"/>
    <hyperlink ref="F522" r:id="rId76" xr:uid="{92EEAA06-8D21-4BD4-B3D5-3E5EFFC9307E}"/>
    <hyperlink ref="F525" r:id="rId77" xr:uid="{0B04A783-DF65-4A01-A0B1-AE4431F23CE7}"/>
    <hyperlink ref="F530" r:id="rId78" xr:uid="{00B30D71-69B9-4F50-AF4F-3361AE47A208}"/>
    <hyperlink ref="F534" r:id="rId79" xr:uid="{BF8558A4-92FC-439F-998A-B1A24B6EC8C5}"/>
    <hyperlink ref="F538" r:id="rId80" xr:uid="{1E1FDEBF-F489-4DC2-AD97-C278F51E124E}"/>
    <hyperlink ref="F542" r:id="rId81" xr:uid="{8ECEE790-CDBF-48B7-A135-26A1DA6FB539}"/>
    <hyperlink ref="F547" r:id="rId82" xr:uid="{2BA1C0D5-BC4F-4F34-9EFF-F187A1D1C8FE}"/>
    <hyperlink ref="F552" r:id="rId83" xr:uid="{B61D41C3-DECC-4A3E-AD9E-F33CB13E97FE}"/>
    <hyperlink ref="F557" r:id="rId84" xr:uid="{363253F6-FBE6-4B30-9F87-891650542FE7}"/>
    <hyperlink ref="F560" r:id="rId85" xr:uid="{E91C20E4-9197-40F3-A5E1-B0B57EC336EC}"/>
    <hyperlink ref="F565" r:id="rId86" xr:uid="{51696CD7-9C1A-4A27-A97E-E2695156E510}"/>
    <hyperlink ref="F571" r:id="rId87" xr:uid="{C8241C8B-FBDB-4D4F-9D3E-C33A7B1389A6}"/>
    <hyperlink ref="F575" r:id="rId88" xr:uid="{F40F404E-6E3E-4CCE-AEBD-D3935F88BE3D}"/>
    <hyperlink ref="F580" r:id="rId89" xr:uid="{DF7BD94F-4FC0-41A8-A9D8-F65D6C52B9CA}"/>
    <hyperlink ref="F589" r:id="rId90" xr:uid="{DF1AF3D4-A9B8-48E9-8983-8308F8F1063F}"/>
    <hyperlink ref="F597" r:id="rId91" xr:uid="{90C6ED99-5E3C-4147-8A86-8CF582E9CA5D}"/>
    <hyperlink ref="F623" r:id="rId92" xr:uid="{7B20B0DF-358D-4770-B360-B19A665388ED}"/>
    <hyperlink ref="F648" r:id="rId93" xr:uid="{C1E1995B-1698-408B-B2A3-CFBD177F71AB}"/>
    <hyperlink ref="F651" r:id="rId94" xr:uid="{8A958D74-AA4E-4FCD-B878-30662BCDC098}"/>
    <hyperlink ref="F660" r:id="rId95" xr:uid="{FC0614F3-4DE7-405D-B2DD-5695B46C864A}"/>
    <hyperlink ref="F680" r:id="rId96" xr:uid="{46704F1F-0F01-4B6C-A648-10769714A9A3}"/>
    <hyperlink ref="F687" r:id="rId97" xr:uid="{AEA17B5B-67F4-47D3-A139-7E93B93BD63C}"/>
    <hyperlink ref="F701" r:id="rId98" xr:uid="{B3B83571-E560-44CE-A6BE-16DB6022E6AC}"/>
    <hyperlink ref="F714" r:id="rId99" xr:uid="{D268EEA0-AEE0-4133-B7B1-431B448F539C}"/>
    <hyperlink ref="F728" r:id="rId100" xr:uid="{77855004-26E0-483D-98A1-7E4BE18C8F9A}"/>
    <hyperlink ref="F746" r:id="rId101" xr:uid="{136F09A5-878C-4FFB-98EC-E19EA3DB0946}"/>
    <hyperlink ref="F757" r:id="rId102" xr:uid="{EA2CA5BB-92B3-4B51-900D-2D6AF6FEB60F}"/>
    <hyperlink ref="F764" r:id="rId103" xr:uid="{6081F2AA-88FD-4D34-BC02-77071B5A5AC0}"/>
    <hyperlink ref="F768" r:id="rId104" xr:uid="{41032C25-76BE-4ECD-8357-F7E9E8491D3F}"/>
    <hyperlink ref="F786" r:id="rId105" xr:uid="{2BDFC4C7-7552-47F7-947F-D64D898B4DDE}"/>
    <hyperlink ref="F797" r:id="rId106" xr:uid="{5037D29C-BB91-433B-A885-68F3C4113AFC}"/>
    <hyperlink ref="F803" r:id="rId107" xr:uid="{40D0C088-197F-4121-8A73-E91E9A6B0CDE}"/>
    <hyperlink ref="F809" r:id="rId108" xr:uid="{730C7F1F-202E-4402-9B01-9A2EC828FF63}"/>
    <hyperlink ref="F814" r:id="rId109" xr:uid="{E5D688B9-0EF0-4D59-B875-B288595B4678}"/>
    <hyperlink ref="F817" r:id="rId110" xr:uid="{53F51EC6-0BE0-43D6-AB88-83B0AD39D3FB}"/>
    <hyperlink ref="F821" r:id="rId111" xr:uid="{9D0F5FE1-7B1B-4963-9929-9339E7EFA531}"/>
    <hyperlink ref="F824" r:id="rId112" xr:uid="{98BC9AFF-C95B-4FB5-891E-5E6E5A6E91D1}"/>
    <hyperlink ref="F830" r:id="rId113" xr:uid="{14D027E8-BE4E-4DF6-A643-16B726D2D2E2}"/>
    <hyperlink ref="F835" r:id="rId114" xr:uid="{46DD859C-22B5-452A-BF54-DA43629DA7D0}"/>
    <hyperlink ref="F838" r:id="rId115" xr:uid="{76D0B262-FF74-475A-A727-D3F6A3B87382}"/>
    <hyperlink ref="F842" r:id="rId116" xr:uid="{8C5ADF65-68C2-4A15-9D82-0B85D968C1C6}"/>
    <hyperlink ref="F869" r:id="rId117" xr:uid="{94DAF4C4-7374-41DA-BFBD-1ACA87F623C8}"/>
    <hyperlink ref="F880" r:id="rId118" xr:uid="{A36C7437-2258-4AD6-8704-F7F2CDA45787}"/>
    <hyperlink ref="F893" r:id="rId119" xr:uid="{7C026931-4562-4AF0-A35D-7350AA8794DA}"/>
    <hyperlink ref="F901" r:id="rId120" xr:uid="{3F27E363-D819-4912-9007-FD8F49A8EFC3}"/>
    <hyperlink ref="F912" r:id="rId121" xr:uid="{685F4923-9E34-4BB1-A229-9D48E7423A47}"/>
    <hyperlink ref="F919" r:id="rId122" xr:uid="{63B4CE8E-476F-42B1-8B9E-EEE43B780678}"/>
    <hyperlink ref="F927" r:id="rId123" xr:uid="{A4415782-2143-4389-B209-0302943D2CF4}"/>
    <hyperlink ref="F931" r:id="rId124" xr:uid="{F17236DE-8DE9-4EC3-8270-5C182F82C216}"/>
    <hyperlink ref="F935" r:id="rId125" xr:uid="{E7ADA92A-B3B3-4316-BFF1-F3FB1D24EE68}"/>
    <hyperlink ref="F938" r:id="rId126" xr:uid="{FE9EEE94-FA81-4F66-98EB-F51C143F4307}"/>
    <hyperlink ref="F942" r:id="rId127" xr:uid="{73F1E2AB-1FE4-4295-B748-256D56D4EADE}"/>
    <hyperlink ref="F946" r:id="rId128" xr:uid="{82AC20ED-A806-446C-8048-5C63E98DCC50}"/>
    <hyperlink ref="F949" r:id="rId129" xr:uid="{C4C46685-BA82-4900-AC01-FD8A9CF7E1AD}"/>
    <hyperlink ref="F952" r:id="rId130" xr:uid="{0E5D2BEB-31C2-4B8C-BDD1-0DDB8E4AC318}"/>
    <hyperlink ref="F956" r:id="rId131" xr:uid="{13F71C08-40BB-466A-827C-11ECE9930AC8}"/>
    <hyperlink ref="F959" r:id="rId132" xr:uid="{2D3F2AC2-99E4-41A0-A0D1-568167C05E82}"/>
    <hyperlink ref="F964" r:id="rId133" xr:uid="{373220DF-7361-4623-BDA8-2BF4D8B0C290}"/>
    <hyperlink ref="F970" r:id="rId134" xr:uid="{EFF45D63-214E-477C-A7EC-61DF25BA16B4}"/>
    <hyperlink ref="F974" r:id="rId135" xr:uid="{4536F8BD-BC63-4D18-AF9F-64F1F4A19C6B}"/>
    <hyperlink ref="F983" r:id="rId136" xr:uid="{81CF1DDE-A5B9-41A7-9B0B-5EAACD14E692}"/>
    <hyperlink ref="F987" r:id="rId137" xr:uid="{7FC3593B-135E-49F4-918A-E058BEE47000}"/>
    <hyperlink ref="F991" r:id="rId138" xr:uid="{EA04BBB3-272C-4BB3-98DC-968FC85A1F07}"/>
    <hyperlink ref="F1008" r:id="rId139" xr:uid="{342D0B58-19CA-4113-9D9F-54425510CBB8}"/>
    <hyperlink ref="F1011" r:id="rId140" xr:uid="{2251C144-B4E1-439A-8799-C581001387DD}"/>
    <hyperlink ref="F1014" r:id="rId141" xr:uid="{958150C3-E802-43E5-8640-2E2A9DC9CDFA}"/>
    <hyperlink ref="F1018" r:id="rId142" xr:uid="{94C0F186-F2DB-44B1-B95D-A6C3C7F40650}"/>
    <hyperlink ref="F1022" r:id="rId143" xr:uid="{83D40A18-3E4B-410B-82BA-33BC05D485D8}"/>
    <hyperlink ref="F1027" r:id="rId144" xr:uid="{E0AD19C8-A6EA-484B-AAE9-0226DAD5E035}"/>
    <hyperlink ref="F1035" r:id="rId145" xr:uid="{673CC808-48BE-4458-9DAB-3DD2F2ECA579}"/>
    <hyperlink ref="F1041" r:id="rId146" xr:uid="{9E6E323D-007C-48E7-AEA8-DAEA5D687F8C}"/>
    <hyperlink ref="F1052" r:id="rId147" xr:uid="{E4991D9F-E19B-4BE7-AE8D-76E0E219A54A}"/>
    <hyperlink ref="F1058" r:id="rId148" xr:uid="{D68F6655-C9D8-4E4C-B3F5-28A2E3B40A1E}"/>
    <hyperlink ref="F1070" r:id="rId149" xr:uid="{DFE39026-CD51-45B2-A710-4F74C0F4EBF3}"/>
    <hyperlink ref="F1074" r:id="rId150" xr:uid="{CA90A828-4D92-44F0-AFDB-3CF01A2C35CB}"/>
    <hyperlink ref="F1078" r:id="rId151" xr:uid="{11BC41C1-A01C-4CCB-B0B3-1638F368F2F6}"/>
    <hyperlink ref="F1082" r:id="rId152" xr:uid="{660B13B1-BB61-417F-9ED8-5CFEC5AE0E14}"/>
    <hyperlink ref="F1090" r:id="rId153" xr:uid="{DC14D6E2-FD0A-4108-9FA2-87F8E55BF75C}"/>
    <hyperlink ref="F1098" r:id="rId154" xr:uid="{3CBA2C2B-F9DA-45A9-99A4-8CBD464E2DD2}"/>
    <hyperlink ref="F1102" r:id="rId155" xr:uid="{2D8D4948-19ED-4C22-A2A8-437127229DF6}"/>
    <hyperlink ref="F1106" r:id="rId156" xr:uid="{1DB24006-19DE-4BBC-9089-68DFEA3BA50F}"/>
    <hyperlink ref="F1110" r:id="rId157" xr:uid="{9345EFCE-039A-479C-8AC3-8B16D4658076}"/>
    <hyperlink ref="F1114" r:id="rId158" xr:uid="{11F2E19F-DA50-482D-8B28-A8929457D8AF}"/>
    <hyperlink ref="F1130" r:id="rId159" xr:uid="{066AF6C3-D59E-49FC-B8B5-CFF770C2E83B}"/>
    <hyperlink ref="F1136" r:id="rId160" xr:uid="{158FAC7A-80BB-4247-A636-0A626CCA7FFF}"/>
    <hyperlink ref="F1142" r:id="rId161" xr:uid="{ECA30FDE-6426-451D-A001-A8E8E96EC47E}"/>
    <hyperlink ref="F1146" r:id="rId162" xr:uid="{57547C17-7E72-427A-A733-27C143B40705}"/>
    <hyperlink ref="F1154" r:id="rId163" xr:uid="{7FEAC626-B44E-4AD1-B34D-02EC843C02F1}"/>
    <hyperlink ref="F1158" r:id="rId164" xr:uid="{EA789370-F4CE-4ED8-B785-D389ED4987ED}"/>
    <hyperlink ref="F1185" r:id="rId165" xr:uid="{7C166C36-FD47-4045-B15E-D853ED0D937C}"/>
    <hyperlink ref="F1196" r:id="rId166" xr:uid="{B773322B-E3CC-478E-9086-615931D6D813}"/>
    <hyperlink ref="F1209" r:id="rId167" xr:uid="{D0E9700D-892D-4946-99CF-170E6B64F63F}"/>
    <hyperlink ref="F1216" r:id="rId168" xr:uid="{04FD23BF-4402-4B61-AB72-3382CA55C093}"/>
    <hyperlink ref="F1225" r:id="rId169" xr:uid="{BF2612A6-9DF0-4DB7-AF4A-7CE1FAC1F8DC}"/>
    <hyperlink ref="F1242" r:id="rId170" xr:uid="{26955A8A-488C-4E6A-8C42-45DE226D55E1}"/>
    <hyperlink ref="F1257" r:id="rId171" xr:uid="{ABCC3B8F-D3AC-4E46-A358-991D430E2BCF}"/>
    <hyperlink ref="F1264" r:id="rId172" xr:uid="{8BB3EFF5-E2F8-453D-8B65-9A8B4FEE35A9}"/>
    <hyperlink ref="F1268" r:id="rId173" xr:uid="{7F1EBED0-67EA-458B-BF0B-FE4844DC406A}"/>
    <hyperlink ref="F1272" r:id="rId174" xr:uid="{5C7DA4AF-DF8A-4420-9C54-98CC297398EF}"/>
    <hyperlink ref="F1276" r:id="rId175" xr:uid="{E78DA665-1F31-4E15-B20A-EF59C78A0290}"/>
    <hyperlink ref="F1288" r:id="rId176" xr:uid="{96C95C48-A937-4A1D-9369-0385C706E4B7}"/>
    <hyperlink ref="F1297" r:id="rId177" xr:uid="{2476C96D-827F-4C1E-8D0A-450991DBD097}"/>
    <hyperlink ref="F1306" r:id="rId178" xr:uid="{0437499C-2877-45E8-8ACA-745E51B9CCA8}"/>
    <hyperlink ref="F1316" r:id="rId179" xr:uid="{EC45E3BA-4448-421A-9ADC-41B4DDF83306}"/>
    <hyperlink ref="F1322" r:id="rId180" xr:uid="{39BE474B-A46F-45CF-8C41-8A40E65E302A}"/>
    <hyperlink ref="F1411" r:id="rId181" xr:uid="{A8F432B3-F0D7-4139-B54F-4013966F224D}"/>
    <hyperlink ref="F1415" r:id="rId182" xr:uid="{77528448-4623-48BF-8731-6F4CF432BB24}"/>
    <hyperlink ref="F1437" r:id="rId183" xr:uid="{D7933782-F474-48B3-8E73-932CACC4AEC6}"/>
    <hyperlink ref="F1444" r:id="rId184" xr:uid="{69069993-D594-4C46-9A4E-F2B5DCB3BEA8}"/>
    <hyperlink ref="F1464" r:id="rId185" xr:uid="{A9A9F58C-124B-44C0-8029-09B61B5C05AE}"/>
    <hyperlink ref="F1468" r:id="rId186" xr:uid="{49C1A36D-063F-42BF-9C0F-8625D31C806C}"/>
    <hyperlink ref="F1472" r:id="rId187" xr:uid="{C88005A5-6892-4800-9577-123EB4321588}"/>
    <hyperlink ref="F1476" r:id="rId188" xr:uid="{C3C4A058-BE9D-4116-9B7B-57140604577B}"/>
    <hyperlink ref="F1484" r:id="rId189" xr:uid="{724526C8-32D6-43AE-8693-7200C288BF86}"/>
    <hyperlink ref="F1488" r:id="rId190" xr:uid="{4BDAB7FF-5C64-4696-A482-27BAD6379887}"/>
    <hyperlink ref="F1492" r:id="rId191" xr:uid="{886A79B5-1077-453F-83CA-B12F3906511C}"/>
    <hyperlink ref="F1518" r:id="rId192" xr:uid="{3371F2CB-FFCB-45CF-953C-A699C4EDF480}"/>
    <hyperlink ref="F1533" r:id="rId193" xr:uid="{1F9C6FFD-6930-417E-ACDE-FF4FC01527B3}"/>
    <hyperlink ref="F1536" r:id="rId194" xr:uid="{059C688E-42D8-4463-8CAB-512D93ADA9A5}"/>
    <hyperlink ref="F1543" r:id="rId195" xr:uid="{E0947EC6-CBBE-41A8-B180-20A0BF53EEE1}"/>
    <hyperlink ref="F1547" r:id="rId196" xr:uid="{38070F94-9DBA-4F68-859B-3C7596B9600E}"/>
    <hyperlink ref="F1554" r:id="rId197" xr:uid="{B23E56B6-6C40-4951-8DF4-B1675AEB7AC8}"/>
    <hyperlink ref="F1558" r:id="rId198" xr:uid="{3D61346E-6E6F-487A-AFED-C2E5A25F8998}"/>
    <hyperlink ref="F1562" r:id="rId199" xr:uid="{E23673CA-3138-47A4-9A6C-1D61A7527098}"/>
    <hyperlink ref="F1570" r:id="rId200" xr:uid="{0C37F66B-B110-4937-A455-76FE24C738E4}"/>
    <hyperlink ref="F1578" r:id="rId201" xr:uid="{1B674D38-4959-4E71-8553-14F834371070}"/>
    <hyperlink ref="F1585" r:id="rId202" xr:uid="{17520909-F17C-4EEB-AE67-49ED14EC48B2}"/>
    <hyperlink ref="F1595" r:id="rId203" xr:uid="{2D2B8F3B-00D0-4298-978F-63D86E9609D8}"/>
    <hyperlink ref="F1601" r:id="rId204" xr:uid="{017C92EA-3BC9-46AE-878A-4B367F3E14D0}"/>
    <hyperlink ref="F1607" r:id="rId205" xr:uid="{B4DCDA82-59BD-47E2-9D95-3C7C4092FCB3}"/>
    <hyperlink ref="F1610" r:id="rId206" xr:uid="{CDCE6E3E-C89F-4683-955C-FC400E89A2DD}"/>
    <hyperlink ref="F1614" r:id="rId207" xr:uid="{BE8974C3-08C4-4665-849C-9316471C4C3F}"/>
    <hyperlink ref="F1619" r:id="rId208" xr:uid="{A1FDC989-FCE0-4FF3-ABB3-EB9C8AFA4EC4}"/>
    <hyperlink ref="F1622" r:id="rId209" xr:uid="{FD0C7F8E-E711-43EF-8D35-621A860AE399}"/>
    <hyperlink ref="F1627" r:id="rId210" xr:uid="{2138BD90-916F-4210-AA75-74CDF11B78C8}"/>
    <hyperlink ref="F1630" r:id="rId211" xr:uid="{31703E4B-43CA-41DC-99EF-985937177E88}"/>
    <hyperlink ref="F1634" r:id="rId212" xr:uid="{2B8B4A88-39E0-468E-B184-B6FA3EA346C8}"/>
    <hyperlink ref="F1648" r:id="rId213" xr:uid="{F4208D4C-EF29-4003-9955-1270B95C150A}"/>
    <hyperlink ref="F1659" r:id="rId214" xr:uid="{E6D9012E-5671-442E-97AB-F58431B66FE6}"/>
    <hyperlink ref="F1670" r:id="rId215" xr:uid="{E30BE2FD-6C33-4AE5-8EDF-0C0756542832}"/>
    <hyperlink ref="F1687" r:id="rId216" xr:uid="{4FDA3674-0715-4295-96F8-6373EA83D864}"/>
    <hyperlink ref="F1694" r:id="rId217" xr:uid="{FD2489AC-1D3A-4FB5-B2F3-AD3D8424F03E}"/>
    <hyperlink ref="F1709" r:id="rId218" xr:uid="{78B34E77-20D2-41EF-87B3-672A692F8C15}"/>
    <hyperlink ref="F1712" r:id="rId219" xr:uid="{A56B50CA-6E4C-4FA8-BCBA-9F55CEAE090A}"/>
    <hyperlink ref="F1715" r:id="rId220" xr:uid="{26E9AAAE-7410-4031-85A4-D5AECD10D3CA}"/>
    <hyperlink ref="F1718" r:id="rId221" xr:uid="{F716132F-E505-411C-8AE1-6D4698571B05}"/>
    <hyperlink ref="F1721" r:id="rId222" xr:uid="{04C411A8-46C2-47F4-92E7-58A6D1D23FF7}"/>
    <hyperlink ref="F1724" r:id="rId223" xr:uid="{B49108AF-A8AB-40CC-AAEF-A5577A2540F7}"/>
    <hyperlink ref="F1728" r:id="rId224" xr:uid="{3BE1EF9A-14E3-4BBE-9C02-90EEA04FE60E}"/>
    <hyperlink ref="F1732" r:id="rId225" xr:uid="{544E3F8B-7FD6-4E6C-ACFB-5BA91BBCFAD0}"/>
    <hyperlink ref="F1735" r:id="rId226" xr:uid="{D217F738-9D3E-422E-BED0-709C293F9B72}"/>
    <hyperlink ref="F1738" r:id="rId227" xr:uid="{1F2CACAB-BF29-4598-8906-759993ED7E9C}"/>
    <hyperlink ref="F1741" r:id="rId228" xr:uid="{F6C9C38A-126C-44BC-856C-6DA092647AC5}"/>
    <hyperlink ref="F1745" r:id="rId229" xr:uid="{7F3FDB38-F451-48D6-BF0B-5B7FD669097A}"/>
    <hyperlink ref="F1750" r:id="rId230" xr:uid="{E54E2F4F-C53E-457C-BE7E-E4F389745455}"/>
    <hyperlink ref="F1753" r:id="rId231" xr:uid="{02EAFDF6-296B-4DC7-8364-36C17DF10B07}"/>
    <hyperlink ref="F1756" r:id="rId232" xr:uid="{F61444C1-827E-4B01-80FA-FAD284221E60}"/>
    <hyperlink ref="F1760" r:id="rId233" xr:uid="{72C666B3-03B2-4464-A34A-9276B07D1D54}"/>
    <hyperlink ref="F1775" r:id="rId234" xr:uid="{A4430610-3ACE-4A54-8A13-C812004A4A41}"/>
  </hyperlinks>
  <pageMargins left="0.7" right="0.7" top="0.78749999999999998" bottom="0.78749999999999998" header="0.51180555555555496" footer="0.51180555555555496"/>
  <pageSetup paperSize="9" firstPageNumber="0"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3BD89-F979-4799-95E6-20B05079787F}">
  <dimension ref="A1:K219"/>
  <sheetViews>
    <sheetView workbookViewId="0">
      <selection activeCell="R4" sqref="R4"/>
    </sheetView>
  </sheetViews>
  <sheetFormatPr defaultRowHeight="15" x14ac:dyDescent="0.25"/>
  <cols>
    <col min="1" max="1" width="7.140625" style="295" customWidth="1"/>
    <col min="2" max="2" width="1.42578125" style="295" customWidth="1"/>
    <col min="3" max="4" width="4.28515625" style="295" customWidth="1"/>
    <col min="5" max="5" width="10" style="295" customWidth="1"/>
    <col min="6" max="6" width="7.85546875" style="295" customWidth="1"/>
    <col min="7" max="7" width="4.28515625" style="295" customWidth="1"/>
    <col min="8" max="8" width="66.7109375" style="295" customWidth="1"/>
    <col min="9" max="10" width="17.140625" style="295" customWidth="1"/>
    <col min="11" max="11" width="1.42578125" style="295" customWidth="1"/>
  </cols>
  <sheetData>
    <row r="1" spans="2:11" customFormat="1" ht="37.5" customHeight="1" x14ac:dyDescent="0.25"/>
    <row r="2" spans="2:11" customFormat="1" ht="7.5" customHeight="1" x14ac:dyDescent="0.25">
      <c r="B2" s="222"/>
      <c r="C2" s="223"/>
      <c r="D2" s="223"/>
      <c r="E2" s="223"/>
      <c r="F2" s="223"/>
      <c r="G2" s="223"/>
      <c r="H2" s="223"/>
      <c r="I2" s="223"/>
      <c r="J2" s="223"/>
      <c r="K2" s="224"/>
    </row>
    <row r="3" spans="2:11" s="69" customFormat="1" ht="45" customHeight="1" x14ac:dyDescent="0.25">
      <c r="B3" s="225"/>
      <c r="C3" s="489" t="s">
        <v>4257</v>
      </c>
      <c r="D3" s="489"/>
      <c r="E3" s="489"/>
      <c r="F3" s="489"/>
      <c r="G3" s="489"/>
      <c r="H3" s="489"/>
      <c r="I3" s="489"/>
      <c r="J3" s="489"/>
      <c r="K3" s="226"/>
    </row>
    <row r="4" spans="2:11" customFormat="1" ht="25.5" customHeight="1" x14ac:dyDescent="0.3">
      <c r="B4" s="227"/>
      <c r="C4" s="495" t="s">
        <v>4258</v>
      </c>
      <c r="D4" s="495"/>
      <c r="E4" s="495"/>
      <c r="F4" s="495"/>
      <c r="G4" s="495"/>
      <c r="H4" s="495"/>
      <c r="I4" s="495"/>
      <c r="J4" s="495"/>
      <c r="K4" s="228"/>
    </row>
    <row r="5" spans="2:11" customFormat="1" ht="5.25" customHeight="1" x14ac:dyDescent="0.25">
      <c r="B5" s="227"/>
      <c r="C5" s="229"/>
      <c r="D5" s="229"/>
      <c r="E5" s="229"/>
      <c r="F5" s="229"/>
      <c r="G5" s="229"/>
      <c r="H5" s="229"/>
      <c r="I5" s="229"/>
      <c r="J5" s="229"/>
      <c r="K5" s="228"/>
    </row>
    <row r="6" spans="2:11" customFormat="1" ht="15" customHeight="1" x14ac:dyDescent="0.25">
      <c r="B6" s="227"/>
      <c r="C6" s="494" t="s">
        <v>4259</v>
      </c>
      <c r="D6" s="494"/>
      <c r="E6" s="494"/>
      <c r="F6" s="494"/>
      <c r="G6" s="494"/>
      <c r="H6" s="494"/>
      <c r="I6" s="494"/>
      <c r="J6" s="494"/>
      <c r="K6" s="228"/>
    </row>
    <row r="7" spans="2:11" customFormat="1" ht="15" customHeight="1" x14ac:dyDescent="0.25">
      <c r="B7" s="231"/>
      <c r="C7" s="494" t="s">
        <v>4260</v>
      </c>
      <c r="D7" s="494"/>
      <c r="E7" s="494"/>
      <c r="F7" s="494"/>
      <c r="G7" s="494"/>
      <c r="H7" s="494"/>
      <c r="I7" s="494"/>
      <c r="J7" s="494"/>
      <c r="K7" s="228"/>
    </row>
    <row r="8" spans="2:11" customFormat="1" ht="12.75" customHeight="1" x14ac:dyDescent="0.25">
      <c r="B8" s="231"/>
      <c r="C8" s="230"/>
      <c r="D8" s="230"/>
      <c r="E8" s="230"/>
      <c r="F8" s="230"/>
      <c r="G8" s="230"/>
      <c r="H8" s="230"/>
      <c r="I8" s="230"/>
      <c r="J8" s="230"/>
      <c r="K8" s="228"/>
    </row>
    <row r="9" spans="2:11" customFormat="1" ht="15" customHeight="1" x14ac:dyDescent="0.25">
      <c r="B9" s="231"/>
      <c r="C9" s="494" t="s">
        <v>4261</v>
      </c>
      <c r="D9" s="494"/>
      <c r="E9" s="494"/>
      <c r="F9" s="494"/>
      <c r="G9" s="494"/>
      <c r="H9" s="494"/>
      <c r="I9" s="494"/>
      <c r="J9" s="494"/>
      <c r="K9" s="228"/>
    </row>
    <row r="10" spans="2:11" customFormat="1" ht="15" customHeight="1" x14ac:dyDescent="0.25">
      <c r="B10" s="231"/>
      <c r="C10" s="230"/>
      <c r="D10" s="494" t="s">
        <v>4262</v>
      </c>
      <c r="E10" s="494"/>
      <c r="F10" s="494"/>
      <c r="G10" s="494"/>
      <c r="H10" s="494"/>
      <c r="I10" s="494"/>
      <c r="J10" s="494"/>
      <c r="K10" s="228"/>
    </row>
    <row r="11" spans="2:11" customFormat="1" ht="15" customHeight="1" x14ac:dyDescent="0.25">
      <c r="B11" s="231"/>
      <c r="C11" s="232"/>
      <c r="D11" s="494" t="s">
        <v>4263</v>
      </c>
      <c r="E11" s="494"/>
      <c r="F11" s="494"/>
      <c r="G11" s="494"/>
      <c r="H11" s="494"/>
      <c r="I11" s="494"/>
      <c r="J11" s="494"/>
      <c r="K11" s="228"/>
    </row>
    <row r="12" spans="2:11" customFormat="1" ht="15" customHeight="1" x14ac:dyDescent="0.25">
      <c r="B12" s="231"/>
      <c r="C12" s="232"/>
      <c r="D12" s="230"/>
      <c r="E12" s="230"/>
      <c r="F12" s="230"/>
      <c r="G12" s="230"/>
      <c r="H12" s="230"/>
      <c r="I12" s="230"/>
      <c r="J12" s="230"/>
      <c r="K12" s="228"/>
    </row>
    <row r="13" spans="2:11" customFormat="1" ht="15" customHeight="1" x14ac:dyDescent="0.25">
      <c r="B13" s="231"/>
      <c r="C13" s="232"/>
      <c r="D13" s="233" t="s">
        <v>4264</v>
      </c>
      <c r="E13" s="230"/>
      <c r="F13" s="230"/>
      <c r="G13" s="230"/>
      <c r="H13" s="230"/>
      <c r="I13" s="230"/>
      <c r="J13" s="230"/>
      <c r="K13" s="228"/>
    </row>
    <row r="14" spans="2:11" customFormat="1" ht="12.75" customHeight="1" x14ac:dyDescent="0.25">
      <c r="B14" s="231"/>
      <c r="C14" s="232"/>
      <c r="D14" s="232"/>
      <c r="E14" s="232"/>
      <c r="F14" s="232"/>
      <c r="G14" s="232"/>
      <c r="H14" s="232"/>
      <c r="I14" s="232"/>
      <c r="J14" s="232"/>
      <c r="K14" s="228"/>
    </row>
    <row r="15" spans="2:11" customFormat="1" ht="15" customHeight="1" x14ac:dyDescent="0.25">
      <c r="B15" s="231"/>
      <c r="C15" s="232"/>
      <c r="D15" s="494" t="s">
        <v>4265</v>
      </c>
      <c r="E15" s="494"/>
      <c r="F15" s="494"/>
      <c r="G15" s="494"/>
      <c r="H15" s="494"/>
      <c r="I15" s="494"/>
      <c r="J15" s="494"/>
      <c r="K15" s="228"/>
    </row>
    <row r="16" spans="2:11" customFormat="1" ht="15" customHeight="1" x14ac:dyDescent="0.25">
      <c r="B16" s="231"/>
      <c r="C16" s="232"/>
      <c r="D16" s="494" t="s">
        <v>4266</v>
      </c>
      <c r="E16" s="494"/>
      <c r="F16" s="494"/>
      <c r="G16" s="494"/>
      <c r="H16" s="494"/>
      <c r="I16" s="494"/>
      <c r="J16" s="494"/>
      <c r="K16" s="228"/>
    </row>
    <row r="17" spans="2:11" customFormat="1" ht="15" customHeight="1" x14ac:dyDescent="0.25">
      <c r="B17" s="231"/>
      <c r="C17" s="232"/>
      <c r="D17" s="494" t="s">
        <v>4267</v>
      </c>
      <c r="E17" s="494"/>
      <c r="F17" s="494"/>
      <c r="G17" s="494"/>
      <c r="H17" s="494"/>
      <c r="I17" s="494"/>
      <c r="J17" s="494"/>
      <c r="K17" s="228"/>
    </row>
    <row r="18" spans="2:11" customFormat="1" ht="15" customHeight="1" x14ac:dyDescent="0.25">
      <c r="B18" s="231"/>
      <c r="C18" s="232"/>
      <c r="D18" s="232"/>
      <c r="E18" s="234" t="s">
        <v>4268</v>
      </c>
      <c r="F18" s="494" t="s">
        <v>4269</v>
      </c>
      <c r="G18" s="494"/>
      <c r="H18" s="494"/>
      <c r="I18" s="494"/>
      <c r="J18" s="494"/>
      <c r="K18" s="228"/>
    </row>
    <row r="19" spans="2:11" customFormat="1" ht="15" customHeight="1" x14ac:dyDescent="0.25">
      <c r="B19" s="231"/>
      <c r="C19" s="232"/>
      <c r="D19" s="232"/>
      <c r="E19" s="234" t="s">
        <v>4270</v>
      </c>
      <c r="F19" s="494" t="s">
        <v>4271</v>
      </c>
      <c r="G19" s="494"/>
      <c r="H19" s="494"/>
      <c r="I19" s="494"/>
      <c r="J19" s="494"/>
      <c r="K19" s="228"/>
    </row>
    <row r="20" spans="2:11" customFormat="1" ht="15" customHeight="1" x14ac:dyDescent="0.25">
      <c r="B20" s="231"/>
      <c r="C20" s="232"/>
      <c r="D20" s="232"/>
      <c r="E20" s="234" t="s">
        <v>4272</v>
      </c>
      <c r="F20" s="494" t="s">
        <v>4273</v>
      </c>
      <c r="G20" s="494"/>
      <c r="H20" s="494"/>
      <c r="I20" s="494"/>
      <c r="J20" s="494"/>
      <c r="K20" s="228"/>
    </row>
    <row r="21" spans="2:11" customFormat="1" ht="15" customHeight="1" x14ac:dyDescent="0.25">
      <c r="B21" s="231"/>
      <c r="C21" s="232"/>
      <c r="D21" s="232"/>
      <c r="E21" s="234" t="s">
        <v>4274</v>
      </c>
      <c r="F21" s="494" t="s">
        <v>4275</v>
      </c>
      <c r="G21" s="494"/>
      <c r="H21" s="494"/>
      <c r="I21" s="494"/>
      <c r="J21" s="494"/>
      <c r="K21" s="228"/>
    </row>
    <row r="22" spans="2:11" customFormat="1" ht="15" customHeight="1" x14ac:dyDescent="0.25">
      <c r="B22" s="231"/>
      <c r="C22" s="232"/>
      <c r="D22" s="232"/>
      <c r="E22" s="234" t="s">
        <v>4276</v>
      </c>
      <c r="F22" s="494" t="s">
        <v>4277</v>
      </c>
      <c r="G22" s="494"/>
      <c r="H22" s="494"/>
      <c r="I22" s="494"/>
      <c r="J22" s="494"/>
      <c r="K22" s="228"/>
    </row>
    <row r="23" spans="2:11" customFormat="1" ht="15" customHeight="1" x14ac:dyDescent="0.25">
      <c r="B23" s="231"/>
      <c r="C23" s="232"/>
      <c r="D23" s="232"/>
      <c r="E23" s="234" t="s">
        <v>4278</v>
      </c>
      <c r="F23" s="494" t="s">
        <v>4279</v>
      </c>
      <c r="G23" s="494"/>
      <c r="H23" s="494"/>
      <c r="I23" s="494"/>
      <c r="J23" s="494"/>
      <c r="K23" s="228"/>
    </row>
    <row r="24" spans="2:11" customFormat="1" ht="12.75" customHeight="1" x14ac:dyDescent="0.25">
      <c r="B24" s="231"/>
      <c r="C24" s="232"/>
      <c r="D24" s="232"/>
      <c r="E24" s="232"/>
      <c r="F24" s="232"/>
      <c r="G24" s="232"/>
      <c r="H24" s="232"/>
      <c r="I24" s="232"/>
      <c r="J24" s="232"/>
      <c r="K24" s="228"/>
    </row>
    <row r="25" spans="2:11" customFormat="1" ht="15" customHeight="1" x14ac:dyDescent="0.25">
      <c r="B25" s="231"/>
      <c r="C25" s="494" t="s">
        <v>4280</v>
      </c>
      <c r="D25" s="494"/>
      <c r="E25" s="494"/>
      <c r="F25" s="494"/>
      <c r="G25" s="494"/>
      <c r="H25" s="494"/>
      <c r="I25" s="494"/>
      <c r="J25" s="494"/>
      <c r="K25" s="228"/>
    </row>
    <row r="26" spans="2:11" customFormat="1" ht="15" customHeight="1" x14ac:dyDescent="0.25">
      <c r="B26" s="231"/>
      <c r="C26" s="494" t="s">
        <v>4281</v>
      </c>
      <c r="D26" s="494"/>
      <c r="E26" s="494"/>
      <c r="F26" s="494"/>
      <c r="G26" s="494"/>
      <c r="H26" s="494"/>
      <c r="I26" s="494"/>
      <c r="J26" s="494"/>
      <c r="K26" s="228"/>
    </row>
    <row r="27" spans="2:11" customFormat="1" ht="15" customHeight="1" x14ac:dyDescent="0.25">
      <c r="B27" s="231"/>
      <c r="C27" s="230"/>
      <c r="D27" s="494" t="s">
        <v>4282</v>
      </c>
      <c r="E27" s="494"/>
      <c r="F27" s="494"/>
      <c r="G27" s="494"/>
      <c r="H27" s="494"/>
      <c r="I27" s="494"/>
      <c r="J27" s="494"/>
      <c r="K27" s="228"/>
    </row>
    <row r="28" spans="2:11" customFormat="1" ht="15" customHeight="1" x14ac:dyDescent="0.25">
      <c r="B28" s="231"/>
      <c r="C28" s="232"/>
      <c r="D28" s="494" t="s">
        <v>4283</v>
      </c>
      <c r="E28" s="494"/>
      <c r="F28" s="494"/>
      <c r="G28" s="494"/>
      <c r="H28" s="494"/>
      <c r="I28" s="494"/>
      <c r="J28" s="494"/>
      <c r="K28" s="228"/>
    </row>
    <row r="29" spans="2:11" customFormat="1" ht="12.75" customHeight="1" x14ac:dyDescent="0.25">
      <c r="B29" s="231"/>
      <c r="C29" s="232"/>
      <c r="D29" s="232"/>
      <c r="E29" s="232"/>
      <c r="F29" s="232"/>
      <c r="G29" s="232"/>
      <c r="H29" s="232"/>
      <c r="I29" s="232"/>
      <c r="J29" s="232"/>
      <c r="K29" s="228"/>
    </row>
    <row r="30" spans="2:11" customFormat="1" ht="15" customHeight="1" x14ac:dyDescent="0.25">
      <c r="B30" s="231"/>
      <c r="C30" s="232"/>
      <c r="D30" s="494" t="s">
        <v>4284</v>
      </c>
      <c r="E30" s="494"/>
      <c r="F30" s="494"/>
      <c r="G30" s="494"/>
      <c r="H30" s="494"/>
      <c r="I30" s="494"/>
      <c r="J30" s="494"/>
      <c r="K30" s="228"/>
    </row>
    <row r="31" spans="2:11" customFormat="1" ht="15" customHeight="1" x14ac:dyDescent="0.25">
      <c r="B31" s="231"/>
      <c r="C31" s="232"/>
      <c r="D31" s="494" t="s">
        <v>4285</v>
      </c>
      <c r="E31" s="494"/>
      <c r="F31" s="494"/>
      <c r="G31" s="494"/>
      <c r="H31" s="494"/>
      <c r="I31" s="494"/>
      <c r="J31" s="494"/>
      <c r="K31" s="228"/>
    </row>
    <row r="32" spans="2:11" customFormat="1" ht="12.75" customHeight="1" x14ac:dyDescent="0.25">
      <c r="B32" s="231"/>
      <c r="C32" s="232"/>
      <c r="D32" s="232"/>
      <c r="E32" s="232"/>
      <c r="F32" s="232"/>
      <c r="G32" s="232"/>
      <c r="H32" s="232"/>
      <c r="I32" s="232"/>
      <c r="J32" s="232"/>
      <c r="K32" s="228"/>
    </row>
    <row r="33" spans="2:11" customFormat="1" ht="15" customHeight="1" x14ac:dyDescent="0.25">
      <c r="B33" s="231"/>
      <c r="C33" s="232"/>
      <c r="D33" s="494" t="s">
        <v>4286</v>
      </c>
      <c r="E33" s="494"/>
      <c r="F33" s="494"/>
      <c r="G33" s="494"/>
      <c r="H33" s="494"/>
      <c r="I33" s="494"/>
      <c r="J33" s="494"/>
      <c r="K33" s="228"/>
    </row>
    <row r="34" spans="2:11" customFormat="1" ht="15" customHeight="1" x14ac:dyDescent="0.25">
      <c r="B34" s="231"/>
      <c r="C34" s="232"/>
      <c r="D34" s="494" t="s">
        <v>4287</v>
      </c>
      <c r="E34" s="494"/>
      <c r="F34" s="494"/>
      <c r="G34" s="494"/>
      <c r="H34" s="494"/>
      <c r="I34" s="494"/>
      <c r="J34" s="494"/>
      <c r="K34" s="228"/>
    </row>
    <row r="35" spans="2:11" customFormat="1" ht="15" customHeight="1" x14ac:dyDescent="0.25">
      <c r="B35" s="231"/>
      <c r="C35" s="232"/>
      <c r="D35" s="494" t="s">
        <v>4288</v>
      </c>
      <c r="E35" s="494"/>
      <c r="F35" s="494"/>
      <c r="G35" s="494"/>
      <c r="H35" s="494"/>
      <c r="I35" s="494"/>
      <c r="J35" s="494"/>
      <c r="K35" s="228"/>
    </row>
    <row r="36" spans="2:11" customFormat="1" ht="15" customHeight="1" x14ac:dyDescent="0.25">
      <c r="B36" s="231"/>
      <c r="C36" s="232"/>
      <c r="D36" s="230"/>
      <c r="E36" s="233" t="s">
        <v>846</v>
      </c>
      <c r="F36" s="230"/>
      <c r="G36" s="494" t="s">
        <v>4289</v>
      </c>
      <c r="H36" s="494"/>
      <c r="I36" s="494"/>
      <c r="J36" s="494"/>
      <c r="K36" s="228"/>
    </row>
    <row r="37" spans="2:11" customFormat="1" ht="30.75" customHeight="1" x14ac:dyDescent="0.25">
      <c r="B37" s="231"/>
      <c r="C37" s="232"/>
      <c r="D37" s="230"/>
      <c r="E37" s="233" t="s">
        <v>4290</v>
      </c>
      <c r="F37" s="230"/>
      <c r="G37" s="494" t="s">
        <v>4291</v>
      </c>
      <c r="H37" s="494"/>
      <c r="I37" s="494"/>
      <c r="J37" s="494"/>
      <c r="K37" s="228"/>
    </row>
    <row r="38" spans="2:11" customFormat="1" ht="15" customHeight="1" x14ac:dyDescent="0.25">
      <c r="B38" s="231"/>
      <c r="C38" s="232"/>
      <c r="D38" s="230"/>
      <c r="E38" s="233" t="s">
        <v>34</v>
      </c>
      <c r="F38" s="230"/>
      <c r="G38" s="494" t="s">
        <v>445</v>
      </c>
      <c r="H38" s="494"/>
      <c r="I38" s="494"/>
      <c r="J38" s="494"/>
      <c r="K38" s="228"/>
    </row>
    <row r="39" spans="2:11" customFormat="1" ht="15" customHeight="1" x14ac:dyDescent="0.25">
      <c r="B39" s="231"/>
      <c r="C39" s="232"/>
      <c r="D39" s="230"/>
      <c r="E39" s="233" t="s">
        <v>35</v>
      </c>
      <c r="F39" s="230"/>
      <c r="G39" s="494" t="s">
        <v>4292</v>
      </c>
      <c r="H39" s="494"/>
      <c r="I39" s="494"/>
      <c r="J39" s="494"/>
      <c r="K39" s="228"/>
    </row>
    <row r="40" spans="2:11" customFormat="1" ht="15" customHeight="1" x14ac:dyDescent="0.25">
      <c r="B40" s="231"/>
      <c r="C40" s="232"/>
      <c r="D40" s="230"/>
      <c r="E40" s="233" t="s">
        <v>36</v>
      </c>
      <c r="F40" s="230"/>
      <c r="G40" s="494" t="s">
        <v>4293</v>
      </c>
      <c r="H40" s="494"/>
      <c r="I40" s="494"/>
      <c r="J40" s="494"/>
      <c r="K40" s="228"/>
    </row>
    <row r="41" spans="2:11" customFormat="1" ht="15" customHeight="1" x14ac:dyDescent="0.25">
      <c r="B41" s="231"/>
      <c r="C41" s="232"/>
      <c r="D41" s="230"/>
      <c r="E41" s="233" t="s">
        <v>507</v>
      </c>
      <c r="F41" s="230"/>
      <c r="G41" s="494" t="s">
        <v>4294</v>
      </c>
      <c r="H41" s="494"/>
      <c r="I41" s="494"/>
      <c r="J41" s="494"/>
      <c r="K41" s="228"/>
    </row>
    <row r="42" spans="2:11" customFormat="1" ht="15" customHeight="1" x14ac:dyDescent="0.25">
      <c r="B42" s="231"/>
      <c r="C42" s="232"/>
      <c r="D42" s="230"/>
      <c r="E42" s="233" t="s">
        <v>4295</v>
      </c>
      <c r="F42" s="230"/>
      <c r="G42" s="494" t="s">
        <v>4296</v>
      </c>
      <c r="H42" s="494"/>
      <c r="I42" s="494"/>
      <c r="J42" s="494"/>
      <c r="K42" s="228"/>
    </row>
    <row r="43" spans="2:11" customFormat="1" ht="15" customHeight="1" x14ac:dyDescent="0.25">
      <c r="B43" s="231"/>
      <c r="C43" s="232"/>
      <c r="D43" s="230"/>
      <c r="E43" s="233"/>
      <c r="F43" s="230"/>
      <c r="G43" s="494" t="s">
        <v>4297</v>
      </c>
      <c r="H43" s="494"/>
      <c r="I43" s="494"/>
      <c r="J43" s="494"/>
      <c r="K43" s="228"/>
    </row>
    <row r="44" spans="2:11" customFormat="1" ht="15" customHeight="1" x14ac:dyDescent="0.25">
      <c r="B44" s="231"/>
      <c r="C44" s="232"/>
      <c r="D44" s="230"/>
      <c r="E44" s="233" t="s">
        <v>4298</v>
      </c>
      <c r="F44" s="230"/>
      <c r="G44" s="494" t="s">
        <v>4299</v>
      </c>
      <c r="H44" s="494"/>
      <c r="I44" s="494"/>
      <c r="J44" s="494"/>
      <c r="K44" s="228"/>
    </row>
    <row r="45" spans="2:11" customFormat="1" ht="15" customHeight="1" x14ac:dyDescent="0.25">
      <c r="B45" s="231"/>
      <c r="C45" s="232"/>
      <c r="D45" s="230"/>
      <c r="E45" s="233" t="s">
        <v>510</v>
      </c>
      <c r="F45" s="230"/>
      <c r="G45" s="494" t="s">
        <v>4300</v>
      </c>
      <c r="H45" s="494"/>
      <c r="I45" s="494"/>
      <c r="J45" s="494"/>
      <c r="K45" s="228"/>
    </row>
    <row r="46" spans="2:11" customFormat="1" ht="12.75" customHeight="1" x14ac:dyDescent="0.25">
      <c r="B46" s="231"/>
      <c r="C46" s="232"/>
      <c r="D46" s="230"/>
      <c r="E46" s="230"/>
      <c r="F46" s="230"/>
      <c r="G46" s="230"/>
      <c r="H46" s="230"/>
      <c r="I46" s="230"/>
      <c r="J46" s="230"/>
      <c r="K46" s="228"/>
    </row>
    <row r="47" spans="2:11" customFormat="1" ht="15" customHeight="1" x14ac:dyDescent="0.25">
      <c r="B47" s="231"/>
      <c r="C47" s="232"/>
      <c r="D47" s="494" t="s">
        <v>4301</v>
      </c>
      <c r="E47" s="494"/>
      <c r="F47" s="494"/>
      <c r="G47" s="494"/>
      <c r="H47" s="494"/>
      <c r="I47" s="494"/>
      <c r="J47" s="494"/>
      <c r="K47" s="228"/>
    </row>
    <row r="48" spans="2:11" customFormat="1" ht="15" customHeight="1" x14ac:dyDescent="0.25">
      <c r="B48" s="231"/>
      <c r="C48" s="232"/>
      <c r="D48" s="232"/>
      <c r="E48" s="494" t="s">
        <v>4302</v>
      </c>
      <c r="F48" s="494"/>
      <c r="G48" s="494"/>
      <c r="H48" s="494"/>
      <c r="I48" s="494"/>
      <c r="J48" s="494"/>
      <c r="K48" s="228"/>
    </row>
    <row r="49" spans="2:11" customFormat="1" ht="15" customHeight="1" x14ac:dyDescent="0.25">
      <c r="B49" s="231"/>
      <c r="C49" s="232"/>
      <c r="D49" s="232"/>
      <c r="E49" s="494" t="s">
        <v>4303</v>
      </c>
      <c r="F49" s="494"/>
      <c r="G49" s="494"/>
      <c r="H49" s="494"/>
      <c r="I49" s="494"/>
      <c r="J49" s="494"/>
      <c r="K49" s="228"/>
    </row>
    <row r="50" spans="2:11" customFormat="1" ht="15" customHeight="1" x14ac:dyDescent="0.25">
      <c r="B50" s="231"/>
      <c r="C50" s="232"/>
      <c r="D50" s="232"/>
      <c r="E50" s="494" t="s">
        <v>4304</v>
      </c>
      <c r="F50" s="494"/>
      <c r="G50" s="494"/>
      <c r="H50" s="494"/>
      <c r="I50" s="494"/>
      <c r="J50" s="494"/>
      <c r="K50" s="228"/>
    </row>
    <row r="51" spans="2:11" customFormat="1" ht="15" customHeight="1" x14ac:dyDescent="0.25">
      <c r="B51" s="231"/>
      <c r="C51" s="232"/>
      <c r="D51" s="494" t="s">
        <v>4305</v>
      </c>
      <c r="E51" s="494"/>
      <c r="F51" s="494"/>
      <c r="G51" s="494"/>
      <c r="H51" s="494"/>
      <c r="I51" s="494"/>
      <c r="J51" s="494"/>
      <c r="K51" s="228"/>
    </row>
    <row r="52" spans="2:11" customFormat="1" ht="25.5" customHeight="1" x14ac:dyDescent="0.3">
      <c r="B52" s="227"/>
      <c r="C52" s="495" t="s">
        <v>4306</v>
      </c>
      <c r="D52" s="495"/>
      <c r="E52" s="495"/>
      <c r="F52" s="495"/>
      <c r="G52" s="495"/>
      <c r="H52" s="495"/>
      <c r="I52" s="495"/>
      <c r="J52" s="495"/>
      <c r="K52" s="228"/>
    </row>
    <row r="53" spans="2:11" customFormat="1" ht="5.25" customHeight="1" x14ac:dyDescent="0.25">
      <c r="B53" s="227"/>
      <c r="C53" s="229"/>
      <c r="D53" s="229"/>
      <c r="E53" s="229"/>
      <c r="F53" s="229"/>
      <c r="G53" s="229"/>
      <c r="H53" s="229"/>
      <c r="I53" s="229"/>
      <c r="J53" s="229"/>
      <c r="K53" s="228"/>
    </row>
    <row r="54" spans="2:11" customFormat="1" ht="15" customHeight="1" x14ac:dyDescent="0.25">
      <c r="B54" s="227"/>
      <c r="C54" s="494" t="s">
        <v>4307</v>
      </c>
      <c r="D54" s="494"/>
      <c r="E54" s="494"/>
      <c r="F54" s="494"/>
      <c r="G54" s="494"/>
      <c r="H54" s="494"/>
      <c r="I54" s="494"/>
      <c r="J54" s="494"/>
      <c r="K54" s="228"/>
    </row>
    <row r="55" spans="2:11" customFormat="1" ht="15" customHeight="1" x14ac:dyDescent="0.25">
      <c r="B55" s="227"/>
      <c r="C55" s="494" t="s">
        <v>4308</v>
      </c>
      <c r="D55" s="494"/>
      <c r="E55" s="494"/>
      <c r="F55" s="494"/>
      <c r="G55" s="494"/>
      <c r="H55" s="494"/>
      <c r="I55" s="494"/>
      <c r="J55" s="494"/>
      <c r="K55" s="228"/>
    </row>
    <row r="56" spans="2:11" customFormat="1" ht="12.75" customHeight="1" x14ac:dyDescent="0.25">
      <c r="B56" s="227"/>
      <c r="C56" s="230"/>
      <c r="D56" s="230"/>
      <c r="E56" s="230"/>
      <c r="F56" s="230"/>
      <c r="G56" s="230"/>
      <c r="H56" s="230"/>
      <c r="I56" s="230"/>
      <c r="J56" s="230"/>
      <c r="K56" s="228"/>
    </row>
    <row r="57" spans="2:11" customFormat="1" ht="15" customHeight="1" x14ac:dyDescent="0.25">
      <c r="B57" s="227"/>
      <c r="C57" s="494" t="s">
        <v>4309</v>
      </c>
      <c r="D57" s="494"/>
      <c r="E57" s="494"/>
      <c r="F57" s="494"/>
      <c r="G57" s="494"/>
      <c r="H57" s="494"/>
      <c r="I57" s="494"/>
      <c r="J57" s="494"/>
      <c r="K57" s="228"/>
    </row>
    <row r="58" spans="2:11" customFormat="1" ht="15" customHeight="1" x14ac:dyDescent="0.25">
      <c r="B58" s="227"/>
      <c r="C58" s="232"/>
      <c r="D58" s="494" t="s">
        <v>4310</v>
      </c>
      <c r="E58" s="494"/>
      <c r="F58" s="494"/>
      <c r="G58" s="494"/>
      <c r="H58" s="494"/>
      <c r="I58" s="494"/>
      <c r="J58" s="494"/>
      <c r="K58" s="228"/>
    </row>
    <row r="59" spans="2:11" customFormat="1" ht="15" customHeight="1" x14ac:dyDescent="0.25">
      <c r="B59" s="227"/>
      <c r="C59" s="232"/>
      <c r="D59" s="494" t="s">
        <v>4311</v>
      </c>
      <c r="E59" s="494"/>
      <c r="F59" s="494"/>
      <c r="G59" s="494"/>
      <c r="H59" s="494"/>
      <c r="I59" s="494"/>
      <c r="J59" s="494"/>
      <c r="K59" s="228"/>
    </row>
    <row r="60" spans="2:11" customFormat="1" ht="15" customHeight="1" x14ac:dyDescent="0.25">
      <c r="B60" s="227"/>
      <c r="C60" s="232"/>
      <c r="D60" s="494" t="s">
        <v>4312</v>
      </c>
      <c r="E60" s="494"/>
      <c r="F60" s="494"/>
      <c r="G60" s="494"/>
      <c r="H60" s="494"/>
      <c r="I60" s="494"/>
      <c r="J60" s="494"/>
      <c r="K60" s="228"/>
    </row>
    <row r="61" spans="2:11" customFormat="1" ht="15" customHeight="1" x14ac:dyDescent="0.25">
      <c r="B61" s="227"/>
      <c r="C61" s="232"/>
      <c r="D61" s="494" t="s">
        <v>4313</v>
      </c>
      <c r="E61" s="494"/>
      <c r="F61" s="494"/>
      <c r="G61" s="494"/>
      <c r="H61" s="494"/>
      <c r="I61" s="494"/>
      <c r="J61" s="494"/>
      <c r="K61" s="228"/>
    </row>
    <row r="62" spans="2:11" customFormat="1" ht="15" customHeight="1" x14ac:dyDescent="0.25">
      <c r="B62" s="227"/>
      <c r="C62" s="232"/>
      <c r="D62" s="493" t="s">
        <v>4314</v>
      </c>
      <c r="E62" s="493"/>
      <c r="F62" s="493"/>
      <c r="G62" s="493"/>
      <c r="H62" s="493"/>
      <c r="I62" s="493"/>
      <c r="J62" s="493"/>
      <c r="K62" s="228"/>
    </row>
    <row r="63" spans="2:11" customFormat="1" ht="15" customHeight="1" x14ac:dyDescent="0.25">
      <c r="B63" s="227"/>
      <c r="C63" s="232"/>
      <c r="D63" s="494" t="s">
        <v>4315</v>
      </c>
      <c r="E63" s="494"/>
      <c r="F63" s="494"/>
      <c r="G63" s="494"/>
      <c r="H63" s="494"/>
      <c r="I63" s="494"/>
      <c r="J63" s="494"/>
      <c r="K63" s="228"/>
    </row>
    <row r="64" spans="2:11" customFormat="1" ht="12.75" customHeight="1" x14ac:dyDescent="0.25">
      <c r="B64" s="227"/>
      <c r="C64" s="232"/>
      <c r="D64" s="232"/>
      <c r="E64" s="235"/>
      <c r="F64" s="232"/>
      <c r="G64" s="232"/>
      <c r="H64" s="232"/>
      <c r="I64" s="232"/>
      <c r="J64" s="232"/>
      <c r="K64" s="228"/>
    </row>
    <row r="65" spans="2:11" customFormat="1" ht="15" customHeight="1" x14ac:dyDescent="0.25">
      <c r="B65" s="227"/>
      <c r="C65" s="232"/>
      <c r="D65" s="494" t="s">
        <v>4316</v>
      </c>
      <c r="E65" s="494"/>
      <c r="F65" s="494"/>
      <c r="G65" s="494"/>
      <c r="H65" s="494"/>
      <c r="I65" s="494"/>
      <c r="J65" s="494"/>
      <c r="K65" s="228"/>
    </row>
    <row r="66" spans="2:11" customFormat="1" ht="15" customHeight="1" x14ac:dyDescent="0.25">
      <c r="B66" s="227"/>
      <c r="C66" s="232"/>
      <c r="D66" s="493" t="s">
        <v>4317</v>
      </c>
      <c r="E66" s="493"/>
      <c r="F66" s="493"/>
      <c r="G66" s="493"/>
      <c r="H66" s="493"/>
      <c r="I66" s="493"/>
      <c r="J66" s="493"/>
      <c r="K66" s="228"/>
    </row>
    <row r="67" spans="2:11" customFormat="1" ht="15" customHeight="1" x14ac:dyDescent="0.25">
      <c r="B67" s="227"/>
      <c r="C67" s="232"/>
      <c r="D67" s="494" t="s">
        <v>4318</v>
      </c>
      <c r="E67" s="494"/>
      <c r="F67" s="494"/>
      <c r="G67" s="494"/>
      <c r="H67" s="494"/>
      <c r="I67" s="494"/>
      <c r="J67" s="494"/>
      <c r="K67" s="228"/>
    </row>
    <row r="68" spans="2:11" customFormat="1" ht="15" customHeight="1" x14ac:dyDescent="0.25">
      <c r="B68" s="227"/>
      <c r="C68" s="232"/>
      <c r="D68" s="494" t="s">
        <v>4319</v>
      </c>
      <c r="E68" s="494"/>
      <c r="F68" s="494"/>
      <c r="G68" s="494"/>
      <c r="H68" s="494"/>
      <c r="I68" s="494"/>
      <c r="J68" s="494"/>
      <c r="K68" s="228"/>
    </row>
    <row r="69" spans="2:11" customFormat="1" ht="15" customHeight="1" x14ac:dyDescent="0.25">
      <c r="B69" s="227"/>
      <c r="C69" s="232"/>
      <c r="D69" s="494" t="s">
        <v>4320</v>
      </c>
      <c r="E69" s="494"/>
      <c r="F69" s="494"/>
      <c r="G69" s="494"/>
      <c r="H69" s="494"/>
      <c r="I69" s="494"/>
      <c r="J69" s="494"/>
      <c r="K69" s="228"/>
    </row>
    <row r="70" spans="2:11" customFormat="1" ht="15" customHeight="1" x14ac:dyDescent="0.25">
      <c r="B70" s="227"/>
      <c r="C70" s="232"/>
      <c r="D70" s="494" t="s">
        <v>4321</v>
      </c>
      <c r="E70" s="494"/>
      <c r="F70" s="494"/>
      <c r="G70" s="494"/>
      <c r="H70" s="494"/>
      <c r="I70" s="494"/>
      <c r="J70" s="494"/>
      <c r="K70" s="228"/>
    </row>
    <row r="71" spans="2:11" customFormat="1" ht="12.75" customHeight="1" x14ac:dyDescent="0.25">
      <c r="B71" s="236"/>
      <c r="C71" s="237"/>
      <c r="D71" s="237"/>
      <c r="E71" s="237"/>
      <c r="F71" s="237"/>
      <c r="G71" s="237"/>
      <c r="H71" s="237"/>
      <c r="I71" s="237"/>
      <c r="J71" s="237"/>
      <c r="K71" s="238"/>
    </row>
    <row r="72" spans="2:11" customFormat="1" ht="18.75" customHeight="1" x14ac:dyDescent="0.25">
      <c r="B72" s="239"/>
      <c r="C72" s="239"/>
      <c r="D72" s="239"/>
      <c r="E72" s="239"/>
      <c r="F72" s="239"/>
      <c r="G72" s="239"/>
      <c r="H72" s="239"/>
      <c r="I72" s="239"/>
      <c r="J72" s="239"/>
      <c r="K72" s="239"/>
    </row>
    <row r="73" spans="2:11" customFormat="1" ht="18.75" customHeight="1" x14ac:dyDescent="0.25">
      <c r="B73" s="239"/>
      <c r="C73" s="239"/>
      <c r="D73" s="239"/>
      <c r="E73" s="239"/>
      <c r="F73" s="239"/>
      <c r="G73" s="239"/>
      <c r="H73" s="239"/>
      <c r="I73" s="239"/>
      <c r="J73" s="239"/>
      <c r="K73" s="239"/>
    </row>
    <row r="74" spans="2:11" customFormat="1" ht="7.5" customHeight="1" x14ac:dyDescent="0.25">
      <c r="B74" s="240"/>
      <c r="C74" s="241"/>
      <c r="D74" s="241"/>
      <c r="E74" s="241"/>
      <c r="F74" s="241"/>
      <c r="G74" s="241"/>
      <c r="H74" s="241"/>
      <c r="I74" s="241"/>
      <c r="J74" s="241"/>
      <c r="K74" s="242"/>
    </row>
    <row r="75" spans="2:11" customFormat="1" ht="45" customHeight="1" x14ac:dyDescent="0.25">
      <c r="B75" s="243"/>
      <c r="C75" s="492" t="s">
        <v>4322</v>
      </c>
      <c r="D75" s="492"/>
      <c r="E75" s="492"/>
      <c r="F75" s="492"/>
      <c r="G75" s="492"/>
      <c r="H75" s="492"/>
      <c r="I75" s="492"/>
      <c r="J75" s="492"/>
      <c r="K75" s="244"/>
    </row>
    <row r="76" spans="2:11" customFormat="1" ht="17.25" customHeight="1" x14ac:dyDescent="0.25">
      <c r="B76" s="243"/>
      <c r="C76" s="245" t="s">
        <v>446</v>
      </c>
      <c r="D76" s="245"/>
      <c r="E76" s="245"/>
      <c r="F76" s="245" t="s">
        <v>4323</v>
      </c>
      <c r="G76" s="246"/>
      <c r="H76" s="245" t="s">
        <v>35</v>
      </c>
      <c r="I76" s="245" t="s">
        <v>33</v>
      </c>
      <c r="J76" s="245" t="s">
        <v>4324</v>
      </c>
      <c r="K76" s="244"/>
    </row>
    <row r="77" spans="2:11" customFormat="1" ht="17.25" customHeight="1" x14ac:dyDescent="0.25">
      <c r="B77" s="243"/>
      <c r="C77" s="247" t="s">
        <v>4325</v>
      </c>
      <c r="D77" s="247"/>
      <c r="E77" s="247"/>
      <c r="F77" s="248" t="s">
        <v>4326</v>
      </c>
      <c r="G77" s="249"/>
      <c r="H77" s="247"/>
      <c r="I77" s="247"/>
      <c r="J77" s="247" t="s">
        <v>4327</v>
      </c>
      <c r="K77" s="244"/>
    </row>
    <row r="78" spans="2:11" customFormat="1" ht="5.25" customHeight="1" x14ac:dyDescent="0.25">
      <c r="B78" s="243"/>
      <c r="C78" s="250"/>
      <c r="D78" s="250"/>
      <c r="E78" s="250"/>
      <c r="F78" s="250"/>
      <c r="G78" s="251"/>
      <c r="H78" s="250"/>
      <c r="I78" s="250"/>
      <c r="J78" s="250"/>
      <c r="K78" s="244"/>
    </row>
    <row r="79" spans="2:11" customFormat="1" ht="15" customHeight="1" x14ac:dyDescent="0.25">
      <c r="B79" s="243"/>
      <c r="C79" s="233" t="s">
        <v>34</v>
      </c>
      <c r="D79" s="252"/>
      <c r="E79" s="252"/>
      <c r="F79" s="86" t="s">
        <v>4328</v>
      </c>
      <c r="G79" s="233"/>
      <c r="H79" s="233" t="s">
        <v>4329</v>
      </c>
      <c r="I79" s="233" t="s">
        <v>4330</v>
      </c>
      <c r="J79" s="233">
        <v>20</v>
      </c>
      <c r="K79" s="244"/>
    </row>
    <row r="80" spans="2:11" customFormat="1" ht="15" customHeight="1" x14ac:dyDescent="0.25">
      <c r="B80" s="243"/>
      <c r="C80" s="233" t="s">
        <v>47</v>
      </c>
      <c r="D80" s="233"/>
      <c r="E80" s="233"/>
      <c r="F80" s="86" t="s">
        <v>4328</v>
      </c>
      <c r="G80" s="233"/>
      <c r="H80" s="233" t="s">
        <v>4331</v>
      </c>
      <c r="I80" s="233" t="s">
        <v>4330</v>
      </c>
      <c r="J80" s="233">
        <v>120</v>
      </c>
      <c r="K80" s="244"/>
    </row>
    <row r="81" spans="2:11" customFormat="1" ht="15" customHeight="1" x14ac:dyDescent="0.25">
      <c r="B81" s="253"/>
      <c r="C81" s="233" t="s">
        <v>4332</v>
      </c>
      <c r="D81" s="233"/>
      <c r="E81" s="233"/>
      <c r="F81" s="86" t="s">
        <v>4333</v>
      </c>
      <c r="G81" s="233"/>
      <c r="H81" s="233" t="s">
        <v>4334</v>
      </c>
      <c r="I81" s="233" t="s">
        <v>4330</v>
      </c>
      <c r="J81" s="233">
        <v>50</v>
      </c>
      <c r="K81" s="244"/>
    </row>
    <row r="82" spans="2:11" customFormat="1" ht="15" customHeight="1" x14ac:dyDescent="0.25">
      <c r="B82" s="253"/>
      <c r="C82" s="233" t="s">
        <v>4335</v>
      </c>
      <c r="D82" s="233"/>
      <c r="E82" s="233"/>
      <c r="F82" s="86" t="s">
        <v>4328</v>
      </c>
      <c r="G82" s="233"/>
      <c r="H82" s="233" t="s">
        <v>4336</v>
      </c>
      <c r="I82" s="233" t="s">
        <v>4337</v>
      </c>
      <c r="J82" s="233"/>
      <c r="K82" s="244"/>
    </row>
    <row r="83" spans="2:11" customFormat="1" ht="15" customHeight="1" x14ac:dyDescent="0.25">
      <c r="B83" s="253"/>
      <c r="C83" s="233" t="s">
        <v>4338</v>
      </c>
      <c r="D83" s="233"/>
      <c r="E83" s="233"/>
      <c r="F83" s="86" t="s">
        <v>4333</v>
      </c>
      <c r="G83" s="233"/>
      <c r="H83" s="233" t="s">
        <v>4339</v>
      </c>
      <c r="I83" s="233" t="s">
        <v>4330</v>
      </c>
      <c r="J83" s="233">
        <v>15</v>
      </c>
      <c r="K83" s="244"/>
    </row>
    <row r="84" spans="2:11" customFormat="1" ht="15" customHeight="1" x14ac:dyDescent="0.25">
      <c r="B84" s="253"/>
      <c r="C84" s="233" t="s">
        <v>4340</v>
      </c>
      <c r="D84" s="233"/>
      <c r="E84" s="233"/>
      <c r="F84" s="86" t="s">
        <v>4333</v>
      </c>
      <c r="G84" s="233"/>
      <c r="H84" s="233" t="s">
        <v>4341</v>
      </c>
      <c r="I84" s="233" t="s">
        <v>4330</v>
      </c>
      <c r="J84" s="233">
        <v>15</v>
      </c>
      <c r="K84" s="244"/>
    </row>
    <row r="85" spans="2:11" customFormat="1" ht="15" customHeight="1" x14ac:dyDescent="0.25">
      <c r="B85" s="253"/>
      <c r="C85" s="233" t="s">
        <v>4342</v>
      </c>
      <c r="D85" s="233"/>
      <c r="E85" s="233"/>
      <c r="F85" s="86" t="s">
        <v>4333</v>
      </c>
      <c r="G85" s="233"/>
      <c r="H85" s="233" t="s">
        <v>4343</v>
      </c>
      <c r="I85" s="233" t="s">
        <v>4330</v>
      </c>
      <c r="J85" s="233">
        <v>20</v>
      </c>
      <c r="K85" s="244"/>
    </row>
    <row r="86" spans="2:11" customFormat="1" ht="15" customHeight="1" x14ac:dyDescent="0.25">
      <c r="B86" s="253"/>
      <c r="C86" s="233" t="s">
        <v>4344</v>
      </c>
      <c r="D86" s="233"/>
      <c r="E86" s="233"/>
      <c r="F86" s="86" t="s">
        <v>4333</v>
      </c>
      <c r="G86" s="233"/>
      <c r="H86" s="233" t="s">
        <v>4345</v>
      </c>
      <c r="I86" s="233" t="s">
        <v>4330</v>
      </c>
      <c r="J86" s="233">
        <v>20</v>
      </c>
      <c r="K86" s="244"/>
    </row>
    <row r="87" spans="2:11" customFormat="1" ht="15" customHeight="1" x14ac:dyDescent="0.25">
      <c r="B87" s="253"/>
      <c r="C87" s="233" t="s">
        <v>4346</v>
      </c>
      <c r="D87" s="233"/>
      <c r="E87" s="233"/>
      <c r="F87" s="86" t="s">
        <v>4333</v>
      </c>
      <c r="G87" s="233"/>
      <c r="H87" s="233" t="s">
        <v>4347</v>
      </c>
      <c r="I87" s="233" t="s">
        <v>4330</v>
      </c>
      <c r="J87" s="233">
        <v>50</v>
      </c>
      <c r="K87" s="244"/>
    </row>
    <row r="88" spans="2:11" customFormat="1" ht="15" customHeight="1" x14ac:dyDescent="0.25">
      <c r="B88" s="253"/>
      <c r="C88" s="233" t="s">
        <v>4348</v>
      </c>
      <c r="D88" s="233"/>
      <c r="E88" s="233"/>
      <c r="F88" s="86" t="s">
        <v>4333</v>
      </c>
      <c r="G88" s="233"/>
      <c r="H88" s="233" t="s">
        <v>4349</v>
      </c>
      <c r="I88" s="233" t="s">
        <v>4330</v>
      </c>
      <c r="J88" s="233">
        <v>20</v>
      </c>
      <c r="K88" s="244"/>
    </row>
    <row r="89" spans="2:11" customFormat="1" ht="15" customHeight="1" x14ac:dyDescent="0.25">
      <c r="B89" s="253"/>
      <c r="C89" s="233" t="s">
        <v>4350</v>
      </c>
      <c r="D89" s="233"/>
      <c r="E89" s="233"/>
      <c r="F89" s="86" t="s">
        <v>4333</v>
      </c>
      <c r="G89" s="233"/>
      <c r="H89" s="233" t="s">
        <v>4351</v>
      </c>
      <c r="I89" s="233" t="s">
        <v>4330</v>
      </c>
      <c r="J89" s="233">
        <v>20</v>
      </c>
      <c r="K89" s="244"/>
    </row>
    <row r="90" spans="2:11" customFormat="1" ht="15" customHeight="1" x14ac:dyDescent="0.25">
      <c r="B90" s="253"/>
      <c r="C90" s="233" t="s">
        <v>4352</v>
      </c>
      <c r="D90" s="233"/>
      <c r="E90" s="233"/>
      <c r="F90" s="86" t="s">
        <v>4333</v>
      </c>
      <c r="G90" s="233"/>
      <c r="H90" s="233" t="s">
        <v>4353</v>
      </c>
      <c r="I90" s="233" t="s">
        <v>4330</v>
      </c>
      <c r="J90" s="233">
        <v>50</v>
      </c>
      <c r="K90" s="244"/>
    </row>
    <row r="91" spans="2:11" customFormat="1" ht="15" customHeight="1" x14ac:dyDescent="0.25">
      <c r="B91" s="253"/>
      <c r="C91" s="233" t="s">
        <v>4354</v>
      </c>
      <c r="D91" s="233"/>
      <c r="E91" s="233"/>
      <c r="F91" s="86" t="s">
        <v>4333</v>
      </c>
      <c r="G91" s="233"/>
      <c r="H91" s="233" t="s">
        <v>4354</v>
      </c>
      <c r="I91" s="233" t="s">
        <v>4330</v>
      </c>
      <c r="J91" s="233">
        <v>50</v>
      </c>
      <c r="K91" s="244"/>
    </row>
    <row r="92" spans="2:11" customFormat="1" ht="15" customHeight="1" x14ac:dyDescent="0.25">
      <c r="B92" s="253"/>
      <c r="C92" s="233" t="s">
        <v>756</v>
      </c>
      <c r="D92" s="233"/>
      <c r="E92" s="233"/>
      <c r="F92" s="86" t="s">
        <v>4333</v>
      </c>
      <c r="G92" s="233"/>
      <c r="H92" s="233" t="s">
        <v>4355</v>
      </c>
      <c r="I92" s="233" t="s">
        <v>4330</v>
      </c>
      <c r="J92" s="233">
        <v>255</v>
      </c>
      <c r="K92" s="244"/>
    </row>
    <row r="93" spans="2:11" customFormat="1" ht="15" customHeight="1" x14ac:dyDescent="0.25">
      <c r="B93" s="253"/>
      <c r="C93" s="233" t="s">
        <v>44</v>
      </c>
      <c r="D93" s="233"/>
      <c r="E93" s="233"/>
      <c r="F93" s="86" t="s">
        <v>4328</v>
      </c>
      <c r="G93" s="233"/>
      <c r="H93" s="233" t="s">
        <v>4356</v>
      </c>
      <c r="I93" s="233" t="s">
        <v>4357</v>
      </c>
      <c r="J93" s="233"/>
      <c r="K93" s="244"/>
    </row>
    <row r="94" spans="2:11" customFormat="1" ht="15" customHeight="1" x14ac:dyDescent="0.25">
      <c r="B94" s="253"/>
      <c r="C94" s="233" t="s">
        <v>4358</v>
      </c>
      <c r="D94" s="233"/>
      <c r="E94" s="233"/>
      <c r="F94" s="86" t="s">
        <v>4328</v>
      </c>
      <c r="G94" s="233"/>
      <c r="H94" s="233" t="s">
        <v>4359</v>
      </c>
      <c r="I94" s="233" t="s">
        <v>4360</v>
      </c>
      <c r="J94" s="233"/>
      <c r="K94" s="244"/>
    </row>
    <row r="95" spans="2:11" customFormat="1" ht="15" customHeight="1" x14ac:dyDescent="0.25">
      <c r="B95" s="253"/>
      <c r="C95" s="233" t="s">
        <v>4361</v>
      </c>
      <c r="D95" s="233"/>
      <c r="E95" s="233"/>
      <c r="F95" s="86" t="s">
        <v>4328</v>
      </c>
      <c r="G95" s="233"/>
      <c r="H95" s="233" t="s">
        <v>4361</v>
      </c>
      <c r="I95" s="233" t="s">
        <v>4360</v>
      </c>
      <c r="J95" s="233"/>
      <c r="K95" s="244"/>
    </row>
    <row r="96" spans="2:11" customFormat="1" ht="15" customHeight="1" x14ac:dyDescent="0.25">
      <c r="B96" s="253"/>
      <c r="C96" s="233" t="s">
        <v>805</v>
      </c>
      <c r="D96" s="233"/>
      <c r="E96" s="233"/>
      <c r="F96" s="86" t="s">
        <v>4328</v>
      </c>
      <c r="G96" s="233"/>
      <c r="H96" s="233" t="s">
        <v>4362</v>
      </c>
      <c r="I96" s="233" t="s">
        <v>4360</v>
      </c>
      <c r="J96" s="233"/>
      <c r="K96" s="244"/>
    </row>
    <row r="97" spans="2:11" customFormat="1" ht="15" customHeight="1" x14ac:dyDescent="0.25">
      <c r="B97" s="253"/>
      <c r="C97" s="233" t="s">
        <v>46</v>
      </c>
      <c r="D97" s="233"/>
      <c r="E97" s="233"/>
      <c r="F97" s="86" t="s">
        <v>4328</v>
      </c>
      <c r="G97" s="233"/>
      <c r="H97" s="233" t="s">
        <v>4363</v>
      </c>
      <c r="I97" s="233" t="s">
        <v>4360</v>
      </c>
      <c r="J97" s="233"/>
      <c r="K97" s="244"/>
    </row>
    <row r="98" spans="2:11" customFormat="1" ht="15" customHeight="1" x14ac:dyDescent="0.25">
      <c r="B98" s="254"/>
      <c r="C98" s="255"/>
      <c r="D98" s="255"/>
      <c r="E98" s="255"/>
      <c r="F98" s="255"/>
      <c r="G98" s="255"/>
      <c r="H98" s="255"/>
      <c r="I98" s="255"/>
      <c r="J98" s="255"/>
      <c r="K98" s="256"/>
    </row>
    <row r="99" spans="2:11" customFormat="1" ht="18.75" customHeight="1" x14ac:dyDescent="0.25">
      <c r="B99" s="257"/>
      <c r="C99" s="258"/>
      <c r="D99" s="258"/>
      <c r="E99" s="258"/>
      <c r="F99" s="258"/>
      <c r="G99" s="258"/>
      <c r="H99" s="258"/>
      <c r="I99" s="258"/>
      <c r="J99" s="258"/>
      <c r="K99" s="257"/>
    </row>
    <row r="100" spans="2:11" customFormat="1" ht="18.75" customHeight="1" x14ac:dyDescent="0.25">
      <c r="B100" s="239"/>
      <c r="C100" s="239"/>
      <c r="D100" s="239"/>
      <c r="E100" s="239"/>
      <c r="F100" s="239"/>
      <c r="G100" s="239"/>
      <c r="H100" s="239"/>
      <c r="I100" s="239"/>
      <c r="J100" s="239"/>
      <c r="K100" s="239"/>
    </row>
    <row r="101" spans="2:11" customFormat="1" ht="7.5" customHeight="1" x14ac:dyDescent="0.25">
      <c r="B101" s="240"/>
      <c r="C101" s="241"/>
      <c r="D101" s="241"/>
      <c r="E101" s="241"/>
      <c r="F101" s="241"/>
      <c r="G101" s="241"/>
      <c r="H101" s="241"/>
      <c r="I101" s="241"/>
      <c r="J101" s="241"/>
      <c r="K101" s="242"/>
    </row>
    <row r="102" spans="2:11" customFormat="1" ht="45" customHeight="1" x14ac:dyDescent="0.25">
      <c r="B102" s="243"/>
      <c r="C102" s="492" t="s">
        <v>4364</v>
      </c>
      <c r="D102" s="492"/>
      <c r="E102" s="492"/>
      <c r="F102" s="492"/>
      <c r="G102" s="492"/>
      <c r="H102" s="492"/>
      <c r="I102" s="492"/>
      <c r="J102" s="492"/>
      <c r="K102" s="244"/>
    </row>
    <row r="103" spans="2:11" customFormat="1" ht="17.25" customHeight="1" x14ac:dyDescent="0.25">
      <c r="B103" s="243"/>
      <c r="C103" s="245" t="s">
        <v>446</v>
      </c>
      <c r="D103" s="245"/>
      <c r="E103" s="245"/>
      <c r="F103" s="245" t="s">
        <v>4323</v>
      </c>
      <c r="G103" s="246"/>
      <c r="H103" s="245" t="s">
        <v>35</v>
      </c>
      <c r="I103" s="245" t="s">
        <v>33</v>
      </c>
      <c r="J103" s="245" t="s">
        <v>4324</v>
      </c>
      <c r="K103" s="244"/>
    </row>
    <row r="104" spans="2:11" customFormat="1" ht="17.25" customHeight="1" x14ac:dyDescent="0.25">
      <c r="B104" s="243"/>
      <c r="C104" s="247" t="s">
        <v>4325</v>
      </c>
      <c r="D104" s="247"/>
      <c r="E104" s="247"/>
      <c r="F104" s="248" t="s">
        <v>4326</v>
      </c>
      <c r="G104" s="249"/>
      <c r="H104" s="247"/>
      <c r="I104" s="247"/>
      <c r="J104" s="247" t="s">
        <v>4327</v>
      </c>
      <c r="K104" s="244"/>
    </row>
    <row r="105" spans="2:11" customFormat="1" ht="5.25" customHeight="1" x14ac:dyDescent="0.25">
      <c r="B105" s="243"/>
      <c r="C105" s="245"/>
      <c r="D105" s="245"/>
      <c r="E105" s="245"/>
      <c r="F105" s="245"/>
      <c r="G105" s="246"/>
      <c r="H105" s="245"/>
      <c r="I105" s="245"/>
      <c r="J105" s="245"/>
      <c r="K105" s="244"/>
    </row>
    <row r="106" spans="2:11" customFormat="1" ht="15" customHeight="1" x14ac:dyDescent="0.25">
      <c r="B106" s="243"/>
      <c r="C106" s="233" t="s">
        <v>34</v>
      </c>
      <c r="D106" s="252"/>
      <c r="E106" s="252"/>
      <c r="F106" s="86" t="s">
        <v>4328</v>
      </c>
      <c r="G106" s="233"/>
      <c r="H106" s="233" t="s">
        <v>4365</v>
      </c>
      <c r="I106" s="233" t="s">
        <v>4330</v>
      </c>
      <c r="J106" s="233">
        <v>20</v>
      </c>
      <c r="K106" s="244"/>
    </row>
    <row r="107" spans="2:11" customFormat="1" ht="15" customHeight="1" x14ac:dyDescent="0.25">
      <c r="B107" s="243"/>
      <c r="C107" s="233" t="s">
        <v>47</v>
      </c>
      <c r="D107" s="233"/>
      <c r="E107" s="233"/>
      <c r="F107" s="86" t="s">
        <v>4328</v>
      </c>
      <c r="G107" s="233"/>
      <c r="H107" s="233" t="s">
        <v>4365</v>
      </c>
      <c r="I107" s="233" t="s">
        <v>4330</v>
      </c>
      <c r="J107" s="233">
        <v>120</v>
      </c>
      <c r="K107" s="244"/>
    </row>
    <row r="108" spans="2:11" customFormat="1" ht="15" customHeight="1" x14ac:dyDescent="0.25">
      <c r="B108" s="253"/>
      <c r="C108" s="233" t="s">
        <v>4332</v>
      </c>
      <c r="D108" s="233"/>
      <c r="E108" s="233"/>
      <c r="F108" s="86" t="s">
        <v>4333</v>
      </c>
      <c r="G108" s="233"/>
      <c r="H108" s="233" t="s">
        <v>4365</v>
      </c>
      <c r="I108" s="233" t="s">
        <v>4330</v>
      </c>
      <c r="J108" s="233">
        <v>50</v>
      </c>
      <c r="K108" s="244"/>
    </row>
    <row r="109" spans="2:11" customFormat="1" ht="15" customHeight="1" x14ac:dyDescent="0.25">
      <c r="B109" s="253"/>
      <c r="C109" s="233" t="s">
        <v>4335</v>
      </c>
      <c r="D109" s="233"/>
      <c r="E109" s="233"/>
      <c r="F109" s="86" t="s">
        <v>4328</v>
      </c>
      <c r="G109" s="233"/>
      <c r="H109" s="233" t="s">
        <v>4365</v>
      </c>
      <c r="I109" s="233" t="s">
        <v>4337</v>
      </c>
      <c r="J109" s="233"/>
      <c r="K109" s="244"/>
    </row>
    <row r="110" spans="2:11" customFormat="1" ht="15" customHeight="1" x14ac:dyDescent="0.25">
      <c r="B110" s="253"/>
      <c r="C110" s="233" t="s">
        <v>4346</v>
      </c>
      <c r="D110" s="233"/>
      <c r="E110" s="233"/>
      <c r="F110" s="86" t="s">
        <v>4333</v>
      </c>
      <c r="G110" s="233"/>
      <c r="H110" s="233" t="s">
        <v>4365</v>
      </c>
      <c r="I110" s="233" t="s">
        <v>4330</v>
      </c>
      <c r="J110" s="233">
        <v>50</v>
      </c>
      <c r="K110" s="244"/>
    </row>
    <row r="111" spans="2:11" customFormat="1" ht="15" customHeight="1" x14ac:dyDescent="0.25">
      <c r="B111" s="253"/>
      <c r="C111" s="233" t="s">
        <v>4354</v>
      </c>
      <c r="D111" s="233"/>
      <c r="E111" s="233"/>
      <c r="F111" s="86" t="s">
        <v>4333</v>
      </c>
      <c r="G111" s="233"/>
      <c r="H111" s="233" t="s">
        <v>4365</v>
      </c>
      <c r="I111" s="233" t="s">
        <v>4330</v>
      </c>
      <c r="J111" s="233">
        <v>50</v>
      </c>
      <c r="K111" s="244"/>
    </row>
    <row r="112" spans="2:11" customFormat="1" ht="15" customHeight="1" x14ac:dyDescent="0.25">
      <c r="B112" s="253"/>
      <c r="C112" s="233" t="s">
        <v>4352</v>
      </c>
      <c r="D112" s="233"/>
      <c r="E112" s="233"/>
      <c r="F112" s="86" t="s">
        <v>4333</v>
      </c>
      <c r="G112" s="233"/>
      <c r="H112" s="233" t="s">
        <v>4365</v>
      </c>
      <c r="I112" s="233" t="s">
        <v>4330</v>
      </c>
      <c r="J112" s="233">
        <v>50</v>
      </c>
      <c r="K112" s="244"/>
    </row>
    <row r="113" spans="2:11" customFormat="1" ht="15" customHeight="1" x14ac:dyDescent="0.25">
      <c r="B113" s="253"/>
      <c r="C113" s="233" t="s">
        <v>34</v>
      </c>
      <c r="D113" s="233"/>
      <c r="E113" s="233"/>
      <c r="F113" s="86" t="s">
        <v>4328</v>
      </c>
      <c r="G113" s="233"/>
      <c r="H113" s="233" t="s">
        <v>4366</v>
      </c>
      <c r="I113" s="233" t="s">
        <v>4330</v>
      </c>
      <c r="J113" s="233">
        <v>20</v>
      </c>
      <c r="K113" s="244"/>
    </row>
    <row r="114" spans="2:11" customFormat="1" ht="15" customHeight="1" x14ac:dyDescent="0.25">
      <c r="B114" s="253"/>
      <c r="C114" s="233" t="s">
        <v>4367</v>
      </c>
      <c r="D114" s="233"/>
      <c r="E114" s="233"/>
      <c r="F114" s="86" t="s">
        <v>4328</v>
      </c>
      <c r="G114" s="233"/>
      <c r="H114" s="233" t="s">
        <v>4368</v>
      </c>
      <c r="I114" s="233" t="s">
        <v>4330</v>
      </c>
      <c r="J114" s="233">
        <v>120</v>
      </c>
      <c r="K114" s="244"/>
    </row>
    <row r="115" spans="2:11" customFormat="1" ht="15" customHeight="1" x14ac:dyDescent="0.25">
      <c r="B115" s="253"/>
      <c r="C115" s="233" t="s">
        <v>805</v>
      </c>
      <c r="D115" s="233"/>
      <c r="E115" s="233"/>
      <c r="F115" s="86" t="s">
        <v>4328</v>
      </c>
      <c r="G115" s="233"/>
      <c r="H115" s="233" t="s">
        <v>4369</v>
      </c>
      <c r="I115" s="233" t="s">
        <v>4360</v>
      </c>
      <c r="J115" s="233"/>
      <c r="K115" s="244"/>
    </row>
    <row r="116" spans="2:11" customFormat="1" ht="15" customHeight="1" x14ac:dyDescent="0.25">
      <c r="B116" s="253"/>
      <c r="C116" s="233" t="s">
        <v>46</v>
      </c>
      <c r="D116" s="233"/>
      <c r="E116" s="233"/>
      <c r="F116" s="86" t="s">
        <v>4328</v>
      </c>
      <c r="G116" s="233"/>
      <c r="H116" s="233" t="s">
        <v>4370</v>
      </c>
      <c r="I116" s="233" t="s">
        <v>4360</v>
      </c>
      <c r="J116" s="233"/>
      <c r="K116" s="244"/>
    </row>
    <row r="117" spans="2:11" customFormat="1" ht="15" customHeight="1" x14ac:dyDescent="0.25">
      <c r="B117" s="253"/>
      <c r="C117" s="233" t="s">
        <v>33</v>
      </c>
      <c r="D117" s="233"/>
      <c r="E117" s="233"/>
      <c r="F117" s="86" t="s">
        <v>4328</v>
      </c>
      <c r="G117" s="233"/>
      <c r="H117" s="233" t="s">
        <v>4371</v>
      </c>
      <c r="I117" s="233" t="s">
        <v>4372</v>
      </c>
      <c r="J117" s="233"/>
      <c r="K117" s="244"/>
    </row>
    <row r="118" spans="2:11" customFormat="1" ht="15" customHeight="1" x14ac:dyDescent="0.25">
      <c r="B118" s="254"/>
      <c r="C118" s="259"/>
      <c r="D118" s="259"/>
      <c r="E118" s="259"/>
      <c r="F118" s="259"/>
      <c r="G118" s="259"/>
      <c r="H118" s="259"/>
      <c r="I118" s="259"/>
      <c r="J118" s="259"/>
      <c r="K118" s="256"/>
    </row>
    <row r="119" spans="2:11" customFormat="1" ht="18.75" customHeight="1" x14ac:dyDescent="0.25">
      <c r="B119" s="260"/>
      <c r="C119" s="261"/>
      <c r="D119" s="261"/>
      <c r="E119" s="261"/>
      <c r="F119" s="262"/>
      <c r="G119" s="261"/>
      <c r="H119" s="261"/>
      <c r="I119" s="261"/>
      <c r="J119" s="261"/>
      <c r="K119" s="260"/>
    </row>
    <row r="120" spans="2:11" customFormat="1" ht="18.75" customHeight="1" x14ac:dyDescent="0.25">
      <c r="B120" s="239"/>
      <c r="C120" s="239"/>
      <c r="D120" s="239"/>
      <c r="E120" s="239"/>
      <c r="F120" s="239"/>
      <c r="G120" s="239"/>
      <c r="H120" s="239"/>
      <c r="I120" s="239"/>
      <c r="J120" s="239"/>
      <c r="K120" s="239"/>
    </row>
    <row r="121" spans="2:11" customFormat="1" ht="7.5" customHeight="1" x14ac:dyDescent="0.25">
      <c r="B121" s="263"/>
      <c r="C121" s="264"/>
      <c r="D121" s="264"/>
      <c r="E121" s="264"/>
      <c r="F121" s="264"/>
      <c r="G121" s="264"/>
      <c r="H121" s="264"/>
      <c r="I121" s="264"/>
      <c r="J121" s="264"/>
      <c r="K121" s="265"/>
    </row>
    <row r="122" spans="2:11" customFormat="1" ht="45" customHeight="1" x14ac:dyDescent="0.25">
      <c r="B122" s="266"/>
      <c r="C122" s="489" t="s">
        <v>4373</v>
      </c>
      <c r="D122" s="489"/>
      <c r="E122" s="489"/>
      <c r="F122" s="489"/>
      <c r="G122" s="489"/>
      <c r="H122" s="489"/>
      <c r="I122" s="489"/>
      <c r="J122" s="489"/>
      <c r="K122" s="267"/>
    </row>
    <row r="123" spans="2:11" customFormat="1" ht="17.25" customHeight="1" x14ac:dyDescent="0.25">
      <c r="B123" s="268"/>
      <c r="C123" s="245" t="s">
        <v>446</v>
      </c>
      <c r="D123" s="245"/>
      <c r="E123" s="245"/>
      <c r="F123" s="245" t="s">
        <v>4323</v>
      </c>
      <c r="G123" s="246"/>
      <c r="H123" s="245" t="s">
        <v>35</v>
      </c>
      <c r="I123" s="245" t="s">
        <v>33</v>
      </c>
      <c r="J123" s="245" t="s">
        <v>4324</v>
      </c>
      <c r="K123" s="269"/>
    </row>
    <row r="124" spans="2:11" customFormat="1" ht="17.25" customHeight="1" x14ac:dyDescent="0.25">
      <c r="B124" s="268"/>
      <c r="C124" s="247" t="s">
        <v>4325</v>
      </c>
      <c r="D124" s="247"/>
      <c r="E124" s="247"/>
      <c r="F124" s="248" t="s">
        <v>4326</v>
      </c>
      <c r="G124" s="249"/>
      <c r="H124" s="247"/>
      <c r="I124" s="247"/>
      <c r="J124" s="247" t="s">
        <v>4327</v>
      </c>
      <c r="K124" s="269"/>
    </row>
    <row r="125" spans="2:11" customFormat="1" ht="5.25" customHeight="1" x14ac:dyDescent="0.25">
      <c r="B125" s="270"/>
      <c r="C125" s="250"/>
      <c r="D125" s="250"/>
      <c r="E125" s="250"/>
      <c r="F125" s="250"/>
      <c r="G125" s="251"/>
      <c r="H125" s="250"/>
      <c r="I125" s="250"/>
      <c r="J125" s="250"/>
      <c r="K125" s="271"/>
    </row>
    <row r="126" spans="2:11" customFormat="1" ht="15" customHeight="1" x14ac:dyDescent="0.25">
      <c r="B126" s="270"/>
      <c r="C126" s="233" t="s">
        <v>47</v>
      </c>
      <c r="D126" s="252"/>
      <c r="E126" s="252"/>
      <c r="F126" s="86" t="s">
        <v>4328</v>
      </c>
      <c r="G126" s="233"/>
      <c r="H126" s="233" t="s">
        <v>4365</v>
      </c>
      <c r="I126" s="233" t="s">
        <v>4330</v>
      </c>
      <c r="J126" s="233">
        <v>120</v>
      </c>
      <c r="K126" s="272"/>
    </row>
    <row r="127" spans="2:11" customFormat="1" ht="15" customHeight="1" x14ac:dyDescent="0.25">
      <c r="B127" s="270"/>
      <c r="C127" s="233" t="s">
        <v>48</v>
      </c>
      <c r="D127" s="233"/>
      <c r="E127" s="233"/>
      <c r="F127" s="86" t="s">
        <v>4328</v>
      </c>
      <c r="G127" s="233"/>
      <c r="H127" s="233" t="s">
        <v>4374</v>
      </c>
      <c r="I127" s="233" t="s">
        <v>4330</v>
      </c>
      <c r="J127" s="233" t="s">
        <v>4375</v>
      </c>
      <c r="K127" s="272"/>
    </row>
    <row r="128" spans="2:11" customFormat="1" ht="15" customHeight="1" x14ac:dyDescent="0.25">
      <c r="B128" s="270"/>
      <c r="C128" s="233" t="s">
        <v>4278</v>
      </c>
      <c r="D128" s="233"/>
      <c r="E128" s="233"/>
      <c r="F128" s="86" t="s">
        <v>4328</v>
      </c>
      <c r="G128" s="233"/>
      <c r="H128" s="233" t="s">
        <v>4376</v>
      </c>
      <c r="I128" s="233" t="s">
        <v>4330</v>
      </c>
      <c r="J128" s="233" t="s">
        <v>4375</v>
      </c>
      <c r="K128" s="272"/>
    </row>
    <row r="129" spans="2:11" customFormat="1" ht="15" customHeight="1" x14ac:dyDescent="0.25">
      <c r="B129" s="270"/>
      <c r="C129" s="233" t="s">
        <v>4338</v>
      </c>
      <c r="D129" s="233"/>
      <c r="E129" s="233"/>
      <c r="F129" s="86" t="s">
        <v>4333</v>
      </c>
      <c r="G129" s="233"/>
      <c r="H129" s="233" t="s">
        <v>4339</v>
      </c>
      <c r="I129" s="233" t="s">
        <v>4330</v>
      </c>
      <c r="J129" s="233">
        <v>15</v>
      </c>
      <c r="K129" s="272"/>
    </row>
    <row r="130" spans="2:11" customFormat="1" ht="15" customHeight="1" x14ac:dyDescent="0.25">
      <c r="B130" s="270"/>
      <c r="C130" s="233" t="s">
        <v>4340</v>
      </c>
      <c r="D130" s="233"/>
      <c r="E130" s="233"/>
      <c r="F130" s="86" t="s">
        <v>4333</v>
      </c>
      <c r="G130" s="233"/>
      <c r="H130" s="233" t="s">
        <v>4341</v>
      </c>
      <c r="I130" s="233" t="s">
        <v>4330</v>
      </c>
      <c r="J130" s="233">
        <v>15</v>
      </c>
      <c r="K130" s="272"/>
    </row>
    <row r="131" spans="2:11" customFormat="1" ht="15" customHeight="1" x14ac:dyDescent="0.25">
      <c r="B131" s="270"/>
      <c r="C131" s="233" t="s">
        <v>4342</v>
      </c>
      <c r="D131" s="233"/>
      <c r="E131" s="233"/>
      <c r="F131" s="86" t="s">
        <v>4333</v>
      </c>
      <c r="G131" s="233"/>
      <c r="H131" s="233" t="s">
        <v>4343</v>
      </c>
      <c r="I131" s="233" t="s">
        <v>4330</v>
      </c>
      <c r="J131" s="233">
        <v>20</v>
      </c>
      <c r="K131" s="272"/>
    </row>
    <row r="132" spans="2:11" customFormat="1" ht="15" customHeight="1" x14ac:dyDescent="0.25">
      <c r="B132" s="270"/>
      <c r="C132" s="233" t="s">
        <v>4344</v>
      </c>
      <c r="D132" s="233"/>
      <c r="E132" s="233"/>
      <c r="F132" s="86" t="s">
        <v>4333</v>
      </c>
      <c r="G132" s="233"/>
      <c r="H132" s="233" t="s">
        <v>4345</v>
      </c>
      <c r="I132" s="233" t="s">
        <v>4330</v>
      </c>
      <c r="J132" s="233">
        <v>20</v>
      </c>
      <c r="K132" s="272"/>
    </row>
    <row r="133" spans="2:11" customFormat="1" ht="15" customHeight="1" x14ac:dyDescent="0.25">
      <c r="B133" s="270"/>
      <c r="C133" s="233" t="s">
        <v>4332</v>
      </c>
      <c r="D133" s="233"/>
      <c r="E133" s="233"/>
      <c r="F133" s="86" t="s">
        <v>4333</v>
      </c>
      <c r="G133" s="233"/>
      <c r="H133" s="233" t="s">
        <v>4365</v>
      </c>
      <c r="I133" s="233" t="s">
        <v>4330</v>
      </c>
      <c r="J133" s="233">
        <v>50</v>
      </c>
      <c r="K133" s="272"/>
    </row>
    <row r="134" spans="2:11" customFormat="1" ht="15" customHeight="1" x14ac:dyDescent="0.25">
      <c r="B134" s="270"/>
      <c r="C134" s="233" t="s">
        <v>4346</v>
      </c>
      <c r="D134" s="233"/>
      <c r="E134" s="233"/>
      <c r="F134" s="86" t="s">
        <v>4333</v>
      </c>
      <c r="G134" s="233"/>
      <c r="H134" s="233" t="s">
        <v>4365</v>
      </c>
      <c r="I134" s="233" t="s">
        <v>4330</v>
      </c>
      <c r="J134" s="233">
        <v>50</v>
      </c>
      <c r="K134" s="272"/>
    </row>
    <row r="135" spans="2:11" customFormat="1" ht="15" customHeight="1" x14ac:dyDescent="0.25">
      <c r="B135" s="270"/>
      <c r="C135" s="233" t="s">
        <v>4352</v>
      </c>
      <c r="D135" s="233"/>
      <c r="E135" s="233"/>
      <c r="F135" s="86" t="s">
        <v>4333</v>
      </c>
      <c r="G135" s="233"/>
      <c r="H135" s="233" t="s">
        <v>4365</v>
      </c>
      <c r="I135" s="233" t="s">
        <v>4330</v>
      </c>
      <c r="J135" s="233">
        <v>50</v>
      </c>
      <c r="K135" s="272"/>
    </row>
    <row r="136" spans="2:11" customFormat="1" ht="15" customHeight="1" x14ac:dyDescent="0.25">
      <c r="B136" s="270"/>
      <c r="C136" s="233" t="s">
        <v>4354</v>
      </c>
      <c r="D136" s="233"/>
      <c r="E136" s="233"/>
      <c r="F136" s="86" t="s">
        <v>4333</v>
      </c>
      <c r="G136" s="233"/>
      <c r="H136" s="233" t="s">
        <v>4365</v>
      </c>
      <c r="I136" s="233" t="s">
        <v>4330</v>
      </c>
      <c r="J136" s="233">
        <v>50</v>
      </c>
      <c r="K136" s="272"/>
    </row>
    <row r="137" spans="2:11" customFormat="1" ht="15" customHeight="1" x14ac:dyDescent="0.25">
      <c r="B137" s="270"/>
      <c r="C137" s="233" t="s">
        <v>756</v>
      </c>
      <c r="D137" s="233"/>
      <c r="E137" s="233"/>
      <c r="F137" s="86" t="s">
        <v>4333</v>
      </c>
      <c r="G137" s="233"/>
      <c r="H137" s="233" t="s">
        <v>4377</v>
      </c>
      <c r="I137" s="233" t="s">
        <v>4330</v>
      </c>
      <c r="J137" s="233">
        <v>255</v>
      </c>
      <c r="K137" s="272"/>
    </row>
    <row r="138" spans="2:11" customFormat="1" ht="15" customHeight="1" x14ac:dyDescent="0.25">
      <c r="B138" s="270"/>
      <c r="C138" s="233" t="s">
        <v>44</v>
      </c>
      <c r="D138" s="233"/>
      <c r="E138" s="233"/>
      <c r="F138" s="86" t="s">
        <v>4328</v>
      </c>
      <c r="G138" s="233"/>
      <c r="H138" s="233" t="s">
        <v>4378</v>
      </c>
      <c r="I138" s="233" t="s">
        <v>4357</v>
      </c>
      <c r="J138" s="233"/>
      <c r="K138" s="272"/>
    </row>
    <row r="139" spans="2:11" customFormat="1" ht="15" customHeight="1" x14ac:dyDescent="0.25">
      <c r="B139" s="270"/>
      <c r="C139" s="233" t="s">
        <v>4358</v>
      </c>
      <c r="D139" s="233"/>
      <c r="E139" s="233"/>
      <c r="F139" s="86" t="s">
        <v>4328</v>
      </c>
      <c r="G139" s="233"/>
      <c r="H139" s="233" t="s">
        <v>4379</v>
      </c>
      <c r="I139" s="233" t="s">
        <v>4360</v>
      </c>
      <c r="J139" s="233"/>
      <c r="K139" s="272"/>
    </row>
    <row r="140" spans="2:11" customFormat="1" ht="15" customHeight="1" x14ac:dyDescent="0.25">
      <c r="B140" s="270"/>
      <c r="C140" s="233" t="s">
        <v>4361</v>
      </c>
      <c r="D140" s="233"/>
      <c r="E140" s="233"/>
      <c r="F140" s="86" t="s">
        <v>4328</v>
      </c>
      <c r="G140" s="233"/>
      <c r="H140" s="233" t="s">
        <v>4361</v>
      </c>
      <c r="I140" s="233" t="s">
        <v>4360</v>
      </c>
      <c r="J140" s="233"/>
      <c r="K140" s="272"/>
    </row>
    <row r="141" spans="2:11" customFormat="1" ht="15" customHeight="1" x14ac:dyDescent="0.25">
      <c r="B141" s="270"/>
      <c r="C141" s="233" t="s">
        <v>805</v>
      </c>
      <c r="D141" s="233"/>
      <c r="E141" s="233"/>
      <c r="F141" s="86" t="s">
        <v>4328</v>
      </c>
      <c r="G141" s="233"/>
      <c r="H141" s="233" t="s">
        <v>4380</v>
      </c>
      <c r="I141" s="233" t="s">
        <v>4360</v>
      </c>
      <c r="J141" s="233"/>
      <c r="K141" s="272"/>
    </row>
    <row r="142" spans="2:11" customFormat="1" ht="15" customHeight="1" x14ac:dyDescent="0.25">
      <c r="B142" s="270"/>
      <c r="C142" s="233" t="s">
        <v>4381</v>
      </c>
      <c r="D142" s="233"/>
      <c r="E142" s="233"/>
      <c r="F142" s="86" t="s">
        <v>4328</v>
      </c>
      <c r="G142" s="233"/>
      <c r="H142" s="233" t="s">
        <v>4382</v>
      </c>
      <c r="I142" s="233" t="s">
        <v>4360</v>
      </c>
      <c r="J142" s="233"/>
      <c r="K142" s="272"/>
    </row>
    <row r="143" spans="2:11" customFormat="1" ht="15" customHeight="1" x14ac:dyDescent="0.25">
      <c r="B143" s="273"/>
      <c r="C143" s="274"/>
      <c r="D143" s="274"/>
      <c r="E143" s="274"/>
      <c r="F143" s="274"/>
      <c r="G143" s="274"/>
      <c r="H143" s="274"/>
      <c r="I143" s="274"/>
      <c r="J143" s="274"/>
      <c r="K143" s="275"/>
    </row>
    <row r="144" spans="2:11" customFormat="1" ht="18.75" customHeight="1" x14ac:dyDescent="0.25">
      <c r="B144" s="261"/>
      <c r="C144" s="261"/>
      <c r="D144" s="261"/>
      <c r="E144" s="261"/>
      <c r="F144" s="262"/>
      <c r="G144" s="261"/>
      <c r="H144" s="261"/>
      <c r="I144" s="261"/>
      <c r="J144" s="261"/>
      <c r="K144" s="261"/>
    </row>
    <row r="145" spans="2:11" customFormat="1" ht="18.75" customHeight="1" x14ac:dyDescent="0.25">
      <c r="B145" s="239"/>
      <c r="C145" s="239"/>
      <c r="D145" s="239"/>
      <c r="E145" s="239"/>
      <c r="F145" s="239"/>
      <c r="G145" s="239"/>
      <c r="H145" s="239"/>
      <c r="I145" s="239"/>
      <c r="J145" s="239"/>
      <c r="K145" s="239"/>
    </row>
    <row r="146" spans="2:11" customFormat="1" ht="7.5" customHeight="1" x14ac:dyDescent="0.25">
      <c r="B146" s="240"/>
      <c r="C146" s="241"/>
      <c r="D146" s="241"/>
      <c r="E146" s="241"/>
      <c r="F146" s="241"/>
      <c r="G146" s="241"/>
      <c r="H146" s="241"/>
      <c r="I146" s="241"/>
      <c r="J146" s="241"/>
      <c r="K146" s="242"/>
    </row>
    <row r="147" spans="2:11" customFormat="1" ht="45" customHeight="1" x14ac:dyDescent="0.25">
      <c r="B147" s="243"/>
      <c r="C147" s="492" t="s">
        <v>4383</v>
      </c>
      <c r="D147" s="492"/>
      <c r="E147" s="492"/>
      <c r="F147" s="492"/>
      <c r="G147" s="492"/>
      <c r="H147" s="492"/>
      <c r="I147" s="492"/>
      <c r="J147" s="492"/>
      <c r="K147" s="244"/>
    </row>
    <row r="148" spans="2:11" customFormat="1" ht="17.25" customHeight="1" x14ac:dyDescent="0.25">
      <c r="B148" s="243"/>
      <c r="C148" s="245" t="s">
        <v>446</v>
      </c>
      <c r="D148" s="245"/>
      <c r="E148" s="245"/>
      <c r="F148" s="245" t="s">
        <v>4323</v>
      </c>
      <c r="G148" s="246"/>
      <c r="H148" s="245" t="s">
        <v>35</v>
      </c>
      <c r="I148" s="245" t="s">
        <v>33</v>
      </c>
      <c r="J148" s="245" t="s">
        <v>4324</v>
      </c>
      <c r="K148" s="244"/>
    </row>
    <row r="149" spans="2:11" customFormat="1" ht="17.25" customHeight="1" x14ac:dyDescent="0.25">
      <c r="B149" s="243"/>
      <c r="C149" s="247" t="s">
        <v>4325</v>
      </c>
      <c r="D149" s="247"/>
      <c r="E149" s="247"/>
      <c r="F149" s="248" t="s">
        <v>4326</v>
      </c>
      <c r="G149" s="249"/>
      <c r="H149" s="247"/>
      <c r="I149" s="247"/>
      <c r="J149" s="247" t="s">
        <v>4327</v>
      </c>
      <c r="K149" s="244"/>
    </row>
    <row r="150" spans="2:11" customFormat="1" ht="5.25" customHeight="1" x14ac:dyDescent="0.25">
      <c r="B150" s="253"/>
      <c r="C150" s="250"/>
      <c r="D150" s="250"/>
      <c r="E150" s="250"/>
      <c r="F150" s="250"/>
      <c r="G150" s="251"/>
      <c r="H150" s="250"/>
      <c r="I150" s="250"/>
      <c r="J150" s="250"/>
      <c r="K150" s="272"/>
    </row>
    <row r="151" spans="2:11" customFormat="1" ht="15" customHeight="1" x14ac:dyDescent="0.25">
      <c r="B151" s="253"/>
      <c r="C151" s="276" t="s">
        <v>47</v>
      </c>
      <c r="D151" s="233"/>
      <c r="E151" s="233"/>
      <c r="F151" s="277" t="s">
        <v>4328</v>
      </c>
      <c r="G151" s="233"/>
      <c r="H151" s="276" t="s">
        <v>4365</v>
      </c>
      <c r="I151" s="276" t="s">
        <v>4330</v>
      </c>
      <c r="J151" s="276">
        <v>120</v>
      </c>
      <c r="K151" s="272"/>
    </row>
    <row r="152" spans="2:11" customFormat="1" ht="15" customHeight="1" x14ac:dyDescent="0.25">
      <c r="B152" s="253"/>
      <c r="C152" s="276" t="s">
        <v>48</v>
      </c>
      <c r="D152" s="233"/>
      <c r="E152" s="233"/>
      <c r="F152" s="277" t="s">
        <v>4328</v>
      </c>
      <c r="G152" s="233"/>
      <c r="H152" s="276" t="s">
        <v>4384</v>
      </c>
      <c r="I152" s="276" t="s">
        <v>4330</v>
      </c>
      <c r="J152" s="276" t="s">
        <v>4375</v>
      </c>
      <c r="K152" s="272"/>
    </row>
    <row r="153" spans="2:11" customFormat="1" ht="15" customHeight="1" x14ac:dyDescent="0.25">
      <c r="B153" s="253"/>
      <c r="C153" s="276" t="s">
        <v>4278</v>
      </c>
      <c r="D153" s="233"/>
      <c r="E153" s="233"/>
      <c r="F153" s="277" t="s">
        <v>4328</v>
      </c>
      <c r="G153" s="233"/>
      <c r="H153" s="276" t="s">
        <v>4385</v>
      </c>
      <c r="I153" s="276" t="s">
        <v>4330</v>
      </c>
      <c r="J153" s="276" t="s">
        <v>4375</v>
      </c>
      <c r="K153" s="272"/>
    </row>
    <row r="154" spans="2:11" customFormat="1" ht="15" customHeight="1" x14ac:dyDescent="0.25">
      <c r="B154" s="253"/>
      <c r="C154" s="276" t="s">
        <v>4332</v>
      </c>
      <c r="D154" s="233"/>
      <c r="E154" s="233"/>
      <c r="F154" s="277" t="s">
        <v>4333</v>
      </c>
      <c r="G154" s="233"/>
      <c r="H154" s="276" t="s">
        <v>4365</v>
      </c>
      <c r="I154" s="276" t="s">
        <v>4330</v>
      </c>
      <c r="J154" s="276">
        <v>50</v>
      </c>
      <c r="K154" s="272"/>
    </row>
    <row r="155" spans="2:11" customFormat="1" ht="15" customHeight="1" x14ac:dyDescent="0.25">
      <c r="B155" s="253"/>
      <c r="C155" s="276" t="s">
        <v>4335</v>
      </c>
      <c r="D155" s="233"/>
      <c r="E155" s="233"/>
      <c r="F155" s="277" t="s">
        <v>4328</v>
      </c>
      <c r="G155" s="233"/>
      <c r="H155" s="276" t="s">
        <v>4365</v>
      </c>
      <c r="I155" s="276" t="s">
        <v>4337</v>
      </c>
      <c r="J155" s="276"/>
      <c r="K155" s="272"/>
    </row>
    <row r="156" spans="2:11" customFormat="1" ht="15" customHeight="1" x14ac:dyDescent="0.25">
      <c r="B156" s="253"/>
      <c r="C156" s="276" t="s">
        <v>4346</v>
      </c>
      <c r="D156" s="233"/>
      <c r="E156" s="233"/>
      <c r="F156" s="277" t="s">
        <v>4333</v>
      </c>
      <c r="G156" s="233"/>
      <c r="H156" s="276" t="s">
        <v>4365</v>
      </c>
      <c r="I156" s="276" t="s">
        <v>4330</v>
      </c>
      <c r="J156" s="276">
        <v>50</v>
      </c>
      <c r="K156" s="272"/>
    </row>
    <row r="157" spans="2:11" customFormat="1" ht="15" customHeight="1" x14ac:dyDescent="0.25">
      <c r="B157" s="253"/>
      <c r="C157" s="276" t="s">
        <v>4354</v>
      </c>
      <c r="D157" s="233"/>
      <c r="E157" s="233"/>
      <c r="F157" s="277" t="s">
        <v>4333</v>
      </c>
      <c r="G157" s="233"/>
      <c r="H157" s="276" t="s">
        <v>4365</v>
      </c>
      <c r="I157" s="276" t="s">
        <v>4330</v>
      </c>
      <c r="J157" s="276">
        <v>50</v>
      </c>
      <c r="K157" s="272"/>
    </row>
    <row r="158" spans="2:11" customFormat="1" ht="15" customHeight="1" x14ac:dyDescent="0.25">
      <c r="B158" s="253"/>
      <c r="C158" s="276" t="s">
        <v>4352</v>
      </c>
      <c r="D158" s="233"/>
      <c r="E158" s="233"/>
      <c r="F158" s="277" t="s">
        <v>4333</v>
      </c>
      <c r="G158" s="233"/>
      <c r="H158" s="276" t="s">
        <v>4365</v>
      </c>
      <c r="I158" s="276" t="s">
        <v>4330</v>
      </c>
      <c r="J158" s="276">
        <v>50</v>
      </c>
      <c r="K158" s="272"/>
    </row>
    <row r="159" spans="2:11" customFormat="1" ht="15" customHeight="1" x14ac:dyDescent="0.25">
      <c r="B159" s="253"/>
      <c r="C159" s="276" t="s">
        <v>817</v>
      </c>
      <c r="D159" s="233"/>
      <c r="E159" s="233"/>
      <c r="F159" s="277" t="s">
        <v>4328</v>
      </c>
      <c r="G159" s="233"/>
      <c r="H159" s="276" t="s">
        <v>4386</v>
      </c>
      <c r="I159" s="276" t="s">
        <v>4330</v>
      </c>
      <c r="J159" s="276" t="s">
        <v>4387</v>
      </c>
      <c r="K159" s="272"/>
    </row>
    <row r="160" spans="2:11" customFormat="1" ht="15" customHeight="1" x14ac:dyDescent="0.25">
      <c r="B160" s="253"/>
      <c r="C160" s="276" t="s">
        <v>4388</v>
      </c>
      <c r="D160" s="233"/>
      <c r="E160" s="233"/>
      <c r="F160" s="277" t="s">
        <v>4328</v>
      </c>
      <c r="G160" s="233"/>
      <c r="H160" s="276" t="s">
        <v>4389</v>
      </c>
      <c r="I160" s="276" t="s">
        <v>4360</v>
      </c>
      <c r="J160" s="276"/>
      <c r="K160" s="272"/>
    </row>
    <row r="161" spans="2:11" customFormat="1" ht="15" customHeight="1" x14ac:dyDescent="0.25">
      <c r="B161" s="278"/>
      <c r="C161" s="259"/>
      <c r="D161" s="259"/>
      <c r="E161" s="259"/>
      <c r="F161" s="259"/>
      <c r="G161" s="259"/>
      <c r="H161" s="259"/>
      <c r="I161" s="259"/>
      <c r="J161" s="259"/>
      <c r="K161" s="279"/>
    </row>
    <row r="162" spans="2:11" customFormat="1" ht="18.75" customHeight="1" x14ac:dyDescent="0.25">
      <c r="B162" s="261"/>
      <c r="C162" s="251"/>
      <c r="D162" s="251"/>
      <c r="E162" s="251"/>
      <c r="F162" s="280"/>
      <c r="G162" s="251"/>
      <c r="H162" s="251"/>
      <c r="I162" s="251"/>
      <c r="J162" s="251"/>
      <c r="K162" s="261"/>
    </row>
    <row r="163" spans="2:11" customFormat="1" ht="18.75" customHeight="1" x14ac:dyDescent="0.25">
      <c r="B163" s="239"/>
      <c r="C163" s="239"/>
      <c r="D163" s="239"/>
      <c r="E163" s="239"/>
      <c r="F163" s="239"/>
      <c r="G163" s="239"/>
      <c r="H163" s="239"/>
      <c r="I163" s="239"/>
      <c r="J163" s="239"/>
      <c r="K163" s="239"/>
    </row>
    <row r="164" spans="2:11" customFormat="1" ht="7.5" customHeight="1" x14ac:dyDescent="0.25">
      <c r="B164" s="222"/>
      <c r="C164" s="223"/>
      <c r="D164" s="223"/>
      <c r="E164" s="223"/>
      <c r="F164" s="223"/>
      <c r="G164" s="223"/>
      <c r="H164" s="223"/>
      <c r="I164" s="223"/>
      <c r="J164" s="223"/>
      <c r="K164" s="224"/>
    </row>
    <row r="165" spans="2:11" customFormat="1" ht="45" customHeight="1" x14ac:dyDescent="0.25">
      <c r="B165" s="225"/>
      <c r="C165" s="489" t="s">
        <v>4390</v>
      </c>
      <c r="D165" s="489"/>
      <c r="E165" s="489"/>
      <c r="F165" s="489"/>
      <c r="G165" s="489"/>
      <c r="H165" s="489"/>
      <c r="I165" s="489"/>
      <c r="J165" s="489"/>
      <c r="K165" s="226"/>
    </row>
    <row r="166" spans="2:11" customFormat="1" ht="17.25" customHeight="1" x14ac:dyDescent="0.25">
      <c r="B166" s="225"/>
      <c r="C166" s="245" t="s">
        <v>446</v>
      </c>
      <c r="D166" s="245"/>
      <c r="E166" s="245"/>
      <c r="F166" s="245" t="s">
        <v>4323</v>
      </c>
      <c r="G166" s="281"/>
      <c r="H166" s="282" t="s">
        <v>35</v>
      </c>
      <c r="I166" s="282" t="s">
        <v>33</v>
      </c>
      <c r="J166" s="245" t="s">
        <v>4324</v>
      </c>
      <c r="K166" s="226"/>
    </row>
    <row r="167" spans="2:11" customFormat="1" ht="17.25" customHeight="1" x14ac:dyDescent="0.25">
      <c r="B167" s="227"/>
      <c r="C167" s="247" t="s">
        <v>4325</v>
      </c>
      <c r="D167" s="247"/>
      <c r="E167" s="247"/>
      <c r="F167" s="248" t="s">
        <v>4326</v>
      </c>
      <c r="G167" s="283"/>
      <c r="H167" s="284"/>
      <c r="I167" s="284"/>
      <c r="J167" s="247" t="s">
        <v>4327</v>
      </c>
      <c r="K167" s="228"/>
    </row>
    <row r="168" spans="2:11" customFormat="1" ht="5.25" customHeight="1" x14ac:dyDescent="0.25">
      <c r="B168" s="253"/>
      <c r="C168" s="250"/>
      <c r="D168" s="250"/>
      <c r="E168" s="250"/>
      <c r="F168" s="250"/>
      <c r="G168" s="251"/>
      <c r="H168" s="250"/>
      <c r="I168" s="250"/>
      <c r="J168" s="250"/>
      <c r="K168" s="272"/>
    </row>
    <row r="169" spans="2:11" customFormat="1" ht="15" customHeight="1" x14ac:dyDescent="0.25">
      <c r="B169" s="253"/>
      <c r="C169" s="233" t="s">
        <v>47</v>
      </c>
      <c r="D169" s="233"/>
      <c r="E169" s="233"/>
      <c r="F169" s="86" t="s">
        <v>4328</v>
      </c>
      <c r="G169" s="233"/>
      <c r="H169" s="233" t="s">
        <v>4365</v>
      </c>
      <c r="I169" s="233" t="s">
        <v>4330</v>
      </c>
      <c r="J169" s="233">
        <v>120</v>
      </c>
      <c r="K169" s="272"/>
    </row>
    <row r="170" spans="2:11" customFormat="1" ht="15" customHeight="1" x14ac:dyDescent="0.25">
      <c r="B170" s="253"/>
      <c r="C170" s="233" t="s">
        <v>48</v>
      </c>
      <c r="D170" s="233"/>
      <c r="E170" s="233"/>
      <c r="F170" s="86" t="s">
        <v>4328</v>
      </c>
      <c r="G170" s="233"/>
      <c r="H170" s="233" t="s">
        <v>4374</v>
      </c>
      <c r="I170" s="233" t="s">
        <v>4330</v>
      </c>
      <c r="J170" s="233" t="s">
        <v>4375</v>
      </c>
      <c r="K170" s="272"/>
    </row>
    <row r="171" spans="2:11" customFormat="1" ht="15" customHeight="1" x14ac:dyDescent="0.25">
      <c r="B171" s="253"/>
      <c r="C171" s="233" t="s">
        <v>4278</v>
      </c>
      <c r="D171" s="233"/>
      <c r="E171" s="233"/>
      <c r="F171" s="86" t="s">
        <v>4328</v>
      </c>
      <c r="G171" s="233"/>
      <c r="H171" s="233" t="s">
        <v>4391</v>
      </c>
      <c r="I171" s="233" t="s">
        <v>4330</v>
      </c>
      <c r="J171" s="233" t="s">
        <v>4375</v>
      </c>
      <c r="K171" s="272"/>
    </row>
    <row r="172" spans="2:11" customFormat="1" ht="15" customHeight="1" x14ac:dyDescent="0.25">
      <c r="B172" s="253"/>
      <c r="C172" s="233" t="s">
        <v>4332</v>
      </c>
      <c r="D172" s="233"/>
      <c r="E172" s="233"/>
      <c r="F172" s="86" t="s">
        <v>4333</v>
      </c>
      <c r="G172" s="233"/>
      <c r="H172" s="233" t="s">
        <v>4391</v>
      </c>
      <c r="I172" s="233" t="s">
        <v>4330</v>
      </c>
      <c r="J172" s="233">
        <v>50</v>
      </c>
      <c r="K172" s="272"/>
    </row>
    <row r="173" spans="2:11" customFormat="1" ht="15" customHeight="1" x14ac:dyDescent="0.25">
      <c r="B173" s="253"/>
      <c r="C173" s="233" t="s">
        <v>4335</v>
      </c>
      <c r="D173" s="233"/>
      <c r="E173" s="233"/>
      <c r="F173" s="86" t="s">
        <v>4328</v>
      </c>
      <c r="G173" s="233"/>
      <c r="H173" s="233" t="s">
        <v>4391</v>
      </c>
      <c r="I173" s="233" t="s">
        <v>4337</v>
      </c>
      <c r="J173" s="233"/>
      <c r="K173" s="272"/>
    </row>
    <row r="174" spans="2:11" customFormat="1" ht="15" customHeight="1" x14ac:dyDescent="0.25">
      <c r="B174" s="253"/>
      <c r="C174" s="233" t="s">
        <v>4346</v>
      </c>
      <c r="D174" s="233"/>
      <c r="E174" s="233"/>
      <c r="F174" s="86" t="s">
        <v>4333</v>
      </c>
      <c r="G174" s="233"/>
      <c r="H174" s="233" t="s">
        <v>4391</v>
      </c>
      <c r="I174" s="233" t="s">
        <v>4330</v>
      </c>
      <c r="J174" s="233">
        <v>50</v>
      </c>
      <c r="K174" s="272"/>
    </row>
    <row r="175" spans="2:11" customFormat="1" ht="15" customHeight="1" x14ac:dyDescent="0.25">
      <c r="B175" s="253"/>
      <c r="C175" s="233" t="s">
        <v>4354</v>
      </c>
      <c r="D175" s="233"/>
      <c r="E175" s="233"/>
      <c r="F175" s="86" t="s">
        <v>4333</v>
      </c>
      <c r="G175" s="233"/>
      <c r="H175" s="233" t="s">
        <v>4391</v>
      </c>
      <c r="I175" s="233" t="s">
        <v>4330</v>
      </c>
      <c r="J175" s="233">
        <v>50</v>
      </c>
      <c r="K175" s="272"/>
    </row>
    <row r="176" spans="2:11" customFormat="1" ht="15" customHeight="1" x14ac:dyDescent="0.25">
      <c r="B176" s="253"/>
      <c r="C176" s="233" t="s">
        <v>4352</v>
      </c>
      <c r="D176" s="233"/>
      <c r="E176" s="233"/>
      <c r="F176" s="86" t="s">
        <v>4333</v>
      </c>
      <c r="G176" s="233"/>
      <c r="H176" s="233" t="s">
        <v>4391</v>
      </c>
      <c r="I176" s="233" t="s">
        <v>4330</v>
      </c>
      <c r="J176" s="233">
        <v>50</v>
      </c>
      <c r="K176" s="272"/>
    </row>
    <row r="177" spans="2:11" customFormat="1" ht="15" customHeight="1" x14ac:dyDescent="0.25">
      <c r="B177" s="253"/>
      <c r="C177" s="233" t="s">
        <v>846</v>
      </c>
      <c r="D177" s="233"/>
      <c r="E177" s="233"/>
      <c r="F177" s="86" t="s">
        <v>4328</v>
      </c>
      <c r="G177" s="233"/>
      <c r="H177" s="233" t="s">
        <v>4392</v>
      </c>
      <c r="I177" s="233" t="s">
        <v>4393</v>
      </c>
      <c r="J177" s="233"/>
      <c r="K177" s="272"/>
    </row>
    <row r="178" spans="2:11" customFormat="1" ht="15" customHeight="1" x14ac:dyDescent="0.25">
      <c r="B178" s="253"/>
      <c r="C178" s="233" t="s">
        <v>33</v>
      </c>
      <c r="D178" s="233"/>
      <c r="E178" s="233"/>
      <c r="F178" s="86" t="s">
        <v>4328</v>
      </c>
      <c r="G178" s="233"/>
      <c r="H178" s="233" t="s">
        <v>4394</v>
      </c>
      <c r="I178" s="233" t="s">
        <v>4395</v>
      </c>
      <c r="J178" s="233">
        <v>1</v>
      </c>
      <c r="K178" s="272"/>
    </row>
    <row r="179" spans="2:11" customFormat="1" ht="15" customHeight="1" x14ac:dyDescent="0.25">
      <c r="B179" s="253"/>
      <c r="C179" s="233" t="s">
        <v>34</v>
      </c>
      <c r="D179" s="233"/>
      <c r="E179" s="233"/>
      <c r="F179" s="86" t="s">
        <v>4328</v>
      </c>
      <c r="G179" s="233"/>
      <c r="H179" s="233" t="s">
        <v>4396</v>
      </c>
      <c r="I179" s="233" t="s">
        <v>4330</v>
      </c>
      <c r="J179" s="233">
        <v>20</v>
      </c>
      <c r="K179" s="272"/>
    </row>
    <row r="180" spans="2:11" customFormat="1" ht="15" customHeight="1" x14ac:dyDescent="0.25">
      <c r="B180" s="253"/>
      <c r="C180" s="233" t="s">
        <v>35</v>
      </c>
      <c r="D180" s="233"/>
      <c r="E180" s="233"/>
      <c r="F180" s="86" t="s">
        <v>4328</v>
      </c>
      <c r="G180" s="233"/>
      <c r="H180" s="233" t="s">
        <v>4397</v>
      </c>
      <c r="I180" s="233" t="s">
        <v>4330</v>
      </c>
      <c r="J180" s="233">
        <v>255</v>
      </c>
      <c r="K180" s="272"/>
    </row>
    <row r="181" spans="2:11" customFormat="1" ht="15" customHeight="1" x14ac:dyDescent="0.25">
      <c r="B181" s="253"/>
      <c r="C181" s="233" t="s">
        <v>36</v>
      </c>
      <c r="D181" s="233"/>
      <c r="E181" s="233"/>
      <c r="F181" s="86" t="s">
        <v>4328</v>
      </c>
      <c r="G181" s="233"/>
      <c r="H181" s="233" t="s">
        <v>4293</v>
      </c>
      <c r="I181" s="233" t="s">
        <v>4330</v>
      </c>
      <c r="J181" s="233">
        <v>10</v>
      </c>
      <c r="K181" s="272"/>
    </row>
    <row r="182" spans="2:11" customFormat="1" ht="15" customHeight="1" x14ac:dyDescent="0.25">
      <c r="B182" s="253"/>
      <c r="C182" s="233" t="s">
        <v>507</v>
      </c>
      <c r="D182" s="233"/>
      <c r="E182" s="233"/>
      <c r="F182" s="86" t="s">
        <v>4328</v>
      </c>
      <c r="G182" s="233"/>
      <c r="H182" s="233" t="s">
        <v>4398</v>
      </c>
      <c r="I182" s="233" t="s">
        <v>4360</v>
      </c>
      <c r="J182" s="233"/>
      <c r="K182" s="272"/>
    </row>
    <row r="183" spans="2:11" customFormat="1" ht="15" customHeight="1" x14ac:dyDescent="0.25">
      <c r="B183" s="253"/>
      <c r="C183" s="233" t="s">
        <v>4399</v>
      </c>
      <c r="D183" s="233"/>
      <c r="E183" s="233"/>
      <c r="F183" s="86" t="s">
        <v>4328</v>
      </c>
      <c r="G183" s="233"/>
      <c r="H183" s="233" t="s">
        <v>4400</v>
      </c>
      <c r="I183" s="233" t="s">
        <v>4360</v>
      </c>
      <c r="J183" s="233"/>
      <c r="K183" s="272"/>
    </row>
    <row r="184" spans="2:11" customFormat="1" ht="15" customHeight="1" x14ac:dyDescent="0.25">
      <c r="B184" s="253"/>
      <c r="C184" s="233" t="s">
        <v>4388</v>
      </c>
      <c r="D184" s="233"/>
      <c r="E184" s="233"/>
      <c r="F184" s="86" t="s">
        <v>4328</v>
      </c>
      <c r="G184" s="233"/>
      <c r="H184" s="233" t="s">
        <v>4401</v>
      </c>
      <c r="I184" s="233" t="s">
        <v>4360</v>
      </c>
      <c r="J184" s="233"/>
      <c r="K184" s="272"/>
    </row>
    <row r="185" spans="2:11" customFormat="1" ht="15" customHeight="1" x14ac:dyDescent="0.25">
      <c r="B185" s="253"/>
      <c r="C185" s="233" t="s">
        <v>510</v>
      </c>
      <c r="D185" s="233"/>
      <c r="E185" s="233"/>
      <c r="F185" s="86" t="s">
        <v>4333</v>
      </c>
      <c r="G185" s="233"/>
      <c r="H185" s="233" t="s">
        <v>4402</v>
      </c>
      <c r="I185" s="233" t="s">
        <v>4330</v>
      </c>
      <c r="J185" s="233">
        <v>50</v>
      </c>
      <c r="K185" s="272"/>
    </row>
    <row r="186" spans="2:11" customFormat="1" ht="15" customHeight="1" x14ac:dyDescent="0.25">
      <c r="B186" s="253"/>
      <c r="C186" s="233" t="s">
        <v>4403</v>
      </c>
      <c r="D186" s="233"/>
      <c r="E186" s="233"/>
      <c r="F186" s="86" t="s">
        <v>4333</v>
      </c>
      <c r="G186" s="233"/>
      <c r="H186" s="233" t="s">
        <v>4404</v>
      </c>
      <c r="I186" s="233" t="s">
        <v>4405</v>
      </c>
      <c r="J186" s="233"/>
      <c r="K186" s="272"/>
    </row>
    <row r="187" spans="2:11" customFormat="1" ht="15" customHeight="1" x14ac:dyDescent="0.25">
      <c r="B187" s="253"/>
      <c r="C187" s="233" t="s">
        <v>4406</v>
      </c>
      <c r="D187" s="233"/>
      <c r="E187" s="233"/>
      <c r="F187" s="86" t="s">
        <v>4333</v>
      </c>
      <c r="G187" s="233"/>
      <c r="H187" s="233" t="s">
        <v>4407</v>
      </c>
      <c r="I187" s="233" t="s">
        <v>4405</v>
      </c>
      <c r="J187" s="233"/>
      <c r="K187" s="272"/>
    </row>
    <row r="188" spans="2:11" customFormat="1" ht="15" customHeight="1" x14ac:dyDescent="0.25">
      <c r="B188" s="253"/>
      <c r="C188" s="233" t="s">
        <v>4408</v>
      </c>
      <c r="D188" s="233"/>
      <c r="E188" s="233"/>
      <c r="F188" s="86" t="s">
        <v>4333</v>
      </c>
      <c r="G188" s="233"/>
      <c r="H188" s="233" t="s">
        <v>4409</v>
      </c>
      <c r="I188" s="233" t="s">
        <v>4405</v>
      </c>
      <c r="J188" s="233"/>
      <c r="K188" s="272"/>
    </row>
    <row r="189" spans="2:11" customFormat="1" ht="15" customHeight="1" x14ac:dyDescent="0.25">
      <c r="B189" s="253"/>
      <c r="C189" s="285" t="s">
        <v>4410</v>
      </c>
      <c r="D189" s="233"/>
      <c r="E189" s="233"/>
      <c r="F189" s="86" t="s">
        <v>4333</v>
      </c>
      <c r="G189" s="233"/>
      <c r="H189" s="233" t="s">
        <v>4411</v>
      </c>
      <c r="I189" s="233" t="s">
        <v>4412</v>
      </c>
      <c r="J189" s="286" t="s">
        <v>4413</v>
      </c>
      <c r="K189" s="272"/>
    </row>
    <row r="190" spans="2:11" customFormat="1" ht="15" customHeight="1" x14ac:dyDescent="0.25">
      <c r="B190" s="253"/>
      <c r="C190" s="285" t="s">
        <v>4414</v>
      </c>
      <c r="D190" s="233"/>
      <c r="E190" s="233"/>
      <c r="F190" s="86" t="s">
        <v>4333</v>
      </c>
      <c r="G190" s="233"/>
      <c r="H190" s="233" t="s">
        <v>4415</v>
      </c>
      <c r="I190" s="233" t="s">
        <v>4412</v>
      </c>
      <c r="J190" s="286" t="s">
        <v>4413</v>
      </c>
      <c r="K190" s="272"/>
    </row>
    <row r="191" spans="2:11" customFormat="1" ht="15" customHeight="1" x14ac:dyDescent="0.25">
      <c r="B191" s="253"/>
      <c r="C191" s="285" t="s">
        <v>45</v>
      </c>
      <c r="D191" s="233"/>
      <c r="E191" s="233"/>
      <c r="F191" s="86" t="s">
        <v>4328</v>
      </c>
      <c r="G191" s="233"/>
      <c r="H191" s="230" t="s">
        <v>4416</v>
      </c>
      <c r="I191" s="233" t="s">
        <v>4417</v>
      </c>
      <c r="J191" s="233"/>
      <c r="K191" s="272"/>
    </row>
    <row r="192" spans="2:11" customFormat="1" ht="15" customHeight="1" x14ac:dyDescent="0.25">
      <c r="B192" s="253"/>
      <c r="C192" s="285" t="s">
        <v>41</v>
      </c>
      <c r="D192" s="233"/>
      <c r="E192" s="233"/>
      <c r="F192" s="86" t="s">
        <v>4328</v>
      </c>
      <c r="G192" s="233"/>
      <c r="H192" s="233" t="s">
        <v>4418</v>
      </c>
      <c r="I192" s="233" t="s">
        <v>4360</v>
      </c>
      <c r="J192" s="233"/>
      <c r="K192" s="272"/>
    </row>
    <row r="193" spans="2:11" customFormat="1" ht="15" customHeight="1" x14ac:dyDescent="0.25">
      <c r="B193" s="253"/>
      <c r="C193" s="285" t="s">
        <v>43</v>
      </c>
      <c r="D193" s="233"/>
      <c r="E193" s="233"/>
      <c r="F193" s="86" t="s">
        <v>4328</v>
      </c>
      <c r="G193" s="233"/>
      <c r="H193" s="233" t="s">
        <v>4419</v>
      </c>
      <c r="I193" s="233" t="s">
        <v>4360</v>
      </c>
      <c r="J193" s="233"/>
      <c r="K193" s="272"/>
    </row>
    <row r="194" spans="2:11" customFormat="1" ht="15" customHeight="1" x14ac:dyDescent="0.25">
      <c r="B194" s="253"/>
      <c r="C194" s="285" t="s">
        <v>4420</v>
      </c>
      <c r="D194" s="233"/>
      <c r="E194" s="233"/>
      <c r="F194" s="86" t="s">
        <v>4333</v>
      </c>
      <c r="G194" s="233"/>
      <c r="H194" s="233" t="s">
        <v>4421</v>
      </c>
      <c r="I194" s="233" t="s">
        <v>4360</v>
      </c>
      <c r="J194" s="233"/>
      <c r="K194" s="272"/>
    </row>
    <row r="195" spans="2:11" customFormat="1" ht="15" customHeight="1" x14ac:dyDescent="0.25">
      <c r="B195" s="278"/>
      <c r="C195" s="287"/>
      <c r="D195" s="259"/>
      <c r="E195" s="259"/>
      <c r="F195" s="259"/>
      <c r="G195" s="259"/>
      <c r="H195" s="259"/>
      <c r="I195" s="259"/>
      <c r="J195" s="259"/>
      <c r="K195" s="279"/>
    </row>
    <row r="196" spans="2:11" customFormat="1" ht="18.75" customHeight="1" x14ac:dyDescent="0.25">
      <c r="B196" s="261"/>
      <c r="C196" s="251"/>
      <c r="D196" s="251"/>
      <c r="E196" s="251"/>
      <c r="F196" s="280"/>
      <c r="G196" s="251"/>
      <c r="H196" s="251"/>
      <c r="I196" s="251"/>
      <c r="J196" s="251"/>
      <c r="K196" s="261"/>
    </row>
    <row r="197" spans="2:11" customFormat="1" ht="18.75" customHeight="1" x14ac:dyDescent="0.25">
      <c r="B197" s="261"/>
      <c r="C197" s="251"/>
      <c r="D197" s="251"/>
      <c r="E197" s="251"/>
      <c r="F197" s="280"/>
      <c r="G197" s="251"/>
      <c r="H197" s="251"/>
      <c r="I197" s="251"/>
      <c r="J197" s="251"/>
      <c r="K197" s="261"/>
    </row>
    <row r="198" spans="2:11" customFormat="1" ht="18.75" customHeight="1" x14ac:dyDescent="0.25">
      <c r="B198" s="239"/>
      <c r="C198" s="239"/>
      <c r="D198" s="239"/>
      <c r="E198" s="239"/>
      <c r="F198" s="239"/>
      <c r="G198" s="239"/>
      <c r="H198" s="239"/>
      <c r="I198" s="239"/>
      <c r="J198" s="239"/>
      <c r="K198" s="239"/>
    </row>
    <row r="199" spans="2:11" customFormat="1" x14ac:dyDescent="0.25">
      <c r="B199" s="222"/>
      <c r="C199" s="223"/>
      <c r="D199" s="223"/>
      <c r="E199" s="223"/>
      <c r="F199" s="223"/>
      <c r="G199" s="223"/>
      <c r="H199" s="223"/>
      <c r="I199" s="223"/>
      <c r="J199" s="223"/>
      <c r="K199" s="224"/>
    </row>
    <row r="200" spans="2:11" customFormat="1" ht="21" x14ac:dyDescent="0.25">
      <c r="B200" s="225"/>
      <c r="C200" s="489" t="s">
        <v>4422</v>
      </c>
      <c r="D200" s="489"/>
      <c r="E200" s="489"/>
      <c r="F200" s="489"/>
      <c r="G200" s="489"/>
      <c r="H200" s="489"/>
      <c r="I200" s="489"/>
      <c r="J200" s="489"/>
      <c r="K200" s="226"/>
    </row>
    <row r="201" spans="2:11" customFormat="1" ht="25.5" customHeight="1" x14ac:dyDescent="0.3">
      <c r="B201" s="225"/>
      <c r="C201" s="288" t="s">
        <v>4423</v>
      </c>
      <c r="D201" s="288"/>
      <c r="E201" s="288"/>
      <c r="F201" s="288" t="s">
        <v>4424</v>
      </c>
      <c r="G201" s="289"/>
      <c r="H201" s="490" t="s">
        <v>4425</v>
      </c>
      <c r="I201" s="490"/>
      <c r="J201" s="490"/>
      <c r="K201" s="226"/>
    </row>
    <row r="202" spans="2:11" customFormat="1" ht="5.25" customHeight="1" x14ac:dyDescent="0.25">
      <c r="B202" s="253"/>
      <c r="C202" s="250"/>
      <c r="D202" s="250"/>
      <c r="E202" s="250"/>
      <c r="F202" s="250"/>
      <c r="G202" s="251"/>
      <c r="H202" s="250"/>
      <c r="I202" s="250"/>
      <c r="J202" s="250"/>
      <c r="K202" s="272"/>
    </row>
    <row r="203" spans="2:11" customFormat="1" ht="15" customHeight="1" x14ac:dyDescent="0.25">
      <c r="B203" s="253"/>
      <c r="C203" s="233" t="s">
        <v>4417</v>
      </c>
      <c r="D203" s="233"/>
      <c r="E203" s="233"/>
      <c r="F203" s="86" t="s">
        <v>809</v>
      </c>
      <c r="G203" s="233"/>
      <c r="H203" s="491" t="s">
        <v>4426</v>
      </c>
      <c r="I203" s="491"/>
      <c r="J203" s="491"/>
      <c r="K203" s="272"/>
    </row>
    <row r="204" spans="2:11" customFormat="1" ht="15" customHeight="1" x14ac:dyDescent="0.25">
      <c r="B204" s="253"/>
      <c r="C204" s="233"/>
      <c r="D204" s="233"/>
      <c r="E204" s="233"/>
      <c r="F204" s="86" t="s">
        <v>810</v>
      </c>
      <c r="G204" s="233"/>
      <c r="H204" s="491" t="s">
        <v>4427</v>
      </c>
      <c r="I204" s="491"/>
      <c r="J204" s="491"/>
      <c r="K204" s="272"/>
    </row>
    <row r="205" spans="2:11" customFormat="1" ht="15" customHeight="1" x14ac:dyDescent="0.25">
      <c r="B205" s="253"/>
      <c r="C205" s="233"/>
      <c r="D205" s="233"/>
      <c r="E205" s="233"/>
      <c r="F205" s="86" t="s">
        <v>813</v>
      </c>
      <c r="G205" s="233"/>
      <c r="H205" s="491" t="s">
        <v>4428</v>
      </c>
      <c r="I205" s="491"/>
      <c r="J205" s="491"/>
      <c r="K205" s="272"/>
    </row>
    <row r="206" spans="2:11" customFormat="1" ht="15" customHeight="1" x14ac:dyDescent="0.25">
      <c r="B206" s="253"/>
      <c r="C206" s="233"/>
      <c r="D206" s="233"/>
      <c r="E206" s="233"/>
      <c r="F206" s="86" t="s">
        <v>811</v>
      </c>
      <c r="G206" s="233"/>
      <c r="H206" s="491" t="s">
        <v>4429</v>
      </c>
      <c r="I206" s="491"/>
      <c r="J206" s="491"/>
      <c r="K206" s="272"/>
    </row>
    <row r="207" spans="2:11" customFormat="1" ht="15" customHeight="1" x14ac:dyDescent="0.25">
      <c r="B207" s="253"/>
      <c r="C207" s="233"/>
      <c r="D207" s="233"/>
      <c r="E207" s="233"/>
      <c r="F207" s="86" t="s">
        <v>812</v>
      </c>
      <c r="G207" s="233"/>
      <c r="H207" s="491" t="s">
        <v>4430</v>
      </c>
      <c r="I207" s="491"/>
      <c r="J207" s="491"/>
      <c r="K207" s="272"/>
    </row>
    <row r="208" spans="2:11" customFormat="1" ht="15" customHeight="1" x14ac:dyDescent="0.25">
      <c r="B208" s="253"/>
      <c r="C208" s="233"/>
      <c r="D208" s="233"/>
      <c r="E208" s="233"/>
      <c r="F208" s="86"/>
      <c r="G208" s="233"/>
      <c r="H208" s="233"/>
      <c r="I208" s="233"/>
      <c r="J208" s="233"/>
      <c r="K208" s="272"/>
    </row>
    <row r="209" spans="2:11" customFormat="1" ht="15" customHeight="1" x14ac:dyDescent="0.25">
      <c r="B209" s="253"/>
      <c r="C209" s="233" t="s">
        <v>4372</v>
      </c>
      <c r="D209" s="233"/>
      <c r="E209" s="233"/>
      <c r="F209" s="86" t="s">
        <v>4268</v>
      </c>
      <c r="G209" s="233"/>
      <c r="H209" s="491" t="s">
        <v>4431</v>
      </c>
      <c r="I209" s="491"/>
      <c r="J209" s="491"/>
      <c r="K209" s="272"/>
    </row>
    <row r="210" spans="2:11" customFormat="1" ht="15" customHeight="1" x14ac:dyDescent="0.25">
      <c r="B210" s="253"/>
      <c r="C210" s="233"/>
      <c r="D210" s="233"/>
      <c r="E210" s="233"/>
      <c r="F210" s="86" t="s">
        <v>4272</v>
      </c>
      <c r="G210" s="233"/>
      <c r="H210" s="491" t="s">
        <v>4273</v>
      </c>
      <c r="I210" s="491"/>
      <c r="J210" s="491"/>
      <c r="K210" s="272"/>
    </row>
    <row r="211" spans="2:11" customFormat="1" ht="15" customHeight="1" x14ac:dyDescent="0.25">
      <c r="B211" s="253"/>
      <c r="C211" s="233"/>
      <c r="D211" s="233"/>
      <c r="E211" s="233"/>
      <c r="F211" s="86" t="s">
        <v>4270</v>
      </c>
      <c r="G211" s="233"/>
      <c r="H211" s="491" t="s">
        <v>4432</v>
      </c>
      <c r="I211" s="491"/>
      <c r="J211" s="491"/>
      <c r="K211" s="272"/>
    </row>
    <row r="212" spans="2:11" customFormat="1" ht="15" customHeight="1" x14ac:dyDescent="0.25">
      <c r="B212" s="290"/>
      <c r="C212" s="233"/>
      <c r="D212" s="233"/>
      <c r="E212" s="233"/>
      <c r="F212" s="86" t="s">
        <v>4274</v>
      </c>
      <c r="G212" s="285"/>
      <c r="H212" s="488" t="s">
        <v>4275</v>
      </c>
      <c r="I212" s="488"/>
      <c r="J212" s="488"/>
      <c r="K212" s="291"/>
    </row>
    <row r="213" spans="2:11" customFormat="1" ht="15" customHeight="1" x14ac:dyDescent="0.25">
      <c r="B213" s="290"/>
      <c r="C213" s="233"/>
      <c r="D213" s="233"/>
      <c r="E213" s="233"/>
      <c r="F213" s="86" t="s">
        <v>4276</v>
      </c>
      <c r="G213" s="285"/>
      <c r="H213" s="488" t="s">
        <v>4251</v>
      </c>
      <c r="I213" s="488"/>
      <c r="J213" s="488"/>
      <c r="K213" s="291"/>
    </row>
    <row r="214" spans="2:11" customFormat="1" ht="15" customHeight="1" x14ac:dyDescent="0.25">
      <c r="B214" s="290"/>
      <c r="C214" s="233"/>
      <c r="D214" s="233"/>
      <c r="E214" s="233"/>
      <c r="F214" s="86"/>
      <c r="G214" s="285"/>
      <c r="H214" s="276"/>
      <c r="I214" s="276"/>
      <c r="J214" s="276"/>
      <c r="K214" s="291"/>
    </row>
    <row r="215" spans="2:11" customFormat="1" ht="15" customHeight="1" x14ac:dyDescent="0.25">
      <c r="B215" s="290"/>
      <c r="C215" s="233" t="s">
        <v>4395</v>
      </c>
      <c r="D215" s="233"/>
      <c r="E215" s="233"/>
      <c r="F215" s="86">
        <v>1</v>
      </c>
      <c r="G215" s="285"/>
      <c r="H215" s="488" t="s">
        <v>4433</v>
      </c>
      <c r="I215" s="488"/>
      <c r="J215" s="488"/>
      <c r="K215" s="291"/>
    </row>
    <row r="216" spans="2:11" customFormat="1" ht="15" customHeight="1" x14ac:dyDescent="0.25">
      <c r="B216" s="290"/>
      <c r="C216" s="233"/>
      <c r="D216" s="233"/>
      <c r="E216" s="233"/>
      <c r="F216" s="86">
        <v>2</v>
      </c>
      <c r="G216" s="285"/>
      <c r="H216" s="488" t="s">
        <v>4434</v>
      </c>
      <c r="I216" s="488"/>
      <c r="J216" s="488"/>
      <c r="K216" s="291"/>
    </row>
    <row r="217" spans="2:11" customFormat="1" ht="15" customHeight="1" x14ac:dyDescent="0.25">
      <c r="B217" s="290"/>
      <c r="C217" s="233"/>
      <c r="D217" s="233"/>
      <c r="E217" s="233"/>
      <c r="F217" s="86">
        <v>3</v>
      </c>
      <c r="G217" s="285"/>
      <c r="H217" s="488" t="s">
        <v>4435</v>
      </c>
      <c r="I217" s="488"/>
      <c r="J217" s="488"/>
      <c r="K217" s="291"/>
    </row>
    <row r="218" spans="2:11" customFormat="1" ht="15" customHeight="1" x14ac:dyDescent="0.25">
      <c r="B218" s="290"/>
      <c r="C218" s="233"/>
      <c r="D218" s="233"/>
      <c r="E218" s="233"/>
      <c r="F218" s="86">
        <v>4</v>
      </c>
      <c r="G218" s="285"/>
      <c r="H218" s="488" t="s">
        <v>4436</v>
      </c>
      <c r="I218" s="488"/>
      <c r="J218" s="488"/>
      <c r="K218" s="291"/>
    </row>
    <row r="219" spans="2:11" customFormat="1" ht="12.75" customHeight="1" x14ac:dyDescent="0.25">
      <c r="B219" s="292"/>
      <c r="C219" s="293"/>
      <c r="D219" s="293"/>
      <c r="E219" s="293"/>
      <c r="F219" s="293"/>
      <c r="G219" s="293"/>
      <c r="H219" s="293"/>
      <c r="I219" s="293"/>
      <c r="J219" s="293"/>
      <c r="K219" s="294"/>
    </row>
  </sheetData>
  <mergeCells count="77">
    <mergeCell ref="F19:J19"/>
    <mergeCell ref="C3:J3"/>
    <mergeCell ref="C4:J4"/>
    <mergeCell ref="C6:J6"/>
    <mergeCell ref="C7:J7"/>
    <mergeCell ref="C9:J9"/>
    <mergeCell ref="D10:J10"/>
    <mergeCell ref="D11:J11"/>
    <mergeCell ref="D15:J15"/>
    <mergeCell ref="D16:J16"/>
    <mergeCell ref="D17:J17"/>
    <mergeCell ref="F18:J18"/>
    <mergeCell ref="D34:J34"/>
    <mergeCell ref="F20:J20"/>
    <mergeCell ref="F21:J21"/>
    <mergeCell ref="F22:J22"/>
    <mergeCell ref="F23:J23"/>
    <mergeCell ref="C25:J25"/>
    <mergeCell ref="C26:J26"/>
    <mergeCell ref="D27:J27"/>
    <mergeCell ref="D28:J28"/>
    <mergeCell ref="D30:J30"/>
    <mergeCell ref="D31:J31"/>
    <mergeCell ref="D33:J33"/>
    <mergeCell ref="D47:J47"/>
    <mergeCell ref="D35:J35"/>
    <mergeCell ref="G36:J36"/>
    <mergeCell ref="G37:J37"/>
    <mergeCell ref="G38:J38"/>
    <mergeCell ref="G39:J39"/>
    <mergeCell ref="G40:J40"/>
    <mergeCell ref="G41:J41"/>
    <mergeCell ref="G42:J42"/>
    <mergeCell ref="G43:J43"/>
    <mergeCell ref="G44:J44"/>
    <mergeCell ref="G45:J45"/>
    <mergeCell ref="D61:J61"/>
    <mergeCell ref="E48:J48"/>
    <mergeCell ref="E49:J49"/>
    <mergeCell ref="E50:J50"/>
    <mergeCell ref="D51:J51"/>
    <mergeCell ref="C52:J52"/>
    <mergeCell ref="C54:J54"/>
    <mergeCell ref="C55:J55"/>
    <mergeCell ref="C57:J57"/>
    <mergeCell ref="D58:J58"/>
    <mergeCell ref="D59:J59"/>
    <mergeCell ref="D60:J60"/>
    <mergeCell ref="C147:J147"/>
    <mergeCell ref="D62:J62"/>
    <mergeCell ref="D63:J63"/>
    <mergeCell ref="D65:J65"/>
    <mergeCell ref="D66:J66"/>
    <mergeCell ref="D67:J67"/>
    <mergeCell ref="D68:J68"/>
    <mergeCell ref="D69:J69"/>
    <mergeCell ref="D70:J70"/>
    <mergeCell ref="C75:J75"/>
    <mergeCell ref="C102:J102"/>
    <mergeCell ref="C122:J122"/>
    <mergeCell ref="H212:J212"/>
    <mergeCell ref="C165:J165"/>
    <mergeCell ref="C200:J200"/>
    <mergeCell ref="H201:J201"/>
    <mergeCell ref="H203:J203"/>
    <mergeCell ref="H204:J204"/>
    <mergeCell ref="H205:J205"/>
    <mergeCell ref="H206:J206"/>
    <mergeCell ref="H207:J207"/>
    <mergeCell ref="H209:J209"/>
    <mergeCell ref="H210:J210"/>
    <mergeCell ref="H211:J211"/>
    <mergeCell ref="H213:J213"/>
    <mergeCell ref="H215:J215"/>
    <mergeCell ref="H216:J216"/>
    <mergeCell ref="H217:J217"/>
    <mergeCell ref="H218:J218"/>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M1423"/>
  <sheetViews>
    <sheetView topLeftCell="C88" zoomScaleNormal="100" workbookViewId="0">
      <selection activeCell="X101" sqref="X101"/>
    </sheetView>
  </sheetViews>
  <sheetFormatPr defaultRowHeight="15" x14ac:dyDescent="0.25"/>
  <cols>
    <col min="1" max="1" width="7.140625" customWidth="1"/>
    <col min="2" max="2" width="1" customWidth="1"/>
    <col min="3" max="3" width="3.5703125" customWidth="1"/>
    <col min="4" max="4" width="3.7109375" customWidth="1"/>
    <col min="5" max="5" width="14.7109375" customWidth="1"/>
    <col min="6" max="6" width="43.5703125" customWidth="1"/>
    <col min="7" max="7" width="6.42578125" customWidth="1"/>
    <col min="8" max="8" width="12" customWidth="1"/>
    <col min="9" max="9" width="13.5703125" customWidth="1"/>
    <col min="10" max="11" width="19.140625" customWidth="1"/>
    <col min="12" max="12" width="8" customWidth="1"/>
    <col min="13" max="13" width="9.28515625" hidden="1" customWidth="1"/>
    <col min="15" max="20" width="12.1406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s>
  <sheetData>
    <row r="2" spans="2:46" ht="36.950000000000003" customHeight="1" x14ac:dyDescent="0.25">
      <c r="L2" s="475"/>
      <c r="M2" s="475"/>
      <c r="N2" s="475"/>
      <c r="O2" s="475"/>
      <c r="P2" s="475"/>
      <c r="Q2" s="475"/>
      <c r="R2" s="475"/>
      <c r="S2" s="475"/>
      <c r="T2" s="475"/>
      <c r="U2" s="475"/>
      <c r="V2" s="475"/>
      <c r="AT2" s="112" t="s">
        <v>6500</v>
      </c>
    </row>
    <row r="3" spans="2:46" ht="6.95" customHeight="1" x14ac:dyDescent="0.25">
      <c r="B3" s="113"/>
      <c r="C3" s="114"/>
      <c r="D3" s="114"/>
      <c r="E3" s="114"/>
      <c r="F3" s="114"/>
      <c r="G3" s="114"/>
      <c r="H3" s="114"/>
      <c r="I3" s="114"/>
      <c r="J3" s="114"/>
      <c r="K3" s="114"/>
      <c r="L3" s="115"/>
      <c r="AT3" s="112" t="s">
        <v>240</v>
      </c>
    </row>
    <row r="4" spans="2:46" ht="24.95" customHeight="1" x14ac:dyDescent="0.25">
      <c r="B4" s="115"/>
      <c r="D4" s="116" t="s">
        <v>785</v>
      </c>
      <c r="L4" s="115"/>
      <c r="M4" s="117" t="s">
        <v>786</v>
      </c>
      <c r="AT4" s="112" t="s">
        <v>787</v>
      </c>
    </row>
    <row r="5" spans="2:46" ht="6.95" customHeight="1" x14ac:dyDescent="0.25">
      <c r="B5" s="115"/>
      <c r="L5" s="115"/>
    </row>
    <row r="6" spans="2:46" ht="12" customHeight="1" x14ac:dyDescent="0.25">
      <c r="B6" s="115"/>
      <c r="D6" s="118" t="s">
        <v>788</v>
      </c>
      <c r="L6" s="115"/>
    </row>
    <row r="7" spans="2:46" ht="16.5" customHeight="1" x14ac:dyDescent="0.25">
      <c r="B7" s="115"/>
      <c r="E7" s="478" t="str">
        <f>'[1]Rekapitulace stavby'!K6</f>
        <v>Přístavba k ZŠ Kostelní nám., Moravská Třebová</v>
      </c>
      <c r="F7" s="479"/>
      <c r="G7" s="479"/>
      <c r="H7" s="479"/>
      <c r="L7" s="115"/>
    </row>
    <row r="8" spans="2:46" s="119" customFormat="1" ht="12" customHeight="1" x14ac:dyDescent="0.25">
      <c r="B8" s="120"/>
      <c r="D8" s="118" t="s">
        <v>789</v>
      </c>
      <c r="L8" s="120"/>
    </row>
    <row r="9" spans="2:46" s="119" customFormat="1" ht="16.5" customHeight="1" x14ac:dyDescent="0.25">
      <c r="B9" s="120"/>
      <c r="E9" s="476" t="s">
        <v>2913</v>
      </c>
      <c r="F9" s="477"/>
      <c r="G9" s="477"/>
      <c r="H9" s="477"/>
      <c r="L9" s="120"/>
    </row>
    <row r="10" spans="2:46" s="119" customFormat="1" x14ac:dyDescent="0.25">
      <c r="B10" s="120"/>
      <c r="L10" s="120"/>
    </row>
    <row r="11" spans="2:46" s="119" customFormat="1" ht="12" customHeight="1" x14ac:dyDescent="0.25">
      <c r="B11" s="120"/>
      <c r="D11" s="118" t="s">
        <v>791</v>
      </c>
      <c r="F11" s="121" t="s">
        <v>792</v>
      </c>
      <c r="I11" s="118" t="s">
        <v>793</v>
      </c>
      <c r="J11" s="121" t="s">
        <v>792</v>
      </c>
      <c r="L11" s="120"/>
    </row>
    <row r="12" spans="2:46" s="119" customFormat="1" ht="12" customHeight="1" x14ac:dyDescent="0.25">
      <c r="B12" s="120"/>
      <c r="D12" s="118" t="s">
        <v>794</v>
      </c>
      <c r="F12" s="121" t="s">
        <v>31</v>
      </c>
      <c r="I12" s="118" t="s">
        <v>795</v>
      </c>
      <c r="J12" s="122" t="str">
        <f>'[1]Rekapitulace stavby'!AN8</f>
        <v>6. 11. 2025</v>
      </c>
      <c r="L12" s="120"/>
    </row>
    <row r="13" spans="2:46" s="119" customFormat="1" ht="10.9" customHeight="1" x14ac:dyDescent="0.25">
      <c r="B13" s="120"/>
      <c r="L13" s="120"/>
    </row>
    <row r="14" spans="2:46" s="119" customFormat="1" ht="12" customHeight="1" x14ac:dyDescent="0.25">
      <c r="B14" s="120"/>
      <c r="D14" s="118" t="s">
        <v>796</v>
      </c>
      <c r="I14" s="118" t="s">
        <v>797</v>
      </c>
      <c r="J14" s="121" t="s">
        <v>792</v>
      </c>
      <c r="L14" s="120"/>
    </row>
    <row r="15" spans="2:46" s="119" customFormat="1" ht="18" customHeight="1" x14ac:dyDescent="0.25">
      <c r="B15" s="120"/>
      <c r="E15" s="121" t="s">
        <v>798</v>
      </c>
      <c r="I15" s="118" t="s">
        <v>799</v>
      </c>
      <c r="J15" s="121" t="s">
        <v>792</v>
      </c>
      <c r="L15" s="120"/>
    </row>
    <row r="16" spans="2:46" s="119" customFormat="1" ht="6.95" customHeight="1" x14ac:dyDescent="0.25">
      <c r="B16" s="120"/>
      <c r="L16" s="120"/>
    </row>
    <row r="17" spans="2:12" s="119" customFormat="1" ht="12" customHeight="1" x14ac:dyDescent="0.25">
      <c r="B17" s="120"/>
      <c r="D17" s="118" t="s">
        <v>800</v>
      </c>
      <c r="I17" s="118" t="s">
        <v>797</v>
      </c>
      <c r="J17" s="121" t="str">
        <f>'[1]Rekapitulace stavby'!AN13</f>
        <v/>
      </c>
      <c r="L17" s="120"/>
    </row>
    <row r="18" spans="2:12" s="119" customFormat="1" ht="18" customHeight="1" x14ac:dyDescent="0.25">
      <c r="B18" s="120"/>
      <c r="E18" s="480" t="str">
        <f>'[1]Rekapitulace stavby'!E14</f>
        <v xml:space="preserve"> </v>
      </c>
      <c r="F18" s="480"/>
      <c r="G18" s="480"/>
      <c r="H18" s="480"/>
      <c r="I18" s="118" t="s">
        <v>799</v>
      </c>
      <c r="J18" s="121" t="str">
        <f>'[1]Rekapitulace stavby'!AN14</f>
        <v/>
      </c>
      <c r="L18" s="120"/>
    </row>
    <row r="19" spans="2:12" s="119" customFormat="1" ht="6.95" customHeight="1" x14ac:dyDescent="0.25">
      <c r="B19" s="120"/>
      <c r="L19" s="120"/>
    </row>
    <row r="20" spans="2:12" s="119" customFormat="1" ht="12" customHeight="1" x14ac:dyDescent="0.25">
      <c r="B20" s="120"/>
      <c r="D20" s="118" t="s">
        <v>801</v>
      </c>
      <c r="I20" s="118" t="s">
        <v>797</v>
      </c>
      <c r="J20" s="121" t="s">
        <v>792</v>
      </c>
      <c r="L20" s="120"/>
    </row>
    <row r="21" spans="2:12" s="119" customFormat="1" ht="18" customHeight="1" x14ac:dyDescent="0.25">
      <c r="B21" s="120"/>
      <c r="E21" s="121" t="s">
        <v>802</v>
      </c>
      <c r="I21" s="118" t="s">
        <v>799</v>
      </c>
      <c r="J21" s="121" t="s">
        <v>792</v>
      </c>
      <c r="L21" s="120"/>
    </row>
    <row r="22" spans="2:12" s="119" customFormat="1" ht="6.95" customHeight="1" x14ac:dyDescent="0.25">
      <c r="B22" s="120"/>
      <c r="L22" s="120"/>
    </row>
    <row r="23" spans="2:12" s="119" customFormat="1" ht="12" customHeight="1" x14ac:dyDescent="0.25">
      <c r="B23" s="120"/>
      <c r="D23" s="118" t="s">
        <v>803</v>
      </c>
      <c r="I23" s="118" t="s">
        <v>797</v>
      </c>
      <c r="J23" s="121" t="str">
        <f>IF('[1]Rekapitulace stavby'!AN19="","",'[1]Rekapitulace stavby'!AN19)</f>
        <v/>
      </c>
      <c r="L23" s="120"/>
    </row>
    <row r="24" spans="2:12" s="119" customFormat="1" ht="18" customHeight="1" x14ac:dyDescent="0.25">
      <c r="B24" s="120"/>
      <c r="E24" s="121" t="str">
        <f>IF('[1]Rekapitulace stavby'!E20="","",'[1]Rekapitulace stavby'!E20)</f>
        <v xml:space="preserve"> </v>
      </c>
      <c r="I24" s="118" t="s">
        <v>799</v>
      </c>
      <c r="J24" s="121" t="str">
        <f>IF('[1]Rekapitulace stavby'!AN20="","",'[1]Rekapitulace stavby'!AN20)</f>
        <v/>
      </c>
      <c r="L24" s="120"/>
    </row>
    <row r="25" spans="2:12" s="119" customFormat="1" ht="6.95" customHeight="1" x14ac:dyDescent="0.25">
      <c r="B25" s="120"/>
      <c r="L25" s="120"/>
    </row>
    <row r="26" spans="2:12" s="119" customFormat="1" ht="12" customHeight="1" x14ac:dyDescent="0.25">
      <c r="B26" s="120"/>
      <c r="D26" s="118" t="s">
        <v>804</v>
      </c>
      <c r="L26" s="120"/>
    </row>
    <row r="27" spans="2:12" s="123" customFormat="1" ht="16.5" customHeight="1" x14ac:dyDescent="0.25">
      <c r="B27" s="124"/>
      <c r="E27" s="481" t="s">
        <v>792</v>
      </c>
      <c r="F27" s="481"/>
      <c r="G27" s="481"/>
      <c r="H27" s="481"/>
      <c r="L27" s="124"/>
    </row>
    <row r="28" spans="2:12" s="119" customFormat="1" ht="6.95" customHeight="1" x14ac:dyDescent="0.25">
      <c r="B28" s="120"/>
      <c r="L28" s="120"/>
    </row>
    <row r="29" spans="2:12" s="119" customFormat="1" ht="6.95" customHeight="1" x14ac:dyDescent="0.25">
      <c r="B29" s="120"/>
      <c r="D29" s="126"/>
      <c r="E29" s="126"/>
      <c r="F29" s="126"/>
      <c r="G29" s="126"/>
      <c r="H29" s="126"/>
      <c r="I29" s="126"/>
      <c r="J29" s="126"/>
      <c r="K29" s="126"/>
      <c r="L29" s="120"/>
    </row>
    <row r="30" spans="2:12" s="119" customFormat="1" ht="25.35" customHeight="1" x14ac:dyDescent="0.25">
      <c r="B30" s="120"/>
      <c r="D30" s="127" t="s">
        <v>805</v>
      </c>
      <c r="J30" s="128">
        <f>ROUND(J102, 2)</f>
        <v>0</v>
      </c>
      <c r="L30" s="120"/>
    </row>
    <row r="31" spans="2:12" s="119" customFormat="1" ht="6.95" customHeight="1" x14ac:dyDescent="0.25">
      <c r="B31" s="120"/>
      <c r="D31" s="126"/>
      <c r="E31" s="126"/>
      <c r="F31" s="126"/>
      <c r="G31" s="126"/>
      <c r="H31" s="126"/>
      <c r="I31" s="126"/>
      <c r="J31" s="126"/>
      <c r="K31" s="126"/>
      <c r="L31" s="120"/>
    </row>
    <row r="32" spans="2:12" s="119" customFormat="1" ht="14.45" customHeight="1" x14ac:dyDescent="0.25">
      <c r="B32" s="120"/>
      <c r="F32" s="129" t="s">
        <v>806</v>
      </c>
      <c r="I32" s="129" t="s">
        <v>807</v>
      </c>
      <c r="J32" s="129" t="s">
        <v>808</v>
      </c>
      <c r="L32" s="120"/>
    </row>
    <row r="33" spans="2:12" s="119" customFormat="1" ht="14.45" customHeight="1" x14ac:dyDescent="0.25">
      <c r="B33" s="120"/>
      <c r="D33" s="130" t="s">
        <v>45</v>
      </c>
      <c r="E33" s="118" t="s">
        <v>809</v>
      </c>
      <c r="F33" s="131">
        <f>ROUND((SUM(BE102:BE1422)),  2)</f>
        <v>0</v>
      </c>
      <c r="I33" s="132">
        <v>0.21</v>
      </c>
      <c r="J33" s="131">
        <f>ROUND(((SUM(BE102:BE1422))*I33),  2)</f>
        <v>0</v>
      </c>
      <c r="L33" s="120"/>
    </row>
    <row r="34" spans="2:12" s="119" customFormat="1" ht="14.45" customHeight="1" x14ac:dyDescent="0.25">
      <c r="B34" s="120"/>
      <c r="E34" s="118" t="s">
        <v>810</v>
      </c>
      <c r="F34" s="131">
        <f>ROUND((SUM(BF102:BF1422)),  2)</f>
        <v>0</v>
      </c>
      <c r="I34" s="132">
        <v>0.12</v>
      </c>
      <c r="J34" s="131">
        <f>ROUND(((SUM(BF102:BF1422))*I34),  2)</f>
        <v>0</v>
      </c>
      <c r="L34" s="120"/>
    </row>
    <row r="35" spans="2:12" s="119" customFormat="1" ht="14.45" hidden="1" customHeight="1" x14ac:dyDescent="0.25">
      <c r="B35" s="120"/>
      <c r="E35" s="118" t="s">
        <v>811</v>
      </c>
      <c r="F35" s="131">
        <f>ROUND((SUM(BG102:BG1422)),  2)</f>
        <v>0</v>
      </c>
      <c r="I35" s="132">
        <v>0.21</v>
      </c>
      <c r="J35" s="131">
        <f>0</f>
        <v>0</v>
      </c>
      <c r="L35" s="120"/>
    </row>
    <row r="36" spans="2:12" s="119" customFormat="1" ht="14.45" hidden="1" customHeight="1" x14ac:dyDescent="0.25">
      <c r="B36" s="120"/>
      <c r="E36" s="118" t="s">
        <v>812</v>
      </c>
      <c r="F36" s="131">
        <f>ROUND((SUM(BH102:BH1422)),  2)</f>
        <v>0</v>
      </c>
      <c r="I36" s="132">
        <v>0.12</v>
      </c>
      <c r="J36" s="131">
        <f>0</f>
        <v>0</v>
      </c>
      <c r="L36" s="120"/>
    </row>
    <row r="37" spans="2:12" s="119" customFormat="1" ht="14.45" hidden="1" customHeight="1" x14ac:dyDescent="0.25">
      <c r="B37" s="120"/>
      <c r="E37" s="118" t="s">
        <v>813</v>
      </c>
      <c r="F37" s="131">
        <f>ROUND((SUM(BI102:BI1422)),  2)</f>
        <v>0</v>
      </c>
      <c r="I37" s="132">
        <v>0</v>
      </c>
      <c r="J37" s="131">
        <f>0</f>
        <v>0</v>
      </c>
      <c r="L37" s="120"/>
    </row>
    <row r="38" spans="2:12" s="119" customFormat="1" ht="6.95" customHeight="1" x14ac:dyDescent="0.25">
      <c r="B38" s="120"/>
      <c r="L38" s="120"/>
    </row>
    <row r="39" spans="2:12" s="119" customFormat="1" ht="25.35" customHeight="1" x14ac:dyDescent="0.25">
      <c r="B39" s="120"/>
      <c r="C39" s="133"/>
      <c r="D39" s="134" t="s">
        <v>46</v>
      </c>
      <c r="E39" s="135"/>
      <c r="F39" s="135"/>
      <c r="G39" s="136" t="s">
        <v>814</v>
      </c>
      <c r="H39" s="137" t="s">
        <v>815</v>
      </c>
      <c r="I39" s="135"/>
      <c r="J39" s="138">
        <f>SUM(J30:J37)</f>
        <v>0</v>
      </c>
      <c r="K39" s="139"/>
      <c r="L39" s="120"/>
    </row>
    <row r="40" spans="2:12" s="119" customFormat="1" ht="14.45" customHeight="1" x14ac:dyDescent="0.25">
      <c r="B40" s="140"/>
      <c r="C40" s="141"/>
      <c r="D40" s="141"/>
      <c r="E40" s="141"/>
      <c r="F40" s="141"/>
      <c r="G40" s="141"/>
      <c r="H40" s="141"/>
      <c r="I40" s="141"/>
      <c r="J40" s="141"/>
      <c r="K40" s="141"/>
      <c r="L40" s="120"/>
    </row>
    <row r="44" spans="2:12" s="119" customFormat="1" ht="6.95" customHeight="1" x14ac:dyDescent="0.25">
      <c r="B44" s="142"/>
      <c r="C44" s="143"/>
      <c r="D44" s="143"/>
      <c r="E44" s="143"/>
      <c r="F44" s="143"/>
      <c r="G44" s="143"/>
      <c r="H44" s="143"/>
      <c r="I44" s="143"/>
      <c r="J44" s="143"/>
      <c r="K44" s="143"/>
      <c r="L44" s="120"/>
    </row>
    <row r="45" spans="2:12" s="119" customFormat="1" ht="24.95" customHeight="1" x14ac:dyDescent="0.25">
      <c r="B45" s="120"/>
      <c r="C45" s="116" t="s">
        <v>816</v>
      </c>
      <c r="L45" s="120"/>
    </row>
    <row r="46" spans="2:12" s="119" customFormat="1" ht="6.95" customHeight="1" x14ac:dyDescent="0.25">
      <c r="B46" s="120"/>
      <c r="L46" s="120"/>
    </row>
    <row r="47" spans="2:12" s="119" customFormat="1" ht="12" customHeight="1" x14ac:dyDescent="0.25">
      <c r="B47" s="120"/>
      <c r="C47" s="118" t="s">
        <v>788</v>
      </c>
      <c r="L47" s="120"/>
    </row>
    <row r="48" spans="2:12" s="119" customFormat="1" ht="16.5" customHeight="1" x14ac:dyDescent="0.25">
      <c r="B48" s="120"/>
      <c r="E48" s="478" t="str">
        <f>E7</f>
        <v>Přístavba k ZŠ Kostelní nám., Moravská Třebová</v>
      </c>
      <c r="F48" s="479"/>
      <c r="G48" s="479"/>
      <c r="H48" s="479"/>
      <c r="L48" s="120"/>
    </row>
    <row r="49" spans="2:47" s="119" customFormat="1" ht="12" customHeight="1" x14ac:dyDescent="0.25">
      <c r="B49" s="120"/>
      <c r="C49" s="118" t="s">
        <v>789</v>
      </c>
      <c r="L49" s="120"/>
    </row>
    <row r="50" spans="2:47" s="119" customFormat="1" ht="16.5" customHeight="1" x14ac:dyDescent="0.25">
      <c r="B50" s="120"/>
      <c r="E50" s="476" t="str">
        <f>E9</f>
        <v>2 - 1.NP Školní třídy</v>
      </c>
      <c r="F50" s="477"/>
      <c r="G50" s="477"/>
      <c r="H50" s="477"/>
      <c r="L50" s="120"/>
    </row>
    <row r="51" spans="2:47" s="119" customFormat="1" ht="6.95" customHeight="1" x14ac:dyDescent="0.25">
      <c r="B51" s="120"/>
      <c r="L51" s="120"/>
    </row>
    <row r="52" spans="2:47" s="119" customFormat="1" ht="12" customHeight="1" x14ac:dyDescent="0.25">
      <c r="B52" s="120"/>
      <c r="C52" s="118" t="s">
        <v>794</v>
      </c>
      <c r="F52" s="121" t="str">
        <f>F12</f>
        <v xml:space="preserve"> </v>
      </c>
      <c r="I52" s="118" t="s">
        <v>795</v>
      </c>
      <c r="J52" s="122" t="str">
        <f>IF(J12="","",J12)</f>
        <v>6. 11. 2025</v>
      </c>
      <c r="L52" s="120"/>
    </row>
    <row r="53" spans="2:47" s="119" customFormat="1" ht="6.95" customHeight="1" x14ac:dyDescent="0.25">
      <c r="B53" s="120"/>
      <c r="L53" s="120"/>
    </row>
    <row r="54" spans="2:47" s="119" customFormat="1" ht="25.7" customHeight="1" x14ac:dyDescent="0.25">
      <c r="B54" s="120"/>
      <c r="C54" s="118" t="s">
        <v>796</v>
      </c>
      <c r="F54" s="121" t="str">
        <f>E15</f>
        <v>Město Moravská Třebová</v>
      </c>
      <c r="I54" s="118" t="s">
        <v>801</v>
      </c>
      <c r="J54" s="125" t="str">
        <f>E21</f>
        <v>Optima spol. s r.o., Vysoké Mýto</v>
      </c>
      <c r="L54" s="120"/>
    </row>
    <row r="55" spans="2:47" s="119" customFormat="1" ht="15.2" customHeight="1" x14ac:dyDescent="0.25">
      <c r="B55" s="120"/>
      <c r="C55" s="118" t="s">
        <v>800</v>
      </c>
      <c r="F55" s="121" t="str">
        <f>IF(E18="","",E18)</f>
        <v xml:space="preserve"> </v>
      </c>
      <c r="I55" s="118" t="s">
        <v>803</v>
      </c>
      <c r="J55" s="125" t="str">
        <f>E24</f>
        <v xml:space="preserve"> </v>
      </c>
      <c r="L55" s="120"/>
    </row>
    <row r="56" spans="2:47" s="119" customFormat="1" ht="10.35" customHeight="1" x14ac:dyDescent="0.25">
      <c r="B56" s="120"/>
      <c r="L56" s="120"/>
    </row>
    <row r="57" spans="2:47" s="119" customFormat="1" ht="29.25" customHeight="1" x14ac:dyDescent="0.25">
      <c r="B57" s="120"/>
      <c r="C57" s="144" t="s">
        <v>817</v>
      </c>
      <c r="D57" s="133"/>
      <c r="E57" s="133"/>
      <c r="F57" s="133"/>
      <c r="G57" s="133"/>
      <c r="H57" s="133"/>
      <c r="I57" s="133"/>
      <c r="J57" s="145" t="s">
        <v>509</v>
      </c>
      <c r="K57" s="133"/>
      <c r="L57" s="120"/>
    </row>
    <row r="58" spans="2:47" s="119" customFormat="1" ht="10.35" customHeight="1" x14ac:dyDescent="0.25">
      <c r="B58" s="120"/>
      <c r="L58" s="120"/>
    </row>
    <row r="59" spans="2:47" s="119" customFormat="1" ht="22.9" customHeight="1" x14ac:dyDescent="0.25">
      <c r="B59" s="120"/>
      <c r="C59" s="146" t="s">
        <v>818</v>
      </c>
      <c r="J59" s="128">
        <f>J102</f>
        <v>0</v>
      </c>
      <c r="L59" s="120"/>
      <c r="AU59" s="112" t="s">
        <v>819</v>
      </c>
    </row>
    <row r="60" spans="2:47" s="147" customFormat="1" ht="24.95" customHeight="1" x14ac:dyDescent="0.25">
      <c r="B60" s="148"/>
      <c r="D60" s="149" t="s">
        <v>820</v>
      </c>
      <c r="E60" s="150"/>
      <c r="F60" s="150"/>
      <c r="G60" s="150"/>
      <c r="H60" s="150"/>
      <c r="I60" s="150"/>
      <c r="J60" s="151">
        <f>J103</f>
        <v>0</v>
      </c>
      <c r="L60" s="148"/>
    </row>
    <row r="61" spans="2:47" s="152" customFormat="1" ht="19.899999999999999" customHeight="1" x14ac:dyDescent="0.25">
      <c r="B61" s="153"/>
      <c r="D61" s="154" t="s">
        <v>823</v>
      </c>
      <c r="E61" s="155"/>
      <c r="F61" s="155"/>
      <c r="G61" s="155"/>
      <c r="H61" s="155"/>
      <c r="I61" s="155"/>
      <c r="J61" s="156">
        <f>J104</f>
        <v>0</v>
      </c>
      <c r="L61" s="153"/>
    </row>
    <row r="62" spans="2:47" s="152" customFormat="1" ht="19.899999999999999" customHeight="1" x14ac:dyDescent="0.25">
      <c r="B62" s="153"/>
      <c r="D62" s="154" t="s">
        <v>824</v>
      </c>
      <c r="E62" s="155"/>
      <c r="F62" s="155"/>
      <c r="G62" s="155"/>
      <c r="H62" s="155"/>
      <c r="I62" s="155"/>
      <c r="J62" s="156">
        <f>J303</f>
        <v>0</v>
      </c>
      <c r="L62" s="153"/>
    </row>
    <row r="63" spans="2:47" s="152" customFormat="1" ht="19.899999999999999" customHeight="1" x14ac:dyDescent="0.25">
      <c r="B63" s="153"/>
      <c r="D63" s="154" t="s">
        <v>825</v>
      </c>
      <c r="E63" s="155"/>
      <c r="F63" s="155"/>
      <c r="G63" s="155"/>
      <c r="H63" s="155"/>
      <c r="I63" s="155"/>
      <c r="J63" s="156">
        <f>J375</f>
        <v>0</v>
      </c>
      <c r="L63" s="153"/>
    </row>
    <row r="64" spans="2:47" s="152" customFormat="1" ht="19.899999999999999" customHeight="1" x14ac:dyDescent="0.25">
      <c r="B64" s="153"/>
      <c r="D64" s="154" t="s">
        <v>826</v>
      </c>
      <c r="E64" s="155"/>
      <c r="F64" s="155"/>
      <c r="G64" s="155"/>
      <c r="H64" s="155"/>
      <c r="I64" s="155"/>
      <c r="J64" s="156">
        <f>J394</f>
        <v>0</v>
      </c>
      <c r="L64" s="153"/>
    </row>
    <row r="65" spans="2:12" s="152" customFormat="1" ht="19.899999999999999" customHeight="1" x14ac:dyDescent="0.25">
      <c r="B65" s="153"/>
      <c r="D65" s="154" t="s">
        <v>827</v>
      </c>
      <c r="E65" s="155"/>
      <c r="F65" s="155"/>
      <c r="G65" s="155"/>
      <c r="H65" s="155"/>
      <c r="I65" s="155"/>
      <c r="J65" s="156">
        <f>J659</f>
        <v>0</v>
      </c>
      <c r="L65" s="153"/>
    </row>
    <row r="66" spans="2:12" s="152" customFormat="1" ht="19.899999999999999" customHeight="1" x14ac:dyDescent="0.25">
      <c r="B66" s="153"/>
      <c r="D66" s="154" t="s">
        <v>829</v>
      </c>
      <c r="E66" s="155"/>
      <c r="F66" s="155"/>
      <c r="G66" s="155"/>
      <c r="H66" s="155"/>
      <c r="I66" s="155"/>
      <c r="J66" s="156">
        <f>J706</f>
        <v>0</v>
      </c>
      <c r="L66" s="153"/>
    </row>
    <row r="67" spans="2:12" s="147" customFormat="1" ht="24.95" customHeight="1" x14ac:dyDescent="0.25">
      <c r="B67" s="148"/>
      <c r="D67" s="149" t="s">
        <v>830</v>
      </c>
      <c r="E67" s="150"/>
      <c r="F67" s="150"/>
      <c r="G67" s="150"/>
      <c r="H67" s="150"/>
      <c r="I67" s="150"/>
      <c r="J67" s="151">
        <f>J710</f>
        <v>0</v>
      </c>
      <c r="L67" s="148"/>
    </row>
    <row r="68" spans="2:12" s="152" customFormat="1" ht="19.899999999999999" customHeight="1" x14ac:dyDescent="0.25">
      <c r="B68" s="153"/>
      <c r="D68" s="154" t="s">
        <v>2914</v>
      </c>
      <c r="E68" s="155"/>
      <c r="F68" s="155"/>
      <c r="G68" s="155"/>
      <c r="H68" s="155"/>
      <c r="I68" s="155"/>
      <c r="J68" s="156">
        <f>J711</f>
        <v>0</v>
      </c>
      <c r="L68" s="153"/>
    </row>
    <row r="69" spans="2:12" s="152" customFormat="1" ht="19.899999999999999" customHeight="1" x14ac:dyDescent="0.25">
      <c r="B69" s="153"/>
      <c r="D69" s="154" t="s">
        <v>832</v>
      </c>
      <c r="E69" s="155"/>
      <c r="F69" s="155"/>
      <c r="G69" s="155"/>
      <c r="H69" s="155"/>
      <c r="I69" s="155"/>
      <c r="J69" s="156">
        <f>J812</f>
        <v>0</v>
      </c>
      <c r="L69" s="153"/>
    </row>
    <row r="70" spans="2:12" s="152" customFormat="1" ht="19.899999999999999" customHeight="1" x14ac:dyDescent="0.25">
      <c r="B70" s="153"/>
      <c r="D70" s="154" t="s">
        <v>2915</v>
      </c>
      <c r="E70" s="155"/>
      <c r="F70" s="155"/>
      <c r="G70" s="155"/>
      <c r="H70" s="155"/>
      <c r="I70" s="155"/>
      <c r="J70" s="156">
        <f>J857</f>
        <v>0</v>
      </c>
      <c r="L70" s="153"/>
    </row>
    <row r="71" spans="2:12" s="152" customFormat="1" ht="19.899999999999999" customHeight="1" x14ac:dyDescent="0.25">
      <c r="B71" s="153"/>
      <c r="D71" s="154" t="s">
        <v>2916</v>
      </c>
      <c r="E71" s="155"/>
      <c r="F71" s="155"/>
      <c r="G71" s="155"/>
      <c r="H71" s="155"/>
      <c r="I71" s="155"/>
      <c r="J71" s="156">
        <f>J864</f>
        <v>0</v>
      </c>
      <c r="L71" s="153"/>
    </row>
    <row r="72" spans="2:12" s="152" customFormat="1" ht="19.899999999999999" customHeight="1" x14ac:dyDescent="0.25">
      <c r="B72" s="153"/>
      <c r="D72" s="154" t="s">
        <v>2917</v>
      </c>
      <c r="E72" s="155"/>
      <c r="F72" s="155"/>
      <c r="G72" s="155"/>
      <c r="H72" s="155"/>
      <c r="I72" s="155"/>
      <c r="J72" s="156">
        <f>J871</f>
        <v>0</v>
      </c>
      <c r="L72" s="153"/>
    </row>
    <row r="73" spans="2:12" s="152" customFormat="1" ht="19.899999999999999" customHeight="1" x14ac:dyDescent="0.25">
      <c r="B73" s="153"/>
      <c r="D73" s="154" t="s">
        <v>833</v>
      </c>
      <c r="E73" s="155"/>
      <c r="F73" s="155"/>
      <c r="G73" s="155"/>
      <c r="H73" s="155"/>
      <c r="I73" s="155"/>
      <c r="J73" s="156">
        <f>J879</f>
        <v>0</v>
      </c>
      <c r="L73" s="153"/>
    </row>
    <row r="74" spans="2:12" s="152" customFormat="1" ht="19.899999999999999" customHeight="1" x14ac:dyDescent="0.25">
      <c r="B74" s="153"/>
      <c r="D74" s="154" t="s">
        <v>834</v>
      </c>
      <c r="E74" s="155"/>
      <c r="F74" s="155"/>
      <c r="G74" s="155"/>
      <c r="H74" s="155"/>
      <c r="I74" s="155"/>
      <c r="J74" s="156">
        <f>J927</f>
        <v>0</v>
      </c>
      <c r="L74" s="153"/>
    </row>
    <row r="75" spans="2:12" s="152" customFormat="1" ht="19.899999999999999" customHeight="1" x14ac:dyDescent="0.25">
      <c r="B75" s="153"/>
      <c r="D75" s="154" t="s">
        <v>835</v>
      </c>
      <c r="E75" s="155"/>
      <c r="F75" s="155"/>
      <c r="G75" s="155"/>
      <c r="H75" s="155"/>
      <c r="I75" s="155"/>
      <c r="J75" s="156">
        <f>J957</f>
        <v>0</v>
      </c>
      <c r="L75" s="153"/>
    </row>
    <row r="76" spans="2:12" s="152" customFormat="1" ht="19.899999999999999" customHeight="1" x14ac:dyDescent="0.25">
      <c r="B76" s="153"/>
      <c r="D76" s="154" t="s">
        <v>836</v>
      </c>
      <c r="E76" s="155"/>
      <c r="F76" s="155"/>
      <c r="G76" s="155"/>
      <c r="H76" s="155"/>
      <c r="I76" s="155"/>
      <c r="J76" s="156">
        <f>J1002</f>
        <v>0</v>
      </c>
      <c r="L76" s="153"/>
    </row>
    <row r="77" spans="2:12" s="152" customFormat="1" ht="19.899999999999999" customHeight="1" x14ac:dyDescent="0.25">
      <c r="B77" s="153"/>
      <c r="D77" s="154" t="s">
        <v>837</v>
      </c>
      <c r="E77" s="155"/>
      <c r="F77" s="155"/>
      <c r="G77" s="155"/>
      <c r="H77" s="155"/>
      <c r="I77" s="155"/>
      <c r="J77" s="156">
        <f>J1154</f>
        <v>0</v>
      </c>
      <c r="L77" s="153"/>
    </row>
    <row r="78" spans="2:12" s="152" customFormat="1" ht="19.899999999999999" customHeight="1" x14ac:dyDescent="0.25">
      <c r="B78" s="153"/>
      <c r="D78" s="154" t="s">
        <v>839</v>
      </c>
      <c r="E78" s="155"/>
      <c r="F78" s="155"/>
      <c r="G78" s="155"/>
      <c r="H78" s="155"/>
      <c r="I78" s="155"/>
      <c r="J78" s="156">
        <f>J1217</f>
        <v>0</v>
      </c>
      <c r="L78" s="153"/>
    </row>
    <row r="79" spans="2:12" s="152" customFormat="1" ht="19.899999999999999" customHeight="1" x14ac:dyDescent="0.25">
      <c r="B79" s="153"/>
      <c r="D79" s="154" t="s">
        <v>841</v>
      </c>
      <c r="E79" s="155"/>
      <c r="F79" s="155"/>
      <c r="G79" s="155"/>
      <c r="H79" s="155"/>
      <c r="I79" s="155"/>
      <c r="J79" s="156">
        <f>J1283</f>
        <v>0</v>
      </c>
      <c r="L79" s="153"/>
    </row>
    <row r="80" spans="2:12" s="152" customFormat="1" ht="19.899999999999999" customHeight="1" x14ac:dyDescent="0.25">
      <c r="B80" s="153"/>
      <c r="D80" s="154" t="s">
        <v>842</v>
      </c>
      <c r="E80" s="155"/>
      <c r="F80" s="155"/>
      <c r="G80" s="155"/>
      <c r="H80" s="155"/>
      <c r="I80" s="155"/>
      <c r="J80" s="156">
        <f>J1358</f>
        <v>0</v>
      </c>
      <c r="L80" s="153"/>
    </row>
    <row r="81" spans="2:12" s="152" customFormat="1" ht="19.899999999999999" customHeight="1" x14ac:dyDescent="0.25">
      <c r="B81" s="153"/>
      <c r="D81" s="154" t="s">
        <v>843</v>
      </c>
      <c r="E81" s="155"/>
      <c r="F81" s="155"/>
      <c r="G81" s="155"/>
      <c r="H81" s="155"/>
      <c r="I81" s="155"/>
      <c r="J81" s="156">
        <f>J1375</f>
        <v>0</v>
      </c>
      <c r="L81" s="153"/>
    </row>
    <row r="82" spans="2:12" s="152" customFormat="1" ht="19.899999999999999" customHeight="1" x14ac:dyDescent="0.25">
      <c r="B82" s="153"/>
      <c r="D82" s="154" t="s">
        <v>844</v>
      </c>
      <c r="E82" s="155"/>
      <c r="F82" s="155"/>
      <c r="G82" s="155"/>
      <c r="H82" s="155"/>
      <c r="I82" s="155"/>
      <c r="J82" s="156">
        <f>J1390</f>
        <v>0</v>
      </c>
      <c r="L82" s="153"/>
    </row>
    <row r="83" spans="2:12" s="119" customFormat="1" ht="21.75" customHeight="1" x14ac:dyDescent="0.25">
      <c r="B83" s="120"/>
      <c r="L83" s="120"/>
    </row>
    <row r="84" spans="2:12" s="119" customFormat="1" ht="6.95" customHeight="1" x14ac:dyDescent="0.25">
      <c r="B84" s="140"/>
      <c r="C84" s="141"/>
      <c r="D84" s="141"/>
      <c r="E84" s="141"/>
      <c r="F84" s="141"/>
      <c r="G84" s="141"/>
      <c r="H84" s="141"/>
      <c r="I84" s="141"/>
      <c r="J84" s="141"/>
      <c r="K84" s="141"/>
      <c r="L84" s="120"/>
    </row>
    <row r="88" spans="2:12" s="119" customFormat="1" ht="6.95" customHeight="1" x14ac:dyDescent="0.25">
      <c r="B88" s="142"/>
      <c r="C88" s="143"/>
      <c r="D88" s="143"/>
      <c r="E88" s="143"/>
      <c r="F88" s="143"/>
      <c r="G88" s="143"/>
      <c r="H88" s="143"/>
      <c r="I88" s="143"/>
      <c r="J88" s="143"/>
      <c r="K88" s="143"/>
      <c r="L88" s="120"/>
    </row>
    <row r="89" spans="2:12" s="119" customFormat="1" ht="24.95" customHeight="1" x14ac:dyDescent="0.25">
      <c r="B89" s="120"/>
      <c r="C89" s="116" t="s">
        <v>845</v>
      </c>
      <c r="L89" s="120"/>
    </row>
    <row r="90" spans="2:12" s="119" customFormat="1" ht="6.95" customHeight="1" x14ac:dyDescent="0.25">
      <c r="B90" s="120"/>
      <c r="L90" s="120"/>
    </row>
    <row r="91" spans="2:12" s="119" customFormat="1" ht="12" customHeight="1" x14ac:dyDescent="0.25">
      <c r="B91" s="120"/>
      <c r="C91" s="118" t="s">
        <v>788</v>
      </c>
      <c r="L91" s="120"/>
    </row>
    <row r="92" spans="2:12" s="119" customFormat="1" ht="16.5" customHeight="1" x14ac:dyDescent="0.25">
      <c r="B92" s="120"/>
      <c r="E92" s="478" t="str">
        <f>E7</f>
        <v>Přístavba k ZŠ Kostelní nám., Moravská Třebová</v>
      </c>
      <c r="F92" s="479"/>
      <c r="G92" s="479"/>
      <c r="H92" s="479"/>
      <c r="L92" s="120"/>
    </row>
    <row r="93" spans="2:12" s="119" customFormat="1" ht="12" customHeight="1" x14ac:dyDescent="0.25">
      <c r="B93" s="120"/>
      <c r="C93" s="118" t="s">
        <v>789</v>
      </c>
      <c r="L93" s="120"/>
    </row>
    <row r="94" spans="2:12" s="119" customFormat="1" ht="16.5" customHeight="1" x14ac:dyDescent="0.25">
      <c r="B94" s="120"/>
      <c r="E94" s="476" t="str">
        <f>E9</f>
        <v>2 - 1.NP Školní třídy</v>
      </c>
      <c r="F94" s="477"/>
      <c r="G94" s="477"/>
      <c r="H94" s="477"/>
      <c r="L94" s="120"/>
    </row>
    <row r="95" spans="2:12" s="119" customFormat="1" ht="6.95" customHeight="1" x14ac:dyDescent="0.25">
      <c r="B95" s="120"/>
      <c r="L95" s="120"/>
    </row>
    <row r="96" spans="2:12" s="119" customFormat="1" ht="12" customHeight="1" x14ac:dyDescent="0.25">
      <c r="B96" s="120"/>
      <c r="C96" s="118" t="s">
        <v>794</v>
      </c>
      <c r="F96" s="121" t="str">
        <f>F12</f>
        <v xml:space="preserve"> </v>
      </c>
      <c r="I96" s="118" t="s">
        <v>795</v>
      </c>
      <c r="J96" s="122" t="str">
        <f>IF(J12="","",J12)</f>
        <v>6. 11. 2025</v>
      </c>
      <c r="L96" s="120"/>
    </row>
    <row r="97" spans="2:65" s="119" customFormat="1" ht="6.95" customHeight="1" x14ac:dyDescent="0.25">
      <c r="B97" s="120"/>
      <c r="L97" s="120"/>
    </row>
    <row r="98" spans="2:65" s="119" customFormat="1" ht="25.7" customHeight="1" x14ac:dyDescent="0.25">
      <c r="B98" s="120"/>
      <c r="C98" s="118" t="s">
        <v>796</v>
      </c>
      <c r="F98" s="121" t="str">
        <f>E15</f>
        <v>Město Moravská Třebová</v>
      </c>
      <c r="I98" s="118" t="s">
        <v>801</v>
      </c>
      <c r="J98" s="125" t="str">
        <f>E21</f>
        <v>Optima spol. s r.o., Vysoké Mýto</v>
      </c>
      <c r="L98" s="120"/>
    </row>
    <row r="99" spans="2:65" s="119" customFormat="1" ht="15.2" customHeight="1" x14ac:dyDescent="0.25">
      <c r="B99" s="120"/>
      <c r="C99" s="118" t="s">
        <v>800</v>
      </c>
      <c r="F99" s="121" t="str">
        <f>IF(E18="","",E18)</f>
        <v xml:space="preserve"> </v>
      </c>
      <c r="I99" s="118" t="s">
        <v>803</v>
      </c>
      <c r="J99" s="125" t="str">
        <f>E24</f>
        <v xml:space="preserve"> </v>
      </c>
      <c r="L99" s="120"/>
    </row>
    <row r="100" spans="2:65" s="119" customFormat="1" ht="10.35" customHeight="1" x14ac:dyDescent="0.25">
      <c r="B100" s="120"/>
      <c r="L100" s="120"/>
    </row>
    <row r="101" spans="2:65" s="157" customFormat="1" ht="29.25" customHeight="1" x14ac:dyDescent="0.25">
      <c r="B101" s="158"/>
      <c r="C101" s="159" t="s">
        <v>846</v>
      </c>
      <c r="D101" s="160" t="s">
        <v>33</v>
      </c>
      <c r="E101" s="160" t="s">
        <v>34</v>
      </c>
      <c r="F101" s="160" t="s">
        <v>35</v>
      </c>
      <c r="G101" s="160" t="s">
        <v>36</v>
      </c>
      <c r="H101" s="160" t="s">
        <v>507</v>
      </c>
      <c r="I101" s="160" t="s">
        <v>508</v>
      </c>
      <c r="J101" s="160" t="s">
        <v>509</v>
      </c>
      <c r="K101" s="161" t="s">
        <v>510</v>
      </c>
      <c r="L101" s="158"/>
      <c r="M101" s="162" t="s">
        <v>792</v>
      </c>
      <c r="N101" s="163" t="s">
        <v>45</v>
      </c>
      <c r="O101" s="163" t="s">
        <v>847</v>
      </c>
      <c r="P101" s="163" t="s">
        <v>848</v>
      </c>
      <c r="Q101" s="163" t="s">
        <v>849</v>
      </c>
      <c r="R101" s="163" t="s">
        <v>850</v>
      </c>
      <c r="S101" s="163" t="s">
        <v>851</v>
      </c>
      <c r="T101" s="164" t="s">
        <v>852</v>
      </c>
    </row>
    <row r="102" spans="2:65" s="119" customFormat="1" ht="22.9" customHeight="1" x14ac:dyDescent="0.25">
      <c r="B102" s="120"/>
      <c r="C102" s="165" t="s">
        <v>853</v>
      </c>
      <c r="J102" s="166">
        <f>BK102</f>
        <v>0</v>
      </c>
      <c r="L102" s="120"/>
      <c r="M102" s="167"/>
      <c r="N102" s="126"/>
      <c r="O102" s="126"/>
      <c r="P102" s="168">
        <f>P103+P710</f>
        <v>8279.1559760000018</v>
      </c>
      <c r="Q102" s="126"/>
      <c r="R102" s="168">
        <f>R103+R710</f>
        <v>786.71918818999995</v>
      </c>
      <c r="S102" s="126"/>
      <c r="T102" s="169">
        <f>T103+T710</f>
        <v>0.19715239999999998</v>
      </c>
      <c r="AT102" s="112" t="s">
        <v>854</v>
      </c>
      <c r="AU102" s="112" t="s">
        <v>819</v>
      </c>
      <c r="BK102" s="170">
        <f>BK103+BK710</f>
        <v>0</v>
      </c>
    </row>
    <row r="103" spans="2:65" s="171" customFormat="1" ht="25.9" customHeight="1" x14ac:dyDescent="0.2">
      <c r="B103" s="172"/>
      <c r="D103" s="173" t="s">
        <v>854</v>
      </c>
      <c r="E103" s="174" t="s">
        <v>855</v>
      </c>
      <c r="F103" s="174" t="s">
        <v>856</v>
      </c>
      <c r="J103" s="175">
        <f>BK103</f>
        <v>0</v>
      </c>
      <c r="L103" s="172"/>
      <c r="M103" s="176"/>
      <c r="P103" s="177">
        <f>P104+P303+P375+P394+P659+P706</f>
        <v>5094.8685130000003</v>
      </c>
      <c r="R103" s="177">
        <f>R104+R303+R375+R394+R659+R706</f>
        <v>740.87944758999993</v>
      </c>
      <c r="T103" s="178">
        <f>T104+T303+T375+T394+T659+T706</f>
        <v>3.2510000000000004E-3</v>
      </c>
      <c r="AR103" s="173" t="s">
        <v>544</v>
      </c>
      <c r="AT103" s="179" t="s">
        <v>854</v>
      </c>
      <c r="AU103" s="179" t="s">
        <v>857</v>
      </c>
      <c r="AY103" s="173" t="s">
        <v>858</v>
      </c>
      <c r="BK103" s="180">
        <f>BK104+BK303+BK375+BK394+BK659+BK706</f>
        <v>0</v>
      </c>
    </row>
    <row r="104" spans="2:65" s="171" customFormat="1" ht="22.9" customHeight="1" x14ac:dyDescent="0.2">
      <c r="B104" s="172"/>
      <c r="D104" s="173" t="s">
        <v>854</v>
      </c>
      <c r="E104" s="181" t="s">
        <v>724</v>
      </c>
      <c r="F104" s="181" t="s">
        <v>1040</v>
      </c>
      <c r="J104" s="182">
        <f>BK104</f>
        <v>0</v>
      </c>
      <c r="L104" s="172"/>
      <c r="M104" s="176"/>
      <c r="P104" s="177">
        <f>SUM(P105:P302)</f>
        <v>1038.6290140000001</v>
      </c>
      <c r="R104" s="177">
        <f>SUM(R105:R302)</f>
        <v>207.94705361999996</v>
      </c>
      <c r="T104" s="178">
        <f>SUM(T105:T302)</f>
        <v>0</v>
      </c>
      <c r="AR104" s="173" t="s">
        <v>544</v>
      </c>
      <c r="AT104" s="179" t="s">
        <v>854</v>
      </c>
      <c r="AU104" s="179" t="s">
        <v>544</v>
      </c>
      <c r="AY104" s="173" t="s">
        <v>858</v>
      </c>
      <c r="BK104" s="180">
        <f>SUM(BK105:BK302)</f>
        <v>0</v>
      </c>
    </row>
    <row r="105" spans="2:65" s="119" customFormat="1" ht="37.9" customHeight="1" x14ac:dyDescent="0.25">
      <c r="B105" s="120"/>
      <c r="C105" s="418" t="s">
        <v>544</v>
      </c>
      <c r="D105" s="418" t="s">
        <v>512</v>
      </c>
      <c r="E105" s="419" t="s">
        <v>2918</v>
      </c>
      <c r="F105" s="420" t="s">
        <v>2919</v>
      </c>
      <c r="G105" s="421" t="s">
        <v>66</v>
      </c>
      <c r="H105" s="422">
        <v>3.3</v>
      </c>
      <c r="I105" s="423"/>
      <c r="J105" s="423">
        <f>ROUND(I105*H105,2)</f>
        <v>0</v>
      </c>
      <c r="K105" s="420" t="s">
        <v>862</v>
      </c>
      <c r="L105" s="120"/>
      <c r="M105" s="190" t="s">
        <v>792</v>
      </c>
      <c r="N105" s="191" t="s">
        <v>809</v>
      </c>
      <c r="O105" s="192">
        <v>1.8540000000000001</v>
      </c>
      <c r="P105" s="192">
        <f>O105*H105</f>
        <v>6.1181999999999999</v>
      </c>
      <c r="Q105" s="192">
        <v>0.36019000000000001</v>
      </c>
      <c r="R105" s="192">
        <f>Q105*H105</f>
        <v>1.1886269999999999</v>
      </c>
      <c r="S105" s="192">
        <v>0</v>
      </c>
      <c r="T105" s="193">
        <f>S105*H105</f>
        <v>0</v>
      </c>
      <c r="AR105" s="194" t="s">
        <v>955</v>
      </c>
      <c r="AT105" s="194" t="s">
        <v>512</v>
      </c>
      <c r="AU105" s="194" t="s">
        <v>240</v>
      </c>
      <c r="AY105" s="112" t="s">
        <v>858</v>
      </c>
      <c r="BE105" s="195">
        <f>IF(N105="základní",J105,0)</f>
        <v>0</v>
      </c>
      <c r="BF105" s="195">
        <f>IF(N105="snížená",J105,0)</f>
        <v>0</v>
      </c>
      <c r="BG105" s="195">
        <f>IF(N105="zákl. přenesená",J105,0)</f>
        <v>0</v>
      </c>
      <c r="BH105" s="195">
        <f>IF(N105="sníž. přenesená",J105,0)</f>
        <v>0</v>
      </c>
      <c r="BI105" s="195">
        <f>IF(N105="nulová",J105,0)</f>
        <v>0</v>
      </c>
      <c r="BJ105" s="112" t="s">
        <v>544</v>
      </c>
      <c r="BK105" s="195">
        <f>ROUND(I105*H105,2)</f>
        <v>0</v>
      </c>
      <c r="BL105" s="112" t="s">
        <v>955</v>
      </c>
      <c r="BM105" s="194" t="s">
        <v>2920</v>
      </c>
    </row>
    <row r="106" spans="2:65" s="119" customFormat="1" ht="19.5" x14ac:dyDescent="0.25">
      <c r="B106" s="120"/>
      <c r="D106" s="196" t="s">
        <v>865</v>
      </c>
      <c r="F106" s="197" t="s">
        <v>2921</v>
      </c>
      <c r="L106" s="120"/>
      <c r="M106" s="198"/>
      <c r="T106" s="199"/>
      <c r="AT106" s="112" t="s">
        <v>865</v>
      </c>
      <c r="AU106" s="112" t="s">
        <v>240</v>
      </c>
    </row>
    <row r="107" spans="2:65" s="119" customFormat="1" x14ac:dyDescent="0.25">
      <c r="B107" s="120"/>
      <c r="D107" s="200" t="s">
        <v>867</v>
      </c>
      <c r="F107" s="472" t="s">
        <v>2922</v>
      </c>
      <c r="L107" s="120"/>
      <c r="M107" s="198"/>
      <c r="T107" s="199"/>
      <c r="AT107" s="112" t="s">
        <v>867</v>
      </c>
      <c r="AU107" s="112" t="s">
        <v>240</v>
      </c>
    </row>
    <row r="108" spans="2:65" s="202" customFormat="1" ht="11.25" x14ac:dyDescent="0.25">
      <c r="B108" s="203"/>
      <c r="D108" s="196" t="s">
        <v>869</v>
      </c>
      <c r="E108" s="204" t="s">
        <v>792</v>
      </c>
      <c r="F108" s="205" t="s">
        <v>2923</v>
      </c>
      <c r="H108" s="206">
        <v>3.3</v>
      </c>
      <c r="L108" s="203"/>
      <c r="M108" s="207"/>
      <c r="T108" s="208"/>
      <c r="AT108" s="204" t="s">
        <v>869</v>
      </c>
      <c r="AU108" s="204" t="s">
        <v>240</v>
      </c>
      <c r="AV108" s="202" t="s">
        <v>240</v>
      </c>
      <c r="AW108" s="202" t="s">
        <v>871</v>
      </c>
      <c r="AX108" s="202" t="s">
        <v>857</v>
      </c>
      <c r="AY108" s="204" t="s">
        <v>858</v>
      </c>
    </row>
    <row r="109" spans="2:65" s="119" customFormat="1" ht="37.9" customHeight="1" x14ac:dyDescent="0.25">
      <c r="B109" s="120"/>
      <c r="C109" s="418" t="s">
        <v>240</v>
      </c>
      <c r="D109" s="418" t="s">
        <v>512</v>
      </c>
      <c r="E109" s="419" t="s">
        <v>1042</v>
      </c>
      <c r="F109" s="420" t="s">
        <v>1043</v>
      </c>
      <c r="G109" s="421" t="s">
        <v>66</v>
      </c>
      <c r="H109" s="422">
        <v>3.0750000000000002</v>
      </c>
      <c r="I109" s="423"/>
      <c r="J109" s="423">
        <f>ROUND(I109*H109,2)</f>
        <v>0</v>
      </c>
      <c r="K109" s="420" t="s">
        <v>862</v>
      </c>
      <c r="L109" s="120"/>
      <c r="M109" s="190" t="s">
        <v>792</v>
      </c>
      <c r="N109" s="191" t="s">
        <v>809</v>
      </c>
      <c r="O109" s="192">
        <v>0.76200000000000001</v>
      </c>
      <c r="P109" s="192">
        <f>O109*H109</f>
        <v>2.3431500000000001</v>
      </c>
      <c r="Q109" s="192">
        <v>0.50100999999999996</v>
      </c>
      <c r="R109" s="192">
        <f>Q109*H109</f>
        <v>1.5406057499999999</v>
      </c>
      <c r="S109" s="192">
        <v>0</v>
      </c>
      <c r="T109" s="193">
        <f>S109*H109</f>
        <v>0</v>
      </c>
      <c r="AR109" s="194" t="s">
        <v>863</v>
      </c>
      <c r="AT109" s="194" t="s">
        <v>512</v>
      </c>
      <c r="AU109" s="194" t="s">
        <v>240</v>
      </c>
      <c r="AY109" s="112" t="s">
        <v>858</v>
      </c>
      <c r="BE109" s="195">
        <f>IF(N109="základní",J109,0)</f>
        <v>0</v>
      </c>
      <c r="BF109" s="195">
        <f>IF(N109="snížená",J109,0)</f>
        <v>0</v>
      </c>
      <c r="BG109" s="195">
        <f>IF(N109="zákl. přenesená",J109,0)</f>
        <v>0</v>
      </c>
      <c r="BH109" s="195">
        <f>IF(N109="sníž. přenesená",J109,0)</f>
        <v>0</v>
      </c>
      <c r="BI109" s="195">
        <f>IF(N109="nulová",J109,0)</f>
        <v>0</v>
      </c>
      <c r="BJ109" s="112" t="s">
        <v>544</v>
      </c>
      <c r="BK109" s="195">
        <f>ROUND(I109*H109,2)</f>
        <v>0</v>
      </c>
      <c r="BL109" s="112" t="s">
        <v>863</v>
      </c>
      <c r="BM109" s="194" t="s">
        <v>2924</v>
      </c>
    </row>
    <row r="110" spans="2:65" s="119" customFormat="1" ht="19.5" x14ac:dyDescent="0.25">
      <c r="B110" s="120"/>
      <c r="D110" s="196" t="s">
        <v>865</v>
      </c>
      <c r="F110" s="197" t="s">
        <v>1045</v>
      </c>
      <c r="L110" s="120"/>
      <c r="M110" s="198"/>
      <c r="T110" s="199"/>
      <c r="AT110" s="112" t="s">
        <v>865</v>
      </c>
      <c r="AU110" s="112" t="s">
        <v>240</v>
      </c>
    </row>
    <row r="111" spans="2:65" s="119" customFormat="1" x14ac:dyDescent="0.25">
      <c r="B111" s="120"/>
      <c r="D111" s="200" t="s">
        <v>867</v>
      </c>
      <c r="F111" s="472" t="s">
        <v>1046</v>
      </c>
      <c r="L111" s="120"/>
      <c r="M111" s="198"/>
      <c r="T111" s="199"/>
      <c r="AT111" s="112" t="s">
        <v>867</v>
      </c>
      <c r="AU111" s="112" t="s">
        <v>240</v>
      </c>
    </row>
    <row r="112" spans="2:65" s="202" customFormat="1" ht="11.25" x14ac:dyDescent="0.25">
      <c r="B112" s="203"/>
      <c r="D112" s="196" t="s">
        <v>869</v>
      </c>
      <c r="E112" s="204" t="s">
        <v>792</v>
      </c>
      <c r="F112" s="205" t="s">
        <v>2925</v>
      </c>
      <c r="H112" s="206">
        <v>3.0750000000000002</v>
      </c>
      <c r="L112" s="203"/>
      <c r="M112" s="207"/>
      <c r="T112" s="208"/>
      <c r="AT112" s="204" t="s">
        <v>869</v>
      </c>
      <c r="AU112" s="204" t="s">
        <v>240</v>
      </c>
      <c r="AV112" s="202" t="s">
        <v>240</v>
      </c>
      <c r="AW112" s="202" t="s">
        <v>871</v>
      </c>
      <c r="AX112" s="202" t="s">
        <v>857</v>
      </c>
      <c r="AY112" s="204" t="s">
        <v>858</v>
      </c>
    </row>
    <row r="113" spans="2:65" s="119" customFormat="1" ht="37.9" customHeight="1" x14ac:dyDescent="0.25">
      <c r="B113" s="120"/>
      <c r="C113" s="418" t="s">
        <v>724</v>
      </c>
      <c r="D113" s="418" t="s">
        <v>512</v>
      </c>
      <c r="E113" s="419" t="s">
        <v>2926</v>
      </c>
      <c r="F113" s="420" t="s">
        <v>2927</v>
      </c>
      <c r="G113" s="421" t="s">
        <v>66</v>
      </c>
      <c r="H113" s="422">
        <v>31.14</v>
      </c>
      <c r="I113" s="423"/>
      <c r="J113" s="423">
        <f>ROUND(I113*H113,2)</f>
        <v>0</v>
      </c>
      <c r="K113" s="420" t="s">
        <v>862</v>
      </c>
      <c r="L113" s="120"/>
      <c r="M113" s="190" t="s">
        <v>792</v>
      </c>
      <c r="N113" s="191" t="s">
        <v>809</v>
      </c>
      <c r="O113" s="192">
        <v>1.0860000000000001</v>
      </c>
      <c r="P113" s="192">
        <f>O113*H113</f>
        <v>33.818040000000003</v>
      </c>
      <c r="Q113" s="192">
        <v>0.73558000000000001</v>
      </c>
      <c r="R113" s="192">
        <f>Q113*H113</f>
        <v>22.9059612</v>
      </c>
      <c r="S113" s="192">
        <v>0</v>
      </c>
      <c r="T113" s="193">
        <f>S113*H113</f>
        <v>0</v>
      </c>
      <c r="AR113" s="194" t="s">
        <v>863</v>
      </c>
      <c r="AT113" s="194" t="s">
        <v>512</v>
      </c>
      <c r="AU113" s="194" t="s">
        <v>240</v>
      </c>
      <c r="AY113" s="112" t="s">
        <v>858</v>
      </c>
      <c r="BE113" s="195">
        <f>IF(N113="základní",J113,0)</f>
        <v>0</v>
      </c>
      <c r="BF113" s="195">
        <f>IF(N113="snížená",J113,0)</f>
        <v>0</v>
      </c>
      <c r="BG113" s="195">
        <f>IF(N113="zákl. přenesená",J113,0)</f>
        <v>0</v>
      </c>
      <c r="BH113" s="195">
        <f>IF(N113="sníž. přenesená",J113,0)</f>
        <v>0</v>
      </c>
      <c r="BI113" s="195">
        <f>IF(N113="nulová",J113,0)</f>
        <v>0</v>
      </c>
      <c r="BJ113" s="112" t="s">
        <v>544</v>
      </c>
      <c r="BK113" s="195">
        <f>ROUND(I113*H113,2)</f>
        <v>0</v>
      </c>
      <c r="BL113" s="112" t="s">
        <v>863</v>
      </c>
      <c r="BM113" s="194" t="s">
        <v>2928</v>
      </c>
    </row>
    <row r="114" spans="2:65" s="119" customFormat="1" ht="19.5" x14ac:dyDescent="0.25">
      <c r="B114" s="120"/>
      <c r="D114" s="196" t="s">
        <v>865</v>
      </c>
      <c r="F114" s="197" t="s">
        <v>2929</v>
      </c>
      <c r="L114" s="120"/>
      <c r="M114" s="198"/>
      <c r="T114" s="199"/>
      <c r="AT114" s="112" t="s">
        <v>865</v>
      </c>
      <c r="AU114" s="112" t="s">
        <v>240</v>
      </c>
    </row>
    <row r="115" spans="2:65" s="119" customFormat="1" x14ac:dyDescent="0.25">
      <c r="B115" s="120"/>
      <c r="D115" s="200" t="s">
        <v>867</v>
      </c>
      <c r="F115" s="472" t="s">
        <v>2930</v>
      </c>
      <c r="L115" s="120"/>
      <c r="M115" s="198"/>
      <c r="T115" s="199"/>
      <c r="AT115" s="112" t="s">
        <v>867</v>
      </c>
      <c r="AU115" s="112" t="s">
        <v>240</v>
      </c>
    </row>
    <row r="116" spans="2:65" s="202" customFormat="1" ht="11.25" x14ac:dyDescent="0.25">
      <c r="B116" s="203"/>
      <c r="D116" s="196" t="s">
        <v>869</v>
      </c>
      <c r="E116" s="204" t="s">
        <v>792</v>
      </c>
      <c r="F116" s="205" t="s">
        <v>2931</v>
      </c>
      <c r="H116" s="206">
        <v>24.14</v>
      </c>
      <c r="L116" s="203"/>
      <c r="M116" s="207"/>
      <c r="T116" s="208"/>
      <c r="AT116" s="204" t="s">
        <v>869</v>
      </c>
      <c r="AU116" s="204" t="s">
        <v>240</v>
      </c>
      <c r="AV116" s="202" t="s">
        <v>240</v>
      </c>
      <c r="AW116" s="202" t="s">
        <v>871</v>
      </c>
      <c r="AX116" s="202" t="s">
        <v>857</v>
      </c>
      <c r="AY116" s="204" t="s">
        <v>858</v>
      </c>
    </row>
    <row r="117" spans="2:65" s="202" customFormat="1" ht="11.25" x14ac:dyDescent="0.25">
      <c r="B117" s="203"/>
      <c r="D117" s="196" t="s">
        <v>869</v>
      </c>
      <c r="E117" s="204" t="s">
        <v>792</v>
      </c>
      <c r="F117" s="205" t="s">
        <v>2932</v>
      </c>
      <c r="H117" s="206">
        <v>7</v>
      </c>
      <c r="L117" s="203"/>
      <c r="M117" s="207"/>
      <c r="T117" s="208"/>
      <c r="AT117" s="204" t="s">
        <v>869</v>
      </c>
      <c r="AU117" s="204" t="s">
        <v>240</v>
      </c>
      <c r="AV117" s="202" t="s">
        <v>240</v>
      </c>
      <c r="AW117" s="202" t="s">
        <v>871</v>
      </c>
      <c r="AX117" s="202" t="s">
        <v>857</v>
      </c>
      <c r="AY117" s="204" t="s">
        <v>858</v>
      </c>
    </row>
    <row r="118" spans="2:65" s="119" customFormat="1" ht="16.5" customHeight="1" x14ac:dyDescent="0.25">
      <c r="B118" s="120"/>
      <c r="C118" s="418" t="s">
        <v>863</v>
      </c>
      <c r="D118" s="418" t="s">
        <v>512</v>
      </c>
      <c r="E118" s="419" t="s">
        <v>1049</v>
      </c>
      <c r="F118" s="420" t="s">
        <v>1050</v>
      </c>
      <c r="G118" s="421" t="s">
        <v>63</v>
      </c>
      <c r="H118" s="422">
        <v>0.59699999999999998</v>
      </c>
      <c r="I118" s="423"/>
      <c r="J118" s="423">
        <f>ROUND(I118*H118,2)</f>
        <v>0</v>
      </c>
      <c r="K118" s="420" t="s">
        <v>862</v>
      </c>
      <c r="L118" s="120"/>
      <c r="M118" s="190" t="s">
        <v>792</v>
      </c>
      <c r="N118" s="191" t="s">
        <v>809</v>
      </c>
      <c r="O118" s="192">
        <v>26.431000000000001</v>
      </c>
      <c r="P118" s="192">
        <f>O118*H118</f>
        <v>15.779306999999999</v>
      </c>
      <c r="Q118" s="192">
        <v>1.04922</v>
      </c>
      <c r="R118" s="192">
        <f>Q118*H118</f>
        <v>0.62638433999999998</v>
      </c>
      <c r="S118" s="192">
        <v>0</v>
      </c>
      <c r="T118" s="193">
        <f>S118*H118</f>
        <v>0</v>
      </c>
      <c r="AR118" s="194" t="s">
        <v>863</v>
      </c>
      <c r="AT118" s="194" t="s">
        <v>512</v>
      </c>
      <c r="AU118" s="194" t="s">
        <v>240</v>
      </c>
      <c r="AY118" s="112" t="s">
        <v>858</v>
      </c>
      <c r="BE118" s="195">
        <f>IF(N118="základní",J118,0)</f>
        <v>0</v>
      </c>
      <c r="BF118" s="195">
        <f>IF(N118="snížená",J118,0)</f>
        <v>0</v>
      </c>
      <c r="BG118" s="195">
        <f>IF(N118="zákl. přenesená",J118,0)</f>
        <v>0</v>
      </c>
      <c r="BH118" s="195">
        <f>IF(N118="sníž. přenesená",J118,0)</f>
        <v>0</v>
      </c>
      <c r="BI118" s="195">
        <f>IF(N118="nulová",J118,0)</f>
        <v>0</v>
      </c>
      <c r="BJ118" s="112" t="s">
        <v>544</v>
      </c>
      <c r="BK118" s="195">
        <f>ROUND(I118*H118,2)</f>
        <v>0</v>
      </c>
      <c r="BL118" s="112" t="s">
        <v>863</v>
      </c>
      <c r="BM118" s="194" t="s">
        <v>2933</v>
      </c>
    </row>
    <row r="119" spans="2:65" s="119" customFormat="1" ht="29.25" x14ac:dyDescent="0.25">
      <c r="B119" s="120"/>
      <c r="D119" s="196" t="s">
        <v>865</v>
      </c>
      <c r="F119" s="197" t="s">
        <v>1052</v>
      </c>
      <c r="L119" s="120"/>
      <c r="M119" s="198"/>
      <c r="T119" s="199"/>
      <c r="AT119" s="112" t="s">
        <v>865</v>
      </c>
      <c r="AU119" s="112" t="s">
        <v>240</v>
      </c>
    </row>
    <row r="120" spans="2:65" s="119" customFormat="1" x14ac:dyDescent="0.25">
      <c r="B120" s="120"/>
      <c r="D120" s="200" t="s">
        <v>867</v>
      </c>
      <c r="F120" s="472" t="s">
        <v>1053</v>
      </c>
      <c r="L120" s="120"/>
      <c r="M120" s="198"/>
      <c r="T120" s="199"/>
      <c r="AT120" s="112" t="s">
        <v>867</v>
      </c>
      <c r="AU120" s="112" t="s">
        <v>240</v>
      </c>
    </row>
    <row r="121" spans="2:65" s="202" customFormat="1" ht="22.5" x14ac:dyDescent="0.25">
      <c r="B121" s="203"/>
      <c r="D121" s="196" t="s">
        <v>869</v>
      </c>
      <c r="E121" s="204" t="s">
        <v>792</v>
      </c>
      <c r="F121" s="205" t="s">
        <v>2934</v>
      </c>
      <c r="H121" s="206">
        <v>471.42</v>
      </c>
      <c r="L121" s="203"/>
      <c r="M121" s="207"/>
      <c r="T121" s="208"/>
      <c r="AT121" s="204" t="s">
        <v>869</v>
      </c>
      <c r="AU121" s="204" t="s">
        <v>240</v>
      </c>
      <c r="AV121" s="202" t="s">
        <v>240</v>
      </c>
      <c r="AW121" s="202" t="s">
        <v>871</v>
      </c>
      <c r="AX121" s="202" t="s">
        <v>857</v>
      </c>
      <c r="AY121" s="204" t="s">
        <v>858</v>
      </c>
    </row>
    <row r="122" spans="2:65" s="202" customFormat="1" ht="22.5" x14ac:dyDescent="0.25">
      <c r="B122" s="203"/>
      <c r="D122" s="196" t="s">
        <v>869</v>
      </c>
      <c r="E122" s="204" t="s">
        <v>792</v>
      </c>
      <c r="F122" s="205" t="s">
        <v>2935</v>
      </c>
      <c r="H122" s="206">
        <v>126</v>
      </c>
      <c r="L122" s="203"/>
      <c r="M122" s="207"/>
      <c r="T122" s="208"/>
      <c r="AT122" s="204" t="s">
        <v>869</v>
      </c>
      <c r="AU122" s="204" t="s">
        <v>240</v>
      </c>
      <c r="AV122" s="202" t="s">
        <v>240</v>
      </c>
      <c r="AW122" s="202" t="s">
        <v>871</v>
      </c>
      <c r="AX122" s="202" t="s">
        <v>857</v>
      </c>
      <c r="AY122" s="204" t="s">
        <v>858</v>
      </c>
    </row>
    <row r="123" spans="2:65" s="202" customFormat="1" ht="11.25" x14ac:dyDescent="0.25">
      <c r="B123" s="203"/>
      <c r="D123" s="196" t="s">
        <v>869</v>
      </c>
      <c r="F123" s="205" t="s">
        <v>2936</v>
      </c>
      <c r="H123" s="206">
        <v>0.59699999999999998</v>
      </c>
      <c r="L123" s="203"/>
      <c r="M123" s="207"/>
      <c r="T123" s="208"/>
      <c r="AT123" s="204" t="s">
        <v>869</v>
      </c>
      <c r="AU123" s="204" t="s">
        <v>240</v>
      </c>
      <c r="AV123" s="202" t="s">
        <v>240</v>
      </c>
      <c r="AW123" s="202" t="s">
        <v>787</v>
      </c>
      <c r="AX123" s="202" t="s">
        <v>544</v>
      </c>
      <c r="AY123" s="204" t="s">
        <v>858</v>
      </c>
    </row>
    <row r="124" spans="2:65" s="119" customFormat="1" ht="33" customHeight="1" x14ac:dyDescent="0.25">
      <c r="B124" s="120"/>
      <c r="C124" s="418" t="s">
        <v>721</v>
      </c>
      <c r="D124" s="418" t="s">
        <v>512</v>
      </c>
      <c r="E124" s="419" t="s">
        <v>2937</v>
      </c>
      <c r="F124" s="420" t="s">
        <v>2938</v>
      </c>
      <c r="G124" s="421" t="s">
        <v>66</v>
      </c>
      <c r="H124" s="422">
        <v>8.2959999999999994</v>
      </c>
      <c r="I124" s="423"/>
      <c r="J124" s="423">
        <f>ROUND(I124*H124,2)</f>
        <v>0</v>
      </c>
      <c r="K124" s="420" t="s">
        <v>862</v>
      </c>
      <c r="L124" s="120"/>
      <c r="M124" s="190" t="s">
        <v>792</v>
      </c>
      <c r="N124" s="191" t="s">
        <v>809</v>
      </c>
      <c r="O124" s="192">
        <v>0.68899999999999995</v>
      </c>
      <c r="P124" s="192">
        <f>O124*H124</f>
        <v>5.7159439999999995</v>
      </c>
      <c r="Q124" s="192">
        <v>0.1774</v>
      </c>
      <c r="R124" s="192">
        <f>Q124*H124</f>
        <v>1.4717103999999999</v>
      </c>
      <c r="S124" s="192">
        <v>0</v>
      </c>
      <c r="T124" s="193">
        <f>S124*H124</f>
        <v>0</v>
      </c>
      <c r="AR124" s="194" t="s">
        <v>863</v>
      </c>
      <c r="AT124" s="194" t="s">
        <v>512</v>
      </c>
      <c r="AU124" s="194" t="s">
        <v>240</v>
      </c>
      <c r="AY124" s="112" t="s">
        <v>858</v>
      </c>
      <c r="BE124" s="195">
        <f>IF(N124="základní",J124,0)</f>
        <v>0</v>
      </c>
      <c r="BF124" s="195">
        <f>IF(N124="snížená",J124,0)</f>
        <v>0</v>
      </c>
      <c r="BG124" s="195">
        <f>IF(N124="zákl. přenesená",J124,0)</f>
        <v>0</v>
      </c>
      <c r="BH124" s="195">
        <f>IF(N124="sníž. přenesená",J124,0)</f>
        <v>0</v>
      </c>
      <c r="BI124" s="195">
        <f>IF(N124="nulová",J124,0)</f>
        <v>0</v>
      </c>
      <c r="BJ124" s="112" t="s">
        <v>544</v>
      </c>
      <c r="BK124" s="195">
        <f>ROUND(I124*H124,2)</f>
        <v>0</v>
      </c>
      <c r="BL124" s="112" t="s">
        <v>863</v>
      </c>
      <c r="BM124" s="194" t="s">
        <v>2939</v>
      </c>
    </row>
    <row r="125" spans="2:65" s="119" customFormat="1" ht="29.25" x14ac:dyDescent="0.25">
      <c r="B125" s="120"/>
      <c r="D125" s="196" t="s">
        <v>865</v>
      </c>
      <c r="F125" s="197" t="s">
        <v>2940</v>
      </c>
      <c r="L125" s="120"/>
      <c r="M125" s="198"/>
      <c r="T125" s="199"/>
      <c r="AT125" s="112" t="s">
        <v>865</v>
      </c>
      <c r="AU125" s="112" t="s">
        <v>240</v>
      </c>
    </row>
    <row r="126" spans="2:65" s="119" customFormat="1" x14ac:dyDescent="0.25">
      <c r="B126" s="120"/>
      <c r="D126" s="200" t="s">
        <v>867</v>
      </c>
      <c r="F126" s="472" t="s">
        <v>2941</v>
      </c>
      <c r="L126" s="120"/>
      <c r="M126" s="198"/>
      <c r="T126" s="199"/>
      <c r="AT126" s="112" t="s">
        <v>867</v>
      </c>
      <c r="AU126" s="112" t="s">
        <v>240</v>
      </c>
    </row>
    <row r="127" spans="2:65" s="202" customFormat="1" ht="11.25" x14ac:dyDescent="0.25">
      <c r="B127" s="203"/>
      <c r="D127" s="196" t="s">
        <v>869</v>
      </c>
      <c r="E127" s="204" t="s">
        <v>792</v>
      </c>
      <c r="F127" s="205" t="s">
        <v>2942</v>
      </c>
      <c r="H127" s="206">
        <v>8.2959999999999994</v>
      </c>
      <c r="L127" s="203"/>
      <c r="M127" s="207"/>
      <c r="T127" s="208"/>
      <c r="AT127" s="204" t="s">
        <v>869</v>
      </c>
      <c r="AU127" s="204" t="s">
        <v>240</v>
      </c>
      <c r="AV127" s="202" t="s">
        <v>240</v>
      </c>
      <c r="AW127" s="202" t="s">
        <v>871</v>
      </c>
      <c r="AX127" s="202" t="s">
        <v>857</v>
      </c>
      <c r="AY127" s="204" t="s">
        <v>858</v>
      </c>
    </row>
    <row r="128" spans="2:65" s="119" customFormat="1" ht="33" customHeight="1" x14ac:dyDescent="0.25">
      <c r="B128" s="120"/>
      <c r="C128" s="418" t="s">
        <v>891</v>
      </c>
      <c r="D128" s="418" t="s">
        <v>512</v>
      </c>
      <c r="E128" s="419" t="s">
        <v>2943</v>
      </c>
      <c r="F128" s="420" t="s">
        <v>2944</v>
      </c>
      <c r="G128" s="421" t="s">
        <v>66</v>
      </c>
      <c r="H128" s="422">
        <v>180.833</v>
      </c>
      <c r="I128" s="423"/>
      <c r="J128" s="423">
        <f>ROUND(I128*H128,2)</f>
        <v>0</v>
      </c>
      <c r="K128" s="420" t="s">
        <v>862</v>
      </c>
      <c r="L128" s="120"/>
      <c r="M128" s="190" t="s">
        <v>792</v>
      </c>
      <c r="N128" s="191" t="s">
        <v>809</v>
      </c>
      <c r="O128" s="192">
        <v>0.77100000000000002</v>
      </c>
      <c r="P128" s="192">
        <f>O128*H128</f>
        <v>139.42224300000001</v>
      </c>
      <c r="Q128" s="192">
        <v>0.19692000000000001</v>
      </c>
      <c r="R128" s="192">
        <f>Q128*H128</f>
        <v>35.609634360000001</v>
      </c>
      <c r="S128" s="192">
        <v>0</v>
      </c>
      <c r="T128" s="193">
        <f>S128*H128</f>
        <v>0</v>
      </c>
      <c r="AR128" s="194" t="s">
        <v>863</v>
      </c>
      <c r="AT128" s="194" t="s">
        <v>512</v>
      </c>
      <c r="AU128" s="194" t="s">
        <v>240</v>
      </c>
      <c r="AY128" s="112" t="s">
        <v>858</v>
      </c>
      <c r="BE128" s="195">
        <f>IF(N128="základní",J128,0)</f>
        <v>0</v>
      </c>
      <c r="BF128" s="195">
        <f>IF(N128="snížená",J128,0)</f>
        <v>0</v>
      </c>
      <c r="BG128" s="195">
        <f>IF(N128="zákl. přenesená",J128,0)</f>
        <v>0</v>
      </c>
      <c r="BH128" s="195">
        <f>IF(N128="sníž. přenesená",J128,0)</f>
        <v>0</v>
      </c>
      <c r="BI128" s="195">
        <f>IF(N128="nulová",J128,0)</f>
        <v>0</v>
      </c>
      <c r="BJ128" s="112" t="s">
        <v>544</v>
      </c>
      <c r="BK128" s="195">
        <f>ROUND(I128*H128,2)</f>
        <v>0</v>
      </c>
      <c r="BL128" s="112" t="s">
        <v>863</v>
      </c>
      <c r="BM128" s="194" t="s">
        <v>2945</v>
      </c>
    </row>
    <row r="129" spans="2:65" s="119" customFormat="1" ht="19.5" x14ac:dyDescent="0.25">
      <c r="B129" s="120"/>
      <c r="D129" s="196" t="s">
        <v>865</v>
      </c>
      <c r="F129" s="197" t="s">
        <v>2946</v>
      </c>
      <c r="L129" s="120"/>
      <c r="M129" s="198"/>
      <c r="T129" s="199"/>
      <c r="AT129" s="112" t="s">
        <v>865</v>
      </c>
      <c r="AU129" s="112" t="s">
        <v>240</v>
      </c>
    </row>
    <row r="130" spans="2:65" s="119" customFormat="1" x14ac:dyDescent="0.25">
      <c r="B130" s="120"/>
      <c r="D130" s="200" t="s">
        <v>867</v>
      </c>
      <c r="F130" s="472" t="s">
        <v>2947</v>
      </c>
      <c r="L130" s="120"/>
      <c r="M130" s="198"/>
      <c r="T130" s="199"/>
      <c r="AT130" s="112" t="s">
        <v>867</v>
      </c>
      <c r="AU130" s="112" t="s">
        <v>240</v>
      </c>
    </row>
    <row r="131" spans="2:65" s="202" customFormat="1" ht="22.5" x14ac:dyDescent="0.25">
      <c r="B131" s="203"/>
      <c r="D131" s="196" t="s">
        <v>869</v>
      </c>
      <c r="E131" s="204" t="s">
        <v>792</v>
      </c>
      <c r="F131" s="205" t="s">
        <v>2948</v>
      </c>
      <c r="H131" s="206">
        <v>180.833</v>
      </c>
      <c r="L131" s="203"/>
      <c r="M131" s="207"/>
      <c r="T131" s="208"/>
      <c r="AT131" s="204" t="s">
        <v>869</v>
      </c>
      <c r="AU131" s="204" t="s">
        <v>240</v>
      </c>
      <c r="AV131" s="202" t="s">
        <v>240</v>
      </c>
      <c r="AW131" s="202" t="s">
        <v>871</v>
      </c>
      <c r="AX131" s="202" t="s">
        <v>857</v>
      </c>
      <c r="AY131" s="204" t="s">
        <v>858</v>
      </c>
    </row>
    <row r="132" spans="2:65" s="119" customFormat="1" ht="24.2" customHeight="1" x14ac:dyDescent="0.25">
      <c r="B132" s="120"/>
      <c r="C132" s="418" t="s">
        <v>901</v>
      </c>
      <c r="D132" s="418" t="s">
        <v>512</v>
      </c>
      <c r="E132" s="419" t="s">
        <v>2949</v>
      </c>
      <c r="F132" s="420" t="s">
        <v>2950</v>
      </c>
      <c r="G132" s="421" t="s">
        <v>85</v>
      </c>
      <c r="H132" s="422">
        <v>53.024999999999999</v>
      </c>
      <c r="I132" s="423"/>
      <c r="J132" s="423">
        <f>ROUND(I132*H132,2)</f>
        <v>0</v>
      </c>
      <c r="K132" s="420" t="s">
        <v>862</v>
      </c>
      <c r="L132" s="120"/>
      <c r="M132" s="190" t="s">
        <v>792</v>
      </c>
      <c r="N132" s="191" t="s">
        <v>809</v>
      </c>
      <c r="O132" s="192">
        <v>0.153</v>
      </c>
      <c r="P132" s="192">
        <f>O132*H132</f>
        <v>8.1128249999999991</v>
      </c>
      <c r="Q132" s="192">
        <v>1.24E-2</v>
      </c>
      <c r="R132" s="192">
        <f>Q132*H132</f>
        <v>0.65750999999999993</v>
      </c>
      <c r="S132" s="192">
        <v>0</v>
      </c>
      <c r="T132" s="193">
        <f>S132*H132</f>
        <v>0</v>
      </c>
      <c r="AR132" s="194" t="s">
        <v>863</v>
      </c>
      <c r="AT132" s="194" t="s">
        <v>512</v>
      </c>
      <c r="AU132" s="194" t="s">
        <v>240</v>
      </c>
      <c r="AY132" s="112" t="s">
        <v>858</v>
      </c>
      <c r="BE132" s="195">
        <f>IF(N132="základní",J132,0)</f>
        <v>0</v>
      </c>
      <c r="BF132" s="195">
        <f>IF(N132="snížená",J132,0)</f>
        <v>0</v>
      </c>
      <c r="BG132" s="195">
        <f>IF(N132="zákl. přenesená",J132,0)</f>
        <v>0</v>
      </c>
      <c r="BH132" s="195">
        <f>IF(N132="sníž. přenesená",J132,0)</f>
        <v>0</v>
      </c>
      <c r="BI132" s="195">
        <f>IF(N132="nulová",J132,0)</f>
        <v>0</v>
      </c>
      <c r="BJ132" s="112" t="s">
        <v>544</v>
      </c>
      <c r="BK132" s="195">
        <f>ROUND(I132*H132,2)</f>
        <v>0</v>
      </c>
      <c r="BL132" s="112" t="s">
        <v>863</v>
      </c>
      <c r="BM132" s="194" t="s">
        <v>2951</v>
      </c>
    </row>
    <row r="133" spans="2:65" s="119" customFormat="1" ht="19.5" x14ac:dyDescent="0.25">
      <c r="B133" s="120"/>
      <c r="D133" s="196" t="s">
        <v>865</v>
      </c>
      <c r="F133" s="197" t="s">
        <v>2952</v>
      </c>
      <c r="L133" s="120"/>
      <c r="M133" s="198"/>
      <c r="T133" s="199"/>
      <c r="AT133" s="112" t="s">
        <v>865</v>
      </c>
      <c r="AU133" s="112" t="s">
        <v>240</v>
      </c>
    </row>
    <row r="134" spans="2:65" s="119" customFormat="1" x14ac:dyDescent="0.25">
      <c r="B134" s="120"/>
      <c r="D134" s="200" t="s">
        <v>867</v>
      </c>
      <c r="F134" s="472" t="s">
        <v>2953</v>
      </c>
      <c r="L134" s="120"/>
      <c r="M134" s="198"/>
      <c r="T134" s="199"/>
      <c r="AT134" s="112" t="s">
        <v>867</v>
      </c>
      <c r="AU134" s="112" t="s">
        <v>240</v>
      </c>
    </row>
    <row r="135" spans="2:65" s="202" customFormat="1" ht="22.5" x14ac:dyDescent="0.25">
      <c r="B135" s="203"/>
      <c r="D135" s="196" t="s">
        <v>869</v>
      </c>
      <c r="E135" s="204" t="s">
        <v>792</v>
      </c>
      <c r="F135" s="205" t="s">
        <v>2954</v>
      </c>
      <c r="H135" s="206">
        <v>53.024999999999999</v>
      </c>
      <c r="L135" s="203"/>
      <c r="M135" s="207"/>
      <c r="T135" s="208"/>
      <c r="AT135" s="204" t="s">
        <v>869</v>
      </c>
      <c r="AU135" s="204" t="s">
        <v>240</v>
      </c>
      <c r="AV135" s="202" t="s">
        <v>240</v>
      </c>
      <c r="AW135" s="202" t="s">
        <v>871</v>
      </c>
      <c r="AX135" s="202" t="s">
        <v>857</v>
      </c>
      <c r="AY135" s="204" t="s">
        <v>858</v>
      </c>
    </row>
    <row r="136" spans="2:65" s="119" customFormat="1" ht="24.2" customHeight="1" x14ac:dyDescent="0.25">
      <c r="B136" s="120"/>
      <c r="C136" s="418" t="s">
        <v>905</v>
      </c>
      <c r="D136" s="418" t="s">
        <v>512</v>
      </c>
      <c r="E136" s="419" t="s">
        <v>1071</v>
      </c>
      <c r="F136" s="420" t="s">
        <v>1072</v>
      </c>
      <c r="G136" s="421" t="s">
        <v>66</v>
      </c>
      <c r="H136" s="422">
        <v>74.471000000000004</v>
      </c>
      <c r="I136" s="423"/>
      <c r="J136" s="423">
        <f>ROUND(I136*H136,2)</f>
        <v>0</v>
      </c>
      <c r="K136" s="420" t="s">
        <v>862</v>
      </c>
      <c r="L136" s="120"/>
      <c r="M136" s="190" t="s">
        <v>792</v>
      </c>
      <c r="N136" s="191" t="s">
        <v>809</v>
      </c>
      <c r="O136" s="192">
        <v>1.0409999999999999</v>
      </c>
      <c r="P136" s="192">
        <f>O136*H136</f>
        <v>77.524310999999997</v>
      </c>
      <c r="Q136" s="192">
        <v>0.26878000000000002</v>
      </c>
      <c r="R136" s="192">
        <f>Q136*H136</f>
        <v>20.016315380000002</v>
      </c>
      <c r="S136" s="192">
        <v>0</v>
      </c>
      <c r="T136" s="193">
        <f>S136*H136</f>
        <v>0</v>
      </c>
      <c r="AR136" s="194" t="s">
        <v>863</v>
      </c>
      <c r="AT136" s="194" t="s">
        <v>512</v>
      </c>
      <c r="AU136" s="194" t="s">
        <v>240</v>
      </c>
      <c r="AY136" s="112" t="s">
        <v>858</v>
      </c>
      <c r="BE136" s="195">
        <f>IF(N136="základní",J136,0)</f>
        <v>0</v>
      </c>
      <c r="BF136" s="195">
        <f>IF(N136="snížená",J136,0)</f>
        <v>0</v>
      </c>
      <c r="BG136" s="195">
        <f>IF(N136="zákl. přenesená",J136,0)</f>
        <v>0</v>
      </c>
      <c r="BH136" s="195">
        <f>IF(N136="sníž. přenesená",J136,0)</f>
        <v>0</v>
      </c>
      <c r="BI136" s="195">
        <f>IF(N136="nulová",J136,0)</f>
        <v>0</v>
      </c>
      <c r="BJ136" s="112" t="s">
        <v>544</v>
      </c>
      <c r="BK136" s="195">
        <f>ROUND(I136*H136,2)</f>
        <v>0</v>
      </c>
      <c r="BL136" s="112" t="s">
        <v>863</v>
      </c>
      <c r="BM136" s="194" t="s">
        <v>2955</v>
      </c>
    </row>
    <row r="137" spans="2:65" s="119" customFormat="1" ht="29.25" x14ac:dyDescent="0.25">
      <c r="B137" s="120"/>
      <c r="D137" s="196" t="s">
        <v>865</v>
      </c>
      <c r="F137" s="197" t="s">
        <v>1074</v>
      </c>
      <c r="L137" s="120"/>
      <c r="M137" s="198"/>
      <c r="T137" s="199"/>
      <c r="AT137" s="112" t="s">
        <v>865</v>
      </c>
      <c r="AU137" s="112" t="s">
        <v>240</v>
      </c>
    </row>
    <row r="138" spans="2:65" s="119" customFormat="1" x14ac:dyDescent="0.25">
      <c r="B138" s="120"/>
      <c r="D138" s="200" t="s">
        <v>867</v>
      </c>
      <c r="F138" s="472" t="s">
        <v>1075</v>
      </c>
      <c r="L138" s="120"/>
      <c r="M138" s="198"/>
      <c r="T138" s="199"/>
      <c r="AT138" s="112" t="s">
        <v>867</v>
      </c>
      <c r="AU138" s="112" t="s">
        <v>240</v>
      </c>
    </row>
    <row r="139" spans="2:65" s="209" customFormat="1" ht="11.25" x14ac:dyDescent="0.25">
      <c r="B139" s="210"/>
      <c r="D139" s="196" t="s">
        <v>869</v>
      </c>
      <c r="E139" s="211" t="s">
        <v>792</v>
      </c>
      <c r="F139" s="212" t="s">
        <v>2956</v>
      </c>
      <c r="H139" s="211" t="s">
        <v>792</v>
      </c>
      <c r="L139" s="210"/>
      <c r="M139" s="213"/>
      <c r="T139" s="214"/>
      <c r="AT139" s="211" t="s">
        <v>869</v>
      </c>
      <c r="AU139" s="211" t="s">
        <v>240</v>
      </c>
      <c r="AV139" s="209" t="s">
        <v>544</v>
      </c>
      <c r="AW139" s="209" t="s">
        <v>871</v>
      </c>
      <c r="AX139" s="209" t="s">
        <v>857</v>
      </c>
      <c r="AY139" s="211" t="s">
        <v>858</v>
      </c>
    </row>
    <row r="140" spans="2:65" s="202" customFormat="1" ht="11.25" x14ac:dyDescent="0.25">
      <c r="B140" s="203"/>
      <c r="D140" s="196" t="s">
        <v>869</v>
      </c>
      <c r="E140" s="204" t="s">
        <v>792</v>
      </c>
      <c r="F140" s="205" t="s">
        <v>2957</v>
      </c>
      <c r="H140" s="206">
        <v>74.471000000000004</v>
      </c>
      <c r="L140" s="203"/>
      <c r="M140" s="207"/>
      <c r="T140" s="208"/>
      <c r="AT140" s="204" t="s">
        <v>869</v>
      </c>
      <c r="AU140" s="204" t="s">
        <v>240</v>
      </c>
      <c r="AV140" s="202" t="s">
        <v>240</v>
      </c>
      <c r="AW140" s="202" t="s">
        <v>871</v>
      </c>
      <c r="AX140" s="202" t="s">
        <v>857</v>
      </c>
      <c r="AY140" s="204" t="s">
        <v>858</v>
      </c>
    </row>
    <row r="141" spans="2:65" s="119" customFormat="1" ht="37.9" customHeight="1" x14ac:dyDescent="0.25">
      <c r="B141" s="120"/>
      <c r="C141" s="418" t="s">
        <v>911</v>
      </c>
      <c r="D141" s="418" t="s">
        <v>512</v>
      </c>
      <c r="E141" s="419" t="s">
        <v>76</v>
      </c>
      <c r="F141" s="420" t="s">
        <v>77</v>
      </c>
      <c r="G141" s="421" t="s">
        <v>66</v>
      </c>
      <c r="H141" s="422">
        <v>220.79</v>
      </c>
      <c r="I141" s="423"/>
      <c r="J141" s="423">
        <f>ROUND(I141*H141,2)</f>
        <v>0</v>
      </c>
      <c r="K141" s="420" t="s">
        <v>862</v>
      </c>
      <c r="L141" s="120"/>
      <c r="M141" s="190" t="s">
        <v>792</v>
      </c>
      <c r="N141" s="191" t="s">
        <v>809</v>
      </c>
      <c r="O141" s="192">
        <v>1.575</v>
      </c>
      <c r="P141" s="192">
        <f>O141*H141</f>
        <v>347.74424999999997</v>
      </c>
      <c r="Q141" s="192">
        <v>0.34251999999999999</v>
      </c>
      <c r="R141" s="192">
        <f>Q141*H141</f>
        <v>75.624990799999992</v>
      </c>
      <c r="S141" s="192">
        <v>0</v>
      </c>
      <c r="T141" s="193">
        <f>S141*H141</f>
        <v>0</v>
      </c>
      <c r="AR141" s="194" t="s">
        <v>863</v>
      </c>
      <c r="AT141" s="194" t="s">
        <v>512</v>
      </c>
      <c r="AU141" s="194" t="s">
        <v>240</v>
      </c>
      <c r="AY141" s="112" t="s">
        <v>858</v>
      </c>
      <c r="BE141" s="195">
        <f>IF(N141="základní",J141,0)</f>
        <v>0</v>
      </c>
      <c r="BF141" s="195">
        <f>IF(N141="snížená",J141,0)</f>
        <v>0</v>
      </c>
      <c r="BG141" s="195">
        <f>IF(N141="zákl. přenesená",J141,0)</f>
        <v>0</v>
      </c>
      <c r="BH141" s="195">
        <f>IF(N141="sníž. přenesená",J141,0)</f>
        <v>0</v>
      </c>
      <c r="BI141" s="195">
        <f>IF(N141="nulová",J141,0)</f>
        <v>0</v>
      </c>
      <c r="BJ141" s="112" t="s">
        <v>544</v>
      </c>
      <c r="BK141" s="195">
        <f>ROUND(I141*H141,2)</f>
        <v>0</v>
      </c>
      <c r="BL141" s="112" t="s">
        <v>863</v>
      </c>
      <c r="BM141" s="194" t="s">
        <v>2958</v>
      </c>
    </row>
    <row r="142" spans="2:65" s="119" customFormat="1" ht="29.25" x14ac:dyDescent="0.25">
      <c r="B142" s="120"/>
      <c r="D142" s="196" t="s">
        <v>865</v>
      </c>
      <c r="F142" s="197" t="s">
        <v>2959</v>
      </c>
      <c r="L142" s="120"/>
      <c r="M142" s="198"/>
      <c r="T142" s="199"/>
      <c r="AT142" s="112" t="s">
        <v>865</v>
      </c>
      <c r="AU142" s="112" t="s">
        <v>240</v>
      </c>
    </row>
    <row r="143" spans="2:65" s="119" customFormat="1" x14ac:dyDescent="0.25">
      <c r="B143" s="120"/>
      <c r="D143" s="200" t="s">
        <v>867</v>
      </c>
      <c r="F143" s="472" t="s">
        <v>2960</v>
      </c>
      <c r="L143" s="120"/>
      <c r="M143" s="198"/>
      <c r="T143" s="199"/>
      <c r="AT143" s="112" t="s">
        <v>867</v>
      </c>
      <c r="AU143" s="112" t="s">
        <v>240</v>
      </c>
    </row>
    <row r="144" spans="2:65" s="209" customFormat="1" ht="11.25" x14ac:dyDescent="0.25">
      <c r="B144" s="210"/>
      <c r="D144" s="196" t="s">
        <v>869</v>
      </c>
      <c r="E144" s="211" t="s">
        <v>792</v>
      </c>
      <c r="F144" s="212" t="s">
        <v>2961</v>
      </c>
      <c r="H144" s="211" t="s">
        <v>792</v>
      </c>
      <c r="L144" s="210"/>
      <c r="M144" s="213"/>
      <c r="T144" s="214"/>
      <c r="AT144" s="211" t="s">
        <v>869</v>
      </c>
      <c r="AU144" s="211" t="s">
        <v>240</v>
      </c>
      <c r="AV144" s="209" t="s">
        <v>544</v>
      </c>
      <c r="AW144" s="209" t="s">
        <v>871</v>
      </c>
      <c r="AX144" s="209" t="s">
        <v>857</v>
      </c>
      <c r="AY144" s="211" t="s">
        <v>858</v>
      </c>
    </row>
    <row r="145" spans="2:65" s="202" customFormat="1" ht="11.25" x14ac:dyDescent="0.25">
      <c r="B145" s="203"/>
      <c r="D145" s="196" t="s">
        <v>869</v>
      </c>
      <c r="E145" s="204" t="s">
        <v>792</v>
      </c>
      <c r="F145" s="205" t="s">
        <v>2962</v>
      </c>
      <c r="H145" s="206">
        <v>48.37</v>
      </c>
      <c r="L145" s="203"/>
      <c r="M145" s="207"/>
      <c r="T145" s="208"/>
      <c r="AT145" s="204" t="s">
        <v>869</v>
      </c>
      <c r="AU145" s="204" t="s">
        <v>240</v>
      </c>
      <c r="AV145" s="202" t="s">
        <v>240</v>
      </c>
      <c r="AW145" s="202" t="s">
        <v>871</v>
      </c>
      <c r="AX145" s="202" t="s">
        <v>857</v>
      </c>
      <c r="AY145" s="204" t="s">
        <v>858</v>
      </c>
    </row>
    <row r="146" spans="2:65" s="202" customFormat="1" ht="11.25" x14ac:dyDescent="0.25">
      <c r="B146" s="203"/>
      <c r="D146" s="196" t="s">
        <v>869</v>
      </c>
      <c r="E146" s="204" t="s">
        <v>792</v>
      </c>
      <c r="F146" s="205" t="s">
        <v>2963</v>
      </c>
      <c r="H146" s="206">
        <v>66.864999999999995</v>
      </c>
      <c r="L146" s="203"/>
      <c r="M146" s="207"/>
      <c r="T146" s="208"/>
      <c r="AT146" s="204" t="s">
        <v>869</v>
      </c>
      <c r="AU146" s="204" t="s">
        <v>240</v>
      </c>
      <c r="AV146" s="202" t="s">
        <v>240</v>
      </c>
      <c r="AW146" s="202" t="s">
        <v>871</v>
      </c>
      <c r="AX146" s="202" t="s">
        <v>857</v>
      </c>
      <c r="AY146" s="204" t="s">
        <v>858</v>
      </c>
    </row>
    <row r="147" spans="2:65" s="202" customFormat="1" ht="11.25" x14ac:dyDescent="0.25">
      <c r="B147" s="203"/>
      <c r="D147" s="196" t="s">
        <v>869</v>
      </c>
      <c r="E147" s="204" t="s">
        <v>792</v>
      </c>
      <c r="F147" s="205" t="s">
        <v>2964</v>
      </c>
      <c r="H147" s="206">
        <v>30.83</v>
      </c>
      <c r="L147" s="203"/>
      <c r="M147" s="207"/>
      <c r="T147" s="208"/>
      <c r="AT147" s="204" t="s">
        <v>869</v>
      </c>
      <c r="AU147" s="204" t="s">
        <v>240</v>
      </c>
      <c r="AV147" s="202" t="s">
        <v>240</v>
      </c>
      <c r="AW147" s="202" t="s">
        <v>871</v>
      </c>
      <c r="AX147" s="202" t="s">
        <v>857</v>
      </c>
      <c r="AY147" s="204" t="s">
        <v>858</v>
      </c>
    </row>
    <row r="148" spans="2:65" s="202" customFormat="1" ht="22.5" x14ac:dyDescent="0.25">
      <c r="B148" s="203"/>
      <c r="D148" s="196" t="s">
        <v>869</v>
      </c>
      <c r="E148" s="204" t="s">
        <v>792</v>
      </c>
      <c r="F148" s="205" t="s">
        <v>2965</v>
      </c>
      <c r="H148" s="206">
        <v>51.424999999999997</v>
      </c>
      <c r="L148" s="203"/>
      <c r="M148" s="207"/>
      <c r="T148" s="208"/>
      <c r="AT148" s="204" t="s">
        <v>869</v>
      </c>
      <c r="AU148" s="204" t="s">
        <v>240</v>
      </c>
      <c r="AV148" s="202" t="s">
        <v>240</v>
      </c>
      <c r="AW148" s="202" t="s">
        <v>871</v>
      </c>
      <c r="AX148" s="202" t="s">
        <v>857</v>
      </c>
      <c r="AY148" s="204" t="s">
        <v>858</v>
      </c>
    </row>
    <row r="149" spans="2:65" s="202" customFormat="1" ht="22.5" x14ac:dyDescent="0.25">
      <c r="B149" s="203"/>
      <c r="D149" s="196" t="s">
        <v>869</v>
      </c>
      <c r="E149" s="204" t="s">
        <v>792</v>
      </c>
      <c r="F149" s="205" t="s">
        <v>2966</v>
      </c>
      <c r="H149" s="206">
        <v>23.3</v>
      </c>
      <c r="L149" s="203"/>
      <c r="M149" s="207"/>
      <c r="T149" s="208"/>
      <c r="AT149" s="204" t="s">
        <v>869</v>
      </c>
      <c r="AU149" s="204" t="s">
        <v>240</v>
      </c>
      <c r="AV149" s="202" t="s">
        <v>240</v>
      </c>
      <c r="AW149" s="202" t="s">
        <v>871</v>
      </c>
      <c r="AX149" s="202" t="s">
        <v>857</v>
      </c>
      <c r="AY149" s="204" t="s">
        <v>858</v>
      </c>
    </row>
    <row r="150" spans="2:65" s="119" customFormat="1" ht="37.9" customHeight="1" x14ac:dyDescent="0.25">
      <c r="B150" s="120"/>
      <c r="C150" s="418" t="s">
        <v>917</v>
      </c>
      <c r="D150" s="418" t="s">
        <v>512</v>
      </c>
      <c r="E150" s="419" t="s">
        <v>2967</v>
      </c>
      <c r="F150" s="420" t="s">
        <v>77</v>
      </c>
      <c r="G150" s="421" t="s">
        <v>66</v>
      </c>
      <c r="H150" s="422">
        <v>12.92</v>
      </c>
      <c r="I150" s="423"/>
      <c r="J150" s="423">
        <f>ROUND(I150*H150,2)</f>
        <v>0</v>
      </c>
      <c r="K150" s="420" t="s">
        <v>792</v>
      </c>
      <c r="L150" s="120"/>
      <c r="M150" s="190" t="s">
        <v>792</v>
      </c>
      <c r="N150" s="191" t="s">
        <v>809</v>
      </c>
      <c r="O150" s="192">
        <v>1.575</v>
      </c>
      <c r="P150" s="192">
        <f>O150*H150</f>
        <v>20.349</v>
      </c>
      <c r="Q150" s="192">
        <v>0.34251999999999999</v>
      </c>
      <c r="R150" s="192">
        <f>Q150*H150</f>
        <v>4.4253583999999995</v>
      </c>
      <c r="S150" s="192">
        <v>0</v>
      </c>
      <c r="T150" s="193">
        <f>S150*H150</f>
        <v>0</v>
      </c>
      <c r="AR150" s="194" t="s">
        <v>863</v>
      </c>
      <c r="AT150" s="194" t="s">
        <v>512</v>
      </c>
      <c r="AU150" s="194" t="s">
        <v>240</v>
      </c>
      <c r="AY150" s="112" t="s">
        <v>858</v>
      </c>
      <c r="BE150" s="195">
        <f>IF(N150="základní",J150,0)</f>
        <v>0</v>
      </c>
      <c r="BF150" s="195">
        <f>IF(N150="snížená",J150,0)</f>
        <v>0</v>
      </c>
      <c r="BG150" s="195">
        <f>IF(N150="zákl. přenesená",J150,0)</f>
        <v>0</v>
      </c>
      <c r="BH150" s="195">
        <f>IF(N150="sníž. přenesená",J150,0)</f>
        <v>0</v>
      </c>
      <c r="BI150" s="195">
        <f>IF(N150="nulová",J150,0)</f>
        <v>0</v>
      </c>
      <c r="BJ150" s="112" t="s">
        <v>544</v>
      </c>
      <c r="BK150" s="195">
        <f>ROUND(I150*H150,2)</f>
        <v>0</v>
      </c>
      <c r="BL150" s="112" t="s">
        <v>863</v>
      </c>
      <c r="BM150" s="194" t="s">
        <v>2968</v>
      </c>
    </row>
    <row r="151" spans="2:65" s="119" customFormat="1" ht="19.5" x14ac:dyDescent="0.25">
      <c r="B151" s="120"/>
      <c r="D151" s="196" t="s">
        <v>865</v>
      </c>
      <c r="F151" s="197" t="s">
        <v>2969</v>
      </c>
      <c r="L151" s="120"/>
      <c r="M151" s="198"/>
      <c r="T151" s="199"/>
      <c r="AT151" s="112" t="s">
        <v>865</v>
      </c>
      <c r="AU151" s="112" t="s">
        <v>240</v>
      </c>
    </row>
    <row r="152" spans="2:65" s="202" customFormat="1" ht="11.25" x14ac:dyDescent="0.25">
      <c r="B152" s="203"/>
      <c r="D152" s="196" t="s">
        <v>869</v>
      </c>
      <c r="E152" s="204" t="s">
        <v>792</v>
      </c>
      <c r="F152" s="205" t="s">
        <v>2970</v>
      </c>
      <c r="H152" s="206">
        <v>12.92</v>
      </c>
      <c r="L152" s="203"/>
      <c r="M152" s="207"/>
      <c r="T152" s="208"/>
      <c r="AT152" s="204" t="s">
        <v>869</v>
      </c>
      <c r="AU152" s="204" t="s">
        <v>240</v>
      </c>
      <c r="AV152" s="202" t="s">
        <v>240</v>
      </c>
      <c r="AW152" s="202" t="s">
        <v>871</v>
      </c>
      <c r="AX152" s="202" t="s">
        <v>857</v>
      </c>
      <c r="AY152" s="204" t="s">
        <v>858</v>
      </c>
    </row>
    <row r="153" spans="2:65" s="119" customFormat="1" ht="24.2" customHeight="1" x14ac:dyDescent="0.25">
      <c r="B153" s="120"/>
      <c r="C153" s="418" t="s">
        <v>924</v>
      </c>
      <c r="D153" s="418" t="s">
        <v>512</v>
      </c>
      <c r="E153" s="419" t="s">
        <v>1080</v>
      </c>
      <c r="F153" s="420" t="s">
        <v>1081</v>
      </c>
      <c r="G153" s="421" t="s">
        <v>85</v>
      </c>
      <c r="H153" s="422">
        <v>20.914999999999999</v>
      </c>
      <c r="I153" s="423"/>
      <c r="J153" s="423">
        <f>ROUND(I153*H153,2)</f>
        <v>0</v>
      </c>
      <c r="K153" s="420" t="s">
        <v>862</v>
      </c>
      <c r="L153" s="120"/>
      <c r="M153" s="190" t="s">
        <v>792</v>
      </c>
      <c r="N153" s="191" t="s">
        <v>809</v>
      </c>
      <c r="O153" s="192">
        <v>0.21</v>
      </c>
      <c r="P153" s="192">
        <f>O153*H153</f>
        <v>4.39215</v>
      </c>
      <c r="Q153" s="192">
        <v>1.856E-2</v>
      </c>
      <c r="R153" s="192">
        <f>Q153*H153</f>
        <v>0.38818239999999998</v>
      </c>
      <c r="S153" s="192">
        <v>0</v>
      </c>
      <c r="T153" s="193">
        <f>S153*H153</f>
        <v>0</v>
      </c>
      <c r="AR153" s="194" t="s">
        <v>863</v>
      </c>
      <c r="AT153" s="194" t="s">
        <v>512</v>
      </c>
      <c r="AU153" s="194" t="s">
        <v>240</v>
      </c>
      <c r="AY153" s="112" t="s">
        <v>858</v>
      </c>
      <c r="BE153" s="195">
        <f>IF(N153="základní",J153,0)</f>
        <v>0</v>
      </c>
      <c r="BF153" s="195">
        <f>IF(N153="snížená",J153,0)</f>
        <v>0</v>
      </c>
      <c r="BG153" s="195">
        <f>IF(N153="zákl. přenesená",J153,0)</f>
        <v>0</v>
      </c>
      <c r="BH153" s="195">
        <f>IF(N153="sníž. přenesená",J153,0)</f>
        <v>0</v>
      </c>
      <c r="BI153" s="195">
        <f>IF(N153="nulová",J153,0)</f>
        <v>0</v>
      </c>
      <c r="BJ153" s="112" t="s">
        <v>544</v>
      </c>
      <c r="BK153" s="195">
        <f>ROUND(I153*H153,2)</f>
        <v>0</v>
      </c>
      <c r="BL153" s="112" t="s">
        <v>863</v>
      </c>
      <c r="BM153" s="194" t="s">
        <v>2971</v>
      </c>
    </row>
    <row r="154" spans="2:65" s="119" customFormat="1" ht="19.5" x14ac:dyDescent="0.25">
      <c r="B154" s="120"/>
      <c r="D154" s="196" t="s">
        <v>865</v>
      </c>
      <c r="F154" s="197" t="s">
        <v>1083</v>
      </c>
      <c r="L154" s="120"/>
      <c r="M154" s="198"/>
      <c r="T154" s="199"/>
      <c r="AT154" s="112" t="s">
        <v>865</v>
      </c>
      <c r="AU154" s="112" t="s">
        <v>240</v>
      </c>
    </row>
    <row r="155" spans="2:65" s="119" customFormat="1" x14ac:dyDescent="0.25">
      <c r="B155" s="120"/>
      <c r="D155" s="200" t="s">
        <v>867</v>
      </c>
      <c r="F155" s="472" t="s">
        <v>1084</v>
      </c>
      <c r="L155" s="120"/>
      <c r="M155" s="198"/>
      <c r="T155" s="199"/>
      <c r="AT155" s="112" t="s">
        <v>867</v>
      </c>
      <c r="AU155" s="112" t="s">
        <v>240</v>
      </c>
    </row>
    <row r="156" spans="2:65" s="209" customFormat="1" ht="11.25" x14ac:dyDescent="0.25">
      <c r="B156" s="210"/>
      <c r="D156" s="196" t="s">
        <v>869</v>
      </c>
      <c r="E156" s="211" t="s">
        <v>792</v>
      </c>
      <c r="F156" s="212" t="s">
        <v>2956</v>
      </c>
      <c r="H156" s="211" t="s">
        <v>792</v>
      </c>
      <c r="L156" s="210"/>
      <c r="M156" s="213"/>
      <c r="T156" s="214"/>
      <c r="AT156" s="211" t="s">
        <v>869</v>
      </c>
      <c r="AU156" s="211" t="s">
        <v>240</v>
      </c>
      <c r="AV156" s="209" t="s">
        <v>544</v>
      </c>
      <c r="AW156" s="209" t="s">
        <v>871</v>
      </c>
      <c r="AX156" s="209" t="s">
        <v>857</v>
      </c>
      <c r="AY156" s="211" t="s">
        <v>858</v>
      </c>
    </row>
    <row r="157" spans="2:65" s="202" customFormat="1" ht="11.25" x14ac:dyDescent="0.25">
      <c r="B157" s="203"/>
      <c r="D157" s="196" t="s">
        <v>869</v>
      </c>
      <c r="E157" s="204" t="s">
        <v>792</v>
      </c>
      <c r="F157" s="205" t="s">
        <v>2972</v>
      </c>
      <c r="H157" s="206">
        <v>20.914999999999999</v>
      </c>
      <c r="L157" s="203"/>
      <c r="M157" s="207"/>
      <c r="T157" s="208"/>
      <c r="AT157" s="204" t="s">
        <v>869</v>
      </c>
      <c r="AU157" s="204" t="s">
        <v>240</v>
      </c>
      <c r="AV157" s="202" t="s">
        <v>240</v>
      </c>
      <c r="AW157" s="202" t="s">
        <v>871</v>
      </c>
      <c r="AX157" s="202" t="s">
        <v>857</v>
      </c>
      <c r="AY157" s="204" t="s">
        <v>858</v>
      </c>
    </row>
    <row r="158" spans="2:65" s="119" customFormat="1" ht="24.2" customHeight="1" x14ac:dyDescent="0.25">
      <c r="B158" s="120"/>
      <c r="C158" s="418" t="s">
        <v>931</v>
      </c>
      <c r="D158" s="418" t="s">
        <v>512</v>
      </c>
      <c r="E158" s="419" t="s">
        <v>2973</v>
      </c>
      <c r="F158" s="420" t="s">
        <v>2974</v>
      </c>
      <c r="G158" s="421" t="s">
        <v>85</v>
      </c>
      <c r="H158" s="422">
        <v>180.2</v>
      </c>
      <c r="I158" s="423"/>
      <c r="J158" s="423">
        <f>ROUND(I158*H158,2)</f>
        <v>0</v>
      </c>
      <c r="K158" s="420" t="s">
        <v>862</v>
      </c>
      <c r="L158" s="120"/>
      <c r="M158" s="190" t="s">
        <v>792</v>
      </c>
      <c r="N158" s="191" t="s">
        <v>809</v>
      </c>
      <c r="O158" s="192">
        <v>0.32200000000000001</v>
      </c>
      <c r="P158" s="192">
        <f>O158*H158</f>
        <v>58.0244</v>
      </c>
      <c r="Q158" s="192">
        <v>3.107E-2</v>
      </c>
      <c r="R158" s="192">
        <f>Q158*H158</f>
        <v>5.598814</v>
      </c>
      <c r="S158" s="192">
        <v>0</v>
      </c>
      <c r="T158" s="193">
        <f>S158*H158</f>
        <v>0</v>
      </c>
      <c r="AR158" s="194" t="s">
        <v>863</v>
      </c>
      <c r="AT158" s="194" t="s">
        <v>512</v>
      </c>
      <c r="AU158" s="194" t="s">
        <v>240</v>
      </c>
      <c r="AY158" s="112" t="s">
        <v>858</v>
      </c>
      <c r="BE158" s="195">
        <f>IF(N158="základní",J158,0)</f>
        <v>0</v>
      </c>
      <c r="BF158" s="195">
        <f>IF(N158="snížená",J158,0)</f>
        <v>0</v>
      </c>
      <c r="BG158" s="195">
        <f>IF(N158="zákl. přenesená",J158,0)</f>
        <v>0</v>
      </c>
      <c r="BH158" s="195">
        <f>IF(N158="sníž. přenesená",J158,0)</f>
        <v>0</v>
      </c>
      <c r="BI158" s="195">
        <f>IF(N158="nulová",J158,0)</f>
        <v>0</v>
      </c>
      <c r="BJ158" s="112" t="s">
        <v>544</v>
      </c>
      <c r="BK158" s="195">
        <f>ROUND(I158*H158,2)</f>
        <v>0</v>
      </c>
      <c r="BL158" s="112" t="s">
        <v>863</v>
      </c>
      <c r="BM158" s="194" t="s">
        <v>2975</v>
      </c>
    </row>
    <row r="159" spans="2:65" s="119" customFormat="1" ht="19.5" x14ac:dyDescent="0.25">
      <c r="B159" s="120"/>
      <c r="D159" s="196" t="s">
        <v>865</v>
      </c>
      <c r="F159" s="197" t="s">
        <v>2976</v>
      </c>
      <c r="L159" s="120"/>
      <c r="M159" s="198"/>
      <c r="T159" s="199"/>
      <c r="AT159" s="112" t="s">
        <v>865</v>
      </c>
      <c r="AU159" s="112" t="s">
        <v>240</v>
      </c>
    </row>
    <row r="160" spans="2:65" s="119" customFormat="1" x14ac:dyDescent="0.25">
      <c r="B160" s="120"/>
      <c r="D160" s="200" t="s">
        <v>867</v>
      </c>
      <c r="F160" s="472" t="s">
        <v>2977</v>
      </c>
      <c r="L160" s="120"/>
      <c r="M160" s="198"/>
      <c r="T160" s="199"/>
      <c r="AT160" s="112" t="s">
        <v>867</v>
      </c>
      <c r="AU160" s="112" t="s">
        <v>240</v>
      </c>
    </row>
    <row r="161" spans="2:65" s="209" customFormat="1" ht="11.25" x14ac:dyDescent="0.25">
      <c r="B161" s="210"/>
      <c r="D161" s="196" t="s">
        <v>869</v>
      </c>
      <c r="E161" s="211" t="s">
        <v>792</v>
      </c>
      <c r="F161" s="212" t="s">
        <v>2961</v>
      </c>
      <c r="H161" s="211" t="s">
        <v>792</v>
      </c>
      <c r="L161" s="210"/>
      <c r="M161" s="213"/>
      <c r="T161" s="214"/>
      <c r="AT161" s="211" t="s">
        <v>869</v>
      </c>
      <c r="AU161" s="211" t="s">
        <v>240</v>
      </c>
      <c r="AV161" s="209" t="s">
        <v>544</v>
      </c>
      <c r="AW161" s="209" t="s">
        <v>871</v>
      </c>
      <c r="AX161" s="209" t="s">
        <v>857</v>
      </c>
      <c r="AY161" s="211" t="s">
        <v>858</v>
      </c>
    </row>
    <row r="162" spans="2:65" s="202" customFormat="1" ht="11.25" x14ac:dyDescent="0.25">
      <c r="B162" s="203"/>
      <c r="D162" s="196" t="s">
        <v>869</v>
      </c>
      <c r="E162" s="204" t="s">
        <v>792</v>
      </c>
      <c r="F162" s="205" t="s">
        <v>2978</v>
      </c>
      <c r="H162" s="206">
        <v>19.149999999999999</v>
      </c>
      <c r="L162" s="203"/>
      <c r="M162" s="207"/>
      <c r="T162" s="208"/>
      <c r="AT162" s="204" t="s">
        <v>869</v>
      </c>
      <c r="AU162" s="204" t="s">
        <v>240</v>
      </c>
      <c r="AV162" s="202" t="s">
        <v>240</v>
      </c>
      <c r="AW162" s="202" t="s">
        <v>871</v>
      </c>
      <c r="AX162" s="202" t="s">
        <v>857</v>
      </c>
      <c r="AY162" s="204" t="s">
        <v>858</v>
      </c>
    </row>
    <row r="163" spans="2:65" s="202" customFormat="1" ht="11.25" x14ac:dyDescent="0.25">
      <c r="B163" s="203"/>
      <c r="D163" s="196" t="s">
        <v>869</v>
      </c>
      <c r="E163" s="204" t="s">
        <v>792</v>
      </c>
      <c r="F163" s="205" t="s">
        <v>2979</v>
      </c>
      <c r="H163" s="206">
        <v>23.6</v>
      </c>
      <c r="L163" s="203"/>
      <c r="M163" s="207"/>
      <c r="T163" s="208"/>
      <c r="AT163" s="204" t="s">
        <v>869</v>
      </c>
      <c r="AU163" s="204" t="s">
        <v>240</v>
      </c>
      <c r="AV163" s="202" t="s">
        <v>240</v>
      </c>
      <c r="AW163" s="202" t="s">
        <v>871</v>
      </c>
      <c r="AX163" s="202" t="s">
        <v>857</v>
      </c>
      <c r="AY163" s="204" t="s">
        <v>858</v>
      </c>
    </row>
    <row r="164" spans="2:65" s="202" customFormat="1" ht="11.25" x14ac:dyDescent="0.25">
      <c r="B164" s="203"/>
      <c r="D164" s="196" t="s">
        <v>869</v>
      </c>
      <c r="E164" s="204" t="s">
        <v>792</v>
      </c>
      <c r="F164" s="205" t="s">
        <v>2980</v>
      </c>
      <c r="H164" s="206">
        <v>11.3</v>
      </c>
      <c r="L164" s="203"/>
      <c r="M164" s="207"/>
      <c r="T164" s="208"/>
      <c r="AT164" s="204" t="s">
        <v>869</v>
      </c>
      <c r="AU164" s="204" t="s">
        <v>240</v>
      </c>
      <c r="AV164" s="202" t="s">
        <v>240</v>
      </c>
      <c r="AW164" s="202" t="s">
        <v>871</v>
      </c>
      <c r="AX164" s="202" t="s">
        <v>857</v>
      </c>
      <c r="AY164" s="204" t="s">
        <v>858</v>
      </c>
    </row>
    <row r="165" spans="2:65" s="202" customFormat="1" ht="11.25" x14ac:dyDescent="0.25">
      <c r="B165" s="203"/>
      <c r="D165" s="196" t="s">
        <v>869</v>
      </c>
      <c r="E165" s="204" t="s">
        <v>792</v>
      </c>
      <c r="F165" s="205" t="s">
        <v>2981</v>
      </c>
      <c r="H165" s="206">
        <v>102.85</v>
      </c>
      <c r="L165" s="203"/>
      <c r="M165" s="207"/>
      <c r="T165" s="208"/>
      <c r="AT165" s="204" t="s">
        <v>869</v>
      </c>
      <c r="AU165" s="204" t="s">
        <v>240</v>
      </c>
      <c r="AV165" s="202" t="s">
        <v>240</v>
      </c>
      <c r="AW165" s="202" t="s">
        <v>871</v>
      </c>
      <c r="AX165" s="202" t="s">
        <v>857</v>
      </c>
      <c r="AY165" s="204" t="s">
        <v>858</v>
      </c>
    </row>
    <row r="166" spans="2:65" s="202" customFormat="1" ht="22.5" x14ac:dyDescent="0.25">
      <c r="B166" s="203"/>
      <c r="D166" s="196" t="s">
        <v>869</v>
      </c>
      <c r="E166" s="204" t="s">
        <v>792</v>
      </c>
      <c r="F166" s="205" t="s">
        <v>2982</v>
      </c>
      <c r="H166" s="206">
        <v>23.3</v>
      </c>
      <c r="L166" s="203"/>
      <c r="M166" s="207"/>
      <c r="T166" s="208"/>
      <c r="AT166" s="204" t="s">
        <v>869</v>
      </c>
      <c r="AU166" s="204" t="s">
        <v>240</v>
      </c>
      <c r="AV166" s="202" t="s">
        <v>240</v>
      </c>
      <c r="AW166" s="202" t="s">
        <v>871</v>
      </c>
      <c r="AX166" s="202" t="s">
        <v>857</v>
      </c>
      <c r="AY166" s="204" t="s">
        <v>858</v>
      </c>
    </row>
    <row r="167" spans="2:65" s="119" customFormat="1" ht="21.75" customHeight="1" x14ac:dyDescent="0.25">
      <c r="B167" s="120"/>
      <c r="C167" s="418" t="s">
        <v>937</v>
      </c>
      <c r="D167" s="418" t="s">
        <v>512</v>
      </c>
      <c r="E167" s="419" t="s">
        <v>86</v>
      </c>
      <c r="F167" s="420" t="s">
        <v>87</v>
      </c>
      <c r="G167" s="421" t="s">
        <v>67</v>
      </c>
      <c r="H167" s="422">
        <v>1</v>
      </c>
      <c r="I167" s="423"/>
      <c r="J167" s="423">
        <f>ROUND(I167*H167,2)</f>
        <v>0</v>
      </c>
      <c r="K167" s="420" t="s">
        <v>862</v>
      </c>
      <c r="L167" s="120"/>
      <c r="M167" s="190" t="s">
        <v>792</v>
      </c>
      <c r="N167" s="191" t="s">
        <v>809</v>
      </c>
      <c r="O167" s="192">
        <v>0.24199999999999999</v>
      </c>
      <c r="P167" s="192">
        <f>O167*H167</f>
        <v>0.24199999999999999</v>
      </c>
      <c r="Q167" s="192">
        <v>6.8799999999999998E-3</v>
      </c>
      <c r="R167" s="192">
        <f>Q167*H167</f>
        <v>6.8799999999999998E-3</v>
      </c>
      <c r="S167" s="192">
        <v>0</v>
      </c>
      <c r="T167" s="193">
        <f>S167*H167</f>
        <v>0</v>
      </c>
      <c r="AR167" s="194" t="s">
        <v>863</v>
      </c>
      <c r="AT167" s="194" t="s">
        <v>512</v>
      </c>
      <c r="AU167" s="194" t="s">
        <v>240</v>
      </c>
      <c r="AY167" s="112" t="s">
        <v>858</v>
      </c>
      <c r="BE167" s="195">
        <f>IF(N167="základní",J167,0)</f>
        <v>0</v>
      </c>
      <c r="BF167" s="195">
        <f>IF(N167="snížená",J167,0)</f>
        <v>0</v>
      </c>
      <c r="BG167" s="195">
        <f>IF(N167="zákl. přenesená",J167,0)</f>
        <v>0</v>
      </c>
      <c r="BH167" s="195">
        <f>IF(N167="sníž. přenesená",J167,0)</f>
        <v>0</v>
      </c>
      <c r="BI167" s="195">
        <f>IF(N167="nulová",J167,0)</f>
        <v>0</v>
      </c>
      <c r="BJ167" s="112" t="s">
        <v>544</v>
      </c>
      <c r="BK167" s="195">
        <f>ROUND(I167*H167,2)</f>
        <v>0</v>
      </c>
      <c r="BL167" s="112" t="s">
        <v>863</v>
      </c>
      <c r="BM167" s="194" t="s">
        <v>2983</v>
      </c>
    </row>
    <row r="168" spans="2:65" s="119" customFormat="1" x14ac:dyDescent="0.25">
      <c r="B168" s="120"/>
      <c r="D168" s="196" t="s">
        <v>865</v>
      </c>
      <c r="F168" s="197" t="s">
        <v>87</v>
      </c>
      <c r="L168" s="120"/>
      <c r="M168" s="198"/>
      <c r="T168" s="199"/>
      <c r="AT168" s="112" t="s">
        <v>865</v>
      </c>
      <c r="AU168" s="112" t="s">
        <v>240</v>
      </c>
    </row>
    <row r="169" spans="2:65" s="119" customFormat="1" x14ac:dyDescent="0.25">
      <c r="B169" s="120"/>
      <c r="D169" s="200" t="s">
        <v>867</v>
      </c>
      <c r="F169" s="472" t="s">
        <v>2984</v>
      </c>
      <c r="L169" s="120"/>
      <c r="M169" s="198"/>
      <c r="T169" s="199"/>
      <c r="AT169" s="112" t="s">
        <v>867</v>
      </c>
      <c r="AU169" s="112" t="s">
        <v>240</v>
      </c>
    </row>
    <row r="170" spans="2:65" s="202" customFormat="1" ht="11.25" x14ac:dyDescent="0.25">
      <c r="B170" s="203"/>
      <c r="D170" s="196" t="s">
        <v>869</v>
      </c>
      <c r="E170" s="204" t="s">
        <v>792</v>
      </c>
      <c r="F170" s="205" t="s">
        <v>2985</v>
      </c>
      <c r="H170" s="206">
        <v>1</v>
      </c>
      <c r="L170" s="203"/>
      <c r="M170" s="207"/>
      <c r="T170" s="208"/>
      <c r="AT170" s="204" t="s">
        <v>869</v>
      </c>
      <c r="AU170" s="204" t="s">
        <v>240</v>
      </c>
      <c r="AV170" s="202" t="s">
        <v>240</v>
      </c>
      <c r="AW170" s="202" t="s">
        <v>871</v>
      </c>
      <c r="AX170" s="202" t="s">
        <v>857</v>
      </c>
      <c r="AY170" s="204" t="s">
        <v>858</v>
      </c>
    </row>
    <row r="171" spans="2:65" s="119" customFormat="1" ht="21.75" customHeight="1" x14ac:dyDescent="0.25">
      <c r="B171" s="120"/>
      <c r="C171" s="432" t="s">
        <v>944</v>
      </c>
      <c r="D171" s="432" t="s">
        <v>932</v>
      </c>
      <c r="E171" s="433" t="s">
        <v>2986</v>
      </c>
      <c r="F171" s="434" t="s">
        <v>2987</v>
      </c>
      <c r="G171" s="435" t="s">
        <v>67</v>
      </c>
      <c r="H171" s="436">
        <v>1</v>
      </c>
      <c r="I171" s="437"/>
      <c r="J171" s="437">
        <f>ROUND(I171*H171,2)</f>
        <v>0</v>
      </c>
      <c r="K171" s="434" t="s">
        <v>862</v>
      </c>
      <c r="L171" s="215"/>
      <c r="M171" s="216" t="s">
        <v>792</v>
      </c>
      <c r="N171" s="217" t="s">
        <v>809</v>
      </c>
      <c r="O171" s="192">
        <v>0</v>
      </c>
      <c r="P171" s="192">
        <f>O171*H171</f>
        <v>0</v>
      </c>
      <c r="Q171" s="192">
        <v>0.161</v>
      </c>
      <c r="R171" s="192">
        <f>Q171*H171</f>
        <v>0.161</v>
      </c>
      <c r="S171" s="192">
        <v>0</v>
      </c>
      <c r="T171" s="193">
        <f>S171*H171</f>
        <v>0</v>
      </c>
      <c r="AR171" s="194" t="s">
        <v>905</v>
      </c>
      <c r="AT171" s="194" t="s">
        <v>932</v>
      </c>
      <c r="AU171" s="194" t="s">
        <v>240</v>
      </c>
      <c r="AY171" s="112" t="s">
        <v>858</v>
      </c>
      <c r="BE171" s="195">
        <f>IF(N171="základní",J171,0)</f>
        <v>0</v>
      </c>
      <c r="BF171" s="195">
        <f>IF(N171="snížená",J171,0)</f>
        <v>0</v>
      </c>
      <c r="BG171" s="195">
        <f>IF(N171="zákl. přenesená",J171,0)</f>
        <v>0</v>
      </c>
      <c r="BH171" s="195">
        <f>IF(N171="sníž. přenesená",J171,0)</f>
        <v>0</v>
      </c>
      <c r="BI171" s="195">
        <f>IF(N171="nulová",J171,0)</f>
        <v>0</v>
      </c>
      <c r="BJ171" s="112" t="s">
        <v>544</v>
      </c>
      <c r="BK171" s="195">
        <f>ROUND(I171*H171,2)</f>
        <v>0</v>
      </c>
      <c r="BL171" s="112" t="s">
        <v>863</v>
      </c>
      <c r="BM171" s="194" t="s">
        <v>2988</v>
      </c>
    </row>
    <row r="172" spans="2:65" s="119" customFormat="1" x14ac:dyDescent="0.25">
      <c r="B172" s="120"/>
      <c r="D172" s="196" t="s">
        <v>865</v>
      </c>
      <c r="F172" s="197" t="s">
        <v>2987</v>
      </c>
      <c r="L172" s="120"/>
      <c r="M172" s="198"/>
      <c r="T172" s="199"/>
      <c r="AT172" s="112" t="s">
        <v>865</v>
      </c>
      <c r="AU172" s="112" t="s">
        <v>240</v>
      </c>
    </row>
    <row r="173" spans="2:65" s="119" customFormat="1" ht="33" customHeight="1" x14ac:dyDescent="0.25">
      <c r="B173" s="120"/>
      <c r="C173" s="418" t="s">
        <v>950</v>
      </c>
      <c r="D173" s="418" t="s">
        <v>512</v>
      </c>
      <c r="E173" s="419" t="s">
        <v>1162</v>
      </c>
      <c r="F173" s="420" t="s">
        <v>1163</v>
      </c>
      <c r="G173" s="421" t="s">
        <v>67</v>
      </c>
      <c r="H173" s="422">
        <v>2</v>
      </c>
      <c r="I173" s="423"/>
      <c r="J173" s="423">
        <f>ROUND(I173*H173,2)</f>
        <v>0</v>
      </c>
      <c r="K173" s="420" t="s">
        <v>862</v>
      </c>
      <c r="L173" s="120"/>
      <c r="M173" s="190" t="s">
        <v>792</v>
      </c>
      <c r="N173" s="191" t="s">
        <v>809</v>
      </c>
      <c r="O173" s="192">
        <v>0.192</v>
      </c>
      <c r="P173" s="192">
        <f>O173*H173</f>
        <v>0.38400000000000001</v>
      </c>
      <c r="Q173" s="192">
        <v>2.6280000000000001E-2</v>
      </c>
      <c r="R173" s="192">
        <f>Q173*H173</f>
        <v>5.2560000000000003E-2</v>
      </c>
      <c r="S173" s="192">
        <v>0</v>
      </c>
      <c r="T173" s="193">
        <f>S173*H173</f>
        <v>0</v>
      </c>
      <c r="AR173" s="194" t="s">
        <v>863</v>
      </c>
      <c r="AT173" s="194" t="s">
        <v>512</v>
      </c>
      <c r="AU173" s="194" t="s">
        <v>240</v>
      </c>
      <c r="AY173" s="112" t="s">
        <v>858</v>
      </c>
      <c r="BE173" s="195">
        <f>IF(N173="základní",J173,0)</f>
        <v>0</v>
      </c>
      <c r="BF173" s="195">
        <f>IF(N173="snížená",J173,0)</f>
        <v>0</v>
      </c>
      <c r="BG173" s="195">
        <f>IF(N173="zákl. přenesená",J173,0)</f>
        <v>0</v>
      </c>
      <c r="BH173" s="195">
        <f>IF(N173="sníž. přenesená",J173,0)</f>
        <v>0</v>
      </c>
      <c r="BI173" s="195">
        <f>IF(N173="nulová",J173,0)</f>
        <v>0</v>
      </c>
      <c r="BJ173" s="112" t="s">
        <v>544</v>
      </c>
      <c r="BK173" s="195">
        <f>ROUND(I173*H173,2)</f>
        <v>0</v>
      </c>
      <c r="BL173" s="112" t="s">
        <v>863</v>
      </c>
      <c r="BM173" s="194" t="s">
        <v>2989</v>
      </c>
    </row>
    <row r="174" spans="2:65" s="119" customFormat="1" ht="29.25" x14ac:dyDescent="0.25">
      <c r="B174" s="120"/>
      <c r="D174" s="196" t="s">
        <v>865</v>
      </c>
      <c r="F174" s="197" t="s">
        <v>1165</v>
      </c>
      <c r="L174" s="120"/>
      <c r="M174" s="198"/>
      <c r="T174" s="199"/>
      <c r="AT174" s="112" t="s">
        <v>865</v>
      </c>
      <c r="AU174" s="112" t="s">
        <v>240</v>
      </c>
    </row>
    <row r="175" spans="2:65" s="119" customFormat="1" x14ac:dyDescent="0.25">
      <c r="B175" s="120"/>
      <c r="D175" s="200" t="s">
        <v>867</v>
      </c>
      <c r="F175" s="472" t="s">
        <v>1166</v>
      </c>
      <c r="L175" s="120"/>
      <c r="M175" s="198"/>
      <c r="T175" s="199"/>
      <c r="AT175" s="112" t="s">
        <v>867</v>
      </c>
      <c r="AU175" s="112" t="s">
        <v>240</v>
      </c>
    </row>
    <row r="176" spans="2:65" s="202" customFormat="1" ht="11.25" x14ac:dyDescent="0.25">
      <c r="B176" s="203"/>
      <c r="D176" s="196" t="s">
        <v>869</v>
      </c>
      <c r="E176" s="204" t="s">
        <v>792</v>
      </c>
      <c r="F176" s="205" t="s">
        <v>240</v>
      </c>
      <c r="H176" s="206">
        <v>2</v>
      </c>
      <c r="L176" s="203"/>
      <c r="M176" s="207"/>
      <c r="T176" s="208"/>
      <c r="AT176" s="204" t="s">
        <v>869</v>
      </c>
      <c r="AU176" s="204" t="s">
        <v>240</v>
      </c>
      <c r="AV176" s="202" t="s">
        <v>240</v>
      </c>
      <c r="AW176" s="202" t="s">
        <v>871</v>
      </c>
      <c r="AX176" s="202" t="s">
        <v>857</v>
      </c>
      <c r="AY176" s="204" t="s">
        <v>858</v>
      </c>
    </row>
    <row r="177" spans="2:65" s="119" customFormat="1" ht="33" customHeight="1" x14ac:dyDescent="0.25">
      <c r="B177" s="120"/>
      <c r="C177" s="418" t="s">
        <v>955</v>
      </c>
      <c r="D177" s="418" t="s">
        <v>512</v>
      </c>
      <c r="E177" s="419" t="s">
        <v>88</v>
      </c>
      <c r="F177" s="420" t="s">
        <v>89</v>
      </c>
      <c r="G177" s="421" t="s">
        <v>67</v>
      </c>
      <c r="H177" s="422">
        <v>3</v>
      </c>
      <c r="I177" s="423"/>
      <c r="J177" s="423">
        <f>ROUND(I177*H177,2)</f>
        <v>0</v>
      </c>
      <c r="K177" s="420" t="s">
        <v>862</v>
      </c>
      <c r="L177" s="120"/>
      <c r="M177" s="190" t="s">
        <v>792</v>
      </c>
      <c r="N177" s="191" t="s">
        <v>809</v>
      </c>
      <c r="O177" s="192">
        <v>0.246</v>
      </c>
      <c r="P177" s="192">
        <f>O177*H177</f>
        <v>0.73799999999999999</v>
      </c>
      <c r="Q177" s="192">
        <v>3.193E-2</v>
      </c>
      <c r="R177" s="192">
        <f>Q177*H177</f>
        <v>9.579E-2</v>
      </c>
      <c r="S177" s="192">
        <v>0</v>
      </c>
      <c r="T177" s="193">
        <f>S177*H177</f>
        <v>0</v>
      </c>
      <c r="AR177" s="194" t="s">
        <v>863</v>
      </c>
      <c r="AT177" s="194" t="s">
        <v>512</v>
      </c>
      <c r="AU177" s="194" t="s">
        <v>240</v>
      </c>
      <c r="AY177" s="112" t="s">
        <v>858</v>
      </c>
      <c r="BE177" s="195">
        <f>IF(N177="základní",J177,0)</f>
        <v>0</v>
      </c>
      <c r="BF177" s="195">
        <f>IF(N177="snížená",J177,0)</f>
        <v>0</v>
      </c>
      <c r="BG177" s="195">
        <f>IF(N177="zákl. přenesená",J177,0)</f>
        <v>0</v>
      </c>
      <c r="BH177" s="195">
        <f>IF(N177="sníž. přenesená",J177,0)</f>
        <v>0</v>
      </c>
      <c r="BI177" s="195">
        <f>IF(N177="nulová",J177,0)</f>
        <v>0</v>
      </c>
      <c r="BJ177" s="112" t="s">
        <v>544</v>
      </c>
      <c r="BK177" s="195">
        <f>ROUND(I177*H177,2)</f>
        <v>0</v>
      </c>
      <c r="BL177" s="112" t="s">
        <v>863</v>
      </c>
      <c r="BM177" s="194" t="s">
        <v>2990</v>
      </c>
    </row>
    <row r="178" spans="2:65" s="119" customFormat="1" ht="29.25" x14ac:dyDescent="0.25">
      <c r="B178" s="120"/>
      <c r="D178" s="196" t="s">
        <v>865</v>
      </c>
      <c r="F178" s="197" t="s">
        <v>1175</v>
      </c>
      <c r="L178" s="120"/>
      <c r="M178" s="198"/>
      <c r="T178" s="199"/>
      <c r="AT178" s="112" t="s">
        <v>865</v>
      </c>
      <c r="AU178" s="112" t="s">
        <v>240</v>
      </c>
    </row>
    <row r="179" spans="2:65" s="119" customFormat="1" x14ac:dyDescent="0.25">
      <c r="B179" s="120"/>
      <c r="D179" s="200" t="s">
        <v>867</v>
      </c>
      <c r="F179" s="472" t="s">
        <v>1176</v>
      </c>
      <c r="L179" s="120"/>
      <c r="M179" s="198"/>
      <c r="T179" s="199"/>
      <c r="AT179" s="112" t="s">
        <v>867</v>
      </c>
      <c r="AU179" s="112" t="s">
        <v>240</v>
      </c>
    </row>
    <row r="180" spans="2:65" s="202" customFormat="1" ht="11.25" x14ac:dyDescent="0.25">
      <c r="B180" s="203"/>
      <c r="D180" s="196" t="s">
        <v>869</v>
      </c>
      <c r="E180" s="204" t="s">
        <v>792</v>
      </c>
      <c r="F180" s="205" t="s">
        <v>724</v>
      </c>
      <c r="H180" s="206">
        <v>3</v>
      </c>
      <c r="L180" s="203"/>
      <c r="M180" s="207"/>
      <c r="T180" s="208"/>
      <c r="AT180" s="204" t="s">
        <v>869</v>
      </c>
      <c r="AU180" s="204" t="s">
        <v>240</v>
      </c>
      <c r="AV180" s="202" t="s">
        <v>240</v>
      </c>
      <c r="AW180" s="202" t="s">
        <v>871</v>
      </c>
      <c r="AX180" s="202" t="s">
        <v>857</v>
      </c>
      <c r="AY180" s="204" t="s">
        <v>858</v>
      </c>
    </row>
    <row r="181" spans="2:65" s="119" customFormat="1" ht="21.75" customHeight="1" x14ac:dyDescent="0.25">
      <c r="B181" s="120"/>
      <c r="C181" s="418" t="s">
        <v>962</v>
      </c>
      <c r="D181" s="418" t="s">
        <v>512</v>
      </c>
      <c r="E181" s="419" t="s">
        <v>92</v>
      </c>
      <c r="F181" s="420" t="s">
        <v>93</v>
      </c>
      <c r="G181" s="421" t="s">
        <v>67</v>
      </c>
      <c r="H181" s="422">
        <v>24</v>
      </c>
      <c r="I181" s="423"/>
      <c r="J181" s="423">
        <f>ROUND(I181*H181,2)</f>
        <v>0</v>
      </c>
      <c r="K181" s="420" t="s">
        <v>862</v>
      </c>
      <c r="L181" s="120"/>
      <c r="M181" s="190" t="s">
        <v>792</v>
      </c>
      <c r="N181" s="191" t="s">
        <v>809</v>
      </c>
      <c r="O181" s="192">
        <v>0.253</v>
      </c>
      <c r="P181" s="192">
        <f>O181*H181</f>
        <v>6.0720000000000001</v>
      </c>
      <c r="Q181" s="192">
        <v>4.555E-2</v>
      </c>
      <c r="R181" s="192">
        <f>Q181*H181</f>
        <v>1.0931999999999999</v>
      </c>
      <c r="S181" s="192">
        <v>0</v>
      </c>
      <c r="T181" s="193">
        <f>S181*H181</f>
        <v>0</v>
      </c>
      <c r="AR181" s="194" t="s">
        <v>863</v>
      </c>
      <c r="AT181" s="194" t="s">
        <v>512</v>
      </c>
      <c r="AU181" s="194" t="s">
        <v>240</v>
      </c>
      <c r="AY181" s="112" t="s">
        <v>858</v>
      </c>
      <c r="BE181" s="195">
        <f>IF(N181="základní",J181,0)</f>
        <v>0</v>
      </c>
      <c r="BF181" s="195">
        <f>IF(N181="snížená",J181,0)</f>
        <v>0</v>
      </c>
      <c r="BG181" s="195">
        <f>IF(N181="zákl. přenesená",J181,0)</f>
        <v>0</v>
      </c>
      <c r="BH181" s="195">
        <f>IF(N181="sníž. přenesená",J181,0)</f>
        <v>0</v>
      </c>
      <c r="BI181" s="195">
        <f>IF(N181="nulová",J181,0)</f>
        <v>0</v>
      </c>
      <c r="BJ181" s="112" t="s">
        <v>544</v>
      </c>
      <c r="BK181" s="195">
        <f>ROUND(I181*H181,2)</f>
        <v>0</v>
      </c>
      <c r="BL181" s="112" t="s">
        <v>863</v>
      </c>
      <c r="BM181" s="194" t="s">
        <v>2991</v>
      </c>
    </row>
    <row r="182" spans="2:65" s="119" customFormat="1" ht="19.5" x14ac:dyDescent="0.25">
      <c r="B182" s="120"/>
      <c r="D182" s="196" t="s">
        <v>865</v>
      </c>
      <c r="F182" s="197" t="s">
        <v>1201</v>
      </c>
      <c r="L182" s="120"/>
      <c r="M182" s="198"/>
      <c r="T182" s="199"/>
      <c r="AT182" s="112" t="s">
        <v>865</v>
      </c>
      <c r="AU182" s="112" t="s">
        <v>240</v>
      </c>
    </row>
    <row r="183" spans="2:65" s="119" customFormat="1" x14ac:dyDescent="0.25">
      <c r="B183" s="120"/>
      <c r="D183" s="200" t="s">
        <v>867</v>
      </c>
      <c r="F183" s="472" t="s">
        <v>1202</v>
      </c>
      <c r="L183" s="120"/>
      <c r="M183" s="198"/>
      <c r="T183" s="199"/>
      <c r="AT183" s="112" t="s">
        <v>867</v>
      </c>
      <c r="AU183" s="112" t="s">
        <v>240</v>
      </c>
    </row>
    <row r="184" spans="2:65" s="202" customFormat="1" ht="11.25" x14ac:dyDescent="0.25">
      <c r="B184" s="203"/>
      <c r="D184" s="196" t="s">
        <v>869</v>
      </c>
      <c r="E184" s="204" t="s">
        <v>792</v>
      </c>
      <c r="F184" s="205" t="s">
        <v>2992</v>
      </c>
      <c r="H184" s="206">
        <v>12</v>
      </c>
      <c r="L184" s="203"/>
      <c r="M184" s="207"/>
      <c r="T184" s="208"/>
      <c r="AT184" s="204" t="s">
        <v>869</v>
      </c>
      <c r="AU184" s="204" t="s">
        <v>240</v>
      </c>
      <c r="AV184" s="202" t="s">
        <v>240</v>
      </c>
      <c r="AW184" s="202" t="s">
        <v>871</v>
      </c>
      <c r="AX184" s="202" t="s">
        <v>857</v>
      </c>
      <c r="AY184" s="204" t="s">
        <v>858</v>
      </c>
    </row>
    <row r="185" spans="2:65" s="202" customFormat="1" ht="11.25" x14ac:dyDescent="0.25">
      <c r="B185" s="203"/>
      <c r="D185" s="196" t="s">
        <v>869</v>
      </c>
      <c r="E185" s="204" t="s">
        <v>792</v>
      </c>
      <c r="F185" s="205" t="s">
        <v>2993</v>
      </c>
      <c r="H185" s="206">
        <v>12</v>
      </c>
      <c r="L185" s="203"/>
      <c r="M185" s="207"/>
      <c r="T185" s="208"/>
      <c r="AT185" s="204" t="s">
        <v>869</v>
      </c>
      <c r="AU185" s="204" t="s">
        <v>240</v>
      </c>
      <c r="AV185" s="202" t="s">
        <v>240</v>
      </c>
      <c r="AW185" s="202" t="s">
        <v>871</v>
      </c>
      <c r="AX185" s="202" t="s">
        <v>857</v>
      </c>
      <c r="AY185" s="204" t="s">
        <v>858</v>
      </c>
    </row>
    <row r="186" spans="2:65" s="119" customFormat="1" ht="21.75" customHeight="1" x14ac:dyDescent="0.25">
      <c r="B186" s="120"/>
      <c r="C186" s="418" t="s">
        <v>969</v>
      </c>
      <c r="D186" s="418" t="s">
        <v>512</v>
      </c>
      <c r="E186" s="419" t="s">
        <v>245</v>
      </c>
      <c r="F186" s="420" t="s">
        <v>246</v>
      </c>
      <c r="G186" s="421" t="s">
        <v>67</v>
      </c>
      <c r="H186" s="422">
        <v>6</v>
      </c>
      <c r="I186" s="423"/>
      <c r="J186" s="423">
        <f>ROUND(I186*H186,2)</f>
        <v>0</v>
      </c>
      <c r="K186" s="420" t="s">
        <v>862</v>
      </c>
      <c r="L186" s="120"/>
      <c r="M186" s="190" t="s">
        <v>792</v>
      </c>
      <c r="N186" s="191" t="s">
        <v>809</v>
      </c>
      <c r="O186" s="192">
        <v>0.26800000000000002</v>
      </c>
      <c r="P186" s="192">
        <f>O186*H186</f>
        <v>1.6080000000000001</v>
      </c>
      <c r="Q186" s="192">
        <v>6.3549999999999995E-2</v>
      </c>
      <c r="R186" s="192">
        <f>Q186*H186</f>
        <v>0.38129999999999997</v>
      </c>
      <c r="S186" s="192">
        <v>0</v>
      </c>
      <c r="T186" s="193">
        <f>S186*H186</f>
        <v>0</v>
      </c>
      <c r="AR186" s="194" t="s">
        <v>863</v>
      </c>
      <c r="AT186" s="194" t="s">
        <v>512</v>
      </c>
      <c r="AU186" s="194" t="s">
        <v>240</v>
      </c>
      <c r="AY186" s="112" t="s">
        <v>858</v>
      </c>
      <c r="BE186" s="195">
        <f>IF(N186="základní",J186,0)</f>
        <v>0</v>
      </c>
      <c r="BF186" s="195">
        <f>IF(N186="snížená",J186,0)</f>
        <v>0</v>
      </c>
      <c r="BG186" s="195">
        <f>IF(N186="zákl. přenesená",J186,0)</f>
        <v>0</v>
      </c>
      <c r="BH186" s="195">
        <f>IF(N186="sníž. přenesená",J186,0)</f>
        <v>0</v>
      </c>
      <c r="BI186" s="195">
        <f>IF(N186="nulová",J186,0)</f>
        <v>0</v>
      </c>
      <c r="BJ186" s="112" t="s">
        <v>544</v>
      </c>
      <c r="BK186" s="195">
        <f>ROUND(I186*H186,2)</f>
        <v>0</v>
      </c>
      <c r="BL186" s="112" t="s">
        <v>863</v>
      </c>
      <c r="BM186" s="194" t="s">
        <v>2994</v>
      </c>
    </row>
    <row r="187" spans="2:65" s="119" customFormat="1" ht="19.5" x14ac:dyDescent="0.25">
      <c r="B187" s="120"/>
      <c r="D187" s="196" t="s">
        <v>865</v>
      </c>
      <c r="F187" s="197" t="s">
        <v>1206</v>
      </c>
      <c r="L187" s="120"/>
      <c r="M187" s="198"/>
      <c r="T187" s="199"/>
      <c r="AT187" s="112" t="s">
        <v>865</v>
      </c>
      <c r="AU187" s="112" t="s">
        <v>240</v>
      </c>
    </row>
    <row r="188" spans="2:65" s="119" customFormat="1" x14ac:dyDescent="0.25">
      <c r="B188" s="120"/>
      <c r="D188" s="200" t="s">
        <v>867</v>
      </c>
      <c r="F188" s="472" t="s">
        <v>1207</v>
      </c>
      <c r="L188" s="120"/>
      <c r="M188" s="198"/>
      <c r="T188" s="199"/>
      <c r="AT188" s="112" t="s">
        <v>867</v>
      </c>
      <c r="AU188" s="112" t="s">
        <v>240</v>
      </c>
    </row>
    <row r="189" spans="2:65" s="202" customFormat="1" ht="11.25" x14ac:dyDescent="0.25">
      <c r="B189" s="203"/>
      <c r="D189" s="196" t="s">
        <v>869</v>
      </c>
      <c r="E189" s="204" t="s">
        <v>792</v>
      </c>
      <c r="F189" s="205" t="s">
        <v>2995</v>
      </c>
      <c r="H189" s="206">
        <v>6</v>
      </c>
      <c r="L189" s="203"/>
      <c r="M189" s="207"/>
      <c r="T189" s="208"/>
      <c r="AT189" s="204" t="s">
        <v>869</v>
      </c>
      <c r="AU189" s="204" t="s">
        <v>240</v>
      </c>
      <c r="AV189" s="202" t="s">
        <v>240</v>
      </c>
      <c r="AW189" s="202" t="s">
        <v>871</v>
      </c>
      <c r="AX189" s="202" t="s">
        <v>857</v>
      </c>
      <c r="AY189" s="204" t="s">
        <v>858</v>
      </c>
    </row>
    <row r="190" spans="2:65" s="119" customFormat="1" ht="33" customHeight="1" x14ac:dyDescent="0.25">
      <c r="B190" s="120"/>
      <c r="C190" s="418" t="s">
        <v>978</v>
      </c>
      <c r="D190" s="418" t="s">
        <v>512</v>
      </c>
      <c r="E190" s="419" t="s">
        <v>96</v>
      </c>
      <c r="F190" s="420" t="s">
        <v>2996</v>
      </c>
      <c r="G190" s="421" t="s">
        <v>63</v>
      </c>
      <c r="H190" s="422">
        <v>1.7010000000000001</v>
      </c>
      <c r="I190" s="423"/>
      <c r="J190" s="423">
        <f>ROUND(I190*H190,2)</f>
        <v>0</v>
      </c>
      <c r="K190" s="420" t="s">
        <v>862</v>
      </c>
      <c r="L190" s="120"/>
      <c r="M190" s="190" t="s">
        <v>792</v>
      </c>
      <c r="N190" s="191" t="s">
        <v>809</v>
      </c>
      <c r="O190" s="192">
        <v>16.582999999999998</v>
      </c>
      <c r="P190" s="192">
        <f>O190*H190</f>
        <v>28.207682999999999</v>
      </c>
      <c r="Q190" s="192">
        <v>1.7090000000000001E-2</v>
      </c>
      <c r="R190" s="192">
        <f>Q190*H190</f>
        <v>2.9070090000000003E-2</v>
      </c>
      <c r="S190" s="192">
        <v>0</v>
      </c>
      <c r="T190" s="193">
        <f>S190*H190</f>
        <v>0</v>
      </c>
      <c r="AR190" s="194" t="s">
        <v>863</v>
      </c>
      <c r="AT190" s="194" t="s">
        <v>512</v>
      </c>
      <c r="AU190" s="194" t="s">
        <v>240</v>
      </c>
      <c r="AY190" s="112" t="s">
        <v>858</v>
      </c>
      <c r="BE190" s="195">
        <f>IF(N190="základní",J190,0)</f>
        <v>0</v>
      </c>
      <c r="BF190" s="195">
        <f>IF(N190="snížená",J190,0)</f>
        <v>0</v>
      </c>
      <c r="BG190" s="195">
        <f>IF(N190="zákl. přenesená",J190,0)</f>
        <v>0</v>
      </c>
      <c r="BH190" s="195">
        <f>IF(N190="sníž. přenesená",J190,0)</f>
        <v>0</v>
      </c>
      <c r="BI190" s="195">
        <f>IF(N190="nulová",J190,0)</f>
        <v>0</v>
      </c>
      <c r="BJ190" s="112" t="s">
        <v>544</v>
      </c>
      <c r="BK190" s="195">
        <f>ROUND(I190*H190,2)</f>
        <v>0</v>
      </c>
      <c r="BL190" s="112" t="s">
        <v>863</v>
      </c>
      <c r="BM190" s="194" t="s">
        <v>2997</v>
      </c>
    </row>
    <row r="191" spans="2:65" s="119" customFormat="1" ht="19.5" x14ac:dyDescent="0.25">
      <c r="B191" s="120"/>
      <c r="D191" s="196" t="s">
        <v>865</v>
      </c>
      <c r="F191" s="197" t="s">
        <v>2998</v>
      </c>
      <c r="L191" s="120"/>
      <c r="M191" s="198"/>
      <c r="T191" s="199"/>
      <c r="AT191" s="112" t="s">
        <v>865</v>
      </c>
      <c r="AU191" s="112" t="s">
        <v>240</v>
      </c>
    </row>
    <row r="192" spans="2:65" s="119" customFormat="1" x14ac:dyDescent="0.25">
      <c r="B192" s="120"/>
      <c r="D192" s="200" t="s">
        <v>867</v>
      </c>
      <c r="F192" s="472" t="s">
        <v>2999</v>
      </c>
      <c r="L192" s="120"/>
      <c r="M192" s="198"/>
      <c r="T192" s="199"/>
      <c r="AT192" s="112" t="s">
        <v>867</v>
      </c>
      <c r="AU192" s="112" t="s">
        <v>240</v>
      </c>
    </row>
    <row r="193" spans="2:65" s="202" customFormat="1" ht="11.25" x14ac:dyDescent="0.25">
      <c r="B193" s="203"/>
      <c r="D193" s="196" t="s">
        <v>869</v>
      </c>
      <c r="E193" s="204" t="s">
        <v>792</v>
      </c>
      <c r="F193" s="205" t="s">
        <v>3000</v>
      </c>
      <c r="H193" s="206">
        <v>212.352</v>
      </c>
      <c r="L193" s="203"/>
      <c r="M193" s="207"/>
      <c r="T193" s="208"/>
      <c r="AT193" s="204" t="s">
        <v>869</v>
      </c>
      <c r="AU193" s="204" t="s">
        <v>240</v>
      </c>
      <c r="AV193" s="202" t="s">
        <v>240</v>
      </c>
      <c r="AW193" s="202" t="s">
        <v>871</v>
      </c>
      <c r="AX193" s="202" t="s">
        <v>857</v>
      </c>
      <c r="AY193" s="204" t="s">
        <v>858</v>
      </c>
    </row>
    <row r="194" spans="2:65" s="202" customFormat="1" ht="11.25" x14ac:dyDescent="0.25">
      <c r="B194" s="203"/>
      <c r="D194" s="196" t="s">
        <v>869</v>
      </c>
      <c r="E194" s="204" t="s">
        <v>792</v>
      </c>
      <c r="F194" s="205" t="s">
        <v>3001</v>
      </c>
      <c r="H194" s="206">
        <v>55.741999999999997</v>
      </c>
      <c r="L194" s="203"/>
      <c r="M194" s="207"/>
      <c r="T194" s="208"/>
      <c r="AT194" s="204" t="s">
        <v>869</v>
      </c>
      <c r="AU194" s="204" t="s">
        <v>240</v>
      </c>
      <c r="AV194" s="202" t="s">
        <v>240</v>
      </c>
      <c r="AW194" s="202" t="s">
        <v>871</v>
      </c>
      <c r="AX194" s="202" t="s">
        <v>857</v>
      </c>
      <c r="AY194" s="204" t="s">
        <v>858</v>
      </c>
    </row>
    <row r="195" spans="2:65" s="202" customFormat="1" ht="11.25" x14ac:dyDescent="0.25">
      <c r="B195" s="203"/>
      <c r="D195" s="196" t="s">
        <v>869</v>
      </c>
      <c r="E195" s="204" t="s">
        <v>792</v>
      </c>
      <c r="F195" s="205" t="s">
        <v>3002</v>
      </c>
      <c r="H195" s="206">
        <v>196.42599999999999</v>
      </c>
      <c r="L195" s="203"/>
      <c r="M195" s="207"/>
      <c r="T195" s="208"/>
      <c r="AT195" s="204" t="s">
        <v>869</v>
      </c>
      <c r="AU195" s="204" t="s">
        <v>240</v>
      </c>
      <c r="AV195" s="202" t="s">
        <v>240</v>
      </c>
      <c r="AW195" s="202" t="s">
        <v>871</v>
      </c>
      <c r="AX195" s="202" t="s">
        <v>857</v>
      </c>
      <c r="AY195" s="204" t="s">
        <v>858</v>
      </c>
    </row>
    <row r="196" spans="2:65" s="202" customFormat="1" ht="11.25" x14ac:dyDescent="0.25">
      <c r="B196" s="203"/>
      <c r="D196" s="196" t="s">
        <v>869</v>
      </c>
      <c r="E196" s="204" t="s">
        <v>792</v>
      </c>
      <c r="F196" s="205" t="s">
        <v>3003</v>
      </c>
      <c r="H196" s="206">
        <v>653.64</v>
      </c>
      <c r="L196" s="203"/>
      <c r="M196" s="207"/>
      <c r="T196" s="208"/>
      <c r="AT196" s="204" t="s">
        <v>869</v>
      </c>
      <c r="AU196" s="204" t="s">
        <v>240</v>
      </c>
      <c r="AV196" s="202" t="s">
        <v>240</v>
      </c>
      <c r="AW196" s="202" t="s">
        <v>871</v>
      </c>
      <c r="AX196" s="202" t="s">
        <v>857</v>
      </c>
      <c r="AY196" s="204" t="s">
        <v>858</v>
      </c>
    </row>
    <row r="197" spans="2:65" s="202" customFormat="1" ht="11.25" x14ac:dyDescent="0.25">
      <c r="B197" s="203"/>
      <c r="D197" s="196" t="s">
        <v>869</v>
      </c>
      <c r="E197" s="204" t="s">
        <v>792</v>
      </c>
      <c r="F197" s="205" t="s">
        <v>3004</v>
      </c>
      <c r="H197" s="206">
        <v>583.24800000000005</v>
      </c>
      <c r="L197" s="203"/>
      <c r="M197" s="207"/>
      <c r="T197" s="208"/>
      <c r="AT197" s="204" t="s">
        <v>869</v>
      </c>
      <c r="AU197" s="204" t="s">
        <v>240</v>
      </c>
      <c r="AV197" s="202" t="s">
        <v>240</v>
      </c>
      <c r="AW197" s="202" t="s">
        <v>871</v>
      </c>
      <c r="AX197" s="202" t="s">
        <v>857</v>
      </c>
      <c r="AY197" s="204" t="s">
        <v>858</v>
      </c>
    </row>
    <row r="198" spans="2:65" s="202" customFormat="1" ht="11.25" x14ac:dyDescent="0.25">
      <c r="B198" s="203"/>
      <c r="D198" s="196" t="s">
        <v>869</v>
      </c>
      <c r="F198" s="205" t="s">
        <v>3005</v>
      </c>
      <c r="H198" s="206">
        <v>1.7010000000000001</v>
      </c>
      <c r="L198" s="203"/>
      <c r="M198" s="207"/>
      <c r="T198" s="208"/>
      <c r="AT198" s="204" t="s">
        <v>869</v>
      </c>
      <c r="AU198" s="204" t="s">
        <v>240</v>
      </c>
      <c r="AV198" s="202" t="s">
        <v>240</v>
      </c>
      <c r="AW198" s="202" t="s">
        <v>787</v>
      </c>
      <c r="AX198" s="202" t="s">
        <v>544</v>
      </c>
      <c r="AY198" s="204" t="s">
        <v>858</v>
      </c>
    </row>
    <row r="199" spans="2:65" s="119" customFormat="1" ht="24.2" customHeight="1" x14ac:dyDescent="0.25">
      <c r="B199" s="120"/>
      <c r="C199" s="432" t="s">
        <v>986</v>
      </c>
      <c r="D199" s="432" t="s">
        <v>932</v>
      </c>
      <c r="E199" s="433" t="s">
        <v>3006</v>
      </c>
      <c r="F199" s="434" t="s">
        <v>3007</v>
      </c>
      <c r="G199" s="435" t="s">
        <v>63</v>
      </c>
      <c r="H199" s="436">
        <v>0.51</v>
      </c>
      <c r="I199" s="437"/>
      <c r="J199" s="437">
        <f>ROUND(I199*H199,2)</f>
        <v>0</v>
      </c>
      <c r="K199" s="434" t="s">
        <v>862</v>
      </c>
      <c r="L199" s="215"/>
      <c r="M199" s="216" t="s">
        <v>792</v>
      </c>
      <c r="N199" s="217" t="s">
        <v>809</v>
      </c>
      <c r="O199" s="192">
        <v>0</v>
      </c>
      <c r="P199" s="192">
        <f>O199*H199</f>
        <v>0</v>
      </c>
      <c r="Q199" s="192">
        <v>1</v>
      </c>
      <c r="R199" s="192">
        <f>Q199*H199</f>
        <v>0.51</v>
      </c>
      <c r="S199" s="192">
        <v>0</v>
      </c>
      <c r="T199" s="193">
        <f>S199*H199</f>
        <v>0</v>
      </c>
      <c r="AR199" s="194" t="s">
        <v>905</v>
      </c>
      <c r="AT199" s="194" t="s">
        <v>932</v>
      </c>
      <c r="AU199" s="194" t="s">
        <v>240</v>
      </c>
      <c r="AY199" s="112" t="s">
        <v>858</v>
      </c>
      <c r="BE199" s="195">
        <f>IF(N199="základní",J199,0)</f>
        <v>0</v>
      </c>
      <c r="BF199" s="195">
        <f>IF(N199="snížená",J199,0)</f>
        <v>0</v>
      </c>
      <c r="BG199" s="195">
        <f>IF(N199="zákl. přenesená",J199,0)</f>
        <v>0</v>
      </c>
      <c r="BH199" s="195">
        <f>IF(N199="sníž. přenesená",J199,0)</f>
        <v>0</v>
      </c>
      <c r="BI199" s="195">
        <f>IF(N199="nulová",J199,0)</f>
        <v>0</v>
      </c>
      <c r="BJ199" s="112" t="s">
        <v>544</v>
      </c>
      <c r="BK199" s="195">
        <f>ROUND(I199*H199,2)</f>
        <v>0</v>
      </c>
      <c r="BL199" s="112" t="s">
        <v>863</v>
      </c>
      <c r="BM199" s="194" t="s">
        <v>3008</v>
      </c>
    </row>
    <row r="200" spans="2:65" s="119" customFormat="1" x14ac:dyDescent="0.25">
      <c r="B200" s="120"/>
      <c r="D200" s="196" t="s">
        <v>865</v>
      </c>
      <c r="F200" s="197" t="s">
        <v>3007</v>
      </c>
      <c r="L200" s="120"/>
      <c r="M200" s="198"/>
      <c r="T200" s="199"/>
      <c r="AT200" s="112" t="s">
        <v>865</v>
      </c>
      <c r="AU200" s="112" t="s">
        <v>240</v>
      </c>
    </row>
    <row r="201" spans="2:65" s="202" customFormat="1" ht="22.5" x14ac:dyDescent="0.25">
      <c r="B201" s="203"/>
      <c r="D201" s="196" t="s">
        <v>869</v>
      </c>
      <c r="E201" s="204" t="s">
        <v>792</v>
      </c>
      <c r="F201" s="205" t="s">
        <v>3009</v>
      </c>
      <c r="H201" s="206">
        <v>0.21199999999999999</v>
      </c>
      <c r="L201" s="203"/>
      <c r="M201" s="207"/>
      <c r="T201" s="208"/>
      <c r="AT201" s="204" t="s">
        <v>869</v>
      </c>
      <c r="AU201" s="204" t="s">
        <v>240</v>
      </c>
      <c r="AV201" s="202" t="s">
        <v>240</v>
      </c>
      <c r="AW201" s="202" t="s">
        <v>871</v>
      </c>
      <c r="AX201" s="202" t="s">
        <v>857</v>
      </c>
      <c r="AY201" s="204" t="s">
        <v>858</v>
      </c>
    </row>
    <row r="202" spans="2:65" s="202" customFormat="1" ht="11.25" x14ac:dyDescent="0.25">
      <c r="B202" s="203"/>
      <c r="D202" s="196" t="s">
        <v>869</v>
      </c>
      <c r="E202" s="204" t="s">
        <v>792</v>
      </c>
      <c r="F202" s="205" t="s">
        <v>3010</v>
      </c>
      <c r="H202" s="206">
        <v>5.6000000000000001E-2</v>
      </c>
      <c r="L202" s="203"/>
      <c r="M202" s="207"/>
      <c r="T202" s="208"/>
      <c r="AT202" s="204" t="s">
        <v>869</v>
      </c>
      <c r="AU202" s="204" t="s">
        <v>240</v>
      </c>
      <c r="AV202" s="202" t="s">
        <v>240</v>
      </c>
      <c r="AW202" s="202" t="s">
        <v>871</v>
      </c>
      <c r="AX202" s="202" t="s">
        <v>857</v>
      </c>
      <c r="AY202" s="204" t="s">
        <v>858</v>
      </c>
    </row>
    <row r="203" spans="2:65" s="202" customFormat="1" ht="22.5" x14ac:dyDescent="0.25">
      <c r="B203" s="203"/>
      <c r="D203" s="196" t="s">
        <v>869</v>
      </c>
      <c r="E203" s="204" t="s">
        <v>792</v>
      </c>
      <c r="F203" s="205" t="s">
        <v>3011</v>
      </c>
      <c r="H203" s="206">
        <v>0.19600000000000001</v>
      </c>
      <c r="L203" s="203"/>
      <c r="M203" s="207"/>
      <c r="T203" s="208"/>
      <c r="AT203" s="204" t="s">
        <v>869</v>
      </c>
      <c r="AU203" s="204" t="s">
        <v>240</v>
      </c>
      <c r="AV203" s="202" t="s">
        <v>240</v>
      </c>
      <c r="AW203" s="202" t="s">
        <v>871</v>
      </c>
      <c r="AX203" s="202" t="s">
        <v>857</v>
      </c>
      <c r="AY203" s="204" t="s">
        <v>858</v>
      </c>
    </row>
    <row r="204" spans="2:65" s="202" customFormat="1" ht="11.25" x14ac:dyDescent="0.25">
      <c r="B204" s="203"/>
      <c r="D204" s="196" t="s">
        <v>869</v>
      </c>
      <c r="F204" s="205" t="s">
        <v>3012</v>
      </c>
      <c r="H204" s="206">
        <v>0.51</v>
      </c>
      <c r="L204" s="203"/>
      <c r="M204" s="207"/>
      <c r="T204" s="208"/>
      <c r="AT204" s="204" t="s">
        <v>869</v>
      </c>
      <c r="AU204" s="204" t="s">
        <v>240</v>
      </c>
      <c r="AV204" s="202" t="s">
        <v>240</v>
      </c>
      <c r="AW204" s="202" t="s">
        <v>787</v>
      </c>
      <c r="AX204" s="202" t="s">
        <v>544</v>
      </c>
      <c r="AY204" s="204" t="s">
        <v>858</v>
      </c>
    </row>
    <row r="205" spans="2:65" s="119" customFormat="1" ht="24.2" customHeight="1" x14ac:dyDescent="0.25">
      <c r="B205" s="120"/>
      <c r="C205" s="432" t="s">
        <v>992</v>
      </c>
      <c r="D205" s="432" t="s">
        <v>932</v>
      </c>
      <c r="E205" s="433" t="s">
        <v>133</v>
      </c>
      <c r="F205" s="434" t="s">
        <v>134</v>
      </c>
      <c r="G205" s="435" t="s">
        <v>63</v>
      </c>
      <c r="H205" s="436">
        <v>1.361</v>
      </c>
      <c r="I205" s="437"/>
      <c r="J205" s="437">
        <f>ROUND(I205*H205,2)</f>
        <v>0</v>
      </c>
      <c r="K205" s="434" t="s">
        <v>862</v>
      </c>
      <c r="L205" s="215"/>
      <c r="M205" s="216" t="s">
        <v>792</v>
      </c>
      <c r="N205" s="217" t="s">
        <v>809</v>
      </c>
      <c r="O205" s="192">
        <v>0</v>
      </c>
      <c r="P205" s="192">
        <f>O205*H205</f>
        <v>0</v>
      </c>
      <c r="Q205" s="192">
        <v>1</v>
      </c>
      <c r="R205" s="192">
        <f>Q205*H205</f>
        <v>1.361</v>
      </c>
      <c r="S205" s="192">
        <v>0</v>
      </c>
      <c r="T205" s="193">
        <f>S205*H205</f>
        <v>0</v>
      </c>
      <c r="AR205" s="194" t="s">
        <v>905</v>
      </c>
      <c r="AT205" s="194" t="s">
        <v>932</v>
      </c>
      <c r="AU205" s="194" t="s">
        <v>240</v>
      </c>
      <c r="AY205" s="112" t="s">
        <v>858</v>
      </c>
      <c r="BE205" s="195">
        <f>IF(N205="základní",J205,0)</f>
        <v>0</v>
      </c>
      <c r="BF205" s="195">
        <f>IF(N205="snížená",J205,0)</f>
        <v>0</v>
      </c>
      <c r="BG205" s="195">
        <f>IF(N205="zákl. přenesená",J205,0)</f>
        <v>0</v>
      </c>
      <c r="BH205" s="195">
        <f>IF(N205="sníž. přenesená",J205,0)</f>
        <v>0</v>
      </c>
      <c r="BI205" s="195">
        <f>IF(N205="nulová",J205,0)</f>
        <v>0</v>
      </c>
      <c r="BJ205" s="112" t="s">
        <v>544</v>
      </c>
      <c r="BK205" s="195">
        <f>ROUND(I205*H205,2)</f>
        <v>0</v>
      </c>
      <c r="BL205" s="112" t="s">
        <v>863</v>
      </c>
      <c r="BM205" s="194" t="s">
        <v>3013</v>
      </c>
    </row>
    <row r="206" spans="2:65" s="119" customFormat="1" x14ac:dyDescent="0.25">
      <c r="B206" s="120"/>
      <c r="D206" s="196" t="s">
        <v>865</v>
      </c>
      <c r="F206" s="197" t="s">
        <v>134</v>
      </c>
      <c r="L206" s="120"/>
      <c r="M206" s="198"/>
      <c r="T206" s="199"/>
      <c r="AT206" s="112" t="s">
        <v>865</v>
      </c>
      <c r="AU206" s="112" t="s">
        <v>240</v>
      </c>
    </row>
    <row r="207" spans="2:65" s="202" customFormat="1" ht="22.5" x14ac:dyDescent="0.25">
      <c r="B207" s="203"/>
      <c r="D207" s="196" t="s">
        <v>869</v>
      </c>
      <c r="E207" s="204" t="s">
        <v>792</v>
      </c>
      <c r="F207" s="205" t="s">
        <v>3014</v>
      </c>
      <c r="H207" s="206">
        <v>0.65400000000000003</v>
      </c>
      <c r="L207" s="203"/>
      <c r="M207" s="207"/>
      <c r="T207" s="208"/>
      <c r="AT207" s="204" t="s">
        <v>869</v>
      </c>
      <c r="AU207" s="204" t="s">
        <v>240</v>
      </c>
      <c r="AV207" s="202" t="s">
        <v>240</v>
      </c>
      <c r="AW207" s="202" t="s">
        <v>871</v>
      </c>
      <c r="AX207" s="202" t="s">
        <v>857</v>
      </c>
      <c r="AY207" s="204" t="s">
        <v>858</v>
      </c>
    </row>
    <row r="208" spans="2:65" s="202" customFormat="1" ht="22.5" x14ac:dyDescent="0.25">
      <c r="B208" s="203"/>
      <c r="D208" s="196" t="s">
        <v>869</v>
      </c>
      <c r="E208" s="204" t="s">
        <v>792</v>
      </c>
      <c r="F208" s="205" t="s">
        <v>3015</v>
      </c>
      <c r="H208" s="206">
        <v>0.58299999999999996</v>
      </c>
      <c r="L208" s="203"/>
      <c r="M208" s="207"/>
      <c r="T208" s="208"/>
      <c r="AT208" s="204" t="s">
        <v>869</v>
      </c>
      <c r="AU208" s="204" t="s">
        <v>240</v>
      </c>
      <c r="AV208" s="202" t="s">
        <v>240</v>
      </c>
      <c r="AW208" s="202" t="s">
        <v>871</v>
      </c>
      <c r="AX208" s="202" t="s">
        <v>857</v>
      </c>
      <c r="AY208" s="204" t="s">
        <v>858</v>
      </c>
    </row>
    <row r="209" spans="2:65" s="202" customFormat="1" ht="11.25" x14ac:dyDescent="0.25">
      <c r="B209" s="203"/>
      <c r="D209" s="196" t="s">
        <v>869</v>
      </c>
      <c r="F209" s="205" t="s">
        <v>3016</v>
      </c>
      <c r="H209" s="206">
        <v>1.361</v>
      </c>
      <c r="L209" s="203"/>
      <c r="M209" s="207"/>
      <c r="T209" s="208"/>
      <c r="AT209" s="204" t="s">
        <v>869</v>
      </c>
      <c r="AU209" s="204" t="s">
        <v>240</v>
      </c>
      <c r="AV209" s="202" t="s">
        <v>240</v>
      </c>
      <c r="AW209" s="202" t="s">
        <v>787</v>
      </c>
      <c r="AX209" s="202" t="s">
        <v>544</v>
      </c>
      <c r="AY209" s="204" t="s">
        <v>858</v>
      </c>
    </row>
    <row r="210" spans="2:65" s="119" customFormat="1" ht="24.2" customHeight="1" x14ac:dyDescent="0.25">
      <c r="B210" s="120"/>
      <c r="C210" s="418" t="s">
        <v>999</v>
      </c>
      <c r="D210" s="418" t="s">
        <v>512</v>
      </c>
      <c r="E210" s="419" t="s">
        <v>3017</v>
      </c>
      <c r="F210" s="420" t="s">
        <v>3018</v>
      </c>
      <c r="G210" s="421" t="s">
        <v>85</v>
      </c>
      <c r="H210" s="422">
        <v>7.5</v>
      </c>
      <c r="I210" s="423"/>
      <c r="J210" s="423">
        <f>ROUND(I210*H210,2)</f>
        <v>0</v>
      </c>
      <c r="K210" s="420" t="s">
        <v>862</v>
      </c>
      <c r="L210" s="120"/>
      <c r="M210" s="190" t="s">
        <v>792</v>
      </c>
      <c r="N210" s="191" t="s">
        <v>809</v>
      </c>
      <c r="O210" s="192">
        <v>9.8000000000000004E-2</v>
      </c>
      <c r="P210" s="192">
        <f>O210*H210</f>
        <v>0.73499999999999999</v>
      </c>
      <c r="Q210" s="192">
        <v>1.9000000000000001E-4</v>
      </c>
      <c r="R210" s="192">
        <f>Q210*H210</f>
        <v>1.4250000000000001E-3</v>
      </c>
      <c r="S210" s="192">
        <v>0</v>
      </c>
      <c r="T210" s="193">
        <f>S210*H210</f>
        <v>0</v>
      </c>
      <c r="AR210" s="194" t="s">
        <v>863</v>
      </c>
      <c r="AT210" s="194" t="s">
        <v>512</v>
      </c>
      <c r="AU210" s="194" t="s">
        <v>240</v>
      </c>
      <c r="AY210" s="112" t="s">
        <v>858</v>
      </c>
      <c r="BE210" s="195">
        <f>IF(N210="základní",J210,0)</f>
        <v>0</v>
      </c>
      <c r="BF210" s="195">
        <f>IF(N210="snížená",J210,0)</f>
        <v>0</v>
      </c>
      <c r="BG210" s="195">
        <f>IF(N210="zákl. přenesená",J210,0)</f>
        <v>0</v>
      </c>
      <c r="BH210" s="195">
        <f>IF(N210="sníž. přenesená",J210,0)</f>
        <v>0</v>
      </c>
      <c r="BI210" s="195">
        <f>IF(N210="nulová",J210,0)</f>
        <v>0</v>
      </c>
      <c r="BJ210" s="112" t="s">
        <v>544</v>
      </c>
      <c r="BK210" s="195">
        <f>ROUND(I210*H210,2)</f>
        <v>0</v>
      </c>
      <c r="BL210" s="112" t="s">
        <v>863</v>
      </c>
      <c r="BM210" s="194" t="s">
        <v>3019</v>
      </c>
    </row>
    <row r="211" spans="2:65" s="119" customFormat="1" ht="19.5" x14ac:dyDescent="0.25">
      <c r="B211" s="120"/>
      <c r="D211" s="196" t="s">
        <v>865</v>
      </c>
      <c r="F211" s="197" t="s">
        <v>3020</v>
      </c>
      <c r="L211" s="120"/>
      <c r="M211" s="198"/>
      <c r="T211" s="199"/>
      <c r="AT211" s="112" t="s">
        <v>865</v>
      </c>
      <c r="AU211" s="112" t="s">
        <v>240</v>
      </c>
    </row>
    <row r="212" spans="2:65" s="119" customFormat="1" x14ac:dyDescent="0.25">
      <c r="B212" s="120"/>
      <c r="D212" s="200" t="s">
        <v>867</v>
      </c>
      <c r="F212" s="472" t="s">
        <v>3021</v>
      </c>
      <c r="L212" s="120"/>
      <c r="M212" s="198"/>
      <c r="T212" s="199"/>
      <c r="AT212" s="112" t="s">
        <v>867</v>
      </c>
      <c r="AU212" s="112" t="s">
        <v>240</v>
      </c>
    </row>
    <row r="213" spans="2:65" s="202" customFormat="1" ht="11.25" x14ac:dyDescent="0.25">
      <c r="B213" s="203"/>
      <c r="D213" s="196" t="s">
        <v>869</v>
      </c>
      <c r="E213" s="204" t="s">
        <v>792</v>
      </c>
      <c r="F213" s="205" t="s">
        <v>3022</v>
      </c>
      <c r="H213" s="206">
        <v>7.5</v>
      </c>
      <c r="L213" s="203"/>
      <c r="M213" s="207"/>
      <c r="T213" s="208"/>
      <c r="AT213" s="204" t="s">
        <v>869</v>
      </c>
      <c r="AU213" s="204" t="s">
        <v>240</v>
      </c>
      <c r="AV213" s="202" t="s">
        <v>240</v>
      </c>
      <c r="AW213" s="202" t="s">
        <v>871</v>
      </c>
      <c r="AX213" s="202" t="s">
        <v>857</v>
      </c>
      <c r="AY213" s="204" t="s">
        <v>858</v>
      </c>
    </row>
    <row r="214" spans="2:65" s="119" customFormat="1" ht="21.75" customHeight="1" x14ac:dyDescent="0.25">
      <c r="B214" s="120"/>
      <c r="C214" s="418" t="s">
        <v>1005</v>
      </c>
      <c r="D214" s="418" t="s">
        <v>512</v>
      </c>
      <c r="E214" s="419" t="s">
        <v>3023</v>
      </c>
      <c r="F214" s="420" t="s">
        <v>3024</v>
      </c>
      <c r="G214" s="421" t="s">
        <v>85</v>
      </c>
      <c r="H214" s="422">
        <v>1.75</v>
      </c>
      <c r="I214" s="423"/>
      <c r="J214" s="423">
        <f>ROUND(I214*H214,2)</f>
        <v>0</v>
      </c>
      <c r="K214" s="420" t="s">
        <v>862</v>
      </c>
      <c r="L214" s="120"/>
      <c r="M214" s="190" t="s">
        <v>792</v>
      </c>
      <c r="N214" s="191" t="s">
        <v>809</v>
      </c>
      <c r="O214" s="192">
        <v>9.8000000000000004E-2</v>
      </c>
      <c r="P214" s="192">
        <f>O214*H214</f>
        <v>0.17150000000000001</v>
      </c>
      <c r="Q214" s="192">
        <v>2.9999999999999997E-4</v>
      </c>
      <c r="R214" s="192">
        <f>Q214*H214</f>
        <v>5.2499999999999997E-4</v>
      </c>
      <c r="S214" s="192">
        <v>0</v>
      </c>
      <c r="T214" s="193">
        <f>S214*H214</f>
        <v>0</v>
      </c>
      <c r="AR214" s="194" t="s">
        <v>863</v>
      </c>
      <c r="AT214" s="194" t="s">
        <v>512</v>
      </c>
      <c r="AU214" s="194" t="s">
        <v>240</v>
      </c>
      <c r="AY214" s="112" t="s">
        <v>858</v>
      </c>
      <c r="BE214" s="195">
        <f>IF(N214="základní",J214,0)</f>
        <v>0</v>
      </c>
      <c r="BF214" s="195">
        <f>IF(N214="snížená",J214,0)</f>
        <v>0</v>
      </c>
      <c r="BG214" s="195">
        <f>IF(N214="zákl. přenesená",J214,0)</f>
        <v>0</v>
      </c>
      <c r="BH214" s="195">
        <f>IF(N214="sníž. přenesená",J214,0)</f>
        <v>0</v>
      </c>
      <c r="BI214" s="195">
        <f>IF(N214="nulová",J214,0)</f>
        <v>0</v>
      </c>
      <c r="BJ214" s="112" t="s">
        <v>544</v>
      </c>
      <c r="BK214" s="195">
        <f>ROUND(I214*H214,2)</f>
        <v>0</v>
      </c>
      <c r="BL214" s="112" t="s">
        <v>863</v>
      </c>
      <c r="BM214" s="194" t="s">
        <v>3025</v>
      </c>
    </row>
    <row r="215" spans="2:65" s="119" customFormat="1" ht="19.5" x14ac:dyDescent="0.25">
      <c r="B215" s="120"/>
      <c r="D215" s="196" t="s">
        <v>865</v>
      </c>
      <c r="F215" s="197" t="s">
        <v>3026</v>
      </c>
      <c r="L215" s="120"/>
      <c r="M215" s="198"/>
      <c r="T215" s="199"/>
      <c r="AT215" s="112" t="s">
        <v>865</v>
      </c>
      <c r="AU215" s="112" t="s">
        <v>240</v>
      </c>
    </row>
    <row r="216" spans="2:65" s="119" customFormat="1" x14ac:dyDescent="0.25">
      <c r="B216" s="120"/>
      <c r="D216" s="200" t="s">
        <v>867</v>
      </c>
      <c r="F216" s="472" t="s">
        <v>3027</v>
      </c>
      <c r="L216" s="120"/>
      <c r="M216" s="198"/>
      <c r="T216" s="199"/>
      <c r="AT216" s="112" t="s">
        <v>867</v>
      </c>
      <c r="AU216" s="112" t="s">
        <v>240</v>
      </c>
    </row>
    <row r="217" spans="2:65" s="202" customFormat="1" ht="11.25" x14ac:dyDescent="0.25">
      <c r="B217" s="203"/>
      <c r="D217" s="196" t="s">
        <v>869</v>
      </c>
      <c r="E217" s="204" t="s">
        <v>792</v>
      </c>
      <c r="F217" s="205" t="s">
        <v>3028</v>
      </c>
      <c r="H217" s="206">
        <v>1.75</v>
      </c>
      <c r="L217" s="203"/>
      <c r="M217" s="207"/>
      <c r="T217" s="208"/>
      <c r="AT217" s="204" t="s">
        <v>869</v>
      </c>
      <c r="AU217" s="204" t="s">
        <v>240</v>
      </c>
      <c r="AV217" s="202" t="s">
        <v>240</v>
      </c>
      <c r="AW217" s="202" t="s">
        <v>871</v>
      </c>
      <c r="AX217" s="202" t="s">
        <v>857</v>
      </c>
      <c r="AY217" s="204" t="s">
        <v>858</v>
      </c>
    </row>
    <row r="218" spans="2:65" s="119" customFormat="1" ht="21.75" customHeight="1" x14ac:dyDescent="0.25">
      <c r="B218" s="120"/>
      <c r="C218" s="418" t="s">
        <v>1012</v>
      </c>
      <c r="D218" s="418" t="s">
        <v>512</v>
      </c>
      <c r="E218" s="419" t="s">
        <v>1217</v>
      </c>
      <c r="F218" s="420" t="s">
        <v>1218</v>
      </c>
      <c r="G218" s="421" t="s">
        <v>51</v>
      </c>
      <c r="H218" s="422">
        <v>6.96</v>
      </c>
      <c r="I218" s="423"/>
      <c r="J218" s="423">
        <f>ROUND(I218*H218,2)</f>
        <v>0</v>
      </c>
      <c r="K218" s="420" t="s">
        <v>862</v>
      </c>
      <c r="L218" s="120"/>
      <c r="M218" s="190" t="s">
        <v>792</v>
      </c>
      <c r="N218" s="191" t="s">
        <v>809</v>
      </c>
      <c r="O218" s="192">
        <v>2.5910000000000002</v>
      </c>
      <c r="P218" s="192">
        <f>O218*H218</f>
        <v>18.033360000000002</v>
      </c>
      <c r="Q218" s="192">
        <v>2.5018699999999998</v>
      </c>
      <c r="R218" s="192">
        <f>Q218*H218</f>
        <v>17.4130152</v>
      </c>
      <c r="S218" s="192">
        <v>0</v>
      </c>
      <c r="T218" s="193">
        <f>S218*H218</f>
        <v>0</v>
      </c>
      <c r="AR218" s="194" t="s">
        <v>863</v>
      </c>
      <c r="AT218" s="194" t="s">
        <v>512</v>
      </c>
      <c r="AU218" s="194" t="s">
        <v>240</v>
      </c>
      <c r="AY218" s="112" t="s">
        <v>858</v>
      </c>
      <c r="BE218" s="195">
        <f>IF(N218="základní",J218,0)</f>
        <v>0</v>
      </c>
      <c r="BF218" s="195">
        <f>IF(N218="snížená",J218,0)</f>
        <v>0</v>
      </c>
      <c r="BG218" s="195">
        <f>IF(N218="zákl. přenesená",J218,0)</f>
        <v>0</v>
      </c>
      <c r="BH218" s="195">
        <f>IF(N218="sníž. přenesená",J218,0)</f>
        <v>0</v>
      </c>
      <c r="BI218" s="195">
        <f>IF(N218="nulová",J218,0)</f>
        <v>0</v>
      </c>
      <c r="BJ218" s="112" t="s">
        <v>544</v>
      </c>
      <c r="BK218" s="195">
        <f>ROUND(I218*H218,2)</f>
        <v>0</v>
      </c>
      <c r="BL218" s="112" t="s">
        <v>863</v>
      </c>
      <c r="BM218" s="194" t="s">
        <v>3029</v>
      </c>
    </row>
    <row r="219" spans="2:65" s="119" customFormat="1" ht="19.5" x14ac:dyDescent="0.25">
      <c r="B219" s="120"/>
      <c r="D219" s="196" t="s">
        <v>865</v>
      </c>
      <c r="F219" s="197" t="s">
        <v>1220</v>
      </c>
      <c r="L219" s="120"/>
      <c r="M219" s="198"/>
      <c r="T219" s="199"/>
      <c r="AT219" s="112" t="s">
        <v>865</v>
      </c>
      <c r="AU219" s="112" t="s">
        <v>240</v>
      </c>
    </row>
    <row r="220" spans="2:65" s="119" customFormat="1" x14ac:dyDescent="0.25">
      <c r="B220" s="120"/>
      <c r="D220" s="200" t="s">
        <v>867</v>
      </c>
      <c r="F220" s="472" t="s">
        <v>1221</v>
      </c>
      <c r="L220" s="120"/>
      <c r="M220" s="198"/>
      <c r="T220" s="199"/>
      <c r="AT220" s="112" t="s">
        <v>867</v>
      </c>
      <c r="AU220" s="112" t="s">
        <v>240</v>
      </c>
    </row>
    <row r="221" spans="2:65" s="202" customFormat="1" ht="11.25" x14ac:dyDescent="0.25">
      <c r="B221" s="203"/>
      <c r="D221" s="196" t="s">
        <v>869</v>
      </c>
      <c r="E221" s="204" t="s">
        <v>792</v>
      </c>
      <c r="F221" s="205" t="s">
        <v>3030</v>
      </c>
      <c r="H221" s="206">
        <v>0.54400000000000004</v>
      </c>
      <c r="L221" s="203"/>
      <c r="M221" s="207"/>
      <c r="T221" s="208"/>
      <c r="AT221" s="204" t="s">
        <v>869</v>
      </c>
      <c r="AU221" s="204" t="s">
        <v>240</v>
      </c>
      <c r="AV221" s="202" t="s">
        <v>240</v>
      </c>
      <c r="AW221" s="202" t="s">
        <v>871</v>
      </c>
      <c r="AX221" s="202" t="s">
        <v>857</v>
      </c>
      <c r="AY221" s="204" t="s">
        <v>858</v>
      </c>
    </row>
    <row r="222" spans="2:65" s="202" customFormat="1" ht="11.25" x14ac:dyDescent="0.25">
      <c r="B222" s="203"/>
      <c r="D222" s="196" t="s">
        <v>869</v>
      </c>
      <c r="E222" s="204" t="s">
        <v>792</v>
      </c>
      <c r="F222" s="205" t="s">
        <v>3031</v>
      </c>
      <c r="H222" s="206">
        <v>1.0880000000000001</v>
      </c>
      <c r="L222" s="203"/>
      <c r="M222" s="207"/>
      <c r="T222" s="208"/>
      <c r="AT222" s="204" t="s">
        <v>869</v>
      </c>
      <c r="AU222" s="204" t="s">
        <v>240</v>
      </c>
      <c r="AV222" s="202" t="s">
        <v>240</v>
      </c>
      <c r="AW222" s="202" t="s">
        <v>871</v>
      </c>
      <c r="AX222" s="202" t="s">
        <v>857</v>
      </c>
      <c r="AY222" s="204" t="s">
        <v>858</v>
      </c>
    </row>
    <row r="223" spans="2:65" s="202" customFormat="1" ht="11.25" x14ac:dyDescent="0.25">
      <c r="B223" s="203"/>
      <c r="D223" s="196" t="s">
        <v>869</v>
      </c>
      <c r="E223" s="204" t="s">
        <v>792</v>
      </c>
      <c r="F223" s="205" t="s">
        <v>3032</v>
      </c>
      <c r="H223" s="206">
        <v>1.0880000000000001</v>
      </c>
      <c r="L223" s="203"/>
      <c r="M223" s="207"/>
      <c r="T223" s="208"/>
      <c r="AT223" s="204" t="s">
        <v>869</v>
      </c>
      <c r="AU223" s="204" t="s">
        <v>240</v>
      </c>
      <c r="AV223" s="202" t="s">
        <v>240</v>
      </c>
      <c r="AW223" s="202" t="s">
        <v>871</v>
      </c>
      <c r="AX223" s="202" t="s">
        <v>857</v>
      </c>
      <c r="AY223" s="204" t="s">
        <v>858</v>
      </c>
    </row>
    <row r="224" spans="2:65" s="202" customFormat="1" ht="11.25" x14ac:dyDescent="0.25">
      <c r="B224" s="203"/>
      <c r="D224" s="196" t="s">
        <v>869</v>
      </c>
      <c r="E224" s="204" t="s">
        <v>792</v>
      </c>
      <c r="F224" s="205" t="s">
        <v>3033</v>
      </c>
      <c r="H224" s="206">
        <v>0.54400000000000004</v>
      </c>
      <c r="L224" s="203"/>
      <c r="M224" s="207"/>
      <c r="T224" s="208"/>
      <c r="AT224" s="204" t="s">
        <v>869</v>
      </c>
      <c r="AU224" s="204" t="s">
        <v>240</v>
      </c>
      <c r="AV224" s="202" t="s">
        <v>240</v>
      </c>
      <c r="AW224" s="202" t="s">
        <v>871</v>
      </c>
      <c r="AX224" s="202" t="s">
        <v>857</v>
      </c>
      <c r="AY224" s="204" t="s">
        <v>858</v>
      </c>
    </row>
    <row r="225" spans="2:65" s="202" customFormat="1" ht="11.25" x14ac:dyDescent="0.25">
      <c r="B225" s="203"/>
      <c r="D225" s="196" t="s">
        <v>869</v>
      </c>
      <c r="E225" s="204" t="s">
        <v>792</v>
      </c>
      <c r="F225" s="205" t="s">
        <v>3034</v>
      </c>
      <c r="H225" s="206">
        <v>1.232</v>
      </c>
      <c r="L225" s="203"/>
      <c r="M225" s="207"/>
      <c r="T225" s="208"/>
      <c r="AT225" s="204" t="s">
        <v>869</v>
      </c>
      <c r="AU225" s="204" t="s">
        <v>240</v>
      </c>
      <c r="AV225" s="202" t="s">
        <v>240</v>
      </c>
      <c r="AW225" s="202" t="s">
        <v>871</v>
      </c>
      <c r="AX225" s="202" t="s">
        <v>857</v>
      </c>
      <c r="AY225" s="204" t="s">
        <v>858</v>
      </c>
    </row>
    <row r="226" spans="2:65" s="202" customFormat="1" ht="11.25" x14ac:dyDescent="0.25">
      <c r="B226" s="203"/>
      <c r="D226" s="196" t="s">
        <v>869</v>
      </c>
      <c r="E226" s="204" t="s">
        <v>792</v>
      </c>
      <c r="F226" s="205" t="s">
        <v>3035</v>
      </c>
      <c r="H226" s="206">
        <v>1.232</v>
      </c>
      <c r="L226" s="203"/>
      <c r="M226" s="207"/>
      <c r="T226" s="208"/>
      <c r="AT226" s="204" t="s">
        <v>869</v>
      </c>
      <c r="AU226" s="204" t="s">
        <v>240</v>
      </c>
      <c r="AV226" s="202" t="s">
        <v>240</v>
      </c>
      <c r="AW226" s="202" t="s">
        <v>871</v>
      </c>
      <c r="AX226" s="202" t="s">
        <v>857</v>
      </c>
      <c r="AY226" s="204" t="s">
        <v>858</v>
      </c>
    </row>
    <row r="227" spans="2:65" s="202" customFormat="1" ht="11.25" x14ac:dyDescent="0.25">
      <c r="B227" s="203"/>
      <c r="D227" s="196" t="s">
        <v>869</v>
      </c>
      <c r="E227" s="204" t="s">
        <v>792</v>
      </c>
      <c r="F227" s="205" t="s">
        <v>3036</v>
      </c>
      <c r="H227" s="206">
        <v>1.232</v>
      </c>
      <c r="L227" s="203"/>
      <c r="M227" s="207"/>
      <c r="T227" s="208"/>
      <c r="AT227" s="204" t="s">
        <v>869</v>
      </c>
      <c r="AU227" s="204" t="s">
        <v>240</v>
      </c>
      <c r="AV227" s="202" t="s">
        <v>240</v>
      </c>
      <c r="AW227" s="202" t="s">
        <v>871</v>
      </c>
      <c r="AX227" s="202" t="s">
        <v>857</v>
      </c>
      <c r="AY227" s="204" t="s">
        <v>858</v>
      </c>
    </row>
    <row r="228" spans="2:65" s="119" customFormat="1" ht="24.2" customHeight="1" x14ac:dyDescent="0.25">
      <c r="B228" s="120"/>
      <c r="C228" s="418" t="s">
        <v>1017</v>
      </c>
      <c r="D228" s="418" t="s">
        <v>512</v>
      </c>
      <c r="E228" s="419" t="s">
        <v>1227</v>
      </c>
      <c r="F228" s="420" t="s">
        <v>1228</v>
      </c>
      <c r="G228" s="421" t="s">
        <v>66</v>
      </c>
      <c r="H228" s="422">
        <v>37.799999999999997</v>
      </c>
      <c r="I228" s="423"/>
      <c r="J228" s="423">
        <f>ROUND(I228*H228,2)</f>
        <v>0</v>
      </c>
      <c r="K228" s="420" t="s">
        <v>862</v>
      </c>
      <c r="L228" s="120"/>
      <c r="M228" s="190" t="s">
        <v>792</v>
      </c>
      <c r="N228" s="191" t="s">
        <v>809</v>
      </c>
      <c r="O228" s="192">
        <v>0.55700000000000005</v>
      </c>
      <c r="P228" s="192">
        <f>O228*H228</f>
        <v>21.054600000000001</v>
      </c>
      <c r="Q228" s="192">
        <v>2.4399999999999999E-3</v>
      </c>
      <c r="R228" s="192">
        <f>Q228*H228</f>
        <v>9.2231999999999995E-2</v>
      </c>
      <c r="S228" s="192">
        <v>0</v>
      </c>
      <c r="T228" s="193">
        <f>S228*H228</f>
        <v>0</v>
      </c>
      <c r="AR228" s="194" t="s">
        <v>863</v>
      </c>
      <c r="AT228" s="194" t="s">
        <v>512</v>
      </c>
      <c r="AU228" s="194" t="s">
        <v>240</v>
      </c>
      <c r="AY228" s="112" t="s">
        <v>858</v>
      </c>
      <c r="BE228" s="195">
        <f>IF(N228="základní",J228,0)</f>
        <v>0</v>
      </c>
      <c r="BF228" s="195">
        <f>IF(N228="snížená",J228,0)</f>
        <v>0</v>
      </c>
      <c r="BG228" s="195">
        <f>IF(N228="zákl. přenesená",J228,0)</f>
        <v>0</v>
      </c>
      <c r="BH228" s="195">
        <f>IF(N228="sníž. přenesená",J228,0)</f>
        <v>0</v>
      </c>
      <c r="BI228" s="195">
        <f>IF(N228="nulová",J228,0)</f>
        <v>0</v>
      </c>
      <c r="BJ228" s="112" t="s">
        <v>544</v>
      </c>
      <c r="BK228" s="195">
        <f>ROUND(I228*H228,2)</f>
        <v>0</v>
      </c>
      <c r="BL228" s="112" t="s">
        <v>863</v>
      </c>
      <c r="BM228" s="194" t="s">
        <v>3037</v>
      </c>
    </row>
    <row r="229" spans="2:65" s="119" customFormat="1" ht="29.25" x14ac:dyDescent="0.25">
      <c r="B229" s="120"/>
      <c r="D229" s="196" t="s">
        <v>865</v>
      </c>
      <c r="F229" s="197" t="s">
        <v>1230</v>
      </c>
      <c r="L229" s="120"/>
      <c r="M229" s="198"/>
      <c r="T229" s="199"/>
      <c r="AT229" s="112" t="s">
        <v>865</v>
      </c>
      <c r="AU229" s="112" t="s">
        <v>240</v>
      </c>
    </row>
    <row r="230" spans="2:65" s="119" customFormat="1" x14ac:dyDescent="0.25">
      <c r="B230" s="120"/>
      <c r="D230" s="200" t="s">
        <v>867</v>
      </c>
      <c r="F230" s="472" t="s">
        <v>1231</v>
      </c>
      <c r="L230" s="120"/>
      <c r="M230" s="198"/>
      <c r="T230" s="199"/>
      <c r="AT230" s="112" t="s">
        <v>867</v>
      </c>
      <c r="AU230" s="112" t="s">
        <v>240</v>
      </c>
    </row>
    <row r="231" spans="2:65" s="202" customFormat="1" ht="11.25" x14ac:dyDescent="0.25">
      <c r="B231" s="203"/>
      <c r="D231" s="196" t="s">
        <v>869</v>
      </c>
      <c r="E231" s="204" t="s">
        <v>792</v>
      </c>
      <c r="F231" s="205" t="s">
        <v>3038</v>
      </c>
      <c r="H231" s="206">
        <v>6.3</v>
      </c>
      <c r="L231" s="203"/>
      <c r="M231" s="207"/>
      <c r="T231" s="208"/>
      <c r="AT231" s="204" t="s">
        <v>869</v>
      </c>
      <c r="AU231" s="204" t="s">
        <v>240</v>
      </c>
      <c r="AV231" s="202" t="s">
        <v>240</v>
      </c>
      <c r="AW231" s="202" t="s">
        <v>871</v>
      </c>
      <c r="AX231" s="202" t="s">
        <v>857</v>
      </c>
      <c r="AY231" s="204" t="s">
        <v>858</v>
      </c>
    </row>
    <row r="232" spans="2:65" s="202" customFormat="1" ht="11.25" x14ac:dyDescent="0.25">
      <c r="B232" s="203"/>
      <c r="D232" s="196" t="s">
        <v>869</v>
      </c>
      <c r="E232" s="204" t="s">
        <v>792</v>
      </c>
      <c r="F232" s="205" t="s">
        <v>3039</v>
      </c>
      <c r="H232" s="206">
        <v>12.6</v>
      </c>
      <c r="L232" s="203"/>
      <c r="M232" s="207"/>
      <c r="T232" s="208"/>
      <c r="AT232" s="204" t="s">
        <v>869</v>
      </c>
      <c r="AU232" s="204" t="s">
        <v>240</v>
      </c>
      <c r="AV232" s="202" t="s">
        <v>240</v>
      </c>
      <c r="AW232" s="202" t="s">
        <v>871</v>
      </c>
      <c r="AX232" s="202" t="s">
        <v>857</v>
      </c>
      <c r="AY232" s="204" t="s">
        <v>858</v>
      </c>
    </row>
    <row r="233" spans="2:65" s="202" customFormat="1" ht="11.25" x14ac:dyDescent="0.25">
      <c r="B233" s="203"/>
      <c r="D233" s="196" t="s">
        <v>869</v>
      </c>
      <c r="E233" s="204" t="s">
        <v>792</v>
      </c>
      <c r="F233" s="205" t="s">
        <v>3040</v>
      </c>
      <c r="H233" s="206">
        <v>12.6</v>
      </c>
      <c r="L233" s="203"/>
      <c r="M233" s="207"/>
      <c r="T233" s="208"/>
      <c r="AT233" s="204" t="s">
        <v>869</v>
      </c>
      <c r="AU233" s="204" t="s">
        <v>240</v>
      </c>
      <c r="AV233" s="202" t="s">
        <v>240</v>
      </c>
      <c r="AW233" s="202" t="s">
        <v>871</v>
      </c>
      <c r="AX233" s="202" t="s">
        <v>857</v>
      </c>
      <c r="AY233" s="204" t="s">
        <v>858</v>
      </c>
    </row>
    <row r="234" spans="2:65" s="202" customFormat="1" ht="11.25" x14ac:dyDescent="0.25">
      <c r="B234" s="203"/>
      <c r="D234" s="196" t="s">
        <v>869</v>
      </c>
      <c r="E234" s="204" t="s">
        <v>792</v>
      </c>
      <c r="F234" s="205" t="s">
        <v>3041</v>
      </c>
      <c r="H234" s="206">
        <v>6.3</v>
      </c>
      <c r="L234" s="203"/>
      <c r="M234" s="207"/>
      <c r="T234" s="208"/>
      <c r="AT234" s="204" t="s">
        <v>869</v>
      </c>
      <c r="AU234" s="204" t="s">
        <v>240</v>
      </c>
      <c r="AV234" s="202" t="s">
        <v>240</v>
      </c>
      <c r="AW234" s="202" t="s">
        <v>871</v>
      </c>
      <c r="AX234" s="202" t="s">
        <v>857</v>
      </c>
      <c r="AY234" s="204" t="s">
        <v>858</v>
      </c>
    </row>
    <row r="235" spans="2:65" s="119" customFormat="1" ht="24.2" customHeight="1" x14ac:dyDescent="0.25">
      <c r="B235" s="120"/>
      <c r="C235" s="418" t="s">
        <v>1021</v>
      </c>
      <c r="D235" s="418" t="s">
        <v>512</v>
      </c>
      <c r="E235" s="419" t="s">
        <v>1236</v>
      </c>
      <c r="F235" s="420" t="s">
        <v>1237</v>
      </c>
      <c r="G235" s="421" t="s">
        <v>66</v>
      </c>
      <c r="H235" s="422">
        <v>37.799999999999997</v>
      </c>
      <c r="I235" s="423"/>
      <c r="J235" s="423">
        <f>ROUND(I235*H235,2)</f>
        <v>0</v>
      </c>
      <c r="K235" s="420" t="s">
        <v>862</v>
      </c>
      <c r="L235" s="120"/>
      <c r="M235" s="190" t="s">
        <v>792</v>
      </c>
      <c r="N235" s="191" t="s">
        <v>809</v>
      </c>
      <c r="O235" s="192">
        <v>0.218</v>
      </c>
      <c r="P235" s="192">
        <f>O235*H235</f>
        <v>8.2403999999999993</v>
      </c>
      <c r="Q235" s="192">
        <v>0</v>
      </c>
      <c r="R235" s="192">
        <f>Q235*H235</f>
        <v>0</v>
      </c>
      <c r="S235" s="192">
        <v>0</v>
      </c>
      <c r="T235" s="193">
        <f>S235*H235</f>
        <v>0</v>
      </c>
      <c r="AR235" s="194" t="s">
        <v>863</v>
      </c>
      <c r="AT235" s="194" t="s">
        <v>512</v>
      </c>
      <c r="AU235" s="194" t="s">
        <v>240</v>
      </c>
      <c r="AY235" s="112" t="s">
        <v>858</v>
      </c>
      <c r="BE235" s="195">
        <f>IF(N235="základní",J235,0)</f>
        <v>0</v>
      </c>
      <c r="BF235" s="195">
        <f>IF(N235="snížená",J235,0)</f>
        <v>0</v>
      </c>
      <c r="BG235" s="195">
        <f>IF(N235="zákl. přenesená",J235,0)</f>
        <v>0</v>
      </c>
      <c r="BH235" s="195">
        <f>IF(N235="sníž. přenesená",J235,0)</f>
        <v>0</v>
      </c>
      <c r="BI235" s="195">
        <f>IF(N235="nulová",J235,0)</f>
        <v>0</v>
      </c>
      <c r="BJ235" s="112" t="s">
        <v>544</v>
      </c>
      <c r="BK235" s="195">
        <f>ROUND(I235*H235,2)</f>
        <v>0</v>
      </c>
      <c r="BL235" s="112" t="s">
        <v>863</v>
      </c>
      <c r="BM235" s="194" t="s">
        <v>3042</v>
      </c>
    </row>
    <row r="236" spans="2:65" s="119" customFormat="1" ht="29.25" x14ac:dyDescent="0.25">
      <c r="B236" s="120"/>
      <c r="D236" s="196" t="s">
        <v>865</v>
      </c>
      <c r="F236" s="197" t="s">
        <v>1239</v>
      </c>
      <c r="L236" s="120"/>
      <c r="M236" s="198"/>
      <c r="T236" s="199"/>
      <c r="AT236" s="112" t="s">
        <v>865</v>
      </c>
      <c r="AU236" s="112" t="s">
        <v>240</v>
      </c>
    </row>
    <row r="237" spans="2:65" s="119" customFormat="1" x14ac:dyDescent="0.25">
      <c r="B237" s="120"/>
      <c r="D237" s="200" t="s">
        <v>867</v>
      </c>
      <c r="F237" s="472" t="s">
        <v>1240</v>
      </c>
      <c r="L237" s="120"/>
      <c r="M237" s="198"/>
      <c r="T237" s="199"/>
      <c r="AT237" s="112" t="s">
        <v>867</v>
      </c>
      <c r="AU237" s="112" t="s">
        <v>240</v>
      </c>
    </row>
    <row r="238" spans="2:65" s="119" customFormat="1" ht="24.2" customHeight="1" x14ac:dyDescent="0.25">
      <c r="B238" s="120"/>
      <c r="C238" s="418" t="s">
        <v>1027</v>
      </c>
      <c r="D238" s="418" t="s">
        <v>512</v>
      </c>
      <c r="E238" s="419" t="s">
        <v>97</v>
      </c>
      <c r="F238" s="420" t="s">
        <v>98</v>
      </c>
      <c r="G238" s="421" t="s">
        <v>66</v>
      </c>
      <c r="H238" s="422">
        <v>28.8</v>
      </c>
      <c r="I238" s="423"/>
      <c r="J238" s="423">
        <f>ROUND(I238*H238,2)</f>
        <v>0</v>
      </c>
      <c r="K238" s="420" t="s">
        <v>862</v>
      </c>
      <c r="L238" s="120"/>
      <c r="M238" s="190" t="s">
        <v>792</v>
      </c>
      <c r="N238" s="191" t="s">
        <v>809</v>
      </c>
      <c r="O238" s="192">
        <v>0.436</v>
      </c>
      <c r="P238" s="192">
        <f>O238*H238</f>
        <v>12.556800000000001</v>
      </c>
      <c r="Q238" s="192">
        <v>2.2000000000000001E-3</v>
      </c>
      <c r="R238" s="192">
        <f>Q238*H238</f>
        <v>6.336E-2</v>
      </c>
      <c r="S238" s="192">
        <v>0</v>
      </c>
      <c r="T238" s="193">
        <f>S238*H238</f>
        <v>0</v>
      </c>
      <c r="AR238" s="194" t="s">
        <v>863</v>
      </c>
      <c r="AT238" s="194" t="s">
        <v>512</v>
      </c>
      <c r="AU238" s="194" t="s">
        <v>240</v>
      </c>
      <c r="AY238" s="112" t="s">
        <v>858</v>
      </c>
      <c r="BE238" s="195">
        <f>IF(N238="základní",J238,0)</f>
        <v>0</v>
      </c>
      <c r="BF238" s="195">
        <f>IF(N238="snížená",J238,0)</f>
        <v>0</v>
      </c>
      <c r="BG238" s="195">
        <f>IF(N238="zákl. přenesená",J238,0)</f>
        <v>0</v>
      </c>
      <c r="BH238" s="195">
        <f>IF(N238="sníž. přenesená",J238,0)</f>
        <v>0</v>
      </c>
      <c r="BI238" s="195">
        <f>IF(N238="nulová",J238,0)</f>
        <v>0</v>
      </c>
      <c r="BJ238" s="112" t="s">
        <v>544</v>
      </c>
      <c r="BK238" s="195">
        <f>ROUND(I238*H238,2)</f>
        <v>0</v>
      </c>
      <c r="BL238" s="112" t="s">
        <v>863</v>
      </c>
      <c r="BM238" s="194" t="s">
        <v>3043</v>
      </c>
    </row>
    <row r="239" spans="2:65" s="119" customFormat="1" ht="29.25" x14ac:dyDescent="0.25">
      <c r="B239" s="120"/>
      <c r="D239" s="196" t="s">
        <v>865</v>
      </c>
      <c r="F239" s="197" t="s">
        <v>1243</v>
      </c>
      <c r="L239" s="120"/>
      <c r="M239" s="198"/>
      <c r="T239" s="199"/>
      <c r="AT239" s="112" t="s">
        <v>865</v>
      </c>
      <c r="AU239" s="112" t="s">
        <v>240</v>
      </c>
    </row>
    <row r="240" spans="2:65" s="119" customFormat="1" x14ac:dyDescent="0.25">
      <c r="B240" s="120"/>
      <c r="D240" s="200" t="s">
        <v>867</v>
      </c>
      <c r="F240" s="472" t="s">
        <v>1244</v>
      </c>
      <c r="L240" s="120"/>
      <c r="M240" s="198"/>
      <c r="T240" s="199"/>
      <c r="AT240" s="112" t="s">
        <v>867</v>
      </c>
      <c r="AU240" s="112" t="s">
        <v>240</v>
      </c>
    </row>
    <row r="241" spans="2:65" s="202" customFormat="1" ht="11.25" x14ac:dyDescent="0.25">
      <c r="B241" s="203"/>
      <c r="D241" s="196" t="s">
        <v>869</v>
      </c>
      <c r="E241" s="204" t="s">
        <v>792</v>
      </c>
      <c r="F241" s="205" t="s">
        <v>3044</v>
      </c>
      <c r="H241" s="206">
        <v>9.6</v>
      </c>
      <c r="L241" s="203"/>
      <c r="M241" s="207"/>
      <c r="T241" s="208"/>
      <c r="AT241" s="204" t="s">
        <v>869</v>
      </c>
      <c r="AU241" s="204" t="s">
        <v>240</v>
      </c>
      <c r="AV241" s="202" t="s">
        <v>240</v>
      </c>
      <c r="AW241" s="202" t="s">
        <v>871</v>
      </c>
      <c r="AX241" s="202" t="s">
        <v>857</v>
      </c>
      <c r="AY241" s="204" t="s">
        <v>858</v>
      </c>
    </row>
    <row r="242" spans="2:65" s="202" customFormat="1" ht="11.25" x14ac:dyDescent="0.25">
      <c r="B242" s="203"/>
      <c r="D242" s="196" t="s">
        <v>869</v>
      </c>
      <c r="E242" s="204" t="s">
        <v>792</v>
      </c>
      <c r="F242" s="205" t="s">
        <v>3045</v>
      </c>
      <c r="H242" s="206">
        <v>9.6</v>
      </c>
      <c r="L242" s="203"/>
      <c r="M242" s="207"/>
      <c r="T242" s="208"/>
      <c r="AT242" s="204" t="s">
        <v>869</v>
      </c>
      <c r="AU242" s="204" t="s">
        <v>240</v>
      </c>
      <c r="AV242" s="202" t="s">
        <v>240</v>
      </c>
      <c r="AW242" s="202" t="s">
        <v>871</v>
      </c>
      <c r="AX242" s="202" t="s">
        <v>857</v>
      </c>
      <c r="AY242" s="204" t="s">
        <v>858</v>
      </c>
    </row>
    <row r="243" spans="2:65" s="202" customFormat="1" ht="11.25" x14ac:dyDescent="0.25">
      <c r="B243" s="203"/>
      <c r="D243" s="196" t="s">
        <v>869</v>
      </c>
      <c r="E243" s="204" t="s">
        <v>792</v>
      </c>
      <c r="F243" s="205" t="s">
        <v>3046</v>
      </c>
      <c r="H243" s="206">
        <v>9.6</v>
      </c>
      <c r="L243" s="203"/>
      <c r="M243" s="207"/>
      <c r="T243" s="208"/>
      <c r="AT243" s="204" t="s">
        <v>869</v>
      </c>
      <c r="AU243" s="204" t="s">
        <v>240</v>
      </c>
      <c r="AV243" s="202" t="s">
        <v>240</v>
      </c>
      <c r="AW243" s="202" t="s">
        <v>871</v>
      </c>
      <c r="AX243" s="202" t="s">
        <v>857</v>
      </c>
      <c r="AY243" s="204" t="s">
        <v>858</v>
      </c>
    </row>
    <row r="244" spans="2:65" s="119" customFormat="1" ht="24.2" customHeight="1" x14ac:dyDescent="0.25">
      <c r="B244" s="120"/>
      <c r="C244" s="418" t="s">
        <v>1032</v>
      </c>
      <c r="D244" s="418" t="s">
        <v>512</v>
      </c>
      <c r="E244" s="419" t="s">
        <v>99</v>
      </c>
      <c r="F244" s="420" t="s">
        <v>100</v>
      </c>
      <c r="G244" s="421" t="s">
        <v>66</v>
      </c>
      <c r="H244" s="422">
        <v>28.8</v>
      </c>
      <c r="I244" s="423"/>
      <c r="J244" s="423">
        <f>ROUND(I244*H244,2)</f>
        <v>0</v>
      </c>
      <c r="K244" s="420" t="s">
        <v>862</v>
      </c>
      <c r="L244" s="120"/>
      <c r="M244" s="190" t="s">
        <v>792</v>
      </c>
      <c r="N244" s="191" t="s">
        <v>809</v>
      </c>
      <c r="O244" s="192">
        <v>0.20200000000000001</v>
      </c>
      <c r="P244" s="192">
        <f>O244*H244</f>
        <v>5.8176000000000005</v>
      </c>
      <c r="Q244" s="192">
        <v>0</v>
      </c>
      <c r="R244" s="192">
        <f>Q244*H244</f>
        <v>0</v>
      </c>
      <c r="S244" s="192">
        <v>0</v>
      </c>
      <c r="T244" s="193">
        <f>S244*H244</f>
        <v>0</v>
      </c>
      <c r="AR244" s="194" t="s">
        <v>863</v>
      </c>
      <c r="AT244" s="194" t="s">
        <v>512</v>
      </c>
      <c r="AU244" s="194" t="s">
        <v>240</v>
      </c>
      <c r="AY244" s="112" t="s">
        <v>858</v>
      </c>
      <c r="BE244" s="195">
        <f>IF(N244="základní",J244,0)</f>
        <v>0</v>
      </c>
      <c r="BF244" s="195">
        <f>IF(N244="snížená",J244,0)</f>
        <v>0</v>
      </c>
      <c r="BG244" s="195">
        <f>IF(N244="zákl. přenesená",J244,0)</f>
        <v>0</v>
      </c>
      <c r="BH244" s="195">
        <f>IF(N244="sníž. přenesená",J244,0)</f>
        <v>0</v>
      </c>
      <c r="BI244" s="195">
        <f>IF(N244="nulová",J244,0)</f>
        <v>0</v>
      </c>
      <c r="BJ244" s="112" t="s">
        <v>544</v>
      </c>
      <c r="BK244" s="195">
        <f>ROUND(I244*H244,2)</f>
        <v>0</v>
      </c>
      <c r="BL244" s="112" t="s">
        <v>863</v>
      </c>
      <c r="BM244" s="194" t="s">
        <v>3047</v>
      </c>
    </row>
    <row r="245" spans="2:65" s="119" customFormat="1" ht="29.25" x14ac:dyDescent="0.25">
      <c r="B245" s="120"/>
      <c r="D245" s="196" t="s">
        <v>865</v>
      </c>
      <c r="F245" s="197" t="s">
        <v>1248</v>
      </c>
      <c r="L245" s="120"/>
      <c r="M245" s="198"/>
      <c r="T245" s="199"/>
      <c r="AT245" s="112" t="s">
        <v>865</v>
      </c>
      <c r="AU245" s="112" t="s">
        <v>240</v>
      </c>
    </row>
    <row r="246" spans="2:65" s="119" customFormat="1" x14ac:dyDescent="0.25">
      <c r="B246" s="120"/>
      <c r="D246" s="200" t="s">
        <v>867</v>
      </c>
      <c r="F246" s="472" t="s">
        <v>1249</v>
      </c>
      <c r="L246" s="120"/>
      <c r="M246" s="198"/>
      <c r="T246" s="199"/>
      <c r="AT246" s="112" t="s">
        <v>867</v>
      </c>
      <c r="AU246" s="112" t="s">
        <v>240</v>
      </c>
    </row>
    <row r="247" spans="2:65" s="119" customFormat="1" ht="21.75" customHeight="1" x14ac:dyDescent="0.25">
      <c r="B247" s="120"/>
      <c r="C247" s="418" t="s">
        <v>1041</v>
      </c>
      <c r="D247" s="418" t="s">
        <v>512</v>
      </c>
      <c r="E247" s="419" t="s">
        <v>101</v>
      </c>
      <c r="F247" s="420" t="s">
        <v>102</v>
      </c>
      <c r="G247" s="421" t="s">
        <v>63</v>
      </c>
      <c r="H247" s="422">
        <v>2</v>
      </c>
      <c r="I247" s="423"/>
      <c r="J247" s="423">
        <f>ROUND(I247*H247,2)</f>
        <v>0</v>
      </c>
      <c r="K247" s="420" t="s">
        <v>862</v>
      </c>
      <c r="L247" s="120"/>
      <c r="M247" s="190" t="s">
        <v>792</v>
      </c>
      <c r="N247" s="191" t="s">
        <v>809</v>
      </c>
      <c r="O247" s="192">
        <v>28.484999999999999</v>
      </c>
      <c r="P247" s="192">
        <f>O247*H247</f>
        <v>56.97</v>
      </c>
      <c r="Q247" s="192">
        <v>1.05237</v>
      </c>
      <c r="R247" s="192">
        <f>Q247*H247</f>
        <v>2.1047400000000001</v>
      </c>
      <c r="S247" s="192">
        <v>0</v>
      </c>
      <c r="T247" s="193">
        <f>S247*H247</f>
        <v>0</v>
      </c>
      <c r="AR247" s="194" t="s">
        <v>863</v>
      </c>
      <c r="AT247" s="194" t="s">
        <v>512</v>
      </c>
      <c r="AU247" s="194" t="s">
        <v>240</v>
      </c>
      <c r="AY247" s="112" t="s">
        <v>858</v>
      </c>
      <c r="BE247" s="195">
        <f>IF(N247="základní",J247,0)</f>
        <v>0</v>
      </c>
      <c r="BF247" s="195">
        <f>IF(N247="snížená",J247,0)</f>
        <v>0</v>
      </c>
      <c r="BG247" s="195">
        <f>IF(N247="zákl. přenesená",J247,0)</f>
        <v>0</v>
      </c>
      <c r="BH247" s="195">
        <f>IF(N247="sníž. přenesená",J247,0)</f>
        <v>0</v>
      </c>
      <c r="BI247" s="195">
        <f>IF(N247="nulová",J247,0)</f>
        <v>0</v>
      </c>
      <c r="BJ247" s="112" t="s">
        <v>544</v>
      </c>
      <c r="BK247" s="195">
        <f>ROUND(I247*H247,2)</f>
        <v>0</v>
      </c>
      <c r="BL247" s="112" t="s">
        <v>863</v>
      </c>
      <c r="BM247" s="194" t="s">
        <v>3048</v>
      </c>
    </row>
    <row r="248" spans="2:65" s="119" customFormat="1" ht="29.25" x14ac:dyDescent="0.25">
      <c r="B248" s="120"/>
      <c r="D248" s="196" t="s">
        <v>865</v>
      </c>
      <c r="F248" s="197" t="s">
        <v>1252</v>
      </c>
      <c r="L248" s="120"/>
      <c r="M248" s="198"/>
      <c r="T248" s="199"/>
      <c r="AT248" s="112" t="s">
        <v>865</v>
      </c>
      <c r="AU248" s="112" t="s">
        <v>240</v>
      </c>
    </row>
    <row r="249" spans="2:65" s="119" customFormat="1" x14ac:dyDescent="0.25">
      <c r="B249" s="120"/>
      <c r="D249" s="200" t="s">
        <v>867</v>
      </c>
      <c r="F249" s="472" t="s">
        <v>1253</v>
      </c>
      <c r="L249" s="120"/>
      <c r="M249" s="198"/>
      <c r="T249" s="199"/>
      <c r="AT249" s="112" t="s">
        <v>867</v>
      </c>
      <c r="AU249" s="112" t="s">
        <v>240</v>
      </c>
    </row>
    <row r="250" spans="2:65" s="119" customFormat="1" ht="24.2" customHeight="1" x14ac:dyDescent="0.25">
      <c r="B250" s="120"/>
      <c r="C250" s="418" t="s">
        <v>1048</v>
      </c>
      <c r="D250" s="418" t="s">
        <v>512</v>
      </c>
      <c r="E250" s="419" t="s">
        <v>3049</v>
      </c>
      <c r="F250" s="420" t="s">
        <v>3050</v>
      </c>
      <c r="G250" s="421" t="s">
        <v>51</v>
      </c>
      <c r="H250" s="422">
        <v>0.58899999999999997</v>
      </c>
      <c r="I250" s="423"/>
      <c r="J250" s="423">
        <f>ROUND(I250*H250,2)</f>
        <v>0</v>
      </c>
      <c r="K250" s="420" t="s">
        <v>862</v>
      </c>
      <c r="L250" s="120"/>
      <c r="M250" s="190" t="s">
        <v>792</v>
      </c>
      <c r="N250" s="191" t="s">
        <v>809</v>
      </c>
      <c r="O250" s="192">
        <v>2.7850000000000001</v>
      </c>
      <c r="P250" s="192">
        <f>O250*H250</f>
        <v>1.6403650000000001</v>
      </c>
      <c r="Q250" s="192">
        <v>2.5018699999999998</v>
      </c>
      <c r="R250" s="192">
        <f>Q250*H250</f>
        <v>1.4736014299999998</v>
      </c>
      <c r="S250" s="192">
        <v>0</v>
      </c>
      <c r="T250" s="193">
        <f>S250*H250</f>
        <v>0</v>
      </c>
      <c r="AR250" s="194" t="s">
        <v>863</v>
      </c>
      <c r="AT250" s="194" t="s">
        <v>512</v>
      </c>
      <c r="AU250" s="194" t="s">
        <v>240</v>
      </c>
      <c r="AY250" s="112" t="s">
        <v>858</v>
      </c>
      <c r="BE250" s="195">
        <f>IF(N250="základní",J250,0)</f>
        <v>0</v>
      </c>
      <c r="BF250" s="195">
        <f>IF(N250="snížená",J250,0)</f>
        <v>0</v>
      </c>
      <c r="BG250" s="195">
        <f>IF(N250="zákl. přenesená",J250,0)</f>
        <v>0</v>
      </c>
      <c r="BH250" s="195">
        <f>IF(N250="sníž. přenesená",J250,0)</f>
        <v>0</v>
      </c>
      <c r="BI250" s="195">
        <f>IF(N250="nulová",J250,0)</f>
        <v>0</v>
      </c>
      <c r="BJ250" s="112" t="s">
        <v>544</v>
      </c>
      <c r="BK250" s="195">
        <f>ROUND(I250*H250,2)</f>
        <v>0</v>
      </c>
      <c r="BL250" s="112" t="s">
        <v>863</v>
      </c>
      <c r="BM250" s="194" t="s">
        <v>3051</v>
      </c>
    </row>
    <row r="251" spans="2:65" s="119" customFormat="1" ht="29.25" x14ac:dyDescent="0.25">
      <c r="B251" s="120"/>
      <c r="D251" s="196" t="s">
        <v>865</v>
      </c>
      <c r="F251" s="197" t="s">
        <v>3052</v>
      </c>
      <c r="L251" s="120"/>
      <c r="M251" s="198"/>
      <c r="T251" s="199"/>
      <c r="AT251" s="112" t="s">
        <v>865</v>
      </c>
      <c r="AU251" s="112" t="s">
        <v>240</v>
      </c>
    </row>
    <row r="252" spans="2:65" s="119" customFormat="1" x14ac:dyDescent="0.25">
      <c r="B252" s="120"/>
      <c r="D252" s="200" t="s">
        <v>867</v>
      </c>
      <c r="F252" s="472" t="s">
        <v>3053</v>
      </c>
      <c r="L252" s="120"/>
      <c r="M252" s="198"/>
      <c r="T252" s="199"/>
      <c r="AT252" s="112" t="s">
        <v>867</v>
      </c>
      <c r="AU252" s="112" t="s">
        <v>240</v>
      </c>
    </row>
    <row r="253" spans="2:65" s="202" customFormat="1" ht="11.25" x14ac:dyDescent="0.25">
      <c r="B253" s="203"/>
      <c r="D253" s="196" t="s">
        <v>869</v>
      </c>
      <c r="E253" s="204" t="s">
        <v>792</v>
      </c>
      <c r="F253" s="205" t="s">
        <v>3054</v>
      </c>
      <c r="H253" s="206">
        <v>0.58899999999999997</v>
      </c>
      <c r="L253" s="203"/>
      <c r="M253" s="207"/>
      <c r="T253" s="208"/>
      <c r="AT253" s="204" t="s">
        <v>869</v>
      </c>
      <c r="AU253" s="204" t="s">
        <v>240</v>
      </c>
      <c r="AV253" s="202" t="s">
        <v>240</v>
      </c>
      <c r="AW253" s="202" t="s">
        <v>871</v>
      </c>
      <c r="AX253" s="202" t="s">
        <v>857</v>
      </c>
      <c r="AY253" s="204" t="s">
        <v>858</v>
      </c>
    </row>
    <row r="254" spans="2:65" s="119" customFormat="1" ht="37.9" customHeight="1" x14ac:dyDescent="0.25">
      <c r="B254" s="120"/>
      <c r="C254" s="418" t="s">
        <v>1056</v>
      </c>
      <c r="D254" s="418" t="s">
        <v>512</v>
      </c>
      <c r="E254" s="419" t="s">
        <v>3055</v>
      </c>
      <c r="F254" s="420" t="s">
        <v>3056</v>
      </c>
      <c r="G254" s="421" t="s">
        <v>85</v>
      </c>
      <c r="H254" s="422">
        <v>12</v>
      </c>
      <c r="I254" s="423"/>
      <c r="J254" s="423">
        <f>ROUND(I254*H254,2)</f>
        <v>0</v>
      </c>
      <c r="K254" s="420" t="s">
        <v>862</v>
      </c>
      <c r="L254" s="120"/>
      <c r="M254" s="190" t="s">
        <v>792</v>
      </c>
      <c r="N254" s="191" t="s">
        <v>809</v>
      </c>
      <c r="O254" s="192">
        <v>0.27</v>
      </c>
      <c r="P254" s="192">
        <f>O254*H254</f>
        <v>3.24</v>
      </c>
      <c r="Q254" s="192">
        <v>7.2150000000000006E-2</v>
      </c>
      <c r="R254" s="192">
        <f>Q254*H254</f>
        <v>0.86580000000000013</v>
      </c>
      <c r="S254" s="192">
        <v>0</v>
      </c>
      <c r="T254" s="193">
        <f>S254*H254</f>
        <v>0</v>
      </c>
      <c r="AR254" s="194" t="s">
        <v>863</v>
      </c>
      <c r="AT254" s="194" t="s">
        <v>512</v>
      </c>
      <c r="AU254" s="194" t="s">
        <v>240</v>
      </c>
      <c r="AY254" s="112" t="s">
        <v>858</v>
      </c>
      <c r="BE254" s="195">
        <f>IF(N254="základní",J254,0)</f>
        <v>0</v>
      </c>
      <c r="BF254" s="195">
        <f>IF(N254="snížená",J254,0)</f>
        <v>0</v>
      </c>
      <c r="BG254" s="195">
        <f>IF(N254="zákl. přenesená",J254,0)</f>
        <v>0</v>
      </c>
      <c r="BH254" s="195">
        <f>IF(N254="sníž. přenesená",J254,0)</f>
        <v>0</v>
      </c>
      <c r="BI254" s="195">
        <f>IF(N254="nulová",J254,0)</f>
        <v>0</v>
      </c>
      <c r="BJ254" s="112" t="s">
        <v>544</v>
      </c>
      <c r="BK254" s="195">
        <f>ROUND(I254*H254,2)</f>
        <v>0</v>
      </c>
      <c r="BL254" s="112" t="s">
        <v>863</v>
      </c>
      <c r="BM254" s="194" t="s">
        <v>3057</v>
      </c>
    </row>
    <row r="255" spans="2:65" s="119" customFormat="1" ht="29.25" x14ac:dyDescent="0.25">
      <c r="B255" s="120"/>
      <c r="D255" s="196" t="s">
        <v>865</v>
      </c>
      <c r="F255" s="197" t="s">
        <v>3058</v>
      </c>
      <c r="L255" s="120"/>
      <c r="M255" s="198"/>
      <c r="T255" s="199"/>
      <c r="AT255" s="112" t="s">
        <v>865</v>
      </c>
      <c r="AU255" s="112" t="s">
        <v>240</v>
      </c>
    </row>
    <row r="256" spans="2:65" s="119" customFormat="1" x14ac:dyDescent="0.25">
      <c r="B256" s="120"/>
      <c r="D256" s="200" t="s">
        <v>867</v>
      </c>
      <c r="F256" s="472" t="s">
        <v>3059</v>
      </c>
      <c r="L256" s="120"/>
      <c r="M256" s="198"/>
      <c r="T256" s="199"/>
      <c r="AT256" s="112" t="s">
        <v>867</v>
      </c>
      <c r="AU256" s="112" t="s">
        <v>240</v>
      </c>
    </row>
    <row r="257" spans="2:65" s="202" customFormat="1" ht="11.25" x14ac:dyDescent="0.25">
      <c r="B257" s="203"/>
      <c r="D257" s="196" t="s">
        <v>869</v>
      </c>
      <c r="E257" s="204" t="s">
        <v>792</v>
      </c>
      <c r="F257" s="205" t="s">
        <v>3060</v>
      </c>
      <c r="H257" s="206">
        <v>12</v>
      </c>
      <c r="L257" s="203"/>
      <c r="M257" s="207"/>
      <c r="T257" s="208"/>
      <c r="AT257" s="204" t="s">
        <v>869</v>
      </c>
      <c r="AU257" s="204" t="s">
        <v>240</v>
      </c>
      <c r="AV257" s="202" t="s">
        <v>240</v>
      </c>
      <c r="AW257" s="202" t="s">
        <v>871</v>
      </c>
      <c r="AX257" s="202" t="s">
        <v>857</v>
      </c>
      <c r="AY257" s="204" t="s">
        <v>858</v>
      </c>
    </row>
    <row r="258" spans="2:65" s="119" customFormat="1" ht="37.9" customHeight="1" x14ac:dyDescent="0.25">
      <c r="B258" s="120"/>
      <c r="C258" s="418" t="s">
        <v>1063</v>
      </c>
      <c r="D258" s="418" t="s">
        <v>512</v>
      </c>
      <c r="E258" s="419" t="s">
        <v>103</v>
      </c>
      <c r="F258" s="420" t="s">
        <v>104</v>
      </c>
      <c r="G258" s="421" t="s">
        <v>85</v>
      </c>
      <c r="H258" s="422">
        <v>12</v>
      </c>
      <c r="I258" s="423"/>
      <c r="J258" s="423">
        <f>ROUND(I258*H258,2)</f>
        <v>0</v>
      </c>
      <c r="K258" s="420" t="s">
        <v>862</v>
      </c>
      <c r="L258" s="120"/>
      <c r="M258" s="190" t="s">
        <v>792</v>
      </c>
      <c r="N258" s="191" t="s">
        <v>809</v>
      </c>
      <c r="O258" s="192">
        <v>0.14699999999999999</v>
      </c>
      <c r="P258" s="192">
        <f>O258*H258</f>
        <v>1.7639999999999998</v>
      </c>
      <c r="Q258" s="192">
        <v>0</v>
      </c>
      <c r="R258" s="192">
        <f>Q258*H258</f>
        <v>0</v>
      </c>
      <c r="S258" s="192">
        <v>0</v>
      </c>
      <c r="T258" s="193">
        <f>S258*H258</f>
        <v>0</v>
      </c>
      <c r="AR258" s="194" t="s">
        <v>863</v>
      </c>
      <c r="AT258" s="194" t="s">
        <v>512</v>
      </c>
      <c r="AU258" s="194" t="s">
        <v>240</v>
      </c>
      <c r="AY258" s="112" t="s">
        <v>858</v>
      </c>
      <c r="BE258" s="195">
        <f>IF(N258="základní",J258,0)</f>
        <v>0</v>
      </c>
      <c r="BF258" s="195">
        <f>IF(N258="snížená",J258,0)</f>
        <v>0</v>
      </c>
      <c r="BG258" s="195">
        <f>IF(N258="zákl. přenesená",J258,0)</f>
        <v>0</v>
      </c>
      <c r="BH258" s="195">
        <f>IF(N258="sníž. přenesená",J258,0)</f>
        <v>0</v>
      </c>
      <c r="BI258" s="195">
        <f>IF(N258="nulová",J258,0)</f>
        <v>0</v>
      </c>
      <c r="BJ258" s="112" t="s">
        <v>544</v>
      </c>
      <c r="BK258" s="195">
        <f>ROUND(I258*H258,2)</f>
        <v>0</v>
      </c>
      <c r="BL258" s="112" t="s">
        <v>863</v>
      </c>
      <c r="BM258" s="194" t="s">
        <v>3061</v>
      </c>
    </row>
    <row r="259" spans="2:65" s="119" customFormat="1" ht="29.25" x14ac:dyDescent="0.25">
      <c r="B259" s="120"/>
      <c r="D259" s="196" t="s">
        <v>865</v>
      </c>
      <c r="F259" s="197" t="s">
        <v>3062</v>
      </c>
      <c r="L259" s="120"/>
      <c r="M259" s="198"/>
      <c r="T259" s="199"/>
      <c r="AT259" s="112" t="s">
        <v>865</v>
      </c>
      <c r="AU259" s="112" t="s">
        <v>240</v>
      </c>
    </row>
    <row r="260" spans="2:65" s="119" customFormat="1" x14ac:dyDescent="0.25">
      <c r="B260" s="120"/>
      <c r="D260" s="200" t="s">
        <v>867</v>
      </c>
      <c r="F260" s="472" t="s">
        <v>3063</v>
      </c>
      <c r="L260" s="120"/>
      <c r="M260" s="198"/>
      <c r="T260" s="199"/>
      <c r="AT260" s="112" t="s">
        <v>867</v>
      </c>
      <c r="AU260" s="112" t="s">
        <v>240</v>
      </c>
    </row>
    <row r="261" spans="2:65" s="119" customFormat="1" ht="16.5" customHeight="1" x14ac:dyDescent="0.25">
      <c r="B261" s="120"/>
      <c r="C261" s="418" t="s">
        <v>1070</v>
      </c>
      <c r="D261" s="418" t="s">
        <v>512</v>
      </c>
      <c r="E261" s="419" t="s">
        <v>105</v>
      </c>
      <c r="F261" s="420" t="s">
        <v>106</v>
      </c>
      <c r="G261" s="421" t="s">
        <v>63</v>
      </c>
      <c r="H261" s="422">
        <v>0.88</v>
      </c>
      <c r="I261" s="423"/>
      <c r="J261" s="423">
        <f>ROUND(I261*H261,2)</f>
        <v>0</v>
      </c>
      <c r="K261" s="420" t="s">
        <v>862</v>
      </c>
      <c r="L261" s="120"/>
      <c r="M261" s="190" t="s">
        <v>792</v>
      </c>
      <c r="N261" s="191" t="s">
        <v>809</v>
      </c>
      <c r="O261" s="192">
        <v>28.484999999999999</v>
      </c>
      <c r="P261" s="192">
        <f>O261*H261</f>
        <v>25.066800000000001</v>
      </c>
      <c r="Q261" s="192">
        <v>1.05237</v>
      </c>
      <c r="R261" s="192">
        <f>Q261*H261</f>
        <v>0.92608560000000006</v>
      </c>
      <c r="S261" s="192">
        <v>0</v>
      </c>
      <c r="T261" s="193">
        <f>S261*H261</f>
        <v>0</v>
      </c>
      <c r="AR261" s="194" t="s">
        <v>863</v>
      </c>
      <c r="AT261" s="194" t="s">
        <v>512</v>
      </c>
      <c r="AU261" s="194" t="s">
        <v>240</v>
      </c>
      <c r="AY261" s="112" t="s">
        <v>858</v>
      </c>
      <c r="BE261" s="195">
        <f>IF(N261="základní",J261,0)</f>
        <v>0</v>
      </c>
      <c r="BF261" s="195">
        <f>IF(N261="snížená",J261,0)</f>
        <v>0</v>
      </c>
      <c r="BG261" s="195">
        <f>IF(N261="zákl. přenesená",J261,0)</f>
        <v>0</v>
      </c>
      <c r="BH261" s="195">
        <f>IF(N261="sníž. přenesená",J261,0)</f>
        <v>0</v>
      </c>
      <c r="BI261" s="195">
        <f>IF(N261="nulová",J261,0)</f>
        <v>0</v>
      </c>
      <c r="BJ261" s="112" t="s">
        <v>544</v>
      </c>
      <c r="BK261" s="195">
        <f>ROUND(I261*H261,2)</f>
        <v>0</v>
      </c>
      <c r="BL261" s="112" t="s">
        <v>863</v>
      </c>
      <c r="BM261" s="194" t="s">
        <v>3064</v>
      </c>
    </row>
    <row r="262" spans="2:65" s="119" customFormat="1" ht="29.25" x14ac:dyDescent="0.25">
      <c r="B262" s="120"/>
      <c r="D262" s="196" t="s">
        <v>865</v>
      </c>
      <c r="F262" s="197" t="s">
        <v>3065</v>
      </c>
      <c r="L262" s="120"/>
      <c r="M262" s="198"/>
      <c r="T262" s="199"/>
      <c r="AT262" s="112" t="s">
        <v>865</v>
      </c>
      <c r="AU262" s="112" t="s">
        <v>240</v>
      </c>
    </row>
    <row r="263" spans="2:65" s="119" customFormat="1" x14ac:dyDescent="0.25">
      <c r="B263" s="120"/>
      <c r="D263" s="200" t="s">
        <v>867</v>
      </c>
      <c r="F263" s="472" t="s">
        <v>3066</v>
      </c>
      <c r="L263" s="120"/>
      <c r="M263" s="198"/>
      <c r="T263" s="199"/>
      <c r="AT263" s="112" t="s">
        <v>867</v>
      </c>
      <c r="AU263" s="112" t="s">
        <v>240</v>
      </c>
    </row>
    <row r="264" spans="2:65" s="119" customFormat="1" ht="24.2" customHeight="1" x14ac:dyDescent="0.25">
      <c r="B264" s="120"/>
      <c r="C264" s="418" t="s">
        <v>1079</v>
      </c>
      <c r="D264" s="418" t="s">
        <v>512</v>
      </c>
      <c r="E264" s="419" t="s">
        <v>1255</v>
      </c>
      <c r="F264" s="420" t="s">
        <v>1256</v>
      </c>
      <c r="G264" s="421" t="s">
        <v>66</v>
      </c>
      <c r="H264" s="422">
        <v>10.54</v>
      </c>
      <c r="I264" s="423"/>
      <c r="J264" s="423">
        <f>ROUND(I264*H264,2)</f>
        <v>0</v>
      </c>
      <c r="K264" s="420" t="s">
        <v>862</v>
      </c>
      <c r="L264" s="120"/>
      <c r="M264" s="190" t="s">
        <v>792</v>
      </c>
      <c r="N264" s="191" t="s">
        <v>809</v>
      </c>
      <c r="O264" s="192">
        <v>0.50600000000000001</v>
      </c>
      <c r="P264" s="192">
        <f>O264*H264</f>
        <v>5.33324</v>
      </c>
      <c r="Q264" s="192">
        <v>5.2499999999999998E-2</v>
      </c>
      <c r="R264" s="192">
        <f>Q264*H264</f>
        <v>0.5533499999999999</v>
      </c>
      <c r="S264" s="192">
        <v>0</v>
      </c>
      <c r="T264" s="193">
        <f>S264*H264</f>
        <v>0</v>
      </c>
      <c r="AR264" s="194" t="s">
        <v>863</v>
      </c>
      <c r="AT264" s="194" t="s">
        <v>512</v>
      </c>
      <c r="AU264" s="194" t="s">
        <v>240</v>
      </c>
      <c r="AY264" s="112" t="s">
        <v>858</v>
      </c>
      <c r="BE264" s="195">
        <f>IF(N264="základní",J264,0)</f>
        <v>0</v>
      </c>
      <c r="BF264" s="195">
        <f>IF(N264="snížená",J264,0)</f>
        <v>0</v>
      </c>
      <c r="BG264" s="195">
        <f>IF(N264="zákl. přenesená",J264,0)</f>
        <v>0</v>
      </c>
      <c r="BH264" s="195">
        <f>IF(N264="sníž. přenesená",J264,0)</f>
        <v>0</v>
      </c>
      <c r="BI264" s="195">
        <f>IF(N264="nulová",J264,0)</f>
        <v>0</v>
      </c>
      <c r="BJ264" s="112" t="s">
        <v>544</v>
      </c>
      <c r="BK264" s="195">
        <f>ROUND(I264*H264,2)</f>
        <v>0</v>
      </c>
      <c r="BL264" s="112" t="s">
        <v>863</v>
      </c>
      <c r="BM264" s="194" t="s">
        <v>3067</v>
      </c>
    </row>
    <row r="265" spans="2:65" s="119" customFormat="1" ht="19.5" x14ac:dyDescent="0.25">
      <c r="B265" s="120"/>
      <c r="D265" s="196" t="s">
        <v>865</v>
      </c>
      <c r="F265" s="197" t="s">
        <v>1258</v>
      </c>
      <c r="L265" s="120"/>
      <c r="M265" s="198"/>
      <c r="T265" s="199"/>
      <c r="AT265" s="112" t="s">
        <v>865</v>
      </c>
      <c r="AU265" s="112" t="s">
        <v>240</v>
      </c>
    </row>
    <row r="266" spans="2:65" s="119" customFormat="1" x14ac:dyDescent="0.25">
      <c r="B266" s="120"/>
      <c r="D266" s="200" t="s">
        <v>867</v>
      </c>
      <c r="F266" s="472" t="s">
        <v>1259</v>
      </c>
      <c r="L266" s="120"/>
      <c r="M266" s="198"/>
      <c r="T266" s="199"/>
      <c r="AT266" s="112" t="s">
        <v>867</v>
      </c>
      <c r="AU266" s="112" t="s">
        <v>240</v>
      </c>
    </row>
    <row r="267" spans="2:65" s="202" customFormat="1" ht="22.5" x14ac:dyDescent="0.25">
      <c r="B267" s="203"/>
      <c r="D267" s="196" t="s">
        <v>869</v>
      </c>
      <c r="E267" s="204" t="s">
        <v>792</v>
      </c>
      <c r="F267" s="205" t="s">
        <v>3068</v>
      </c>
      <c r="H267" s="206">
        <v>10.54</v>
      </c>
      <c r="L267" s="203"/>
      <c r="M267" s="207"/>
      <c r="T267" s="208"/>
      <c r="AT267" s="204" t="s">
        <v>869</v>
      </c>
      <c r="AU267" s="204" t="s">
        <v>240</v>
      </c>
      <c r="AV267" s="202" t="s">
        <v>240</v>
      </c>
      <c r="AW267" s="202" t="s">
        <v>871</v>
      </c>
      <c r="AX267" s="202" t="s">
        <v>857</v>
      </c>
      <c r="AY267" s="204" t="s">
        <v>858</v>
      </c>
    </row>
    <row r="268" spans="2:65" s="119" customFormat="1" ht="24.2" customHeight="1" x14ac:dyDescent="0.25">
      <c r="B268" s="120"/>
      <c r="C268" s="418" t="s">
        <v>1088</v>
      </c>
      <c r="D268" s="418" t="s">
        <v>512</v>
      </c>
      <c r="E268" s="419" t="s">
        <v>107</v>
      </c>
      <c r="F268" s="420" t="s">
        <v>108</v>
      </c>
      <c r="G268" s="421" t="s">
        <v>66</v>
      </c>
      <c r="H268" s="422">
        <v>75.128</v>
      </c>
      <c r="I268" s="423"/>
      <c r="J268" s="423">
        <f>ROUND(I268*H268,2)</f>
        <v>0</v>
      </c>
      <c r="K268" s="420" t="s">
        <v>862</v>
      </c>
      <c r="L268" s="120"/>
      <c r="M268" s="190" t="s">
        <v>792</v>
      </c>
      <c r="N268" s="191" t="s">
        <v>809</v>
      </c>
      <c r="O268" s="192">
        <v>0.52</v>
      </c>
      <c r="P268" s="192">
        <f>O268*H268</f>
        <v>39.066560000000003</v>
      </c>
      <c r="Q268" s="192">
        <v>6.1719999999999997E-2</v>
      </c>
      <c r="R268" s="192">
        <f>Q268*H268</f>
        <v>4.6369001599999997</v>
      </c>
      <c r="S268" s="192">
        <v>0</v>
      </c>
      <c r="T268" s="193">
        <f>S268*H268</f>
        <v>0</v>
      </c>
      <c r="AR268" s="194" t="s">
        <v>863</v>
      </c>
      <c r="AT268" s="194" t="s">
        <v>512</v>
      </c>
      <c r="AU268" s="194" t="s">
        <v>240</v>
      </c>
      <c r="AY268" s="112" t="s">
        <v>858</v>
      </c>
      <c r="BE268" s="195">
        <f>IF(N268="základní",J268,0)</f>
        <v>0</v>
      </c>
      <c r="BF268" s="195">
        <f>IF(N268="snížená",J268,0)</f>
        <v>0</v>
      </c>
      <c r="BG268" s="195">
        <f>IF(N268="zákl. přenesená",J268,0)</f>
        <v>0</v>
      </c>
      <c r="BH268" s="195">
        <f>IF(N268="sníž. přenesená",J268,0)</f>
        <v>0</v>
      </c>
      <c r="BI268" s="195">
        <f>IF(N268="nulová",J268,0)</f>
        <v>0</v>
      </c>
      <c r="BJ268" s="112" t="s">
        <v>544</v>
      </c>
      <c r="BK268" s="195">
        <f>ROUND(I268*H268,2)</f>
        <v>0</v>
      </c>
      <c r="BL268" s="112" t="s">
        <v>863</v>
      </c>
      <c r="BM268" s="194" t="s">
        <v>3069</v>
      </c>
    </row>
    <row r="269" spans="2:65" s="119" customFormat="1" ht="19.5" x14ac:dyDescent="0.25">
      <c r="B269" s="120"/>
      <c r="D269" s="196" t="s">
        <v>865</v>
      </c>
      <c r="F269" s="197" t="s">
        <v>1263</v>
      </c>
      <c r="L269" s="120"/>
      <c r="M269" s="198"/>
      <c r="T269" s="199"/>
      <c r="AT269" s="112" t="s">
        <v>865</v>
      </c>
      <c r="AU269" s="112" t="s">
        <v>240</v>
      </c>
    </row>
    <row r="270" spans="2:65" s="119" customFormat="1" x14ac:dyDescent="0.25">
      <c r="B270" s="120"/>
      <c r="D270" s="200" t="s">
        <v>867</v>
      </c>
      <c r="F270" s="472" t="s">
        <v>1264</v>
      </c>
      <c r="L270" s="120"/>
      <c r="M270" s="198"/>
      <c r="T270" s="199"/>
      <c r="AT270" s="112" t="s">
        <v>867</v>
      </c>
      <c r="AU270" s="112" t="s">
        <v>240</v>
      </c>
    </row>
    <row r="271" spans="2:65" s="202" customFormat="1" ht="11.25" x14ac:dyDescent="0.25">
      <c r="B271" s="203"/>
      <c r="D271" s="196" t="s">
        <v>869</v>
      </c>
      <c r="E271" s="204" t="s">
        <v>792</v>
      </c>
      <c r="F271" s="205" t="s">
        <v>3070</v>
      </c>
      <c r="H271" s="206">
        <v>18.347999999999999</v>
      </c>
      <c r="L271" s="203"/>
      <c r="M271" s="207"/>
      <c r="T271" s="208"/>
      <c r="AT271" s="204" t="s">
        <v>869</v>
      </c>
      <c r="AU271" s="204" t="s">
        <v>240</v>
      </c>
      <c r="AV271" s="202" t="s">
        <v>240</v>
      </c>
      <c r="AW271" s="202" t="s">
        <v>871</v>
      </c>
      <c r="AX271" s="202" t="s">
        <v>857</v>
      </c>
      <c r="AY271" s="204" t="s">
        <v>858</v>
      </c>
    </row>
    <row r="272" spans="2:65" s="202" customFormat="1" ht="11.25" x14ac:dyDescent="0.25">
      <c r="B272" s="203"/>
      <c r="D272" s="196" t="s">
        <v>869</v>
      </c>
      <c r="E272" s="204" t="s">
        <v>792</v>
      </c>
      <c r="F272" s="205" t="s">
        <v>3071</v>
      </c>
      <c r="H272" s="206">
        <v>9.18</v>
      </c>
      <c r="L272" s="203"/>
      <c r="M272" s="207"/>
      <c r="T272" s="208"/>
      <c r="AT272" s="204" t="s">
        <v>869</v>
      </c>
      <c r="AU272" s="204" t="s">
        <v>240</v>
      </c>
      <c r="AV272" s="202" t="s">
        <v>240</v>
      </c>
      <c r="AW272" s="202" t="s">
        <v>871</v>
      </c>
      <c r="AX272" s="202" t="s">
        <v>857</v>
      </c>
      <c r="AY272" s="204" t="s">
        <v>858</v>
      </c>
    </row>
    <row r="273" spans="2:65" s="202" customFormat="1" ht="11.25" x14ac:dyDescent="0.25">
      <c r="B273" s="203"/>
      <c r="D273" s="196" t="s">
        <v>869</v>
      </c>
      <c r="E273" s="204" t="s">
        <v>792</v>
      </c>
      <c r="F273" s="205" t="s">
        <v>3072</v>
      </c>
      <c r="H273" s="206">
        <v>47.6</v>
      </c>
      <c r="L273" s="203"/>
      <c r="M273" s="207"/>
      <c r="T273" s="208"/>
      <c r="AT273" s="204" t="s">
        <v>869</v>
      </c>
      <c r="AU273" s="204" t="s">
        <v>240</v>
      </c>
      <c r="AV273" s="202" t="s">
        <v>240</v>
      </c>
      <c r="AW273" s="202" t="s">
        <v>871</v>
      </c>
      <c r="AX273" s="202" t="s">
        <v>857</v>
      </c>
      <c r="AY273" s="204" t="s">
        <v>858</v>
      </c>
    </row>
    <row r="274" spans="2:65" s="119" customFormat="1" ht="24.2" customHeight="1" x14ac:dyDescent="0.25">
      <c r="B274" s="120"/>
      <c r="C274" s="418" t="s">
        <v>1096</v>
      </c>
      <c r="D274" s="418" t="s">
        <v>512</v>
      </c>
      <c r="E274" s="419" t="s">
        <v>109</v>
      </c>
      <c r="F274" s="420" t="s">
        <v>110</v>
      </c>
      <c r="G274" s="421" t="s">
        <v>66</v>
      </c>
      <c r="H274" s="422">
        <v>61.131</v>
      </c>
      <c r="I274" s="423"/>
      <c r="J274" s="423">
        <f>ROUND(I274*H274,2)</f>
        <v>0</v>
      </c>
      <c r="K274" s="420" t="s">
        <v>862</v>
      </c>
      <c r="L274" s="120"/>
      <c r="M274" s="190" t="s">
        <v>792</v>
      </c>
      <c r="N274" s="191" t="s">
        <v>809</v>
      </c>
      <c r="O274" s="192">
        <v>0.54600000000000004</v>
      </c>
      <c r="P274" s="192">
        <f>O274*H274</f>
        <v>33.377526000000003</v>
      </c>
      <c r="Q274" s="192">
        <v>7.9210000000000003E-2</v>
      </c>
      <c r="R274" s="192">
        <f>Q274*H274</f>
        <v>4.8421865100000003</v>
      </c>
      <c r="S274" s="192">
        <v>0</v>
      </c>
      <c r="T274" s="193">
        <f>S274*H274</f>
        <v>0</v>
      </c>
      <c r="AR274" s="194" t="s">
        <v>863</v>
      </c>
      <c r="AT274" s="194" t="s">
        <v>512</v>
      </c>
      <c r="AU274" s="194" t="s">
        <v>240</v>
      </c>
      <c r="AY274" s="112" t="s">
        <v>858</v>
      </c>
      <c r="BE274" s="195">
        <f>IF(N274="základní",J274,0)</f>
        <v>0</v>
      </c>
      <c r="BF274" s="195">
        <f>IF(N274="snížená",J274,0)</f>
        <v>0</v>
      </c>
      <c r="BG274" s="195">
        <f>IF(N274="zákl. přenesená",J274,0)</f>
        <v>0</v>
      </c>
      <c r="BH274" s="195">
        <f>IF(N274="sníž. přenesená",J274,0)</f>
        <v>0</v>
      </c>
      <c r="BI274" s="195">
        <f>IF(N274="nulová",J274,0)</f>
        <v>0</v>
      </c>
      <c r="BJ274" s="112" t="s">
        <v>544</v>
      </c>
      <c r="BK274" s="195">
        <f>ROUND(I274*H274,2)</f>
        <v>0</v>
      </c>
      <c r="BL274" s="112" t="s">
        <v>863</v>
      </c>
      <c r="BM274" s="194" t="s">
        <v>3073</v>
      </c>
    </row>
    <row r="275" spans="2:65" s="119" customFormat="1" ht="19.5" x14ac:dyDescent="0.25">
      <c r="B275" s="120"/>
      <c r="D275" s="196" t="s">
        <v>865</v>
      </c>
      <c r="F275" s="197" t="s">
        <v>1268</v>
      </c>
      <c r="L275" s="120"/>
      <c r="M275" s="198"/>
      <c r="T275" s="199"/>
      <c r="AT275" s="112" t="s">
        <v>865</v>
      </c>
      <c r="AU275" s="112" t="s">
        <v>240</v>
      </c>
    </row>
    <row r="276" spans="2:65" s="119" customFormat="1" x14ac:dyDescent="0.25">
      <c r="B276" s="120"/>
      <c r="D276" s="200" t="s">
        <v>867</v>
      </c>
      <c r="F276" s="472" t="s">
        <v>1269</v>
      </c>
      <c r="L276" s="120"/>
      <c r="M276" s="198"/>
      <c r="T276" s="199"/>
      <c r="AT276" s="112" t="s">
        <v>867</v>
      </c>
      <c r="AU276" s="112" t="s">
        <v>240</v>
      </c>
    </row>
    <row r="277" spans="2:65" s="202" customFormat="1" ht="22.5" x14ac:dyDescent="0.25">
      <c r="B277" s="203"/>
      <c r="D277" s="196" t="s">
        <v>869</v>
      </c>
      <c r="E277" s="204" t="s">
        <v>792</v>
      </c>
      <c r="F277" s="205" t="s">
        <v>3074</v>
      </c>
      <c r="H277" s="206">
        <v>61.131</v>
      </c>
      <c r="L277" s="203"/>
      <c r="M277" s="207"/>
      <c r="T277" s="208"/>
      <c r="AT277" s="204" t="s">
        <v>869</v>
      </c>
      <c r="AU277" s="204" t="s">
        <v>240</v>
      </c>
      <c r="AV277" s="202" t="s">
        <v>240</v>
      </c>
      <c r="AW277" s="202" t="s">
        <v>871</v>
      </c>
      <c r="AX277" s="202" t="s">
        <v>857</v>
      </c>
      <c r="AY277" s="204" t="s">
        <v>858</v>
      </c>
    </row>
    <row r="278" spans="2:65" s="119" customFormat="1" ht="24.2" customHeight="1" x14ac:dyDescent="0.25">
      <c r="B278" s="120"/>
      <c r="C278" s="418" t="s">
        <v>1111</v>
      </c>
      <c r="D278" s="418" t="s">
        <v>512</v>
      </c>
      <c r="E278" s="419" t="s">
        <v>1277</v>
      </c>
      <c r="F278" s="420" t="s">
        <v>1278</v>
      </c>
      <c r="G278" s="421" t="s">
        <v>85</v>
      </c>
      <c r="H278" s="422">
        <v>47.674999999999997</v>
      </c>
      <c r="I278" s="423"/>
      <c r="J278" s="423">
        <f>ROUND(I278*H278,2)</f>
        <v>0</v>
      </c>
      <c r="K278" s="420" t="s">
        <v>862</v>
      </c>
      <c r="L278" s="120"/>
      <c r="M278" s="190" t="s">
        <v>792</v>
      </c>
      <c r="N278" s="191" t="s">
        <v>809</v>
      </c>
      <c r="O278" s="192">
        <v>0.18</v>
      </c>
      <c r="P278" s="192">
        <f>O278*H278</f>
        <v>8.5814999999999984</v>
      </c>
      <c r="Q278" s="192">
        <v>1.2E-4</v>
      </c>
      <c r="R278" s="192">
        <f>Q278*H278</f>
        <v>5.7209999999999995E-3</v>
      </c>
      <c r="S278" s="192">
        <v>0</v>
      </c>
      <c r="T278" s="193">
        <f>S278*H278</f>
        <v>0</v>
      </c>
      <c r="AR278" s="194" t="s">
        <v>863</v>
      </c>
      <c r="AT278" s="194" t="s">
        <v>512</v>
      </c>
      <c r="AU278" s="194" t="s">
        <v>240</v>
      </c>
      <c r="AY278" s="112" t="s">
        <v>858</v>
      </c>
      <c r="BE278" s="195">
        <f>IF(N278="základní",J278,0)</f>
        <v>0</v>
      </c>
      <c r="BF278" s="195">
        <f>IF(N278="snížená",J278,0)</f>
        <v>0</v>
      </c>
      <c r="BG278" s="195">
        <f>IF(N278="zákl. přenesená",J278,0)</f>
        <v>0</v>
      </c>
      <c r="BH278" s="195">
        <f>IF(N278="sníž. přenesená",J278,0)</f>
        <v>0</v>
      </c>
      <c r="BI278" s="195">
        <f>IF(N278="nulová",J278,0)</f>
        <v>0</v>
      </c>
      <c r="BJ278" s="112" t="s">
        <v>544</v>
      </c>
      <c r="BK278" s="195">
        <f>ROUND(I278*H278,2)</f>
        <v>0</v>
      </c>
      <c r="BL278" s="112" t="s">
        <v>863</v>
      </c>
      <c r="BM278" s="194" t="s">
        <v>3075</v>
      </c>
    </row>
    <row r="279" spans="2:65" s="119" customFormat="1" x14ac:dyDescent="0.25">
      <c r="B279" s="120"/>
      <c r="D279" s="196" t="s">
        <v>865</v>
      </c>
      <c r="F279" s="197" t="s">
        <v>1280</v>
      </c>
      <c r="L279" s="120"/>
      <c r="M279" s="198"/>
      <c r="T279" s="199"/>
      <c r="AT279" s="112" t="s">
        <v>865</v>
      </c>
      <c r="AU279" s="112" t="s">
        <v>240</v>
      </c>
    </row>
    <row r="280" spans="2:65" s="119" customFormat="1" x14ac:dyDescent="0.25">
      <c r="B280" s="120"/>
      <c r="D280" s="200" t="s">
        <v>867</v>
      </c>
      <c r="F280" s="472" t="s">
        <v>1281</v>
      </c>
      <c r="L280" s="120"/>
      <c r="M280" s="198"/>
      <c r="T280" s="199"/>
      <c r="AT280" s="112" t="s">
        <v>867</v>
      </c>
      <c r="AU280" s="112" t="s">
        <v>240</v>
      </c>
    </row>
    <row r="281" spans="2:65" s="202" customFormat="1" ht="11.25" x14ac:dyDescent="0.25">
      <c r="B281" s="203"/>
      <c r="D281" s="196" t="s">
        <v>869</v>
      </c>
      <c r="E281" s="204" t="s">
        <v>792</v>
      </c>
      <c r="F281" s="205" t="s">
        <v>3076</v>
      </c>
      <c r="H281" s="206">
        <v>3.1</v>
      </c>
      <c r="L281" s="203"/>
      <c r="M281" s="207"/>
      <c r="T281" s="208"/>
      <c r="AT281" s="204" t="s">
        <v>869</v>
      </c>
      <c r="AU281" s="204" t="s">
        <v>240</v>
      </c>
      <c r="AV281" s="202" t="s">
        <v>240</v>
      </c>
      <c r="AW281" s="202" t="s">
        <v>871</v>
      </c>
      <c r="AX281" s="202" t="s">
        <v>857</v>
      </c>
      <c r="AY281" s="204" t="s">
        <v>858</v>
      </c>
    </row>
    <row r="282" spans="2:65" s="209" customFormat="1" ht="11.25" x14ac:dyDescent="0.25">
      <c r="B282" s="210"/>
      <c r="D282" s="196" t="s">
        <v>869</v>
      </c>
      <c r="E282" s="211" t="s">
        <v>792</v>
      </c>
      <c r="F282" s="212" t="s">
        <v>3077</v>
      </c>
      <c r="H282" s="211" t="s">
        <v>792</v>
      </c>
      <c r="L282" s="210"/>
      <c r="M282" s="213"/>
      <c r="T282" s="214"/>
      <c r="AT282" s="211" t="s">
        <v>869</v>
      </c>
      <c r="AU282" s="211" t="s">
        <v>240</v>
      </c>
      <c r="AV282" s="209" t="s">
        <v>544</v>
      </c>
      <c r="AW282" s="209" t="s">
        <v>871</v>
      </c>
      <c r="AX282" s="209" t="s">
        <v>857</v>
      </c>
      <c r="AY282" s="211" t="s">
        <v>858</v>
      </c>
    </row>
    <row r="283" spans="2:65" s="202" customFormat="1" ht="11.25" x14ac:dyDescent="0.25">
      <c r="B283" s="203"/>
      <c r="D283" s="196" t="s">
        <v>869</v>
      </c>
      <c r="E283" s="204" t="s">
        <v>792</v>
      </c>
      <c r="F283" s="205" t="s">
        <v>3078</v>
      </c>
      <c r="H283" s="206">
        <v>6.22</v>
      </c>
      <c r="L283" s="203"/>
      <c r="M283" s="207"/>
      <c r="T283" s="208"/>
      <c r="AT283" s="204" t="s">
        <v>869</v>
      </c>
      <c r="AU283" s="204" t="s">
        <v>240</v>
      </c>
      <c r="AV283" s="202" t="s">
        <v>240</v>
      </c>
      <c r="AW283" s="202" t="s">
        <v>871</v>
      </c>
      <c r="AX283" s="202" t="s">
        <v>857</v>
      </c>
      <c r="AY283" s="204" t="s">
        <v>858</v>
      </c>
    </row>
    <row r="284" spans="2:65" s="202" customFormat="1" ht="11.25" x14ac:dyDescent="0.25">
      <c r="B284" s="203"/>
      <c r="D284" s="196" t="s">
        <v>869</v>
      </c>
      <c r="E284" s="204" t="s">
        <v>792</v>
      </c>
      <c r="F284" s="205" t="s">
        <v>3079</v>
      </c>
      <c r="H284" s="206">
        <v>2.7</v>
      </c>
      <c r="L284" s="203"/>
      <c r="M284" s="207"/>
      <c r="T284" s="208"/>
      <c r="AT284" s="204" t="s">
        <v>869</v>
      </c>
      <c r="AU284" s="204" t="s">
        <v>240</v>
      </c>
      <c r="AV284" s="202" t="s">
        <v>240</v>
      </c>
      <c r="AW284" s="202" t="s">
        <v>871</v>
      </c>
      <c r="AX284" s="202" t="s">
        <v>857</v>
      </c>
      <c r="AY284" s="204" t="s">
        <v>858</v>
      </c>
    </row>
    <row r="285" spans="2:65" s="202" customFormat="1" ht="11.25" x14ac:dyDescent="0.25">
      <c r="B285" s="203"/>
      <c r="D285" s="196" t="s">
        <v>869</v>
      </c>
      <c r="E285" s="204" t="s">
        <v>792</v>
      </c>
      <c r="F285" s="205" t="s">
        <v>3080</v>
      </c>
      <c r="H285" s="206">
        <v>14</v>
      </c>
      <c r="L285" s="203"/>
      <c r="M285" s="207"/>
      <c r="T285" s="208"/>
      <c r="AT285" s="204" t="s">
        <v>869</v>
      </c>
      <c r="AU285" s="204" t="s">
        <v>240</v>
      </c>
      <c r="AV285" s="202" t="s">
        <v>240</v>
      </c>
      <c r="AW285" s="202" t="s">
        <v>871</v>
      </c>
      <c r="AX285" s="202" t="s">
        <v>857</v>
      </c>
      <c r="AY285" s="204" t="s">
        <v>858</v>
      </c>
    </row>
    <row r="286" spans="2:65" s="202" customFormat="1" ht="22.5" x14ac:dyDescent="0.25">
      <c r="B286" s="203"/>
      <c r="D286" s="196" t="s">
        <v>869</v>
      </c>
      <c r="E286" s="204" t="s">
        <v>792</v>
      </c>
      <c r="F286" s="205" t="s">
        <v>3081</v>
      </c>
      <c r="H286" s="206">
        <v>19.215</v>
      </c>
      <c r="L286" s="203"/>
      <c r="M286" s="207"/>
      <c r="T286" s="208"/>
      <c r="AT286" s="204" t="s">
        <v>869</v>
      </c>
      <c r="AU286" s="204" t="s">
        <v>240</v>
      </c>
      <c r="AV286" s="202" t="s">
        <v>240</v>
      </c>
      <c r="AW286" s="202" t="s">
        <v>871</v>
      </c>
      <c r="AX286" s="202" t="s">
        <v>857</v>
      </c>
      <c r="AY286" s="204" t="s">
        <v>858</v>
      </c>
    </row>
    <row r="287" spans="2:65" s="202" customFormat="1" ht="11.25" x14ac:dyDescent="0.25">
      <c r="B287" s="203"/>
      <c r="D287" s="196" t="s">
        <v>869</v>
      </c>
      <c r="E287" s="204" t="s">
        <v>792</v>
      </c>
      <c r="F287" s="205" t="s">
        <v>3082</v>
      </c>
      <c r="H287" s="206">
        <v>2.44</v>
      </c>
      <c r="L287" s="203"/>
      <c r="M287" s="207"/>
      <c r="T287" s="208"/>
      <c r="AT287" s="204" t="s">
        <v>869</v>
      </c>
      <c r="AU287" s="204" t="s">
        <v>240</v>
      </c>
      <c r="AV287" s="202" t="s">
        <v>240</v>
      </c>
      <c r="AW287" s="202" t="s">
        <v>871</v>
      </c>
      <c r="AX287" s="202" t="s">
        <v>857</v>
      </c>
      <c r="AY287" s="204" t="s">
        <v>858</v>
      </c>
    </row>
    <row r="288" spans="2:65" s="119" customFormat="1" ht="24.2" customHeight="1" x14ac:dyDescent="0.25">
      <c r="B288" s="120"/>
      <c r="C288" s="418" t="s">
        <v>1127</v>
      </c>
      <c r="D288" s="418" t="s">
        <v>512</v>
      </c>
      <c r="E288" s="419" t="s">
        <v>111</v>
      </c>
      <c r="F288" s="420" t="s">
        <v>112</v>
      </c>
      <c r="G288" s="421" t="s">
        <v>85</v>
      </c>
      <c r="H288" s="422">
        <v>149.6</v>
      </c>
      <c r="I288" s="423"/>
      <c r="J288" s="423">
        <f>ROUND(I288*H288,2)</f>
        <v>0</v>
      </c>
      <c r="K288" s="420" t="s">
        <v>862</v>
      </c>
      <c r="L288" s="120"/>
      <c r="M288" s="190" t="s">
        <v>792</v>
      </c>
      <c r="N288" s="191" t="s">
        <v>809</v>
      </c>
      <c r="O288" s="192">
        <v>0.2</v>
      </c>
      <c r="P288" s="192">
        <f>O288*H288</f>
        <v>29.92</v>
      </c>
      <c r="Q288" s="192">
        <v>1.3999999999999999E-4</v>
      </c>
      <c r="R288" s="192">
        <f>Q288*H288</f>
        <v>2.0943999999999997E-2</v>
      </c>
      <c r="S288" s="192">
        <v>0</v>
      </c>
      <c r="T288" s="193">
        <f>S288*H288</f>
        <v>0</v>
      </c>
      <c r="AR288" s="194" t="s">
        <v>863</v>
      </c>
      <c r="AT288" s="194" t="s">
        <v>512</v>
      </c>
      <c r="AU288" s="194" t="s">
        <v>240</v>
      </c>
      <c r="AY288" s="112" t="s">
        <v>858</v>
      </c>
      <c r="BE288" s="195">
        <f>IF(N288="základní",J288,0)</f>
        <v>0</v>
      </c>
      <c r="BF288" s="195">
        <f>IF(N288="snížená",J288,0)</f>
        <v>0</v>
      </c>
      <c r="BG288" s="195">
        <f>IF(N288="zákl. přenesená",J288,0)</f>
        <v>0</v>
      </c>
      <c r="BH288" s="195">
        <f>IF(N288="sníž. přenesená",J288,0)</f>
        <v>0</v>
      </c>
      <c r="BI288" s="195">
        <f>IF(N288="nulová",J288,0)</f>
        <v>0</v>
      </c>
      <c r="BJ288" s="112" t="s">
        <v>544</v>
      </c>
      <c r="BK288" s="195">
        <f>ROUND(I288*H288,2)</f>
        <v>0</v>
      </c>
      <c r="BL288" s="112" t="s">
        <v>863</v>
      </c>
      <c r="BM288" s="194" t="s">
        <v>3083</v>
      </c>
    </row>
    <row r="289" spans="2:65" s="119" customFormat="1" x14ac:dyDescent="0.25">
      <c r="B289" s="120"/>
      <c r="D289" s="196" t="s">
        <v>865</v>
      </c>
      <c r="F289" s="197" t="s">
        <v>1294</v>
      </c>
      <c r="L289" s="120"/>
      <c r="M289" s="198"/>
      <c r="T289" s="199"/>
      <c r="AT289" s="112" t="s">
        <v>865</v>
      </c>
      <c r="AU289" s="112" t="s">
        <v>240</v>
      </c>
    </row>
    <row r="290" spans="2:65" s="119" customFormat="1" x14ac:dyDescent="0.25">
      <c r="B290" s="120"/>
      <c r="D290" s="200" t="s">
        <v>867</v>
      </c>
      <c r="F290" s="472" t="s">
        <v>1295</v>
      </c>
      <c r="L290" s="120"/>
      <c r="M290" s="198"/>
      <c r="T290" s="199"/>
      <c r="AT290" s="112" t="s">
        <v>867</v>
      </c>
      <c r="AU290" s="112" t="s">
        <v>240</v>
      </c>
    </row>
    <row r="291" spans="2:65" s="202" customFormat="1" ht="11.25" x14ac:dyDescent="0.25">
      <c r="B291" s="203"/>
      <c r="D291" s="196" t="s">
        <v>869</v>
      </c>
      <c r="E291" s="204" t="s">
        <v>792</v>
      </c>
      <c r="F291" s="205" t="s">
        <v>3084</v>
      </c>
      <c r="H291" s="206">
        <v>149.6</v>
      </c>
      <c r="L291" s="203"/>
      <c r="M291" s="207"/>
      <c r="T291" s="208"/>
      <c r="AT291" s="204" t="s">
        <v>869</v>
      </c>
      <c r="AU291" s="204" t="s">
        <v>240</v>
      </c>
      <c r="AV291" s="202" t="s">
        <v>240</v>
      </c>
      <c r="AW291" s="202" t="s">
        <v>871</v>
      </c>
      <c r="AX291" s="202" t="s">
        <v>857</v>
      </c>
      <c r="AY291" s="204" t="s">
        <v>858</v>
      </c>
    </row>
    <row r="292" spans="2:65" s="119" customFormat="1" ht="24.2" customHeight="1" x14ac:dyDescent="0.25">
      <c r="B292" s="120"/>
      <c r="C292" s="418" t="s">
        <v>1131</v>
      </c>
      <c r="D292" s="418" t="s">
        <v>512</v>
      </c>
      <c r="E292" s="419" t="s">
        <v>1298</v>
      </c>
      <c r="F292" s="420" t="s">
        <v>1299</v>
      </c>
      <c r="G292" s="421" t="s">
        <v>66</v>
      </c>
      <c r="H292" s="422">
        <v>6.3</v>
      </c>
      <c r="I292" s="423"/>
      <c r="J292" s="423">
        <f>ROUND(I292*H292,2)</f>
        <v>0</v>
      </c>
      <c r="K292" s="420" t="s">
        <v>862</v>
      </c>
      <c r="L292" s="120"/>
      <c r="M292" s="190" t="s">
        <v>792</v>
      </c>
      <c r="N292" s="191" t="s">
        <v>809</v>
      </c>
      <c r="O292" s="192">
        <v>0.82299999999999995</v>
      </c>
      <c r="P292" s="192">
        <f>O292*H292</f>
        <v>5.1848999999999998</v>
      </c>
      <c r="Q292" s="192">
        <v>6.232E-2</v>
      </c>
      <c r="R292" s="192">
        <f>Q292*H292</f>
        <v>0.39261599999999997</v>
      </c>
      <c r="S292" s="192">
        <v>0</v>
      </c>
      <c r="T292" s="193">
        <f>S292*H292</f>
        <v>0</v>
      </c>
      <c r="AR292" s="194" t="s">
        <v>863</v>
      </c>
      <c r="AT292" s="194" t="s">
        <v>512</v>
      </c>
      <c r="AU292" s="194" t="s">
        <v>240</v>
      </c>
      <c r="AY292" s="112" t="s">
        <v>858</v>
      </c>
      <c r="BE292" s="195">
        <f>IF(N292="základní",J292,0)</f>
        <v>0</v>
      </c>
      <c r="BF292" s="195">
        <f>IF(N292="snížená",J292,0)</f>
        <v>0</v>
      </c>
      <c r="BG292" s="195">
        <f>IF(N292="zákl. přenesená",J292,0)</f>
        <v>0</v>
      </c>
      <c r="BH292" s="195">
        <f>IF(N292="sníž. přenesená",J292,0)</f>
        <v>0</v>
      </c>
      <c r="BI292" s="195">
        <f>IF(N292="nulová",J292,0)</f>
        <v>0</v>
      </c>
      <c r="BJ292" s="112" t="s">
        <v>544</v>
      </c>
      <c r="BK292" s="195">
        <f>ROUND(I292*H292,2)</f>
        <v>0</v>
      </c>
      <c r="BL292" s="112" t="s">
        <v>863</v>
      </c>
      <c r="BM292" s="194" t="s">
        <v>3085</v>
      </c>
    </row>
    <row r="293" spans="2:65" s="119" customFormat="1" ht="19.5" x14ac:dyDescent="0.25">
      <c r="B293" s="120"/>
      <c r="D293" s="196" t="s">
        <v>865</v>
      </c>
      <c r="F293" s="197" t="s">
        <v>1301</v>
      </c>
      <c r="L293" s="120"/>
      <c r="M293" s="198"/>
      <c r="T293" s="199"/>
      <c r="AT293" s="112" t="s">
        <v>865</v>
      </c>
      <c r="AU293" s="112" t="s">
        <v>240</v>
      </c>
    </row>
    <row r="294" spans="2:65" s="119" customFormat="1" x14ac:dyDescent="0.25">
      <c r="B294" s="120"/>
      <c r="D294" s="200" t="s">
        <v>867</v>
      </c>
      <c r="F294" s="472" t="s">
        <v>1302</v>
      </c>
      <c r="L294" s="120"/>
      <c r="M294" s="198"/>
      <c r="T294" s="199"/>
      <c r="AT294" s="112" t="s">
        <v>867</v>
      </c>
      <c r="AU294" s="112" t="s">
        <v>240</v>
      </c>
    </row>
    <row r="295" spans="2:65" s="202" customFormat="1" ht="11.25" x14ac:dyDescent="0.25">
      <c r="B295" s="203"/>
      <c r="D295" s="196" t="s">
        <v>869</v>
      </c>
      <c r="E295" s="204" t="s">
        <v>792</v>
      </c>
      <c r="F295" s="205" t="s">
        <v>3086</v>
      </c>
      <c r="H295" s="206">
        <v>6.3</v>
      </c>
      <c r="L295" s="203"/>
      <c r="M295" s="207"/>
      <c r="T295" s="208"/>
      <c r="AT295" s="204" t="s">
        <v>869</v>
      </c>
      <c r="AU295" s="204" t="s">
        <v>240</v>
      </c>
      <c r="AV295" s="202" t="s">
        <v>240</v>
      </c>
      <c r="AW295" s="202" t="s">
        <v>871</v>
      </c>
      <c r="AX295" s="202" t="s">
        <v>857</v>
      </c>
      <c r="AY295" s="204" t="s">
        <v>858</v>
      </c>
    </row>
    <row r="296" spans="2:65" s="119" customFormat="1" ht="24.2" customHeight="1" x14ac:dyDescent="0.25">
      <c r="B296" s="120"/>
      <c r="C296" s="418" t="s">
        <v>284</v>
      </c>
      <c r="D296" s="418" t="s">
        <v>512</v>
      </c>
      <c r="E296" s="419" t="s">
        <v>3087</v>
      </c>
      <c r="F296" s="420" t="s">
        <v>3088</v>
      </c>
      <c r="G296" s="421" t="s">
        <v>66</v>
      </c>
      <c r="H296" s="422">
        <v>4.6719999999999997</v>
      </c>
      <c r="I296" s="423"/>
      <c r="J296" s="423">
        <f>ROUND(I296*H296,2)</f>
        <v>0</v>
      </c>
      <c r="K296" s="420" t="s">
        <v>862</v>
      </c>
      <c r="L296" s="120"/>
      <c r="M296" s="190" t="s">
        <v>792</v>
      </c>
      <c r="N296" s="191" t="s">
        <v>809</v>
      </c>
      <c r="O296" s="192">
        <v>1.1299999999999999</v>
      </c>
      <c r="P296" s="192">
        <f>O296*H296</f>
        <v>5.2793599999999996</v>
      </c>
      <c r="Q296" s="192">
        <v>0.17330000000000001</v>
      </c>
      <c r="R296" s="192">
        <f>Q296*H296</f>
        <v>0.80965759999999998</v>
      </c>
      <c r="S296" s="192">
        <v>0</v>
      </c>
      <c r="T296" s="193">
        <f>S296*H296</f>
        <v>0</v>
      </c>
      <c r="AR296" s="194" t="s">
        <v>863</v>
      </c>
      <c r="AT296" s="194" t="s">
        <v>512</v>
      </c>
      <c r="AU296" s="194" t="s">
        <v>240</v>
      </c>
      <c r="AY296" s="112" t="s">
        <v>858</v>
      </c>
      <c r="BE296" s="195">
        <f>IF(N296="základní",J296,0)</f>
        <v>0</v>
      </c>
      <c r="BF296" s="195">
        <f>IF(N296="snížená",J296,0)</f>
        <v>0</v>
      </c>
      <c r="BG296" s="195">
        <f>IF(N296="zákl. přenesená",J296,0)</f>
        <v>0</v>
      </c>
      <c r="BH296" s="195">
        <f>IF(N296="sníž. přenesená",J296,0)</f>
        <v>0</v>
      </c>
      <c r="BI296" s="195">
        <f>IF(N296="nulová",J296,0)</f>
        <v>0</v>
      </c>
      <c r="BJ296" s="112" t="s">
        <v>544</v>
      </c>
      <c r="BK296" s="195">
        <f>ROUND(I296*H296,2)</f>
        <v>0</v>
      </c>
      <c r="BL296" s="112" t="s">
        <v>863</v>
      </c>
      <c r="BM296" s="194" t="s">
        <v>3089</v>
      </c>
    </row>
    <row r="297" spans="2:65" s="119" customFormat="1" ht="19.5" x14ac:dyDescent="0.25">
      <c r="B297" s="120"/>
      <c r="D297" s="196" t="s">
        <v>865</v>
      </c>
      <c r="F297" s="197" t="s">
        <v>3090</v>
      </c>
      <c r="L297" s="120"/>
      <c r="M297" s="198"/>
      <c r="T297" s="199"/>
      <c r="AT297" s="112" t="s">
        <v>865</v>
      </c>
      <c r="AU297" s="112" t="s">
        <v>240</v>
      </c>
    </row>
    <row r="298" spans="2:65" s="119" customFormat="1" x14ac:dyDescent="0.25">
      <c r="B298" s="120"/>
      <c r="D298" s="200" t="s">
        <v>867</v>
      </c>
      <c r="F298" s="472" t="s">
        <v>3091</v>
      </c>
      <c r="L298" s="120"/>
      <c r="M298" s="198"/>
      <c r="T298" s="199"/>
      <c r="AT298" s="112" t="s">
        <v>867</v>
      </c>
      <c r="AU298" s="112" t="s">
        <v>240</v>
      </c>
    </row>
    <row r="299" spans="2:65" s="202" customFormat="1" ht="11.25" x14ac:dyDescent="0.25">
      <c r="B299" s="203"/>
      <c r="D299" s="196" t="s">
        <v>869</v>
      </c>
      <c r="E299" s="204" t="s">
        <v>792</v>
      </c>
      <c r="F299" s="205" t="s">
        <v>3092</v>
      </c>
      <c r="H299" s="206">
        <v>0.73799999999999999</v>
      </c>
      <c r="L299" s="203"/>
      <c r="M299" s="207"/>
      <c r="T299" s="208"/>
      <c r="AT299" s="204" t="s">
        <v>869</v>
      </c>
      <c r="AU299" s="204" t="s">
        <v>240</v>
      </c>
      <c r="AV299" s="202" t="s">
        <v>240</v>
      </c>
      <c r="AW299" s="202" t="s">
        <v>871</v>
      </c>
      <c r="AX299" s="202" t="s">
        <v>857</v>
      </c>
      <c r="AY299" s="204" t="s">
        <v>858</v>
      </c>
    </row>
    <row r="300" spans="2:65" s="202" customFormat="1" ht="11.25" x14ac:dyDescent="0.25">
      <c r="B300" s="203"/>
      <c r="D300" s="196" t="s">
        <v>869</v>
      </c>
      <c r="E300" s="204" t="s">
        <v>792</v>
      </c>
      <c r="F300" s="205" t="s">
        <v>3093</v>
      </c>
      <c r="H300" s="206">
        <v>0.68400000000000005</v>
      </c>
      <c r="L300" s="203"/>
      <c r="M300" s="207"/>
      <c r="T300" s="208"/>
      <c r="AT300" s="204" t="s">
        <v>869</v>
      </c>
      <c r="AU300" s="204" t="s">
        <v>240</v>
      </c>
      <c r="AV300" s="202" t="s">
        <v>240</v>
      </c>
      <c r="AW300" s="202" t="s">
        <v>871</v>
      </c>
      <c r="AX300" s="202" t="s">
        <v>857</v>
      </c>
      <c r="AY300" s="204" t="s">
        <v>858</v>
      </c>
    </row>
    <row r="301" spans="2:65" s="202" customFormat="1" ht="11.25" x14ac:dyDescent="0.25">
      <c r="B301" s="203"/>
      <c r="D301" s="196" t="s">
        <v>869</v>
      </c>
      <c r="E301" s="204" t="s">
        <v>792</v>
      </c>
      <c r="F301" s="205" t="s">
        <v>3094</v>
      </c>
      <c r="H301" s="206">
        <v>1.716</v>
      </c>
      <c r="L301" s="203"/>
      <c r="M301" s="207"/>
      <c r="T301" s="208"/>
      <c r="AT301" s="204" t="s">
        <v>869</v>
      </c>
      <c r="AU301" s="204" t="s">
        <v>240</v>
      </c>
      <c r="AV301" s="202" t="s">
        <v>240</v>
      </c>
      <c r="AW301" s="202" t="s">
        <v>871</v>
      </c>
      <c r="AX301" s="202" t="s">
        <v>857</v>
      </c>
      <c r="AY301" s="204" t="s">
        <v>858</v>
      </c>
    </row>
    <row r="302" spans="2:65" s="202" customFormat="1" ht="11.25" x14ac:dyDescent="0.25">
      <c r="B302" s="203"/>
      <c r="D302" s="196" t="s">
        <v>869</v>
      </c>
      <c r="E302" s="204" t="s">
        <v>792</v>
      </c>
      <c r="F302" s="205" t="s">
        <v>3095</v>
      </c>
      <c r="H302" s="206">
        <v>1.534</v>
      </c>
      <c r="L302" s="203"/>
      <c r="M302" s="207"/>
      <c r="T302" s="208"/>
      <c r="AT302" s="204" t="s">
        <v>869</v>
      </c>
      <c r="AU302" s="204" t="s">
        <v>240</v>
      </c>
      <c r="AV302" s="202" t="s">
        <v>240</v>
      </c>
      <c r="AW302" s="202" t="s">
        <v>871</v>
      </c>
      <c r="AX302" s="202" t="s">
        <v>857</v>
      </c>
      <c r="AY302" s="204" t="s">
        <v>858</v>
      </c>
    </row>
    <row r="303" spans="2:65" s="171" customFormat="1" ht="22.9" customHeight="1" x14ac:dyDescent="0.2">
      <c r="B303" s="172"/>
      <c r="D303" s="173" t="s">
        <v>854</v>
      </c>
      <c r="E303" s="181" t="s">
        <v>863</v>
      </c>
      <c r="F303" s="181" t="s">
        <v>1332</v>
      </c>
      <c r="J303" s="182">
        <f>BK303</f>
        <v>0</v>
      </c>
      <c r="L303" s="172"/>
      <c r="M303" s="176"/>
      <c r="P303" s="177">
        <f>SUM(P304:P374)</f>
        <v>1677.987969</v>
      </c>
      <c r="R303" s="177">
        <f>SUM(R304:R374)</f>
        <v>355.30658101999995</v>
      </c>
      <c r="T303" s="178">
        <f>SUM(T304:T374)</f>
        <v>0</v>
      </c>
      <c r="AR303" s="173" t="s">
        <v>544</v>
      </c>
      <c r="AT303" s="179" t="s">
        <v>854</v>
      </c>
      <c r="AU303" s="179" t="s">
        <v>544</v>
      </c>
      <c r="AY303" s="173" t="s">
        <v>858</v>
      </c>
      <c r="BK303" s="180">
        <f>SUM(BK304:BK374)</f>
        <v>0</v>
      </c>
    </row>
    <row r="304" spans="2:65" s="119" customFormat="1" ht="24.2" customHeight="1" x14ac:dyDescent="0.25">
      <c r="B304" s="120"/>
      <c r="C304" s="418" t="s">
        <v>1142</v>
      </c>
      <c r="D304" s="418" t="s">
        <v>512</v>
      </c>
      <c r="E304" s="419" t="s">
        <v>3096</v>
      </c>
      <c r="F304" s="420" t="s">
        <v>3097</v>
      </c>
      <c r="G304" s="421" t="s">
        <v>67</v>
      </c>
      <c r="H304" s="422">
        <v>8</v>
      </c>
      <c r="I304" s="423"/>
      <c r="J304" s="423">
        <f>ROUND(I304*H304,2)</f>
        <v>0</v>
      </c>
      <c r="K304" s="420" t="s">
        <v>862</v>
      </c>
      <c r="L304" s="120"/>
      <c r="M304" s="190" t="s">
        <v>792</v>
      </c>
      <c r="N304" s="191" t="s">
        <v>809</v>
      </c>
      <c r="O304" s="192">
        <v>0.41499999999999998</v>
      </c>
      <c r="P304" s="192">
        <f>O304*H304</f>
        <v>3.32</v>
      </c>
      <c r="Q304" s="192">
        <v>4.5900000000000003E-3</v>
      </c>
      <c r="R304" s="192">
        <f>Q304*H304</f>
        <v>3.6720000000000003E-2</v>
      </c>
      <c r="S304" s="192">
        <v>0</v>
      </c>
      <c r="T304" s="193">
        <f>S304*H304</f>
        <v>0</v>
      </c>
      <c r="AR304" s="194" t="s">
        <v>863</v>
      </c>
      <c r="AT304" s="194" t="s">
        <v>512</v>
      </c>
      <c r="AU304" s="194" t="s">
        <v>240</v>
      </c>
      <c r="AY304" s="112" t="s">
        <v>858</v>
      </c>
      <c r="BE304" s="195">
        <f>IF(N304="základní",J304,0)</f>
        <v>0</v>
      </c>
      <c r="BF304" s="195">
        <f>IF(N304="snížená",J304,0)</f>
        <v>0</v>
      </c>
      <c r="BG304" s="195">
        <f>IF(N304="zákl. přenesená",J304,0)</f>
        <v>0</v>
      </c>
      <c r="BH304" s="195">
        <f>IF(N304="sníž. přenesená",J304,0)</f>
        <v>0</v>
      </c>
      <c r="BI304" s="195">
        <f>IF(N304="nulová",J304,0)</f>
        <v>0</v>
      </c>
      <c r="BJ304" s="112" t="s">
        <v>544</v>
      </c>
      <c r="BK304" s="195">
        <f>ROUND(I304*H304,2)</f>
        <v>0</v>
      </c>
      <c r="BL304" s="112" t="s">
        <v>863</v>
      </c>
      <c r="BM304" s="194" t="s">
        <v>3098</v>
      </c>
    </row>
    <row r="305" spans="2:65" s="119" customFormat="1" ht="29.25" x14ac:dyDescent="0.25">
      <c r="B305" s="120"/>
      <c r="D305" s="196" t="s">
        <v>865</v>
      </c>
      <c r="F305" s="197" t="s">
        <v>3099</v>
      </c>
      <c r="L305" s="120"/>
      <c r="M305" s="198"/>
      <c r="T305" s="199"/>
      <c r="AT305" s="112" t="s">
        <v>865</v>
      </c>
      <c r="AU305" s="112" t="s">
        <v>240</v>
      </c>
    </row>
    <row r="306" spans="2:65" s="119" customFormat="1" x14ac:dyDescent="0.25">
      <c r="B306" s="120"/>
      <c r="D306" s="200" t="s">
        <v>867</v>
      </c>
      <c r="F306" s="472" t="s">
        <v>3100</v>
      </c>
      <c r="L306" s="120"/>
      <c r="M306" s="198"/>
      <c r="T306" s="199"/>
      <c r="AT306" s="112" t="s">
        <v>867</v>
      </c>
      <c r="AU306" s="112" t="s">
        <v>240</v>
      </c>
    </row>
    <row r="307" spans="2:65" s="202" customFormat="1" ht="11.25" x14ac:dyDescent="0.25">
      <c r="B307" s="203"/>
      <c r="D307" s="196" t="s">
        <v>869</v>
      </c>
      <c r="E307" s="204" t="s">
        <v>792</v>
      </c>
      <c r="F307" s="205" t="s">
        <v>3101</v>
      </c>
      <c r="H307" s="206">
        <v>8</v>
      </c>
      <c r="L307" s="203"/>
      <c r="M307" s="207"/>
      <c r="T307" s="208"/>
      <c r="AT307" s="204" t="s">
        <v>869</v>
      </c>
      <c r="AU307" s="204" t="s">
        <v>240</v>
      </c>
      <c r="AV307" s="202" t="s">
        <v>240</v>
      </c>
      <c r="AW307" s="202" t="s">
        <v>871</v>
      </c>
      <c r="AX307" s="202" t="s">
        <v>857</v>
      </c>
      <c r="AY307" s="204" t="s">
        <v>858</v>
      </c>
    </row>
    <row r="308" spans="2:65" s="119" customFormat="1" ht="16.5" customHeight="1" x14ac:dyDescent="0.25">
      <c r="B308" s="120"/>
      <c r="C308" s="432" t="s">
        <v>1148</v>
      </c>
      <c r="D308" s="432" t="s">
        <v>932</v>
      </c>
      <c r="E308" s="433" t="s">
        <v>3102</v>
      </c>
      <c r="F308" s="434" t="s">
        <v>3103</v>
      </c>
      <c r="G308" s="435" t="s">
        <v>67</v>
      </c>
      <c r="H308" s="436">
        <v>8</v>
      </c>
      <c r="I308" s="437"/>
      <c r="J308" s="437">
        <f>ROUND(I308*H308,2)</f>
        <v>0</v>
      </c>
      <c r="K308" s="434" t="s">
        <v>862</v>
      </c>
      <c r="L308" s="215"/>
      <c r="M308" s="216" t="s">
        <v>792</v>
      </c>
      <c r="N308" s="217" t="s">
        <v>809</v>
      </c>
      <c r="O308" s="192">
        <v>0</v>
      </c>
      <c r="P308" s="192">
        <f>O308*H308</f>
        <v>0</v>
      </c>
      <c r="Q308" s="192">
        <v>0.13600000000000001</v>
      </c>
      <c r="R308" s="192">
        <f>Q308*H308</f>
        <v>1.0880000000000001</v>
      </c>
      <c r="S308" s="192">
        <v>0</v>
      </c>
      <c r="T308" s="193">
        <f>S308*H308</f>
        <v>0</v>
      </c>
      <c r="AR308" s="194" t="s">
        <v>905</v>
      </c>
      <c r="AT308" s="194" t="s">
        <v>932</v>
      </c>
      <c r="AU308" s="194" t="s">
        <v>240</v>
      </c>
      <c r="AY308" s="112" t="s">
        <v>858</v>
      </c>
      <c r="BE308" s="195">
        <f>IF(N308="základní",J308,0)</f>
        <v>0</v>
      </c>
      <c r="BF308" s="195">
        <f>IF(N308="snížená",J308,0)</f>
        <v>0</v>
      </c>
      <c r="BG308" s="195">
        <f>IF(N308="zákl. přenesená",J308,0)</f>
        <v>0</v>
      </c>
      <c r="BH308" s="195">
        <f>IF(N308="sníž. přenesená",J308,0)</f>
        <v>0</v>
      </c>
      <c r="BI308" s="195">
        <f>IF(N308="nulová",J308,0)</f>
        <v>0</v>
      </c>
      <c r="BJ308" s="112" t="s">
        <v>544</v>
      </c>
      <c r="BK308" s="195">
        <f>ROUND(I308*H308,2)</f>
        <v>0</v>
      </c>
      <c r="BL308" s="112" t="s">
        <v>863</v>
      </c>
      <c r="BM308" s="194" t="s">
        <v>3104</v>
      </c>
    </row>
    <row r="309" spans="2:65" s="119" customFormat="1" x14ac:dyDescent="0.25">
      <c r="B309" s="120"/>
      <c r="D309" s="196" t="s">
        <v>865</v>
      </c>
      <c r="F309" s="197" t="s">
        <v>3103</v>
      </c>
      <c r="L309" s="120"/>
      <c r="M309" s="198"/>
      <c r="T309" s="199"/>
      <c r="AT309" s="112" t="s">
        <v>865</v>
      </c>
      <c r="AU309" s="112" t="s">
        <v>240</v>
      </c>
    </row>
    <row r="310" spans="2:65" s="119" customFormat="1" ht="16.5" customHeight="1" x14ac:dyDescent="0.25">
      <c r="B310" s="120"/>
      <c r="C310" s="418" t="s">
        <v>1155</v>
      </c>
      <c r="D310" s="418" t="s">
        <v>512</v>
      </c>
      <c r="E310" s="419" t="s">
        <v>1334</v>
      </c>
      <c r="F310" s="420" t="s">
        <v>1335</v>
      </c>
      <c r="G310" s="421" t="s">
        <v>51</v>
      </c>
      <c r="H310" s="422">
        <v>104.40900000000001</v>
      </c>
      <c r="I310" s="423"/>
      <c r="J310" s="423">
        <f>ROUND(I310*H310,2)</f>
        <v>0</v>
      </c>
      <c r="K310" s="420" t="s">
        <v>862</v>
      </c>
      <c r="L310" s="120"/>
      <c r="M310" s="190" t="s">
        <v>792</v>
      </c>
      <c r="N310" s="191" t="s">
        <v>809</v>
      </c>
      <c r="O310" s="192">
        <v>1.665</v>
      </c>
      <c r="P310" s="192">
        <f>O310*H310</f>
        <v>173.84098500000002</v>
      </c>
      <c r="Q310" s="192">
        <v>2.5020099999999998</v>
      </c>
      <c r="R310" s="192">
        <f>Q310*H310</f>
        <v>261.23236208999998</v>
      </c>
      <c r="S310" s="192">
        <v>0</v>
      </c>
      <c r="T310" s="193">
        <f>S310*H310</f>
        <v>0</v>
      </c>
      <c r="AR310" s="194" t="s">
        <v>863</v>
      </c>
      <c r="AT310" s="194" t="s">
        <v>512</v>
      </c>
      <c r="AU310" s="194" t="s">
        <v>240</v>
      </c>
      <c r="AY310" s="112" t="s">
        <v>858</v>
      </c>
      <c r="BE310" s="195">
        <f>IF(N310="základní",J310,0)</f>
        <v>0</v>
      </c>
      <c r="BF310" s="195">
        <f>IF(N310="snížená",J310,0)</f>
        <v>0</v>
      </c>
      <c r="BG310" s="195">
        <f>IF(N310="zákl. přenesená",J310,0)</f>
        <v>0</v>
      </c>
      <c r="BH310" s="195">
        <f>IF(N310="sníž. přenesená",J310,0)</f>
        <v>0</v>
      </c>
      <c r="BI310" s="195">
        <f>IF(N310="nulová",J310,0)</f>
        <v>0</v>
      </c>
      <c r="BJ310" s="112" t="s">
        <v>544</v>
      </c>
      <c r="BK310" s="195">
        <f>ROUND(I310*H310,2)</f>
        <v>0</v>
      </c>
      <c r="BL310" s="112" t="s">
        <v>863</v>
      </c>
      <c r="BM310" s="194" t="s">
        <v>3105</v>
      </c>
    </row>
    <row r="311" spans="2:65" s="119" customFormat="1" ht="29.25" x14ac:dyDescent="0.25">
      <c r="B311" s="120"/>
      <c r="D311" s="196" t="s">
        <v>865</v>
      </c>
      <c r="F311" s="197" t="s">
        <v>1337</v>
      </c>
      <c r="L311" s="120"/>
      <c r="M311" s="198"/>
      <c r="T311" s="199"/>
      <c r="AT311" s="112" t="s">
        <v>865</v>
      </c>
      <c r="AU311" s="112" t="s">
        <v>240</v>
      </c>
    </row>
    <row r="312" spans="2:65" s="119" customFormat="1" x14ac:dyDescent="0.25">
      <c r="B312" s="120"/>
      <c r="D312" s="200" t="s">
        <v>867</v>
      </c>
      <c r="F312" s="472" t="s">
        <v>1338</v>
      </c>
      <c r="L312" s="120"/>
      <c r="M312" s="198"/>
      <c r="T312" s="199"/>
      <c r="AT312" s="112" t="s">
        <v>867</v>
      </c>
      <c r="AU312" s="112" t="s">
        <v>240</v>
      </c>
    </row>
    <row r="313" spans="2:65" s="202" customFormat="1" ht="11.25" x14ac:dyDescent="0.25">
      <c r="B313" s="203"/>
      <c r="D313" s="196" t="s">
        <v>869</v>
      </c>
      <c r="E313" s="204" t="s">
        <v>792</v>
      </c>
      <c r="F313" s="205" t="s">
        <v>3106</v>
      </c>
      <c r="H313" s="206">
        <v>49.685000000000002</v>
      </c>
      <c r="L313" s="203"/>
      <c r="M313" s="207"/>
      <c r="T313" s="208"/>
      <c r="AT313" s="204" t="s">
        <v>869</v>
      </c>
      <c r="AU313" s="204" t="s">
        <v>240</v>
      </c>
      <c r="AV313" s="202" t="s">
        <v>240</v>
      </c>
      <c r="AW313" s="202" t="s">
        <v>871</v>
      </c>
      <c r="AX313" s="202" t="s">
        <v>857</v>
      </c>
      <c r="AY313" s="204" t="s">
        <v>858</v>
      </c>
    </row>
    <row r="314" spans="2:65" s="202" customFormat="1" ht="11.25" x14ac:dyDescent="0.25">
      <c r="B314" s="203"/>
      <c r="D314" s="196" t="s">
        <v>869</v>
      </c>
      <c r="E314" s="204" t="s">
        <v>792</v>
      </c>
      <c r="F314" s="205" t="s">
        <v>3107</v>
      </c>
      <c r="H314" s="206">
        <v>54.723999999999997</v>
      </c>
      <c r="L314" s="203"/>
      <c r="M314" s="207"/>
      <c r="T314" s="208"/>
      <c r="AT314" s="204" t="s">
        <v>869</v>
      </c>
      <c r="AU314" s="204" t="s">
        <v>240</v>
      </c>
      <c r="AV314" s="202" t="s">
        <v>240</v>
      </c>
      <c r="AW314" s="202" t="s">
        <v>871</v>
      </c>
      <c r="AX314" s="202" t="s">
        <v>857</v>
      </c>
      <c r="AY314" s="204" t="s">
        <v>858</v>
      </c>
    </row>
    <row r="315" spans="2:65" s="119" customFormat="1" ht="24.2" customHeight="1" x14ac:dyDescent="0.25">
      <c r="B315" s="120"/>
      <c r="C315" s="418" t="s">
        <v>1161</v>
      </c>
      <c r="D315" s="418" t="s">
        <v>512</v>
      </c>
      <c r="E315" s="419" t="s">
        <v>118</v>
      </c>
      <c r="F315" s="420" t="s">
        <v>119</v>
      </c>
      <c r="G315" s="421" t="s">
        <v>66</v>
      </c>
      <c r="H315" s="422">
        <v>633.08500000000004</v>
      </c>
      <c r="I315" s="423"/>
      <c r="J315" s="423">
        <f>ROUND(I315*H315,2)</f>
        <v>0</v>
      </c>
      <c r="K315" s="420" t="s">
        <v>862</v>
      </c>
      <c r="L315" s="120"/>
      <c r="M315" s="190" t="s">
        <v>792</v>
      </c>
      <c r="N315" s="191" t="s">
        <v>809</v>
      </c>
      <c r="O315" s="192">
        <v>0.377</v>
      </c>
      <c r="P315" s="192">
        <f>O315*H315</f>
        <v>238.673045</v>
      </c>
      <c r="Q315" s="192">
        <v>5.3299999999999997E-3</v>
      </c>
      <c r="R315" s="192">
        <f>Q315*H315</f>
        <v>3.3743430499999998</v>
      </c>
      <c r="S315" s="192">
        <v>0</v>
      </c>
      <c r="T315" s="193">
        <f>S315*H315</f>
        <v>0</v>
      </c>
      <c r="AR315" s="194" t="s">
        <v>863</v>
      </c>
      <c r="AT315" s="194" t="s">
        <v>512</v>
      </c>
      <c r="AU315" s="194" t="s">
        <v>240</v>
      </c>
      <c r="AY315" s="112" t="s">
        <v>858</v>
      </c>
      <c r="BE315" s="195">
        <f>IF(N315="základní",J315,0)</f>
        <v>0</v>
      </c>
      <c r="BF315" s="195">
        <f>IF(N315="snížená",J315,0)</f>
        <v>0</v>
      </c>
      <c r="BG315" s="195">
        <f>IF(N315="zákl. přenesená",J315,0)</f>
        <v>0</v>
      </c>
      <c r="BH315" s="195">
        <f>IF(N315="sníž. přenesená",J315,0)</f>
        <v>0</v>
      </c>
      <c r="BI315" s="195">
        <f>IF(N315="nulová",J315,0)</f>
        <v>0</v>
      </c>
      <c r="BJ315" s="112" t="s">
        <v>544</v>
      </c>
      <c r="BK315" s="195">
        <f>ROUND(I315*H315,2)</f>
        <v>0</v>
      </c>
      <c r="BL315" s="112" t="s">
        <v>863</v>
      </c>
      <c r="BM315" s="194" t="s">
        <v>3108</v>
      </c>
    </row>
    <row r="316" spans="2:65" s="119" customFormat="1" ht="19.5" x14ac:dyDescent="0.25">
      <c r="B316" s="120"/>
      <c r="D316" s="196" t="s">
        <v>865</v>
      </c>
      <c r="F316" s="197" t="s">
        <v>1343</v>
      </c>
      <c r="L316" s="120"/>
      <c r="M316" s="198"/>
      <c r="T316" s="199"/>
      <c r="AT316" s="112" t="s">
        <v>865</v>
      </c>
      <c r="AU316" s="112" t="s">
        <v>240</v>
      </c>
    </row>
    <row r="317" spans="2:65" s="119" customFormat="1" x14ac:dyDescent="0.25">
      <c r="B317" s="120"/>
      <c r="D317" s="200" t="s">
        <v>867</v>
      </c>
      <c r="F317" s="472" t="s">
        <v>1344</v>
      </c>
      <c r="L317" s="120"/>
      <c r="M317" s="198"/>
      <c r="T317" s="199"/>
      <c r="AT317" s="112" t="s">
        <v>867</v>
      </c>
      <c r="AU317" s="112" t="s">
        <v>240</v>
      </c>
    </row>
    <row r="318" spans="2:65" s="202" customFormat="1" ht="11.25" x14ac:dyDescent="0.25">
      <c r="B318" s="203"/>
      <c r="D318" s="196" t="s">
        <v>869</v>
      </c>
      <c r="E318" s="204" t="s">
        <v>792</v>
      </c>
      <c r="F318" s="205" t="s">
        <v>3109</v>
      </c>
      <c r="H318" s="206">
        <v>276.02499999999998</v>
      </c>
      <c r="L318" s="203"/>
      <c r="M318" s="207"/>
      <c r="T318" s="208"/>
      <c r="AT318" s="204" t="s">
        <v>869</v>
      </c>
      <c r="AU318" s="204" t="s">
        <v>240</v>
      </c>
      <c r="AV318" s="202" t="s">
        <v>240</v>
      </c>
      <c r="AW318" s="202" t="s">
        <v>871</v>
      </c>
      <c r="AX318" s="202" t="s">
        <v>857</v>
      </c>
      <c r="AY318" s="204" t="s">
        <v>858</v>
      </c>
    </row>
    <row r="319" spans="2:65" s="202" customFormat="1" ht="11.25" x14ac:dyDescent="0.25">
      <c r="B319" s="203"/>
      <c r="D319" s="196" t="s">
        <v>869</v>
      </c>
      <c r="E319" s="204" t="s">
        <v>792</v>
      </c>
      <c r="F319" s="205" t="s">
        <v>3110</v>
      </c>
      <c r="H319" s="206">
        <v>304.02</v>
      </c>
      <c r="L319" s="203"/>
      <c r="M319" s="207"/>
      <c r="T319" s="208"/>
      <c r="AT319" s="204" t="s">
        <v>869</v>
      </c>
      <c r="AU319" s="204" t="s">
        <v>240</v>
      </c>
      <c r="AV319" s="202" t="s">
        <v>240</v>
      </c>
      <c r="AW319" s="202" t="s">
        <v>871</v>
      </c>
      <c r="AX319" s="202" t="s">
        <v>857</v>
      </c>
      <c r="AY319" s="204" t="s">
        <v>858</v>
      </c>
    </row>
    <row r="320" spans="2:65" s="202" customFormat="1" ht="22.5" x14ac:dyDescent="0.25">
      <c r="B320" s="203"/>
      <c r="D320" s="196" t="s">
        <v>869</v>
      </c>
      <c r="E320" s="204" t="s">
        <v>792</v>
      </c>
      <c r="F320" s="205" t="s">
        <v>1347</v>
      </c>
      <c r="H320" s="206">
        <v>48.04</v>
      </c>
      <c r="L320" s="203"/>
      <c r="M320" s="207"/>
      <c r="T320" s="208"/>
      <c r="AT320" s="204" t="s">
        <v>869</v>
      </c>
      <c r="AU320" s="204" t="s">
        <v>240</v>
      </c>
      <c r="AV320" s="202" t="s">
        <v>240</v>
      </c>
      <c r="AW320" s="202" t="s">
        <v>871</v>
      </c>
      <c r="AX320" s="202" t="s">
        <v>857</v>
      </c>
      <c r="AY320" s="204" t="s">
        <v>858</v>
      </c>
    </row>
    <row r="321" spans="2:65" s="202" customFormat="1" ht="11.25" x14ac:dyDescent="0.25">
      <c r="B321" s="203"/>
      <c r="D321" s="196" t="s">
        <v>869</v>
      </c>
      <c r="E321" s="204" t="s">
        <v>792</v>
      </c>
      <c r="F321" s="205" t="s">
        <v>1348</v>
      </c>
      <c r="H321" s="206">
        <v>5</v>
      </c>
      <c r="L321" s="203"/>
      <c r="M321" s="207"/>
      <c r="T321" s="208"/>
      <c r="AT321" s="204" t="s">
        <v>869</v>
      </c>
      <c r="AU321" s="204" t="s">
        <v>240</v>
      </c>
      <c r="AV321" s="202" t="s">
        <v>240</v>
      </c>
      <c r="AW321" s="202" t="s">
        <v>871</v>
      </c>
      <c r="AX321" s="202" t="s">
        <v>857</v>
      </c>
      <c r="AY321" s="204" t="s">
        <v>858</v>
      </c>
    </row>
    <row r="322" spans="2:65" s="119" customFormat="1" ht="24.2" customHeight="1" x14ac:dyDescent="0.25">
      <c r="B322" s="120"/>
      <c r="C322" s="418" t="s">
        <v>1167</v>
      </c>
      <c r="D322" s="418" t="s">
        <v>512</v>
      </c>
      <c r="E322" s="419" t="s">
        <v>120</v>
      </c>
      <c r="F322" s="420" t="s">
        <v>121</v>
      </c>
      <c r="G322" s="421" t="s">
        <v>66</v>
      </c>
      <c r="H322" s="422">
        <v>633.08500000000004</v>
      </c>
      <c r="I322" s="423"/>
      <c r="J322" s="423">
        <f>ROUND(I322*H322,2)</f>
        <v>0</v>
      </c>
      <c r="K322" s="420" t="s">
        <v>862</v>
      </c>
      <c r="L322" s="120"/>
      <c r="M322" s="190" t="s">
        <v>792</v>
      </c>
      <c r="N322" s="191" t="s">
        <v>809</v>
      </c>
      <c r="O322" s="192">
        <v>0.22500000000000001</v>
      </c>
      <c r="P322" s="192">
        <f>O322*H322</f>
        <v>142.44412500000001</v>
      </c>
      <c r="Q322" s="192">
        <v>0</v>
      </c>
      <c r="R322" s="192">
        <f>Q322*H322</f>
        <v>0</v>
      </c>
      <c r="S322" s="192">
        <v>0</v>
      </c>
      <c r="T322" s="193">
        <f>S322*H322</f>
        <v>0</v>
      </c>
      <c r="AR322" s="194" t="s">
        <v>863</v>
      </c>
      <c r="AT322" s="194" t="s">
        <v>512</v>
      </c>
      <c r="AU322" s="194" t="s">
        <v>240</v>
      </c>
      <c r="AY322" s="112" t="s">
        <v>858</v>
      </c>
      <c r="BE322" s="195">
        <f>IF(N322="základní",J322,0)</f>
        <v>0</v>
      </c>
      <c r="BF322" s="195">
        <f>IF(N322="snížená",J322,0)</f>
        <v>0</v>
      </c>
      <c r="BG322" s="195">
        <f>IF(N322="zákl. přenesená",J322,0)</f>
        <v>0</v>
      </c>
      <c r="BH322" s="195">
        <f>IF(N322="sníž. přenesená",J322,0)</f>
        <v>0</v>
      </c>
      <c r="BI322" s="195">
        <f>IF(N322="nulová",J322,0)</f>
        <v>0</v>
      </c>
      <c r="BJ322" s="112" t="s">
        <v>544</v>
      </c>
      <c r="BK322" s="195">
        <f>ROUND(I322*H322,2)</f>
        <v>0</v>
      </c>
      <c r="BL322" s="112" t="s">
        <v>863</v>
      </c>
      <c r="BM322" s="194" t="s">
        <v>3111</v>
      </c>
    </row>
    <row r="323" spans="2:65" s="119" customFormat="1" ht="19.5" x14ac:dyDescent="0.25">
      <c r="B323" s="120"/>
      <c r="D323" s="196" t="s">
        <v>865</v>
      </c>
      <c r="F323" s="197" t="s">
        <v>1351</v>
      </c>
      <c r="L323" s="120"/>
      <c r="M323" s="198"/>
      <c r="T323" s="199"/>
      <c r="AT323" s="112" t="s">
        <v>865</v>
      </c>
      <c r="AU323" s="112" t="s">
        <v>240</v>
      </c>
    </row>
    <row r="324" spans="2:65" s="119" customFormat="1" x14ac:dyDescent="0.25">
      <c r="B324" s="120"/>
      <c r="D324" s="200" t="s">
        <v>867</v>
      </c>
      <c r="F324" s="472" t="s">
        <v>1352</v>
      </c>
      <c r="L324" s="120"/>
      <c r="M324" s="198"/>
      <c r="T324" s="199"/>
      <c r="AT324" s="112" t="s">
        <v>867</v>
      </c>
      <c r="AU324" s="112" t="s">
        <v>240</v>
      </c>
    </row>
    <row r="325" spans="2:65" s="119" customFormat="1" ht="24.2" customHeight="1" x14ac:dyDescent="0.25">
      <c r="B325" s="120"/>
      <c r="C325" s="418" t="s">
        <v>1173</v>
      </c>
      <c r="D325" s="418" t="s">
        <v>512</v>
      </c>
      <c r="E325" s="419" t="s">
        <v>122</v>
      </c>
      <c r="F325" s="420" t="s">
        <v>123</v>
      </c>
      <c r="G325" s="421" t="s">
        <v>66</v>
      </c>
      <c r="H325" s="422">
        <v>580.04499999999996</v>
      </c>
      <c r="I325" s="423"/>
      <c r="J325" s="423">
        <f>ROUND(I325*H325,2)</f>
        <v>0</v>
      </c>
      <c r="K325" s="420" t="s">
        <v>862</v>
      </c>
      <c r="L325" s="120"/>
      <c r="M325" s="190" t="s">
        <v>792</v>
      </c>
      <c r="N325" s="191" t="s">
        <v>809</v>
      </c>
      <c r="O325" s="192">
        <v>0.2</v>
      </c>
      <c r="P325" s="192">
        <f>O325*H325</f>
        <v>116.009</v>
      </c>
      <c r="Q325" s="192">
        <v>8.8000000000000003E-4</v>
      </c>
      <c r="R325" s="192">
        <f>Q325*H325</f>
        <v>0.51043959999999999</v>
      </c>
      <c r="S325" s="192">
        <v>0</v>
      </c>
      <c r="T325" s="193">
        <f>S325*H325</f>
        <v>0</v>
      </c>
      <c r="AR325" s="194" t="s">
        <v>863</v>
      </c>
      <c r="AT325" s="194" t="s">
        <v>512</v>
      </c>
      <c r="AU325" s="194" t="s">
        <v>240</v>
      </c>
      <c r="AY325" s="112" t="s">
        <v>858</v>
      </c>
      <c r="BE325" s="195">
        <f>IF(N325="základní",J325,0)</f>
        <v>0</v>
      </c>
      <c r="BF325" s="195">
        <f>IF(N325="snížená",J325,0)</f>
        <v>0</v>
      </c>
      <c r="BG325" s="195">
        <f>IF(N325="zákl. přenesená",J325,0)</f>
        <v>0</v>
      </c>
      <c r="BH325" s="195">
        <f>IF(N325="sníž. přenesená",J325,0)</f>
        <v>0</v>
      </c>
      <c r="BI325" s="195">
        <f>IF(N325="nulová",J325,0)</f>
        <v>0</v>
      </c>
      <c r="BJ325" s="112" t="s">
        <v>544</v>
      </c>
      <c r="BK325" s="195">
        <f>ROUND(I325*H325,2)</f>
        <v>0</v>
      </c>
      <c r="BL325" s="112" t="s">
        <v>863</v>
      </c>
      <c r="BM325" s="194" t="s">
        <v>3112</v>
      </c>
    </row>
    <row r="326" spans="2:65" s="119" customFormat="1" ht="19.5" x14ac:dyDescent="0.25">
      <c r="B326" s="120"/>
      <c r="D326" s="196" t="s">
        <v>865</v>
      </c>
      <c r="F326" s="197" t="s">
        <v>1355</v>
      </c>
      <c r="L326" s="120"/>
      <c r="M326" s="198"/>
      <c r="T326" s="199"/>
      <c r="AT326" s="112" t="s">
        <v>865</v>
      </c>
      <c r="AU326" s="112" t="s">
        <v>240</v>
      </c>
    </row>
    <row r="327" spans="2:65" s="119" customFormat="1" x14ac:dyDescent="0.25">
      <c r="B327" s="120"/>
      <c r="D327" s="200" t="s">
        <v>867</v>
      </c>
      <c r="F327" s="472" t="s">
        <v>1356</v>
      </c>
      <c r="L327" s="120"/>
      <c r="M327" s="198"/>
      <c r="T327" s="199"/>
      <c r="AT327" s="112" t="s">
        <v>867</v>
      </c>
      <c r="AU327" s="112" t="s">
        <v>240</v>
      </c>
    </row>
    <row r="328" spans="2:65" s="202" customFormat="1" ht="11.25" x14ac:dyDescent="0.25">
      <c r="B328" s="203"/>
      <c r="D328" s="196" t="s">
        <v>869</v>
      </c>
      <c r="E328" s="204" t="s">
        <v>792</v>
      </c>
      <c r="F328" s="205" t="s">
        <v>3109</v>
      </c>
      <c r="H328" s="206">
        <v>276.02499999999998</v>
      </c>
      <c r="L328" s="203"/>
      <c r="M328" s="207"/>
      <c r="T328" s="208"/>
      <c r="AT328" s="204" t="s">
        <v>869</v>
      </c>
      <c r="AU328" s="204" t="s">
        <v>240</v>
      </c>
      <c r="AV328" s="202" t="s">
        <v>240</v>
      </c>
      <c r="AW328" s="202" t="s">
        <v>871</v>
      </c>
      <c r="AX328" s="202" t="s">
        <v>857</v>
      </c>
      <c r="AY328" s="204" t="s">
        <v>858</v>
      </c>
    </row>
    <row r="329" spans="2:65" s="202" customFormat="1" ht="11.25" x14ac:dyDescent="0.25">
      <c r="B329" s="203"/>
      <c r="D329" s="196" t="s">
        <v>869</v>
      </c>
      <c r="E329" s="204" t="s">
        <v>792</v>
      </c>
      <c r="F329" s="205" t="s">
        <v>3110</v>
      </c>
      <c r="H329" s="206">
        <v>304.02</v>
      </c>
      <c r="L329" s="203"/>
      <c r="M329" s="207"/>
      <c r="T329" s="208"/>
      <c r="AT329" s="204" t="s">
        <v>869</v>
      </c>
      <c r="AU329" s="204" t="s">
        <v>240</v>
      </c>
      <c r="AV329" s="202" t="s">
        <v>240</v>
      </c>
      <c r="AW329" s="202" t="s">
        <v>871</v>
      </c>
      <c r="AX329" s="202" t="s">
        <v>857</v>
      </c>
      <c r="AY329" s="204" t="s">
        <v>858</v>
      </c>
    </row>
    <row r="330" spans="2:65" s="119" customFormat="1" ht="24.2" customHeight="1" x14ac:dyDescent="0.25">
      <c r="B330" s="120"/>
      <c r="C330" s="418" t="s">
        <v>1177</v>
      </c>
      <c r="D330" s="418" t="s">
        <v>512</v>
      </c>
      <c r="E330" s="419" t="s">
        <v>124</v>
      </c>
      <c r="F330" s="420" t="s">
        <v>125</v>
      </c>
      <c r="G330" s="421" t="s">
        <v>66</v>
      </c>
      <c r="H330" s="422">
        <v>580.04499999999996</v>
      </c>
      <c r="I330" s="423"/>
      <c r="J330" s="423">
        <f>ROUND(I330*H330,2)</f>
        <v>0</v>
      </c>
      <c r="K330" s="420" t="s">
        <v>862</v>
      </c>
      <c r="L330" s="120"/>
      <c r="M330" s="190" t="s">
        <v>792</v>
      </c>
      <c r="N330" s="191" t="s">
        <v>809</v>
      </c>
      <c r="O330" s="192">
        <v>0.105</v>
      </c>
      <c r="P330" s="192">
        <f>O330*H330</f>
        <v>60.904724999999992</v>
      </c>
      <c r="Q330" s="192">
        <v>0</v>
      </c>
      <c r="R330" s="192">
        <f>Q330*H330</f>
        <v>0</v>
      </c>
      <c r="S330" s="192">
        <v>0</v>
      </c>
      <c r="T330" s="193">
        <f>S330*H330</f>
        <v>0</v>
      </c>
      <c r="AR330" s="194" t="s">
        <v>863</v>
      </c>
      <c r="AT330" s="194" t="s">
        <v>512</v>
      </c>
      <c r="AU330" s="194" t="s">
        <v>240</v>
      </c>
      <c r="AY330" s="112" t="s">
        <v>858</v>
      </c>
      <c r="BE330" s="195">
        <f>IF(N330="základní",J330,0)</f>
        <v>0</v>
      </c>
      <c r="BF330" s="195">
        <f>IF(N330="snížená",J330,0)</f>
        <v>0</v>
      </c>
      <c r="BG330" s="195">
        <f>IF(N330="zákl. přenesená",J330,0)</f>
        <v>0</v>
      </c>
      <c r="BH330" s="195">
        <f>IF(N330="sníž. přenesená",J330,0)</f>
        <v>0</v>
      </c>
      <c r="BI330" s="195">
        <f>IF(N330="nulová",J330,0)</f>
        <v>0</v>
      </c>
      <c r="BJ330" s="112" t="s">
        <v>544</v>
      </c>
      <c r="BK330" s="195">
        <f>ROUND(I330*H330,2)</f>
        <v>0</v>
      </c>
      <c r="BL330" s="112" t="s">
        <v>863</v>
      </c>
      <c r="BM330" s="194" t="s">
        <v>3113</v>
      </c>
    </row>
    <row r="331" spans="2:65" s="119" customFormat="1" ht="19.5" x14ac:dyDescent="0.25">
      <c r="B331" s="120"/>
      <c r="D331" s="196" t="s">
        <v>865</v>
      </c>
      <c r="F331" s="197" t="s">
        <v>1359</v>
      </c>
      <c r="L331" s="120"/>
      <c r="M331" s="198"/>
      <c r="T331" s="199"/>
      <c r="AT331" s="112" t="s">
        <v>865</v>
      </c>
      <c r="AU331" s="112" t="s">
        <v>240</v>
      </c>
    </row>
    <row r="332" spans="2:65" s="119" customFormat="1" x14ac:dyDescent="0.25">
      <c r="B332" s="120"/>
      <c r="D332" s="200" t="s">
        <v>867</v>
      </c>
      <c r="F332" s="472" t="s">
        <v>1360</v>
      </c>
      <c r="L332" s="120"/>
      <c r="M332" s="198"/>
      <c r="T332" s="199"/>
      <c r="AT332" s="112" t="s">
        <v>867</v>
      </c>
      <c r="AU332" s="112" t="s">
        <v>240</v>
      </c>
    </row>
    <row r="333" spans="2:65" s="119" customFormat="1" ht="16.5" customHeight="1" x14ac:dyDescent="0.25">
      <c r="B333" s="120"/>
      <c r="C333" s="418" t="s">
        <v>1183</v>
      </c>
      <c r="D333" s="418" t="s">
        <v>512</v>
      </c>
      <c r="E333" s="419" t="s">
        <v>126</v>
      </c>
      <c r="F333" s="420" t="s">
        <v>127</v>
      </c>
      <c r="G333" s="421" t="s">
        <v>63</v>
      </c>
      <c r="H333" s="422">
        <v>19.68</v>
      </c>
      <c r="I333" s="423"/>
      <c r="J333" s="423">
        <f>ROUND(I333*H333,2)</f>
        <v>0</v>
      </c>
      <c r="K333" s="420" t="s">
        <v>862</v>
      </c>
      <c r="L333" s="120"/>
      <c r="M333" s="190" t="s">
        <v>792</v>
      </c>
      <c r="N333" s="191" t="s">
        <v>809</v>
      </c>
      <c r="O333" s="192">
        <v>27.83</v>
      </c>
      <c r="P333" s="192">
        <f>O333*H333</f>
        <v>547.69439999999997</v>
      </c>
      <c r="Q333" s="192">
        <v>1.05555</v>
      </c>
      <c r="R333" s="192">
        <f>Q333*H333</f>
        <v>20.773223999999999</v>
      </c>
      <c r="S333" s="192">
        <v>0</v>
      </c>
      <c r="T333" s="193">
        <f>S333*H333</f>
        <v>0</v>
      </c>
      <c r="AR333" s="194" t="s">
        <v>863</v>
      </c>
      <c r="AT333" s="194" t="s">
        <v>512</v>
      </c>
      <c r="AU333" s="194" t="s">
        <v>240</v>
      </c>
      <c r="AY333" s="112" t="s">
        <v>858</v>
      </c>
      <c r="BE333" s="195">
        <f>IF(N333="základní",J333,0)</f>
        <v>0</v>
      </c>
      <c r="BF333" s="195">
        <f>IF(N333="snížená",J333,0)</f>
        <v>0</v>
      </c>
      <c r="BG333" s="195">
        <f>IF(N333="zákl. přenesená",J333,0)</f>
        <v>0</v>
      </c>
      <c r="BH333" s="195">
        <f>IF(N333="sníž. přenesená",J333,0)</f>
        <v>0</v>
      </c>
      <c r="BI333" s="195">
        <f>IF(N333="nulová",J333,0)</f>
        <v>0</v>
      </c>
      <c r="BJ333" s="112" t="s">
        <v>544</v>
      </c>
      <c r="BK333" s="195">
        <f>ROUND(I333*H333,2)</f>
        <v>0</v>
      </c>
      <c r="BL333" s="112" t="s">
        <v>863</v>
      </c>
      <c r="BM333" s="194" t="s">
        <v>3114</v>
      </c>
    </row>
    <row r="334" spans="2:65" s="119" customFormat="1" ht="48.75" x14ac:dyDescent="0.25">
      <c r="B334" s="120"/>
      <c r="D334" s="196" t="s">
        <v>865</v>
      </c>
      <c r="F334" s="197" t="s">
        <v>1363</v>
      </c>
      <c r="L334" s="120"/>
      <c r="M334" s="198"/>
      <c r="T334" s="199"/>
      <c r="AT334" s="112" t="s">
        <v>865</v>
      </c>
      <c r="AU334" s="112" t="s">
        <v>240</v>
      </c>
    </row>
    <row r="335" spans="2:65" s="119" customFormat="1" x14ac:dyDescent="0.25">
      <c r="B335" s="120"/>
      <c r="D335" s="200" t="s">
        <v>867</v>
      </c>
      <c r="F335" s="472" t="s">
        <v>1364</v>
      </c>
      <c r="L335" s="120"/>
      <c r="M335" s="198"/>
      <c r="T335" s="199"/>
      <c r="AT335" s="112" t="s">
        <v>867</v>
      </c>
      <c r="AU335" s="112" t="s">
        <v>240</v>
      </c>
    </row>
    <row r="336" spans="2:65" s="202" customFormat="1" ht="11.25" x14ac:dyDescent="0.25">
      <c r="B336" s="203"/>
      <c r="D336" s="196" t="s">
        <v>869</v>
      </c>
      <c r="E336" s="204" t="s">
        <v>792</v>
      </c>
      <c r="F336" s="205" t="s">
        <v>3115</v>
      </c>
      <c r="H336" s="206">
        <v>19.68</v>
      </c>
      <c r="L336" s="203"/>
      <c r="M336" s="207"/>
      <c r="T336" s="208"/>
      <c r="AT336" s="204" t="s">
        <v>869</v>
      </c>
      <c r="AU336" s="204" t="s">
        <v>240</v>
      </c>
      <c r="AV336" s="202" t="s">
        <v>240</v>
      </c>
      <c r="AW336" s="202" t="s">
        <v>871</v>
      </c>
      <c r="AX336" s="202" t="s">
        <v>857</v>
      </c>
      <c r="AY336" s="204" t="s">
        <v>858</v>
      </c>
    </row>
    <row r="337" spans="2:65" s="119" customFormat="1" ht="16.5" customHeight="1" x14ac:dyDescent="0.25">
      <c r="B337" s="120"/>
      <c r="C337" s="418" t="s">
        <v>1187</v>
      </c>
      <c r="D337" s="418" t="s">
        <v>512</v>
      </c>
      <c r="E337" s="419" t="s">
        <v>1367</v>
      </c>
      <c r="F337" s="420" t="s">
        <v>1368</v>
      </c>
      <c r="G337" s="421" t="s">
        <v>51</v>
      </c>
      <c r="H337" s="422">
        <v>24.167000000000002</v>
      </c>
      <c r="I337" s="423"/>
      <c r="J337" s="423">
        <f>ROUND(I337*H337,2)</f>
        <v>0</v>
      </c>
      <c r="K337" s="420" t="s">
        <v>862</v>
      </c>
      <c r="L337" s="120"/>
      <c r="M337" s="190" t="s">
        <v>792</v>
      </c>
      <c r="N337" s="191" t="s">
        <v>809</v>
      </c>
      <c r="O337" s="192">
        <v>1.1519999999999999</v>
      </c>
      <c r="P337" s="192">
        <f>O337*H337</f>
        <v>27.840384</v>
      </c>
      <c r="Q337" s="192">
        <v>2.5019399999999998</v>
      </c>
      <c r="R337" s="192">
        <f>Q337*H337</f>
        <v>60.464383980000001</v>
      </c>
      <c r="S337" s="192">
        <v>0</v>
      </c>
      <c r="T337" s="193">
        <f>S337*H337</f>
        <v>0</v>
      </c>
      <c r="AR337" s="194" t="s">
        <v>863</v>
      </c>
      <c r="AT337" s="194" t="s">
        <v>512</v>
      </c>
      <c r="AU337" s="194" t="s">
        <v>240</v>
      </c>
      <c r="AY337" s="112" t="s">
        <v>858</v>
      </c>
      <c r="BE337" s="195">
        <f>IF(N337="základní",J337,0)</f>
        <v>0</v>
      </c>
      <c r="BF337" s="195">
        <f>IF(N337="snížená",J337,0)</f>
        <v>0</v>
      </c>
      <c r="BG337" s="195">
        <f>IF(N337="zákl. přenesená",J337,0)</f>
        <v>0</v>
      </c>
      <c r="BH337" s="195">
        <f>IF(N337="sníž. přenesená",J337,0)</f>
        <v>0</v>
      </c>
      <c r="BI337" s="195">
        <f>IF(N337="nulová",J337,0)</f>
        <v>0</v>
      </c>
      <c r="BJ337" s="112" t="s">
        <v>544</v>
      </c>
      <c r="BK337" s="195">
        <f>ROUND(I337*H337,2)</f>
        <v>0</v>
      </c>
      <c r="BL337" s="112" t="s">
        <v>863</v>
      </c>
      <c r="BM337" s="194" t="s">
        <v>3116</v>
      </c>
    </row>
    <row r="338" spans="2:65" s="119" customFormat="1" ht="29.25" x14ac:dyDescent="0.25">
      <c r="B338" s="120"/>
      <c r="D338" s="196" t="s">
        <v>865</v>
      </c>
      <c r="F338" s="197" t="s">
        <v>1370</v>
      </c>
      <c r="L338" s="120"/>
      <c r="M338" s="198"/>
      <c r="T338" s="199"/>
      <c r="AT338" s="112" t="s">
        <v>865</v>
      </c>
      <c r="AU338" s="112" t="s">
        <v>240</v>
      </c>
    </row>
    <row r="339" spans="2:65" s="119" customFormat="1" x14ac:dyDescent="0.25">
      <c r="B339" s="120"/>
      <c r="D339" s="200" t="s">
        <v>867</v>
      </c>
      <c r="F339" s="472" t="s">
        <v>1371</v>
      </c>
      <c r="L339" s="120"/>
      <c r="M339" s="198"/>
      <c r="T339" s="199"/>
      <c r="AT339" s="112" t="s">
        <v>867</v>
      </c>
      <c r="AU339" s="112" t="s">
        <v>240</v>
      </c>
    </row>
    <row r="340" spans="2:65" s="202" customFormat="1" ht="11.25" x14ac:dyDescent="0.25">
      <c r="B340" s="203"/>
      <c r="D340" s="196" t="s">
        <v>869</v>
      </c>
      <c r="E340" s="204" t="s">
        <v>792</v>
      </c>
      <c r="F340" s="205" t="s">
        <v>3117</v>
      </c>
      <c r="H340" s="206">
        <v>9.3160000000000007</v>
      </c>
      <c r="L340" s="203"/>
      <c r="M340" s="207"/>
      <c r="T340" s="208"/>
      <c r="AT340" s="204" t="s">
        <v>869</v>
      </c>
      <c r="AU340" s="204" t="s">
        <v>240</v>
      </c>
      <c r="AV340" s="202" t="s">
        <v>240</v>
      </c>
      <c r="AW340" s="202" t="s">
        <v>871</v>
      </c>
      <c r="AX340" s="202" t="s">
        <v>857</v>
      </c>
      <c r="AY340" s="204" t="s">
        <v>858</v>
      </c>
    </row>
    <row r="341" spans="2:65" s="202" customFormat="1" ht="11.25" x14ac:dyDescent="0.25">
      <c r="B341" s="203"/>
      <c r="D341" s="196" t="s">
        <v>869</v>
      </c>
      <c r="E341" s="204" t="s">
        <v>792</v>
      </c>
      <c r="F341" s="205" t="s">
        <v>3118</v>
      </c>
      <c r="H341" s="206">
        <v>4.2050000000000001</v>
      </c>
      <c r="L341" s="203"/>
      <c r="M341" s="207"/>
      <c r="T341" s="208"/>
      <c r="AT341" s="204" t="s">
        <v>869</v>
      </c>
      <c r="AU341" s="204" t="s">
        <v>240</v>
      </c>
      <c r="AV341" s="202" t="s">
        <v>240</v>
      </c>
      <c r="AW341" s="202" t="s">
        <v>871</v>
      </c>
      <c r="AX341" s="202" t="s">
        <v>857</v>
      </c>
      <c r="AY341" s="204" t="s">
        <v>858</v>
      </c>
    </row>
    <row r="342" spans="2:65" s="202" customFormat="1" ht="11.25" x14ac:dyDescent="0.25">
      <c r="B342" s="203"/>
      <c r="D342" s="196" t="s">
        <v>869</v>
      </c>
      <c r="E342" s="204" t="s">
        <v>792</v>
      </c>
      <c r="F342" s="205" t="s">
        <v>3119</v>
      </c>
      <c r="H342" s="206">
        <v>4.4880000000000004</v>
      </c>
      <c r="L342" s="203"/>
      <c r="M342" s="207"/>
      <c r="T342" s="208"/>
      <c r="AT342" s="204" t="s">
        <v>869</v>
      </c>
      <c r="AU342" s="204" t="s">
        <v>240</v>
      </c>
      <c r="AV342" s="202" t="s">
        <v>240</v>
      </c>
      <c r="AW342" s="202" t="s">
        <v>871</v>
      </c>
      <c r="AX342" s="202" t="s">
        <v>857</v>
      </c>
      <c r="AY342" s="204" t="s">
        <v>858</v>
      </c>
    </row>
    <row r="343" spans="2:65" s="202" customFormat="1" ht="11.25" x14ac:dyDescent="0.25">
      <c r="B343" s="203"/>
      <c r="D343" s="196" t="s">
        <v>869</v>
      </c>
      <c r="E343" s="204" t="s">
        <v>792</v>
      </c>
      <c r="F343" s="205" t="s">
        <v>3120</v>
      </c>
      <c r="H343" s="206">
        <v>4.68</v>
      </c>
      <c r="L343" s="203"/>
      <c r="M343" s="207"/>
      <c r="T343" s="208"/>
      <c r="AT343" s="204" t="s">
        <v>869</v>
      </c>
      <c r="AU343" s="204" t="s">
        <v>240</v>
      </c>
      <c r="AV343" s="202" t="s">
        <v>240</v>
      </c>
      <c r="AW343" s="202" t="s">
        <v>871</v>
      </c>
      <c r="AX343" s="202" t="s">
        <v>857</v>
      </c>
      <c r="AY343" s="204" t="s">
        <v>858</v>
      </c>
    </row>
    <row r="344" spans="2:65" s="202" customFormat="1" ht="11.25" x14ac:dyDescent="0.25">
      <c r="B344" s="203"/>
      <c r="D344" s="196" t="s">
        <v>869</v>
      </c>
      <c r="E344" s="204" t="s">
        <v>792</v>
      </c>
      <c r="F344" s="205" t="s">
        <v>3121</v>
      </c>
      <c r="H344" s="206">
        <v>0.35199999999999998</v>
      </c>
      <c r="L344" s="203"/>
      <c r="M344" s="207"/>
      <c r="T344" s="208"/>
      <c r="AT344" s="204" t="s">
        <v>869</v>
      </c>
      <c r="AU344" s="204" t="s">
        <v>240</v>
      </c>
      <c r="AV344" s="202" t="s">
        <v>240</v>
      </c>
      <c r="AW344" s="202" t="s">
        <v>871</v>
      </c>
      <c r="AX344" s="202" t="s">
        <v>857</v>
      </c>
      <c r="AY344" s="204" t="s">
        <v>858</v>
      </c>
    </row>
    <row r="345" spans="2:65" s="202" customFormat="1" ht="11.25" x14ac:dyDescent="0.25">
      <c r="B345" s="203"/>
      <c r="D345" s="196" t="s">
        <v>869</v>
      </c>
      <c r="E345" s="204" t="s">
        <v>792</v>
      </c>
      <c r="F345" s="205" t="s">
        <v>3122</v>
      </c>
      <c r="H345" s="206">
        <v>0.33400000000000002</v>
      </c>
      <c r="L345" s="203"/>
      <c r="M345" s="207"/>
      <c r="T345" s="208"/>
      <c r="AT345" s="204" t="s">
        <v>869</v>
      </c>
      <c r="AU345" s="204" t="s">
        <v>240</v>
      </c>
      <c r="AV345" s="202" t="s">
        <v>240</v>
      </c>
      <c r="AW345" s="202" t="s">
        <v>871</v>
      </c>
      <c r="AX345" s="202" t="s">
        <v>857</v>
      </c>
      <c r="AY345" s="204" t="s">
        <v>858</v>
      </c>
    </row>
    <row r="346" spans="2:65" s="202" customFormat="1" ht="11.25" x14ac:dyDescent="0.25">
      <c r="B346" s="203"/>
      <c r="D346" s="196" t="s">
        <v>869</v>
      </c>
      <c r="E346" s="204" t="s">
        <v>792</v>
      </c>
      <c r="F346" s="205" t="s">
        <v>3123</v>
      </c>
      <c r="H346" s="206">
        <v>0.79200000000000004</v>
      </c>
      <c r="L346" s="203"/>
      <c r="M346" s="207"/>
      <c r="T346" s="208"/>
      <c r="AT346" s="204" t="s">
        <v>869</v>
      </c>
      <c r="AU346" s="204" t="s">
        <v>240</v>
      </c>
      <c r="AV346" s="202" t="s">
        <v>240</v>
      </c>
      <c r="AW346" s="202" t="s">
        <v>871</v>
      </c>
      <c r="AX346" s="202" t="s">
        <v>857</v>
      </c>
      <c r="AY346" s="204" t="s">
        <v>858</v>
      </c>
    </row>
    <row r="347" spans="2:65" s="119" customFormat="1" ht="24.2" customHeight="1" x14ac:dyDescent="0.25">
      <c r="B347" s="120"/>
      <c r="C347" s="418" t="s">
        <v>1193</v>
      </c>
      <c r="D347" s="418" t="s">
        <v>512</v>
      </c>
      <c r="E347" s="419" t="s">
        <v>1376</v>
      </c>
      <c r="F347" s="420" t="s">
        <v>1377</v>
      </c>
      <c r="G347" s="421" t="s">
        <v>66</v>
      </c>
      <c r="H347" s="422">
        <v>178.59</v>
      </c>
      <c r="I347" s="423"/>
      <c r="J347" s="423">
        <f>ROUND(I347*H347,2)</f>
        <v>0</v>
      </c>
      <c r="K347" s="420" t="s">
        <v>862</v>
      </c>
      <c r="L347" s="120"/>
      <c r="M347" s="190" t="s">
        <v>792</v>
      </c>
      <c r="N347" s="191" t="s">
        <v>809</v>
      </c>
      <c r="O347" s="192">
        <v>0.33800000000000002</v>
      </c>
      <c r="P347" s="192">
        <f>O347*H347</f>
        <v>60.363420000000005</v>
      </c>
      <c r="Q347" s="192">
        <v>4.6499999999999996E-3</v>
      </c>
      <c r="R347" s="192">
        <f>Q347*H347</f>
        <v>0.8304435</v>
      </c>
      <c r="S347" s="192">
        <v>0</v>
      </c>
      <c r="T347" s="193">
        <f>S347*H347</f>
        <v>0</v>
      </c>
      <c r="AR347" s="194" t="s">
        <v>863</v>
      </c>
      <c r="AT347" s="194" t="s">
        <v>512</v>
      </c>
      <c r="AU347" s="194" t="s">
        <v>240</v>
      </c>
      <c r="AY347" s="112" t="s">
        <v>858</v>
      </c>
      <c r="BE347" s="195">
        <f>IF(N347="základní",J347,0)</f>
        <v>0</v>
      </c>
      <c r="BF347" s="195">
        <f>IF(N347="snížená",J347,0)</f>
        <v>0</v>
      </c>
      <c r="BG347" s="195">
        <f>IF(N347="zákl. přenesená",J347,0)</f>
        <v>0</v>
      </c>
      <c r="BH347" s="195">
        <f>IF(N347="sníž. přenesená",J347,0)</f>
        <v>0</v>
      </c>
      <c r="BI347" s="195">
        <f>IF(N347="nulová",J347,0)</f>
        <v>0</v>
      </c>
      <c r="BJ347" s="112" t="s">
        <v>544</v>
      </c>
      <c r="BK347" s="195">
        <f>ROUND(I347*H347,2)</f>
        <v>0</v>
      </c>
      <c r="BL347" s="112" t="s">
        <v>863</v>
      </c>
      <c r="BM347" s="194" t="s">
        <v>3124</v>
      </c>
    </row>
    <row r="348" spans="2:65" s="119" customFormat="1" ht="19.5" x14ac:dyDescent="0.25">
      <c r="B348" s="120"/>
      <c r="D348" s="196" t="s">
        <v>865</v>
      </c>
      <c r="F348" s="197" t="s">
        <v>1379</v>
      </c>
      <c r="L348" s="120"/>
      <c r="M348" s="198"/>
      <c r="T348" s="199"/>
      <c r="AT348" s="112" t="s">
        <v>865</v>
      </c>
      <c r="AU348" s="112" t="s">
        <v>240</v>
      </c>
    </row>
    <row r="349" spans="2:65" s="119" customFormat="1" x14ac:dyDescent="0.25">
      <c r="B349" s="120"/>
      <c r="D349" s="200" t="s">
        <v>867</v>
      </c>
      <c r="F349" s="472" t="s">
        <v>1380</v>
      </c>
      <c r="L349" s="120"/>
      <c r="M349" s="198"/>
      <c r="T349" s="199"/>
      <c r="AT349" s="112" t="s">
        <v>867</v>
      </c>
      <c r="AU349" s="112" t="s">
        <v>240</v>
      </c>
    </row>
    <row r="350" spans="2:65" s="202" customFormat="1" ht="11.25" x14ac:dyDescent="0.25">
      <c r="B350" s="203"/>
      <c r="D350" s="196" t="s">
        <v>869</v>
      </c>
      <c r="E350" s="204" t="s">
        <v>792</v>
      </c>
      <c r="F350" s="205" t="s">
        <v>3125</v>
      </c>
      <c r="H350" s="206">
        <v>58.91</v>
      </c>
      <c r="L350" s="203"/>
      <c r="M350" s="207"/>
      <c r="T350" s="208"/>
      <c r="AT350" s="204" t="s">
        <v>869</v>
      </c>
      <c r="AU350" s="204" t="s">
        <v>240</v>
      </c>
      <c r="AV350" s="202" t="s">
        <v>240</v>
      </c>
      <c r="AW350" s="202" t="s">
        <v>871</v>
      </c>
      <c r="AX350" s="202" t="s">
        <v>857</v>
      </c>
      <c r="AY350" s="204" t="s">
        <v>858</v>
      </c>
    </row>
    <row r="351" spans="2:65" s="202" customFormat="1" ht="11.25" x14ac:dyDescent="0.25">
      <c r="B351" s="203"/>
      <c r="D351" s="196" t="s">
        <v>869</v>
      </c>
      <c r="E351" s="204" t="s">
        <v>792</v>
      </c>
      <c r="F351" s="205" t="s">
        <v>3126</v>
      </c>
      <c r="H351" s="206">
        <v>35.04</v>
      </c>
      <c r="L351" s="203"/>
      <c r="M351" s="207"/>
      <c r="T351" s="208"/>
      <c r="AT351" s="204" t="s">
        <v>869</v>
      </c>
      <c r="AU351" s="204" t="s">
        <v>240</v>
      </c>
      <c r="AV351" s="202" t="s">
        <v>240</v>
      </c>
      <c r="AW351" s="202" t="s">
        <v>871</v>
      </c>
      <c r="AX351" s="202" t="s">
        <v>857</v>
      </c>
      <c r="AY351" s="204" t="s">
        <v>858</v>
      </c>
    </row>
    <row r="352" spans="2:65" s="202" customFormat="1" ht="11.25" x14ac:dyDescent="0.25">
      <c r="B352" s="203"/>
      <c r="D352" s="196" t="s">
        <v>869</v>
      </c>
      <c r="E352" s="204" t="s">
        <v>792</v>
      </c>
      <c r="F352" s="205" t="s">
        <v>3127</v>
      </c>
      <c r="H352" s="206">
        <v>29.92</v>
      </c>
      <c r="L352" s="203"/>
      <c r="M352" s="207"/>
      <c r="T352" s="208"/>
      <c r="AT352" s="204" t="s">
        <v>869</v>
      </c>
      <c r="AU352" s="204" t="s">
        <v>240</v>
      </c>
      <c r="AV352" s="202" t="s">
        <v>240</v>
      </c>
      <c r="AW352" s="202" t="s">
        <v>871</v>
      </c>
      <c r="AX352" s="202" t="s">
        <v>857</v>
      </c>
      <c r="AY352" s="204" t="s">
        <v>858</v>
      </c>
    </row>
    <row r="353" spans="2:65" s="202" customFormat="1" ht="11.25" x14ac:dyDescent="0.25">
      <c r="B353" s="203"/>
      <c r="D353" s="196" t="s">
        <v>869</v>
      </c>
      <c r="E353" s="204" t="s">
        <v>792</v>
      </c>
      <c r="F353" s="205" t="s">
        <v>3128</v>
      </c>
      <c r="H353" s="206">
        <v>39</v>
      </c>
      <c r="L353" s="203"/>
      <c r="M353" s="207"/>
      <c r="T353" s="208"/>
      <c r="AT353" s="204" t="s">
        <v>869</v>
      </c>
      <c r="AU353" s="204" t="s">
        <v>240</v>
      </c>
      <c r="AV353" s="202" t="s">
        <v>240</v>
      </c>
      <c r="AW353" s="202" t="s">
        <v>871</v>
      </c>
      <c r="AX353" s="202" t="s">
        <v>857</v>
      </c>
      <c r="AY353" s="204" t="s">
        <v>858</v>
      </c>
    </row>
    <row r="354" spans="2:65" s="202" customFormat="1" ht="11.25" x14ac:dyDescent="0.25">
      <c r="B354" s="203"/>
      <c r="D354" s="196" t="s">
        <v>869</v>
      </c>
      <c r="E354" s="204" t="s">
        <v>792</v>
      </c>
      <c r="F354" s="205" t="s">
        <v>3129</v>
      </c>
      <c r="H354" s="206">
        <v>4</v>
      </c>
      <c r="L354" s="203"/>
      <c r="M354" s="207"/>
      <c r="T354" s="208"/>
      <c r="AT354" s="204" t="s">
        <v>869</v>
      </c>
      <c r="AU354" s="204" t="s">
        <v>240</v>
      </c>
      <c r="AV354" s="202" t="s">
        <v>240</v>
      </c>
      <c r="AW354" s="202" t="s">
        <v>871</v>
      </c>
      <c r="AX354" s="202" t="s">
        <v>857</v>
      </c>
      <c r="AY354" s="204" t="s">
        <v>858</v>
      </c>
    </row>
    <row r="355" spans="2:65" s="202" customFormat="1" ht="11.25" x14ac:dyDescent="0.25">
      <c r="B355" s="203"/>
      <c r="D355" s="196" t="s">
        <v>869</v>
      </c>
      <c r="E355" s="204" t="s">
        <v>792</v>
      </c>
      <c r="F355" s="205" t="s">
        <v>3130</v>
      </c>
      <c r="H355" s="206">
        <v>3.8</v>
      </c>
      <c r="L355" s="203"/>
      <c r="M355" s="207"/>
      <c r="T355" s="208"/>
      <c r="AT355" s="204" t="s">
        <v>869</v>
      </c>
      <c r="AU355" s="204" t="s">
        <v>240</v>
      </c>
      <c r="AV355" s="202" t="s">
        <v>240</v>
      </c>
      <c r="AW355" s="202" t="s">
        <v>871</v>
      </c>
      <c r="AX355" s="202" t="s">
        <v>857</v>
      </c>
      <c r="AY355" s="204" t="s">
        <v>858</v>
      </c>
    </row>
    <row r="356" spans="2:65" s="202" customFormat="1" ht="11.25" x14ac:dyDescent="0.25">
      <c r="B356" s="203"/>
      <c r="D356" s="196" t="s">
        <v>869</v>
      </c>
      <c r="E356" s="204" t="s">
        <v>792</v>
      </c>
      <c r="F356" s="205" t="s">
        <v>3131</v>
      </c>
      <c r="H356" s="206">
        <v>7.92</v>
      </c>
      <c r="L356" s="203"/>
      <c r="M356" s="207"/>
      <c r="T356" s="208"/>
      <c r="AT356" s="204" t="s">
        <v>869</v>
      </c>
      <c r="AU356" s="204" t="s">
        <v>240</v>
      </c>
      <c r="AV356" s="202" t="s">
        <v>240</v>
      </c>
      <c r="AW356" s="202" t="s">
        <v>871</v>
      </c>
      <c r="AX356" s="202" t="s">
        <v>857</v>
      </c>
      <c r="AY356" s="204" t="s">
        <v>858</v>
      </c>
    </row>
    <row r="357" spans="2:65" s="119" customFormat="1" ht="24.2" customHeight="1" x14ac:dyDescent="0.25">
      <c r="B357" s="120"/>
      <c r="C357" s="418" t="s">
        <v>1199</v>
      </c>
      <c r="D357" s="418" t="s">
        <v>512</v>
      </c>
      <c r="E357" s="419" t="s">
        <v>1386</v>
      </c>
      <c r="F357" s="420" t="s">
        <v>1387</v>
      </c>
      <c r="G357" s="421" t="s">
        <v>66</v>
      </c>
      <c r="H357" s="422">
        <v>178.59</v>
      </c>
      <c r="I357" s="423"/>
      <c r="J357" s="423">
        <f>ROUND(I357*H357,2)</f>
        <v>0</v>
      </c>
      <c r="K357" s="420" t="s">
        <v>862</v>
      </c>
      <c r="L357" s="120"/>
      <c r="M357" s="190" t="s">
        <v>792</v>
      </c>
      <c r="N357" s="191" t="s">
        <v>809</v>
      </c>
      <c r="O357" s="192">
        <v>0.22700000000000001</v>
      </c>
      <c r="P357" s="192">
        <f>O357*H357</f>
        <v>40.539930000000005</v>
      </c>
      <c r="Q357" s="192">
        <v>0</v>
      </c>
      <c r="R357" s="192">
        <f>Q357*H357</f>
        <v>0</v>
      </c>
      <c r="S357" s="192">
        <v>0</v>
      </c>
      <c r="T357" s="193">
        <f>S357*H357</f>
        <v>0</v>
      </c>
      <c r="AR357" s="194" t="s">
        <v>863</v>
      </c>
      <c r="AT357" s="194" t="s">
        <v>512</v>
      </c>
      <c r="AU357" s="194" t="s">
        <v>240</v>
      </c>
      <c r="AY357" s="112" t="s">
        <v>858</v>
      </c>
      <c r="BE357" s="195">
        <f>IF(N357="základní",J357,0)</f>
        <v>0</v>
      </c>
      <c r="BF357" s="195">
        <f>IF(N357="snížená",J357,0)</f>
        <v>0</v>
      </c>
      <c r="BG357" s="195">
        <f>IF(N357="zákl. přenesená",J357,0)</f>
        <v>0</v>
      </c>
      <c r="BH357" s="195">
        <f>IF(N357="sníž. přenesená",J357,0)</f>
        <v>0</v>
      </c>
      <c r="BI357" s="195">
        <f>IF(N357="nulová",J357,0)</f>
        <v>0</v>
      </c>
      <c r="BJ357" s="112" t="s">
        <v>544</v>
      </c>
      <c r="BK357" s="195">
        <f>ROUND(I357*H357,2)</f>
        <v>0</v>
      </c>
      <c r="BL357" s="112" t="s">
        <v>863</v>
      </c>
      <c r="BM357" s="194" t="s">
        <v>3132</v>
      </c>
    </row>
    <row r="358" spans="2:65" s="119" customFormat="1" ht="19.5" x14ac:dyDescent="0.25">
      <c r="B358" s="120"/>
      <c r="D358" s="196" t="s">
        <v>865</v>
      </c>
      <c r="F358" s="197" t="s">
        <v>1389</v>
      </c>
      <c r="L358" s="120"/>
      <c r="M358" s="198"/>
      <c r="T358" s="199"/>
      <c r="AT358" s="112" t="s">
        <v>865</v>
      </c>
      <c r="AU358" s="112" t="s">
        <v>240</v>
      </c>
    </row>
    <row r="359" spans="2:65" s="119" customFormat="1" x14ac:dyDescent="0.25">
      <c r="B359" s="120"/>
      <c r="D359" s="200" t="s">
        <v>867</v>
      </c>
      <c r="F359" s="472" t="s">
        <v>1390</v>
      </c>
      <c r="L359" s="120"/>
      <c r="M359" s="198"/>
      <c r="T359" s="199"/>
      <c r="AT359" s="112" t="s">
        <v>867</v>
      </c>
      <c r="AU359" s="112" t="s">
        <v>240</v>
      </c>
    </row>
    <row r="360" spans="2:65" s="119" customFormat="1" ht="33" customHeight="1" x14ac:dyDescent="0.25">
      <c r="B360" s="120"/>
      <c r="C360" s="418" t="s">
        <v>1204</v>
      </c>
      <c r="D360" s="418" t="s">
        <v>512</v>
      </c>
      <c r="E360" s="419" t="s">
        <v>1391</v>
      </c>
      <c r="F360" s="420" t="s">
        <v>1392</v>
      </c>
      <c r="G360" s="421" t="s">
        <v>66</v>
      </c>
      <c r="H360" s="422">
        <v>178.59</v>
      </c>
      <c r="I360" s="423"/>
      <c r="J360" s="423">
        <f>ROUND(I360*H360,2)</f>
        <v>0</v>
      </c>
      <c r="K360" s="420" t="s">
        <v>862</v>
      </c>
      <c r="L360" s="120"/>
      <c r="M360" s="190" t="s">
        <v>792</v>
      </c>
      <c r="N360" s="191" t="s">
        <v>809</v>
      </c>
      <c r="O360" s="192">
        <v>0.374</v>
      </c>
      <c r="P360" s="192">
        <f>O360*H360</f>
        <v>66.792659999999998</v>
      </c>
      <c r="Q360" s="192">
        <v>1.7600000000000001E-3</v>
      </c>
      <c r="R360" s="192">
        <f>Q360*H360</f>
        <v>0.3143184</v>
      </c>
      <c r="S360" s="192">
        <v>0</v>
      </c>
      <c r="T360" s="193">
        <f>S360*H360</f>
        <v>0</v>
      </c>
      <c r="AR360" s="194" t="s">
        <v>863</v>
      </c>
      <c r="AT360" s="194" t="s">
        <v>512</v>
      </c>
      <c r="AU360" s="194" t="s">
        <v>240</v>
      </c>
      <c r="AY360" s="112" t="s">
        <v>858</v>
      </c>
      <c r="BE360" s="195">
        <f>IF(N360="základní",J360,0)</f>
        <v>0</v>
      </c>
      <c r="BF360" s="195">
        <f>IF(N360="snížená",J360,0)</f>
        <v>0</v>
      </c>
      <c r="BG360" s="195">
        <f>IF(N360="zákl. přenesená",J360,0)</f>
        <v>0</v>
      </c>
      <c r="BH360" s="195">
        <f>IF(N360="sníž. přenesená",J360,0)</f>
        <v>0</v>
      </c>
      <c r="BI360" s="195">
        <f>IF(N360="nulová",J360,0)</f>
        <v>0</v>
      </c>
      <c r="BJ360" s="112" t="s">
        <v>544</v>
      </c>
      <c r="BK360" s="195">
        <f>ROUND(I360*H360,2)</f>
        <v>0</v>
      </c>
      <c r="BL360" s="112" t="s">
        <v>863</v>
      </c>
      <c r="BM360" s="194" t="s">
        <v>3133</v>
      </c>
    </row>
    <row r="361" spans="2:65" s="119" customFormat="1" ht="19.5" x14ac:dyDescent="0.25">
      <c r="B361" s="120"/>
      <c r="D361" s="196" t="s">
        <v>865</v>
      </c>
      <c r="F361" s="197" t="s">
        <v>1394</v>
      </c>
      <c r="L361" s="120"/>
      <c r="M361" s="198"/>
      <c r="T361" s="199"/>
      <c r="AT361" s="112" t="s">
        <v>865</v>
      </c>
      <c r="AU361" s="112" t="s">
        <v>240</v>
      </c>
    </row>
    <row r="362" spans="2:65" s="119" customFormat="1" x14ac:dyDescent="0.25">
      <c r="B362" s="120"/>
      <c r="D362" s="200" t="s">
        <v>867</v>
      </c>
      <c r="F362" s="472" t="s">
        <v>1395</v>
      </c>
      <c r="L362" s="120"/>
      <c r="M362" s="198"/>
      <c r="T362" s="199"/>
      <c r="AT362" s="112" t="s">
        <v>867</v>
      </c>
      <c r="AU362" s="112" t="s">
        <v>240</v>
      </c>
    </row>
    <row r="363" spans="2:65" s="119" customFormat="1" ht="33" customHeight="1" x14ac:dyDescent="0.25">
      <c r="B363" s="120"/>
      <c r="C363" s="418" t="s">
        <v>1209</v>
      </c>
      <c r="D363" s="418" t="s">
        <v>512</v>
      </c>
      <c r="E363" s="419" t="s">
        <v>1397</v>
      </c>
      <c r="F363" s="420" t="s">
        <v>1398</v>
      </c>
      <c r="G363" s="421" t="s">
        <v>66</v>
      </c>
      <c r="H363" s="422">
        <v>178.59</v>
      </c>
      <c r="I363" s="423"/>
      <c r="J363" s="423">
        <f>ROUND(I363*H363,2)</f>
        <v>0</v>
      </c>
      <c r="K363" s="420" t="s">
        <v>862</v>
      </c>
      <c r="L363" s="120"/>
      <c r="M363" s="190" t="s">
        <v>792</v>
      </c>
      <c r="N363" s="191" t="s">
        <v>809</v>
      </c>
      <c r="O363" s="192">
        <v>0.223</v>
      </c>
      <c r="P363" s="192">
        <f>O363*H363</f>
        <v>39.825569999999999</v>
      </c>
      <c r="Q363" s="192">
        <v>0</v>
      </c>
      <c r="R363" s="192">
        <f>Q363*H363</f>
        <v>0</v>
      </c>
      <c r="S363" s="192">
        <v>0</v>
      </c>
      <c r="T363" s="193">
        <f>S363*H363</f>
        <v>0</v>
      </c>
      <c r="AR363" s="194" t="s">
        <v>863</v>
      </c>
      <c r="AT363" s="194" t="s">
        <v>512</v>
      </c>
      <c r="AU363" s="194" t="s">
        <v>240</v>
      </c>
      <c r="AY363" s="112" t="s">
        <v>858</v>
      </c>
      <c r="BE363" s="195">
        <f>IF(N363="základní",J363,0)</f>
        <v>0</v>
      </c>
      <c r="BF363" s="195">
        <f>IF(N363="snížená",J363,0)</f>
        <v>0</v>
      </c>
      <c r="BG363" s="195">
        <f>IF(N363="zákl. přenesená",J363,0)</f>
        <v>0</v>
      </c>
      <c r="BH363" s="195">
        <f>IF(N363="sníž. přenesená",J363,0)</f>
        <v>0</v>
      </c>
      <c r="BI363" s="195">
        <f>IF(N363="nulová",J363,0)</f>
        <v>0</v>
      </c>
      <c r="BJ363" s="112" t="s">
        <v>544</v>
      </c>
      <c r="BK363" s="195">
        <f>ROUND(I363*H363,2)</f>
        <v>0</v>
      </c>
      <c r="BL363" s="112" t="s">
        <v>863</v>
      </c>
      <c r="BM363" s="194" t="s">
        <v>3134</v>
      </c>
    </row>
    <row r="364" spans="2:65" s="119" customFormat="1" ht="29.25" x14ac:dyDescent="0.25">
      <c r="B364" s="120"/>
      <c r="D364" s="196" t="s">
        <v>865</v>
      </c>
      <c r="F364" s="197" t="s">
        <v>1400</v>
      </c>
      <c r="L364" s="120"/>
      <c r="M364" s="198"/>
      <c r="T364" s="199"/>
      <c r="AT364" s="112" t="s">
        <v>865</v>
      </c>
      <c r="AU364" s="112" t="s">
        <v>240</v>
      </c>
    </row>
    <row r="365" spans="2:65" s="119" customFormat="1" x14ac:dyDescent="0.25">
      <c r="B365" s="120"/>
      <c r="D365" s="200" t="s">
        <v>867</v>
      </c>
      <c r="F365" s="472" t="s">
        <v>1401</v>
      </c>
      <c r="L365" s="120"/>
      <c r="M365" s="198"/>
      <c r="T365" s="199"/>
      <c r="AT365" s="112" t="s">
        <v>867</v>
      </c>
      <c r="AU365" s="112" t="s">
        <v>240</v>
      </c>
    </row>
    <row r="366" spans="2:65" s="119" customFormat="1" ht="24.2" customHeight="1" x14ac:dyDescent="0.25">
      <c r="B366" s="120"/>
      <c r="C366" s="418" t="s">
        <v>1216</v>
      </c>
      <c r="D366" s="418" t="s">
        <v>512</v>
      </c>
      <c r="E366" s="419" t="s">
        <v>130</v>
      </c>
      <c r="F366" s="420" t="s">
        <v>131</v>
      </c>
      <c r="G366" s="421" t="s">
        <v>63</v>
      </c>
      <c r="H366" s="422">
        <v>5.4450000000000003</v>
      </c>
      <c r="I366" s="423"/>
      <c r="J366" s="423">
        <f>ROUND(I366*H366,2)</f>
        <v>0</v>
      </c>
      <c r="K366" s="420" t="s">
        <v>862</v>
      </c>
      <c r="L366" s="120"/>
      <c r="M366" s="190" t="s">
        <v>792</v>
      </c>
      <c r="N366" s="191" t="s">
        <v>809</v>
      </c>
      <c r="O366" s="192">
        <v>26.425000000000001</v>
      </c>
      <c r="P366" s="192">
        <f>O366*H366</f>
        <v>143.88412500000001</v>
      </c>
      <c r="Q366" s="192">
        <v>1.0551200000000001</v>
      </c>
      <c r="R366" s="192">
        <f>Q366*H366</f>
        <v>5.7451284000000005</v>
      </c>
      <c r="S366" s="192">
        <v>0</v>
      </c>
      <c r="T366" s="193">
        <f>S366*H366</f>
        <v>0</v>
      </c>
      <c r="AR366" s="194" t="s">
        <v>863</v>
      </c>
      <c r="AT366" s="194" t="s">
        <v>512</v>
      </c>
      <c r="AU366" s="194" t="s">
        <v>240</v>
      </c>
      <c r="AY366" s="112" t="s">
        <v>858</v>
      </c>
      <c r="BE366" s="195">
        <f>IF(N366="základní",J366,0)</f>
        <v>0</v>
      </c>
      <c r="BF366" s="195">
        <f>IF(N366="snížená",J366,0)</f>
        <v>0</v>
      </c>
      <c r="BG366" s="195">
        <f>IF(N366="zákl. přenesená",J366,0)</f>
        <v>0</v>
      </c>
      <c r="BH366" s="195">
        <f>IF(N366="sníž. přenesená",J366,0)</f>
        <v>0</v>
      </c>
      <c r="BI366" s="195">
        <f>IF(N366="nulová",J366,0)</f>
        <v>0</v>
      </c>
      <c r="BJ366" s="112" t="s">
        <v>544</v>
      </c>
      <c r="BK366" s="195">
        <f>ROUND(I366*H366,2)</f>
        <v>0</v>
      </c>
      <c r="BL366" s="112" t="s">
        <v>863</v>
      </c>
      <c r="BM366" s="194" t="s">
        <v>3135</v>
      </c>
    </row>
    <row r="367" spans="2:65" s="119" customFormat="1" ht="48.75" x14ac:dyDescent="0.25">
      <c r="B367" s="120"/>
      <c r="D367" s="196" t="s">
        <v>865</v>
      </c>
      <c r="F367" s="197" t="s">
        <v>1404</v>
      </c>
      <c r="L367" s="120"/>
      <c r="M367" s="198"/>
      <c r="T367" s="199"/>
      <c r="AT367" s="112" t="s">
        <v>865</v>
      </c>
      <c r="AU367" s="112" t="s">
        <v>240</v>
      </c>
    </row>
    <row r="368" spans="2:65" s="119" customFormat="1" x14ac:dyDescent="0.25">
      <c r="B368" s="120"/>
      <c r="D368" s="200" t="s">
        <v>867</v>
      </c>
      <c r="F368" s="472" t="s">
        <v>1405</v>
      </c>
      <c r="L368" s="120"/>
      <c r="M368" s="198"/>
      <c r="T368" s="199"/>
      <c r="AT368" s="112" t="s">
        <v>867</v>
      </c>
      <c r="AU368" s="112" t="s">
        <v>240</v>
      </c>
    </row>
    <row r="369" spans="2:65" s="202" customFormat="1" ht="11.25" x14ac:dyDescent="0.25">
      <c r="B369" s="203"/>
      <c r="D369" s="196" t="s">
        <v>869</v>
      </c>
      <c r="E369" s="204" t="s">
        <v>792</v>
      </c>
      <c r="F369" s="205" t="s">
        <v>3136</v>
      </c>
      <c r="H369" s="206">
        <v>5445.36</v>
      </c>
      <c r="L369" s="203"/>
      <c r="M369" s="207"/>
      <c r="T369" s="208"/>
      <c r="AT369" s="204" t="s">
        <v>869</v>
      </c>
      <c r="AU369" s="204" t="s">
        <v>240</v>
      </c>
      <c r="AV369" s="202" t="s">
        <v>240</v>
      </c>
      <c r="AW369" s="202" t="s">
        <v>871</v>
      </c>
      <c r="AX369" s="202" t="s">
        <v>857</v>
      </c>
      <c r="AY369" s="204" t="s">
        <v>858</v>
      </c>
    </row>
    <row r="370" spans="2:65" s="202" customFormat="1" ht="11.25" x14ac:dyDescent="0.25">
      <c r="B370" s="203"/>
      <c r="D370" s="196" t="s">
        <v>869</v>
      </c>
      <c r="F370" s="205" t="s">
        <v>3137</v>
      </c>
      <c r="H370" s="206">
        <v>5.4450000000000003</v>
      </c>
      <c r="L370" s="203"/>
      <c r="M370" s="207"/>
      <c r="T370" s="208"/>
      <c r="AT370" s="204" t="s">
        <v>869</v>
      </c>
      <c r="AU370" s="204" t="s">
        <v>240</v>
      </c>
      <c r="AV370" s="202" t="s">
        <v>240</v>
      </c>
      <c r="AW370" s="202" t="s">
        <v>787</v>
      </c>
      <c r="AX370" s="202" t="s">
        <v>544</v>
      </c>
      <c r="AY370" s="204" t="s">
        <v>858</v>
      </c>
    </row>
    <row r="371" spans="2:65" s="119" customFormat="1" ht="33" customHeight="1" x14ac:dyDescent="0.25">
      <c r="B371" s="120"/>
      <c r="C371" s="418" t="s">
        <v>1226</v>
      </c>
      <c r="D371" s="418" t="s">
        <v>512</v>
      </c>
      <c r="E371" s="419" t="s">
        <v>3138</v>
      </c>
      <c r="F371" s="420" t="s">
        <v>3139</v>
      </c>
      <c r="G371" s="421" t="s">
        <v>85</v>
      </c>
      <c r="H371" s="422">
        <v>54.3</v>
      </c>
      <c r="I371" s="423"/>
      <c r="J371" s="423">
        <f>ROUND(I371*H371,2)</f>
        <v>0</v>
      </c>
      <c r="K371" s="420" t="s">
        <v>862</v>
      </c>
      <c r="L371" s="120"/>
      <c r="M371" s="190" t="s">
        <v>792</v>
      </c>
      <c r="N371" s="191" t="s">
        <v>809</v>
      </c>
      <c r="O371" s="192">
        <v>0.29199999999999998</v>
      </c>
      <c r="P371" s="192">
        <f>O371*H371</f>
        <v>15.855599999999999</v>
      </c>
      <c r="Q371" s="192">
        <v>1.7260000000000001E-2</v>
      </c>
      <c r="R371" s="192">
        <f>Q371*H371</f>
        <v>0.937218</v>
      </c>
      <c r="S371" s="192">
        <v>0</v>
      </c>
      <c r="T371" s="193">
        <f>S371*H371</f>
        <v>0</v>
      </c>
      <c r="AR371" s="194" t="s">
        <v>863</v>
      </c>
      <c r="AT371" s="194" t="s">
        <v>512</v>
      </c>
      <c r="AU371" s="194" t="s">
        <v>240</v>
      </c>
      <c r="AY371" s="112" t="s">
        <v>858</v>
      </c>
      <c r="BE371" s="195">
        <f>IF(N371="základní",J371,0)</f>
        <v>0</v>
      </c>
      <c r="BF371" s="195">
        <f>IF(N371="snížená",J371,0)</f>
        <v>0</v>
      </c>
      <c r="BG371" s="195">
        <f>IF(N371="zákl. přenesená",J371,0)</f>
        <v>0</v>
      </c>
      <c r="BH371" s="195">
        <f>IF(N371="sníž. přenesená",J371,0)</f>
        <v>0</v>
      </c>
      <c r="BI371" s="195">
        <f>IF(N371="nulová",J371,0)</f>
        <v>0</v>
      </c>
      <c r="BJ371" s="112" t="s">
        <v>544</v>
      </c>
      <c r="BK371" s="195">
        <f>ROUND(I371*H371,2)</f>
        <v>0</v>
      </c>
      <c r="BL371" s="112" t="s">
        <v>863</v>
      </c>
      <c r="BM371" s="194" t="s">
        <v>3140</v>
      </c>
    </row>
    <row r="372" spans="2:65" s="119" customFormat="1" ht="29.25" x14ac:dyDescent="0.25">
      <c r="B372" s="120"/>
      <c r="D372" s="196" t="s">
        <v>865</v>
      </c>
      <c r="F372" s="197" t="s">
        <v>3141</v>
      </c>
      <c r="L372" s="120"/>
      <c r="M372" s="198"/>
      <c r="T372" s="199"/>
      <c r="AT372" s="112" t="s">
        <v>865</v>
      </c>
      <c r="AU372" s="112" t="s">
        <v>240</v>
      </c>
    </row>
    <row r="373" spans="2:65" s="119" customFormat="1" x14ac:dyDescent="0.25">
      <c r="B373" s="120"/>
      <c r="D373" s="200" t="s">
        <v>867</v>
      </c>
      <c r="F373" s="472" t="s">
        <v>3142</v>
      </c>
      <c r="L373" s="120"/>
      <c r="M373" s="198"/>
      <c r="T373" s="199"/>
      <c r="AT373" s="112" t="s">
        <v>867</v>
      </c>
      <c r="AU373" s="112" t="s">
        <v>240</v>
      </c>
    </row>
    <row r="374" spans="2:65" s="202" customFormat="1" ht="11.25" x14ac:dyDescent="0.25">
      <c r="B374" s="203"/>
      <c r="D374" s="196" t="s">
        <v>869</v>
      </c>
      <c r="E374" s="204" t="s">
        <v>792</v>
      </c>
      <c r="F374" s="205" t="s">
        <v>3143</v>
      </c>
      <c r="H374" s="206">
        <v>54.3</v>
      </c>
      <c r="L374" s="203"/>
      <c r="M374" s="207"/>
      <c r="T374" s="208"/>
      <c r="AT374" s="204" t="s">
        <v>869</v>
      </c>
      <c r="AU374" s="204" t="s">
        <v>240</v>
      </c>
      <c r="AV374" s="202" t="s">
        <v>240</v>
      </c>
      <c r="AW374" s="202" t="s">
        <v>871</v>
      </c>
      <c r="AX374" s="202" t="s">
        <v>857</v>
      </c>
      <c r="AY374" s="204" t="s">
        <v>858</v>
      </c>
    </row>
    <row r="375" spans="2:65" s="171" customFormat="1" ht="22.9" customHeight="1" x14ac:dyDescent="0.2">
      <c r="B375" s="172"/>
      <c r="D375" s="173" t="s">
        <v>854</v>
      </c>
      <c r="E375" s="181" t="s">
        <v>721</v>
      </c>
      <c r="F375" s="181" t="s">
        <v>1478</v>
      </c>
      <c r="J375" s="182">
        <f>BK375</f>
        <v>0</v>
      </c>
      <c r="L375" s="172"/>
      <c r="M375" s="176"/>
      <c r="P375" s="177">
        <f>SUM(P376:P393)</f>
        <v>206.33500000000001</v>
      </c>
      <c r="R375" s="177">
        <f>SUM(R376:R393)</f>
        <v>59.470300000000009</v>
      </c>
      <c r="T375" s="178">
        <f>SUM(T376:T393)</f>
        <v>0</v>
      </c>
      <c r="AR375" s="173" t="s">
        <v>544</v>
      </c>
      <c r="AT375" s="179" t="s">
        <v>854</v>
      </c>
      <c r="AU375" s="179" t="s">
        <v>544</v>
      </c>
      <c r="AY375" s="173" t="s">
        <v>858</v>
      </c>
      <c r="BK375" s="180">
        <f>SUM(BK376:BK393)</f>
        <v>0</v>
      </c>
    </row>
    <row r="376" spans="2:65" s="119" customFormat="1" ht="33" customHeight="1" x14ac:dyDescent="0.25">
      <c r="B376" s="120"/>
      <c r="C376" s="418" t="s">
        <v>1235</v>
      </c>
      <c r="D376" s="418" t="s">
        <v>512</v>
      </c>
      <c r="E376" s="419" t="s">
        <v>1480</v>
      </c>
      <c r="F376" s="420" t="s">
        <v>1481</v>
      </c>
      <c r="G376" s="421" t="s">
        <v>66</v>
      </c>
      <c r="H376" s="422">
        <v>145</v>
      </c>
      <c r="I376" s="423"/>
      <c r="J376" s="423">
        <f>ROUND(I376*H376,2)</f>
        <v>0</v>
      </c>
      <c r="K376" s="420" t="s">
        <v>862</v>
      </c>
      <c r="L376" s="120"/>
      <c r="M376" s="190" t="s">
        <v>792</v>
      </c>
      <c r="N376" s="191" t="s">
        <v>809</v>
      </c>
      <c r="O376" s="192">
        <v>0.10299999999999999</v>
      </c>
      <c r="P376" s="192">
        <f>O376*H376</f>
        <v>14.934999999999999</v>
      </c>
      <c r="Q376" s="192">
        <v>0</v>
      </c>
      <c r="R376" s="192">
        <f>Q376*H376</f>
        <v>0</v>
      </c>
      <c r="S376" s="192">
        <v>0</v>
      </c>
      <c r="T376" s="193">
        <f>S376*H376</f>
        <v>0</v>
      </c>
      <c r="AR376" s="194" t="s">
        <v>863</v>
      </c>
      <c r="AT376" s="194" t="s">
        <v>512</v>
      </c>
      <c r="AU376" s="194" t="s">
        <v>240</v>
      </c>
      <c r="AY376" s="112" t="s">
        <v>858</v>
      </c>
      <c r="BE376" s="195">
        <f>IF(N376="základní",J376,0)</f>
        <v>0</v>
      </c>
      <c r="BF376" s="195">
        <f>IF(N376="snížená",J376,0)</f>
        <v>0</v>
      </c>
      <c r="BG376" s="195">
        <f>IF(N376="zákl. přenesená",J376,0)</f>
        <v>0</v>
      </c>
      <c r="BH376" s="195">
        <f>IF(N376="sníž. přenesená",J376,0)</f>
        <v>0</v>
      </c>
      <c r="BI376" s="195">
        <f>IF(N376="nulová",J376,0)</f>
        <v>0</v>
      </c>
      <c r="BJ376" s="112" t="s">
        <v>544</v>
      </c>
      <c r="BK376" s="195">
        <f>ROUND(I376*H376,2)</f>
        <v>0</v>
      </c>
      <c r="BL376" s="112" t="s">
        <v>863</v>
      </c>
      <c r="BM376" s="194" t="s">
        <v>3144</v>
      </c>
    </row>
    <row r="377" spans="2:65" s="119" customFormat="1" ht="29.25" x14ac:dyDescent="0.25">
      <c r="B377" s="120"/>
      <c r="D377" s="196" t="s">
        <v>865</v>
      </c>
      <c r="F377" s="197" t="s">
        <v>1483</v>
      </c>
      <c r="L377" s="120"/>
      <c r="M377" s="198"/>
      <c r="T377" s="199"/>
      <c r="AT377" s="112" t="s">
        <v>865</v>
      </c>
      <c r="AU377" s="112" t="s">
        <v>240</v>
      </c>
    </row>
    <row r="378" spans="2:65" s="119" customFormat="1" x14ac:dyDescent="0.25">
      <c r="B378" s="120"/>
      <c r="D378" s="200" t="s">
        <v>867</v>
      </c>
      <c r="F378" s="472" t="s">
        <v>1484</v>
      </c>
      <c r="L378" s="120"/>
      <c r="M378" s="198"/>
      <c r="T378" s="199"/>
      <c r="AT378" s="112" t="s">
        <v>867</v>
      </c>
      <c r="AU378" s="112" t="s">
        <v>240</v>
      </c>
    </row>
    <row r="379" spans="2:65" s="202" customFormat="1" ht="11.25" x14ac:dyDescent="0.25">
      <c r="B379" s="203"/>
      <c r="D379" s="196" t="s">
        <v>869</v>
      </c>
      <c r="E379" s="204" t="s">
        <v>792</v>
      </c>
      <c r="F379" s="205" t="s">
        <v>3145</v>
      </c>
      <c r="H379" s="206">
        <v>145</v>
      </c>
      <c r="L379" s="203"/>
      <c r="M379" s="207"/>
      <c r="T379" s="208"/>
      <c r="AT379" s="204" t="s">
        <v>869</v>
      </c>
      <c r="AU379" s="204" t="s">
        <v>240</v>
      </c>
      <c r="AV379" s="202" t="s">
        <v>240</v>
      </c>
      <c r="AW379" s="202" t="s">
        <v>871</v>
      </c>
      <c r="AX379" s="202" t="s">
        <v>857</v>
      </c>
      <c r="AY379" s="204" t="s">
        <v>858</v>
      </c>
    </row>
    <row r="380" spans="2:65" s="119" customFormat="1" ht="33" customHeight="1" x14ac:dyDescent="0.25">
      <c r="B380" s="120"/>
      <c r="C380" s="418" t="s">
        <v>1241</v>
      </c>
      <c r="D380" s="418" t="s">
        <v>512</v>
      </c>
      <c r="E380" s="419" t="s">
        <v>1488</v>
      </c>
      <c r="F380" s="420" t="s">
        <v>1489</v>
      </c>
      <c r="G380" s="421" t="s">
        <v>66</v>
      </c>
      <c r="H380" s="422">
        <v>145</v>
      </c>
      <c r="I380" s="423"/>
      <c r="J380" s="423">
        <f>ROUND(I380*H380,2)</f>
        <v>0</v>
      </c>
      <c r="K380" s="420" t="s">
        <v>862</v>
      </c>
      <c r="L380" s="120"/>
      <c r="M380" s="190" t="s">
        <v>792</v>
      </c>
      <c r="N380" s="191" t="s">
        <v>809</v>
      </c>
      <c r="O380" s="192">
        <v>0.107</v>
      </c>
      <c r="P380" s="192">
        <f>O380*H380</f>
        <v>15.515000000000001</v>
      </c>
      <c r="Q380" s="192">
        <v>0</v>
      </c>
      <c r="R380" s="192">
        <f>Q380*H380</f>
        <v>0</v>
      </c>
      <c r="S380" s="192">
        <v>0</v>
      </c>
      <c r="T380" s="193">
        <f>S380*H380</f>
        <v>0</v>
      </c>
      <c r="AR380" s="194" t="s">
        <v>863</v>
      </c>
      <c r="AT380" s="194" t="s">
        <v>512</v>
      </c>
      <c r="AU380" s="194" t="s">
        <v>240</v>
      </c>
      <c r="AY380" s="112" t="s">
        <v>858</v>
      </c>
      <c r="BE380" s="195">
        <f>IF(N380="základní",J380,0)</f>
        <v>0</v>
      </c>
      <c r="BF380" s="195">
        <f>IF(N380="snížená",J380,0)</f>
        <v>0</v>
      </c>
      <c r="BG380" s="195">
        <f>IF(N380="zákl. přenesená",J380,0)</f>
        <v>0</v>
      </c>
      <c r="BH380" s="195">
        <f>IF(N380="sníž. přenesená",J380,0)</f>
        <v>0</v>
      </c>
      <c r="BI380" s="195">
        <f>IF(N380="nulová",J380,0)</f>
        <v>0</v>
      </c>
      <c r="BJ380" s="112" t="s">
        <v>544</v>
      </c>
      <c r="BK380" s="195">
        <f>ROUND(I380*H380,2)</f>
        <v>0</v>
      </c>
      <c r="BL380" s="112" t="s">
        <v>863</v>
      </c>
      <c r="BM380" s="194" t="s">
        <v>3146</v>
      </c>
    </row>
    <row r="381" spans="2:65" s="119" customFormat="1" ht="29.25" x14ac:dyDescent="0.25">
      <c r="B381" s="120"/>
      <c r="D381" s="196" t="s">
        <v>865</v>
      </c>
      <c r="F381" s="197" t="s">
        <v>1491</v>
      </c>
      <c r="L381" s="120"/>
      <c r="M381" s="198"/>
      <c r="T381" s="199"/>
      <c r="AT381" s="112" t="s">
        <v>865</v>
      </c>
      <c r="AU381" s="112" t="s">
        <v>240</v>
      </c>
    </row>
    <row r="382" spans="2:65" s="119" customFormat="1" x14ac:dyDescent="0.25">
      <c r="B382" s="120"/>
      <c r="D382" s="200" t="s">
        <v>867</v>
      </c>
      <c r="F382" s="472" t="s">
        <v>1492</v>
      </c>
      <c r="L382" s="120"/>
      <c r="M382" s="198"/>
      <c r="T382" s="199"/>
      <c r="AT382" s="112" t="s">
        <v>867</v>
      </c>
      <c r="AU382" s="112" t="s">
        <v>240</v>
      </c>
    </row>
    <row r="383" spans="2:65" s="202" customFormat="1" ht="11.25" x14ac:dyDescent="0.25">
      <c r="B383" s="203"/>
      <c r="D383" s="196" t="s">
        <v>869</v>
      </c>
      <c r="E383" s="204" t="s">
        <v>792</v>
      </c>
      <c r="F383" s="205" t="s">
        <v>3145</v>
      </c>
      <c r="H383" s="206">
        <v>145</v>
      </c>
      <c r="L383" s="203"/>
      <c r="M383" s="207"/>
      <c r="T383" s="208"/>
      <c r="AT383" s="204" t="s">
        <v>869</v>
      </c>
      <c r="AU383" s="204" t="s">
        <v>240</v>
      </c>
      <c r="AV383" s="202" t="s">
        <v>240</v>
      </c>
      <c r="AW383" s="202" t="s">
        <v>871</v>
      </c>
      <c r="AX383" s="202" t="s">
        <v>857</v>
      </c>
      <c r="AY383" s="204" t="s">
        <v>858</v>
      </c>
    </row>
    <row r="384" spans="2:65" s="119" customFormat="1" ht="24.2" customHeight="1" x14ac:dyDescent="0.25">
      <c r="B384" s="120"/>
      <c r="C384" s="418" t="s">
        <v>1246</v>
      </c>
      <c r="D384" s="418" t="s">
        <v>512</v>
      </c>
      <c r="E384" s="419" t="s">
        <v>1495</v>
      </c>
      <c r="F384" s="420" t="s">
        <v>1496</v>
      </c>
      <c r="G384" s="421" t="s">
        <v>66</v>
      </c>
      <c r="H384" s="422">
        <v>145</v>
      </c>
      <c r="I384" s="423"/>
      <c r="J384" s="423">
        <f>ROUND(I384*H384,2)</f>
        <v>0</v>
      </c>
      <c r="K384" s="420" t="s">
        <v>792</v>
      </c>
      <c r="L384" s="120"/>
      <c r="M384" s="190" t="s">
        <v>792</v>
      </c>
      <c r="N384" s="191" t="s">
        <v>809</v>
      </c>
      <c r="O384" s="192">
        <v>0.107</v>
      </c>
      <c r="P384" s="192">
        <f>O384*H384</f>
        <v>15.515000000000001</v>
      </c>
      <c r="Q384" s="192">
        <v>0</v>
      </c>
      <c r="R384" s="192">
        <f>Q384*H384</f>
        <v>0</v>
      </c>
      <c r="S384" s="192">
        <v>0</v>
      </c>
      <c r="T384" s="193">
        <f>S384*H384</f>
        <v>0</v>
      </c>
      <c r="AR384" s="194" t="s">
        <v>863</v>
      </c>
      <c r="AT384" s="194" t="s">
        <v>512</v>
      </c>
      <c r="AU384" s="194" t="s">
        <v>240</v>
      </c>
      <c r="AY384" s="112" t="s">
        <v>858</v>
      </c>
      <c r="BE384" s="195">
        <f>IF(N384="základní",J384,0)</f>
        <v>0</v>
      </c>
      <c r="BF384" s="195">
        <f>IF(N384="snížená",J384,0)</f>
        <v>0</v>
      </c>
      <c r="BG384" s="195">
        <f>IF(N384="zákl. přenesená",J384,0)</f>
        <v>0</v>
      </c>
      <c r="BH384" s="195">
        <f>IF(N384="sníž. přenesená",J384,0)</f>
        <v>0</v>
      </c>
      <c r="BI384" s="195">
        <f>IF(N384="nulová",J384,0)</f>
        <v>0</v>
      </c>
      <c r="BJ384" s="112" t="s">
        <v>544</v>
      </c>
      <c r="BK384" s="195">
        <f>ROUND(I384*H384,2)</f>
        <v>0</v>
      </c>
      <c r="BL384" s="112" t="s">
        <v>863</v>
      </c>
      <c r="BM384" s="194" t="s">
        <v>3147</v>
      </c>
    </row>
    <row r="385" spans="2:65" s="119" customFormat="1" ht="19.5" x14ac:dyDescent="0.25">
      <c r="B385" s="120"/>
      <c r="D385" s="196" t="s">
        <v>865</v>
      </c>
      <c r="F385" s="197" t="s">
        <v>1496</v>
      </c>
      <c r="L385" s="120"/>
      <c r="M385" s="198"/>
      <c r="T385" s="199"/>
      <c r="AT385" s="112" t="s">
        <v>865</v>
      </c>
      <c r="AU385" s="112" t="s">
        <v>240</v>
      </c>
    </row>
    <row r="386" spans="2:65" s="202" customFormat="1" ht="11.25" x14ac:dyDescent="0.25">
      <c r="B386" s="203"/>
      <c r="D386" s="196" t="s">
        <v>869</v>
      </c>
      <c r="E386" s="204" t="s">
        <v>792</v>
      </c>
      <c r="F386" s="205" t="s">
        <v>3145</v>
      </c>
      <c r="H386" s="206">
        <v>145</v>
      </c>
      <c r="L386" s="203"/>
      <c r="M386" s="207"/>
      <c r="T386" s="208"/>
      <c r="AT386" s="204" t="s">
        <v>869</v>
      </c>
      <c r="AU386" s="204" t="s">
        <v>240</v>
      </c>
      <c r="AV386" s="202" t="s">
        <v>240</v>
      </c>
      <c r="AW386" s="202" t="s">
        <v>871</v>
      </c>
      <c r="AX386" s="202" t="s">
        <v>857</v>
      </c>
      <c r="AY386" s="204" t="s">
        <v>858</v>
      </c>
    </row>
    <row r="387" spans="2:65" s="119" customFormat="1" ht="24.2" customHeight="1" x14ac:dyDescent="0.25">
      <c r="B387" s="120"/>
      <c r="C387" s="418" t="s">
        <v>1250</v>
      </c>
      <c r="D387" s="418" t="s">
        <v>512</v>
      </c>
      <c r="E387" s="419" t="s">
        <v>754</v>
      </c>
      <c r="F387" s="420" t="s">
        <v>1499</v>
      </c>
      <c r="G387" s="421" t="s">
        <v>66</v>
      </c>
      <c r="H387" s="422">
        <v>145</v>
      </c>
      <c r="I387" s="423"/>
      <c r="J387" s="423">
        <f>ROUND(I387*H387,2)</f>
        <v>0</v>
      </c>
      <c r="K387" s="420" t="s">
        <v>862</v>
      </c>
      <c r="L387" s="120"/>
      <c r="M387" s="190" t="s">
        <v>792</v>
      </c>
      <c r="N387" s="191" t="s">
        <v>809</v>
      </c>
      <c r="O387" s="192">
        <v>1.1060000000000001</v>
      </c>
      <c r="P387" s="192">
        <f>O387*H387</f>
        <v>160.37</v>
      </c>
      <c r="Q387" s="192">
        <v>0.1837</v>
      </c>
      <c r="R387" s="192">
        <f>Q387*H387</f>
        <v>26.636500000000002</v>
      </c>
      <c r="S387" s="192">
        <v>0</v>
      </c>
      <c r="T387" s="193">
        <f>S387*H387</f>
        <v>0</v>
      </c>
      <c r="AR387" s="194" t="s">
        <v>863</v>
      </c>
      <c r="AT387" s="194" t="s">
        <v>512</v>
      </c>
      <c r="AU387" s="194" t="s">
        <v>240</v>
      </c>
      <c r="AY387" s="112" t="s">
        <v>858</v>
      </c>
      <c r="BE387" s="195">
        <f>IF(N387="základní",J387,0)</f>
        <v>0</v>
      </c>
      <c r="BF387" s="195">
        <f>IF(N387="snížená",J387,0)</f>
        <v>0</v>
      </c>
      <c r="BG387" s="195">
        <f>IF(N387="zákl. přenesená",J387,0)</f>
        <v>0</v>
      </c>
      <c r="BH387" s="195">
        <f>IF(N387="sníž. přenesená",J387,0)</f>
        <v>0</v>
      </c>
      <c r="BI387" s="195">
        <f>IF(N387="nulová",J387,0)</f>
        <v>0</v>
      </c>
      <c r="BJ387" s="112" t="s">
        <v>544</v>
      </c>
      <c r="BK387" s="195">
        <f>ROUND(I387*H387,2)</f>
        <v>0</v>
      </c>
      <c r="BL387" s="112" t="s">
        <v>863</v>
      </c>
      <c r="BM387" s="194" t="s">
        <v>3148</v>
      </c>
    </row>
    <row r="388" spans="2:65" s="119" customFormat="1" ht="29.25" x14ac:dyDescent="0.25">
      <c r="B388" s="120"/>
      <c r="D388" s="196" t="s">
        <v>865</v>
      </c>
      <c r="F388" s="197" t="s">
        <v>1501</v>
      </c>
      <c r="L388" s="120"/>
      <c r="M388" s="198"/>
      <c r="T388" s="199"/>
      <c r="AT388" s="112" t="s">
        <v>865</v>
      </c>
      <c r="AU388" s="112" t="s">
        <v>240</v>
      </c>
    </row>
    <row r="389" spans="2:65" s="119" customFormat="1" x14ac:dyDescent="0.25">
      <c r="B389" s="120"/>
      <c r="D389" s="200" t="s">
        <v>867</v>
      </c>
      <c r="F389" s="472" t="s">
        <v>1502</v>
      </c>
      <c r="L389" s="120"/>
      <c r="M389" s="198"/>
      <c r="T389" s="199"/>
      <c r="AT389" s="112" t="s">
        <v>867</v>
      </c>
      <c r="AU389" s="112" t="s">
        <v>240</v>
      </c>
    </row>
    <row r="390" spans="2:65" s="202" customFormat="1" ht="11.25" x14ac:dyDescent="0.25">
      <c r="B390" s="203"/>
      <c r="D390" s="196" t="s">
        <v>869</v>
      </c>
      <c r="E390" s="204" t="s">
        <v>792</v>
      </c>
      <c r="F390" s="205" t="s">
        <v>3145</v>
      </c>
      <c r="H390" s="206">
        <v>145</v>
      </c>
      <c r="L390" s="203"/>
      <c r="M390" s="207"/>
      <c r="T390" s="208"/>
      <c r="AT390" s="204" t="s">
        <v>869</v>
      </c>
      <c r="AU390" s="204" t="s">
        <v>240</v>
      </c>
      <c r="AV390" s="202" t="s">
        <v>240</v>
      </c>
      <c r="AW390" s="202" t="s">
        <v>871</v>
      </c>
      <c r="AX390" s="202" t="s">
        <v>857</v>
      </c>
      <c r="AY390" s="204" t="s">
        <v>858</v>
      </c>
    </row>
    <row r="391" spans="2:65" s="119" customFormat="1" ht="16.5" customHeight="1" x14ac:dyDescent="0.25">
      <c r="B391" s="120"/>
      <c r="C391" s="432" t="s">
        <v>1254</v>
      </c>
      <c r="D391" s="432" t="s">
        <v>932</v>
      </c>
      <c r="E391" s="433" t="s">
        <v>755</v>
      </c>
      <c r="F391" s="434" t="s">
        <v>1504</v>
      </c>
      <c r="G391" s="435" t="s">
        <v>66</v>
      </c>
      <c r="H391" s="436">
        <v>147.9</v>
      </c>
      <c r="I391" s="437"/>
      <c r="J391" s="437">
        <f>ROUND(I391*H391,2)</f>
        <v>0</v>
      </c>
      <c r="K391" s="434" t="s">
        <v>862</v>
      </c>
      <c r="L391" s="215"/>
      <c r="M391" s="216" t="s">
        <v>792</v>
      </c>
      <c r="N391" s="217" t="s">
        <v>809</v>
      </c>
      <c r="O391" s="192">
        <v>0</v>
      </c>
      <c r="P391" s="192">
        <f>O391*H391</f>
        <v>0</v>
      </c>
      <c r="Q391" s="192">
        <v>0.222</v>
      </c>
      <c r="R391" s="192">
        <f>Q391*H391</f>
        <v>32.833800000000004</v>
      </c>
      <c r="S391" s="192">
        <v>0</v>
      </c>
      <c r="T391" s="193">
        <f>S391*H391</f>
        <v>0</v>
      </c>
      <c r="AR391" s="194" t="s">
        <v>905</v>
      </c>
      <c r="AT391" s="194" t="s">
        <v>932</v>
      </c>
      <c r="AU391" s="194" t="s">
        <v>240</v>
      </c>
      <c r="AY391" s="112" t="s">
        <v>858</v>
      </c>
      <c r="BE391" s="195">
        <f>IF(N391="základní",J391,0)</f>
        <v>0</v>
      </c>
      <c r="BF391" s="195">
        <f>IF(N391="snížená",J391,0)</f>
        <v>0</v>
      </c>
      <c r="BG391" s="195">
        <f>IF(N391="zákl. přenesená",J391,0)</f>
        <v>0</v>
      </c>
      <c r="BH391" s="195">
        <f>IF(N391="sníž. přenesená",J391,0)</f>
        <v>0</v>
      </c>
      <c r="BI391" s="195">
        <f>IF(N391="nulová",J391,0)</f>
        <v>0</v>
      </c>
      <c r="BJ391" s="112" t="s">
        <v>544</v>
      </c>
      <c r="BK391" s="195">
        <f>ROUND(I391*H391,2)</f>
        <v>0</v>
      </c>
      <c r="BL391" s="112" t="s">
        <v>863</v>
      </c>
      <c r="BM391" s="194" t="s">
        <v>3149</v>
      </c>
    </row>
    <row r="392" spans="2:65" s="119" customFormat="1" x14ac:dyDescent="0.25">
      <c r="B392" s="120"/>
      <c r="D392" s="196" t="s">
        <v>865</v>
      </c>
      <c r="F392" s="197" t="s">
        <v>1504</v>
      </c>
      <c r="L392" s="120"/>
      <c r="M392" s="198"/>
      <c r="T392" s="199"/>
      <c r="AT392" s="112" t="s">
        <v>865</v>
      </c>
      <c r="AU392" s="112" t="s">
        <v>240</v>
      </c>
    </row>
    <row r="393" spans="2:65" s="202" customFormat="1" ht="11.25" x14ac:dyDescent="0.25">
      <c r="B393" s="203"/>
      <c r="D393" s="196" t="s">
        <v>869</v>
      </c>
      <c r="F393" s="205" t="s">
        <v>3150</v>
      </c>
      <c r="H393" s="206">
        <v>147.9</v>
      </c>
      <c r="L393" s="203"/>
      <c r="M393" s="207"/>
      <c r="T393" s="208"/>
      <c r="AT393" s="204" t="s">
        <v>869</v>
      </c>
      <c r="AU393" s="204" t="s">
        <v>240</v>
      </c>
      <c r="AV393" s="202" t="s">
        <v>240</v>
      </c>
      <c r="AW393" s="202" t="s">
        <v>787</v>
      </c>
      <c r="AX393" s="202" t="s">
        <v>544</v>
      </c>
      <c r="AY393" s="204" t="s">
        <v>858</v>
      </c>
    </row>
    <row r="394" spans="2:65" s="171" customFormat="1" ht="22.9" customHeight="1" x14ac:dyDescent="0.2">
      <c r="B394" s="172"/>
      <c r="D394" s="173" t="s">
        <v>854</v>
      </c>
      <c r="E394" s="181" t="s">
        <v>891</v>
      </c>
      <c r="F394" s="181" t="s">
        <v>1507</v>
      </c>
      <c r="J394" s="182">
        <f>BK394</f>
        <v>0</v>
      </c>
      <c r="L394" s="172"/>
      <c r="M394" s="176"/>
      <c r="P394" s="177">
        <f>SUM(P395:P658)</f>
        <v>1369.0412460000005</v>
      </c>
      <c r="R394" s="177">
        <f>SUM(R395:R658)</f>
        <v>118.05119149999997</v>
      </c>
      <c r="T394" s="178">
        <f>SUM(T395:T658)</f>
        <v>3.2510000000000004E-3</v>
      </c>
      <c r="AR394" s="173" t="s">
        <v>544</v>
      </c>
      <c r="AT394" s="179" t="s">
        <v>854</v>
      </c>
      <c r="AU394" s="179" t="s">
        <v>544</v>
      </c>
      <c r="AY394" s="173" t="s">
        <v>858</v>
      </c>
      <c r="BK394" s="180">
        <f>SUM(BK395:BK658)</f>
        <v>0</v>
      </c>
    </row>
    <row r="395" spans="2:65" s="119" customFormat="1" ht="24.2" customHeight="1" x14ac:dyDescent="0.25">
      <c r="B395" s="120"/>
      <c r="C395" s="418" t="s">
        <v>1261</v>
      </c>
      <c r="D395" s="418" t="s">
        <v>512</v>
      </c>
      <c r="E395" s="419" t="s">
        <v>135</v>
      </c>
      <c r="F395" s="420" t="s">
        <v>136</v>
      </c>
      <c r="G395" s="421" t="s">
        <v>66</v>
      </c>
      <c r="H395" s="422">
        <v>957.06700000000001</v>
      </c>
      <c r="I395" s="423"/>
      <c r="J395" s="423">
        <f>ROUND(I395*H395,2)</f>
        <v>0</v>
      </c>
      <c r="K395" s="420" t="s">
        <v>862</v>
      </c>
      <c r="L395" s="120"/>
      <c r="M395" s="190" t="s">
        <v>792</v>
      </c>
      <c r="N395" s="191" t="s">
        <v>809</v>
      </c>
      <c r="O395" s="192">
        <v>0.104</v>
      </c>
      <c r="P395" s="192">
        <f>O395*H395</f>
        <v>99.534967999999992</v>
      </c>
      <c r="Q395" s="192">
        <v>2.5999999999999998E-4</v>
      </c>
      <c r="R395" s="192">
        <f>Q395*H395</f>
        <v>0.24883741999999998</v>
      </c>
      <c r="S395" s="192">
        <v>0</v>
      </c>
      <c r="T395" s="193">
        <f>S395*H395</f>
        <v>0</v>
      </c>
      <c r="AR395" s="194" t="s">
        <v>863</v>
      </c>
      <c r="AT395" s="194" t="s">
        <v>512</v>
      </c>
      <c r="AU395" s="194" t="s">
        <v>240</v>
      </c>
      <c r="AY395" s="112" t="s">
        <v>858</v>
      </c>
      <c r="BE395" s="195">
        <f>IF(N395="základní",J395,0)</f>
        <v>0</v>
      </c>
      <c r="BF395" s="195">
        <f>IF(N395="snížená",J395,0)</f>
        <v>0</v>
      </c>
      <c r="BG395" s="195">
        <f>IF(N395="zákl. přenesená",J395,0)</f>
        <v>0</v>
      </c>
      <c r="BH395" s="195">
        <f>IF(N395="sníž. přenesená",J395,0)</f>
        <v>0</v>
      </c>
      <c r="BI395" s="195">
        <f>IF(N395="nulová",J395,0)</f>
        <v>0</v>
      </c>
      <c r="BJ395" s="112" t="s">
        <v>544</v>
      </c>
      <c r="BK395" s="195">
        <f>ROUND(I395*H395,2)</f>
        <v>0</v>
      </c>
      <c r="BL395" s="112" t="s">
        <v>863</v>
      </c>
      <c r="BM395" s="194" t="s">
        <v>3151</v>
      </c>
    </row>
    <row r="396" spans="2:65" s="119" customFormat="1" ht="19.5" x14ac:dyDescent="0.25">
      <c r="B396" s="120"/>
      <c r="D396" s="196" t="s">
        <v>865</v>
      </c>
      <c r="F396" s="197" t="s">
        <v>1510</v>
      </c>
      <c r="L396" s="120"/>
      <c r="M396" s="198"/>
      <c r="T396" s="199"/>
      <c r="AT396" s="112" t="s">
        <v>865</v>
      </c>
      <c r="AU396" s="112" t="s">
        <v>240</v>
      </c>
    </row>
    <row r="397" spans="2:65" s="119" customFormat="1" x14ac:dyDescent="0.25">
      <c r="B397" s="120"/>
      <c r="D397" s="200" t="s">
        <v>867</v>
      </c>
      <c r="F397" s="472" t="s">
        <v>1511</v>
      </c>
      <c r="L397" s="120"/>
      <c r="M397" s="198"/>
      <c r="T397" s="199"/>
      <c r="AT397" s="112" t="s">
        <v>867</v>
      </c>
      <c r="AU397" s="112" t="s">
        <v>240</v>
      </c>
    </row>
    <row r="398" spans="2:65" s="202" customFormat="1" ht="33.75" x14ac:dyDescent="0.25">
      <c r="B398" s="203"/>
      <c r="D398" s="196" t="s">
        <v>869</v>
      </c>
      <c r="E398" s="204" t="s">
        <v>792</v>
      </c>
      <c r="F398" s="205" t="s">
        <v>3152</v>
      </c>
      <c r="H398" s="206">
        <v>211.42500000000001</v>
      </c>
      <c r="L398" s="203"/>
      <c r="M398" s="207"/>
      <c r="T398" s="208"/>
      <c r="AT398" s="204" t="s">
        <v>869</v>
      </c>
      <c r="AU398" s="204" t="s">
        <v>240</v>
      </c>
      <c r="AV398" s="202" t="s">
        <v>240</v>
      </c>
      <c r="AW398" s="202" t="s">
        <v>871</v>
      </c>
      <c r="AX398" s="202" t="s">
        <v>857</v>
      </c>
      <c r="AY398" s="204" t="s">
        <v>858</v>
      </c>
    </row>
    <row r="399" spans="2:65" s="202" customFormat="1" ht="11.25" x14ac:dyDescent="0.25">
      <c r="B399" s="203"/>
      <c r="D399" s="196" t="s">
        <v>869</v>
      </c>
      <c r="E399" s="204" t="s">
        <v>792</v>
      </c>
      <c r="F399" s="205" t="s">
        <v>3153</v>
      </c>
      <c r="H399" s="206">
        <v>28.530999999999999</v>
      </c>
      <c r="L399" s="203"/>
      <c r="M399" s="207"/>
      <c r="T399" s="208"/>
      <c r="AT399" s="204" t="s">
        <v>869</v>
      </c>
      <c r="AU399" s="204" t="s">
        <v>240</v>
      </c>
      <c r="AV399" s="202" t="s">
        <v>240</v>
      </c>
      <c r="AW399" s="202" t="s">
        <v>871</v>
      </c>
      <c r="AX399" s="202" t="s">
        <v>857</v>
      </c>
      <c r="AY399" s="204" t="s">
        <v>858</v>
      </c>
    </row>
    <row r="400" spans="2:65" s="202" customFormat="1" ht="33.75" x14ac:dyDescent="0.25">
      <c r="B400" s="203"/>
      <c r="D400" s="196" t="s">
        <v>869</v>
      </c>
      <c r="E400" s="204" t="s">
        <v>792</v>
      </c>
      <c r="F400" s="205" t="s">
        <v>3154</v>
      </c>
      <c r="H400" s="206">
        <v>33.42</v>
      </c>
      <c r="L400" s="203"/>
      <c r="M400" s="207"/>
      <c r="T400" s="208"/>
      <c r="AT400" s="204" t="s">
        <v>869</v>
      </c>
      <c r="AU400" s="204" t="s">
        <v>240</v>
      </c>
      <c r="AV400" s="202" t="s">
        <v>240</v>
      </c>
      <c r="AW400" s="202" t="s">
        <v>871</v>
      </c>
      <c r="AX400" s="202" t="s">
        <v>857</v>
      </c>
      <c r="AY400" s="204" t="s">
        <v>858</v>
      </c>
    </row>
    <row r="401" spans="2:65" s="202" customFormat="1" ht="22.5" x14ac:dyDescent="0.25">
      <c r="B401" s="203"/>
      <c r="D401" s="196" t="s">
        <v>869</v>
      </c>
      <c r="E401" s="204" t="s">
        <v>792</v>
      </c>
      <c r="F401" s="205" t="s">
        <v>3155</v>
      </c>
      <c r="H401" s="206">
        <v>86.97</v>
      </c>
      <c r="L401" s="203"/>
      <c r="M401" s="207"/>
      <c r="T401" s="208"/>
      <c r="AT401" s="204" t="s">
        <v>869</v>
      </c>
      <c r="AU401" s="204" t="s">
        <v>240</v>
      </c>
      <c r="AV401" s="202" t="s">
        <v>240</v>
      </c>
      <c r="AW401" s="202" t="s">
        <v>871</v>
      </c>
      <c r="AX401" s="202" t="s">
        <v>857</v>
      </c>
      <c r="AY401" s="204" t="s">
        <v>858</v>
      </c>
    </row>
    <row r="402" spans="2:65" s="202" customFormat="1" ht="33.75" x14ac:dyDescent="0.25">
      <c r="B402" s="203"/>
      <c r="D402" s="196" t="s">
        <v>869</v>
      </c>
      <c r="E402" s="204" t="s">
        <v>792</v>
      </c>
      <c r="F402" s="205" t="s">
        <v>3156</v>
      </c>
      <c r="H402" s="206">
        <v>54.741</v>
      </c>
      <c r="L402" s="203"/>
      <c r="M402" s="207"/>
      <c r="T402" s="208"/>
      <c r="AT402" s="204" t="s">
        <v>869</v>
      </c>
      <c r="AU402" s="204" t="s">
        <v>240</v>
      </c>
      <c r="AV402" s="202" t="s">
        <v>240</v>
      </c>
      <c r="AW402" s="202" t="s">
        <v>871</v>
      </c>
      <c r="AX402" s="202" t="s">
        <v>857</v>
      </c>
      <c r="AY402" s="204" t="s">
        <v>858</v>
      </c>
    </row>
    <row r="403" spans="2:65" s="202" customFormat="1" ht="11.25" x14ac:dyDescent="0.25">
      <c r="B403" s="203"/>
      <c r="D403" s="196" t="s">
        <v>869</v>
      </c>
      <c r="E403" s="204" t="s">
        <v>792</v>
      </c>
      <c r="F403" s="205" t="s">
        <v>3157</v>
      </c>
      <c r="H403" s="206">
        <v>20.84</v>
      </c>
      <c r="L403" s="203"/>
      <c r="M403" s="207"/>
      <c r="T403" s="208"/>
      <c r="AT403" s="204" t="s">
        <v>869</v>
      </c>
      <c r="AU403" s="204" t="s">
        <v>240</v>
      </c>
      <c r="AV403" s="202" t="s">
        <v>240</v>
      </c>
      <c r="AW403" s="202" t="s">
        <v>871</v>
      </c>
      <c r="AX403" s="202" t="s">
        <v>857</v>
      </c>
      <c r="AY403" s="204" t="s">
        <v>858</v>
      </c>
    </row>
    <row r="404" spans="2:65" s="202" customFormat="1" ht="22.5" x14ac:dyDescent="0.25">
      <c r="B404" s="203"/>
      <c r="D404" s="196" t="s">
        <v>869</v>
      </c>
      <c r="E404" s="204" t="s">
        <v>792</v>
      </c>
      <c r="F404" s="205" t="s">
        <v>3158</v>
      </c>
      <c r="H404" s="206">
        <v>45.59</v>
      </c>
      <c r="L404" s="203"/>
      <c r="M404" s="207"/>
      <c r="T404" s="208"/>
      <c r="AT404" s="204" t="s">
        <v>869</v>
      </c>
      <c r="AU404" s="204" t="s">
        <v>240</v>
      </c>
      <c r="AV404" s="202" t="s">
        <v>240</v>
      </c>
      <c r="AW404" s="202" t="s">
        <v>871</v>
      </c>
      <c r="AX404" s="202" t="s">
        <v>857</v>
      </c>
      <c r="AY404" s="204" t="s">
        <v>858</v>
      </c>
    </row>
    <row r="405" spans="2:65" s="202" customFormat="1" ht="22.5" x14ac:dyDescent="0.25">
      <c r="B405" s="203"/>
      <c r="D405" s="196" t="s">
        <v>869</v>
      </c>
      <c r="E405" s="204" t="s">
        <v>792</v>
      </c>
      <c r="F405" s="205" t="s">
        <v>3159</v>
      </c>
      <c r="H405" s="206">
        <v>98.147999999999996</v>
      </c>
      <c r="L405" s="203"/>
      <c r="M405" s="207"/>
      <c r="T405" s="208"/>
      <c r="AT405" s="204" t="s">
        <v>869</v>
      </c>
      <c r="AU405" s="204" t="s">
        <v>240</v>
      </c>
      <c r="AV405" s="202" t="s">
        <v>240</v>
      </c>
      <c r="AW405" s="202" t="s">
        <v>871</v>
      </c>
      <c r="AX405" s="202" t="s">
        <v>857</v>
      </c>
      <c r="AY405" s="204" t="s">
        <v>858</v>
      </c>
    </row>
    <row r="406" spans="2:65" s="202" customFormat="1" ht="22.5" x14ac:dyDescent="0.25">
      <c r="B406" s="203"/>
      <c r="D406" s="196" t="s">
        <v>869</v>
      </c>
      <c r="E406" s="204" t="s">
        <v>792</v>
      </c>
      <c r="F406" s="205" t="s">
        <v>3160</v>
      </c>
      <c r="H406" s="206">
        <v>82.638000000000005</v>
      </c>
      <c r="L406" s="203"/>
      <c r="M406" s="207"/>
      <c r="T406" s="208"/>
      <c r="AT406" s="204" t="s">
        <v>869</v>
      </c>
      <c r="AU406" s="204" t="s">
        <v>240</v>
      </c>
      <c r="AV406" s="202" t="s">
        <v>240</v>
      </c>
      <c r="AW406" s="202" t="s">
        <v>871</v>
      </c>
      <c r="AX406" s="202" t="s">
        <v>857</v>
      </c>
      <c r="AY406" s="204" t="s">
        <v>858</v>
      </c>
    </row>
    <row r="407" spans="2:65" s="202" customFormat="1" ht="22.5" x14ac:dyDescent="0.25">
      <c r="B407" s="203"/>
      <c r="D407" s="196" t="s">
        <v>869</v>
      </c>
      <c r="E407" s="204" t="s">
        <v>792</v>
      </c>
      <c r="F407" s="205" t="s">
        <v>3161</v>
      </c>
      <c r="H407" s="206">
        <v>82.373999999999995</v>
      </c>
      <c r="L407" s="203"/>
      <c r="M407" s="207"/>
      <c r="T407" s="208"/>
      <c r="AT407" s="204" t="s">
        <v>869</v>
      </c>
      <c r="AU407" s="204" t="s">
        <v>240</v>
      </c>
      <c r="AV407" s="202" t="s">
        <v>240</v>
      </c>
      <c r="AW407" s="202" t="s">
        <v>871</v>
      </c>
      <c r="AX407" s="202" t="s">
        <v>857</v>
      </c>
      <c r="AY407" s="204" t="s">
        <v>858</v>
      </c>
    </row>
    <row r="408" spans="2:65" s="202" customFormat="1" ht="22.5" x14ac:dyDescent="0.25">
      <c r="B408" s="203"/>
      <c r="D408" s="196" t="s">
        <v>869</v>
      </c>
      <c r="E408" s="204" t="s">
        <v>792</v>
      </c>
      <c r="F408" s="205" t="s">
        <v>3162</v>
      </c>
      <c r="H408" s="206">
        <v>82.373999999999995</v>
      </c>
      <c r="L408" s="203"/>
      <c r="M408" s="207"/>
      <c r="T408" s="208"/>
      <c r="AT408" s="204" t="s">
        <v>869</v>
      </c>
      <c r="AU408" s="204" t="s">
        <v>240</v>
      </c>
      <c r="AV408" s="202" t="s">
        <v>240</v>
      </c>
      <c r="AW408" s="202" t="s">
        <v>871</v>
      </c>
      <c r="AX408" s="202" t="s">
        <v>857</v>
      </c>
      <c r="AY408" s="204" t="s">
        <v>858</v>
      </c>
    </row>
    <row r="409" spans="2:65" s="202" customFormat="1" ht="22.5" x14ac:dyDescent="0.25">
      <c r="B409" s="203"/>
      <c r="D409" s="196" t="s">
        <v>869</v>
      </c>
      <c r="E409" s="204" t="s">
        <v>792</v>
      </c>
      <c r="F409" s="205" t="s">
        <v>3163</v>
      </c>
      <c r="H409" s="206">
        <v>86.436000000000007</v>
      </c>
      <c r="L409" s="203"/>
      <c r="M409" s="207"/>
      <c r="T409" s="208"/>
      <c r="AT409" s="204" t="s">
        <v>869</v>
      </c>
      <c r="AU409" s="204" t="s">
        <v>240</v>
      </c>
      <c r="AV409" s="202" t="s">
        <v>240</v>
      </c>
      <c r="AW409" s="202" t="s">
        <v>871</v>
      </c>
      <c r="AX409" s="202" t="s">
        <v>857</v>
      </c>
      <c r="AY409" s="204" t="s">
        <v>858</v>
      </c>
    </row>
    <row r="410" spans="2:65" s="202" customFormat="1" ht="11.25" x14ac:dyDescent="0.25">
      <c r="B410" s="203"/>
      <c r="D410" s="196" t="s">
        <v>869</v>
      </c>
      <c r="E410" s="204" t="s">
        <v>792</v>
      </c>
      <c r="F410" s="205" t="s">
        <v>3164</v>
      </c>
      <c r="H410" s="206">
        <v>43.58</v>
      </c>
      <c r="L410" s="203"/>
      <c r="M410" s="207"/>
      <c r="T410" s="208"/>
      <c r="AT410" s="204" t="s">
        <v>869</v>
      </c>
      <c r="AU410" s="204" t="s">
        <v>240</v>
      </c>
      <c r="AV410" s="202" t="s">
        <v>240</v>
      </c>
      <c r="AW410" s="202" t="s">
        <v>871</v>
      </c>
      <c r="AX410" s="202" t="s">
        <v>857</v>
      </c>
      <c r="AY410" s="204" t="s">
        <v>858</v>
      </c>
    </row>
    <row r="411" spans="2:65" s="119" customFormat="1" ht="16.5" customHeight="1" x14ac:dyDescent="0.25">
      <c r="B411" s="120"/>
      <c r="C411" s="418" t="s">
        <v>1266</v>
      </c>
      <c r="D411" s="418" t="s">
        <v>512</v>
      </c>
      <c r="E411" s="419" t="s">
        <v>3165</v>
      </c>
      <c r="F411" s="420" t="s">
        <v>3166</v>
      </c>
      <c r="G411" s="421" t="s">
        <v>66</v>
      </c>
      <c r="H411" s="422">
        <v>43.58</v>
      </c>
      <c r="I411" s="423"/>
      <c r="J411" s="423">
        <f>ROUND(I411*H411,2)</f>
        <v>0</v>
      </c>
      <c r="K411" s="420" t="s">
        <v>862</v>
      </c>
      <c r="L411" s="120"/>
      <c r="M411" s="190" t="s">
        <v>792</v>
      </c>
      <c r="N411" s="191" t="s">
        <v>809</v>
      </c>
      <c r="O411" s="192">
        <v>1.355</v>
      </c>
      <c r="P411" s="192">
        <f>O411*H411</f>
        <v>59.050899999999999</v>
      </c>
      <c r="Q411" s="192">
        <v>3.2730000000000002E-2</v>
      </c>
      <c r="R411" s="192">
        <f>Q411*H411</f>
        <v>1.4263734000000001</v>
      </c>
      <c r="S411" s="192">
        <v>0</v>
      </c>
      <c r="T411" s="193">
        <f>S411*H411</f>
        <v>0</v>
      </c>
      <c r="AR411" s="194" t="s">
        <v>863</v>
      </c>
      <c r="AT411" s="194" t="s">
        <v>512</v>
      </c>
      <c r="AU411" s="194" t="s">
        <v>240</v>
      </c>
      <c r="AY411" s="112" t="s">
        <v>858</v>
      </c>
      <c r="BE411" s="195">
        <f>IF(N411="základní",J411,0)</f>
        <v>0</v>
      </c>
      <c r="BF411" s="195">
        <f>IF(N411="snížená",J411,0)</f>
        <v>0</v>
      </c>
      <c r="BG411" s="195">
        <f>IF(N411="zákl. přenesená",J411,0)</f>
        <v>0</v>
      </c>
      <c r="BH411" s="195">
        <f>IF(N411="sníž. přenesená",J411,0)</f>
        <v>0</v>
      </c>
      <c r="BI411" s="195">
        <f>IF(N411="nulová",J411,0)</f>
        <v>0</v>
      </c>
      <c r="BJ411" s="112" t="s">
        <v>544</v>
      </c>
      <c r="BK411" s="195">
        <f>ROUND(I411*H411,2)</f>
        <v>0</v>
      </c>
      <c r="BL411" s="112" t="s">
        <v>863</v>
      </c>
      <c r="BM411" s="194" t="s">
        <v>3167</v>
      </c>
    </row>
    <row r="412" spans="2:65" s="119" customFormat="1" x14ac:dyDescent="0.25">
      <c r="B412" s="120"/>
      <c r="D412" s="196" t="s">
        <v>865</v>
      </c>
      <c r="F412" s="197" t="s">
        <v>3168</v>
      </c>
      <c r="L412" s="120"/>
      <c r="M412" s="198"/>
      <c r="T412" s="199"/>
      <c r="AT412" s="112" t="s">
        <v>865</v>
      </c>
      <c r="AU412" s="112" t="s">
        <v>240</v>
      </c>
    </row>
    <row r="413" spans="2:65" s="119" customFormat="1" x14ac:dyDescent="0.25">
      <c r="B413" s="120"/>
      <c r="D413" s="200" t="s">
        <v>867</v>
      </c>
      <c r="F413" s="472" t="s">
        <v>3169</v>
      </c>
      <c r="L413" s="120"/>
      <c r="M413" s="198"/>
      <c r="T413" s="199"/>
      <c r="AT413" s="112" t="s">
        <v>867</v>
      </c>
      <c r="AU413" s="112" t="s">
        <v>240</v>
      </c>
    </row>
    <row r="414" spans="2:65" s="202" customFormat="1" ht="11.25" x14ac:dyDescent="0.25">
      <c r="B414" s="203"/>
      <c r="D414" s="196" t="s">
        <v>869</v>
      </c>
      <c r="E414" s="204" t="s">
        <v>792</v>
      </c>
      <c r="F414" s="205" t="s">
        <v>3170</v>
      </c>
      <c r="H414" s="206">
        <v>2.8</v>
      </c>
      <c r="L414" s="203"/>
      <c r="M414" s="207"/>
      <c r="T414" s="208"/>
      <c r="AT414" s="204" t="s">
        <v>869</v>
      </c>
      <c r="AU414" s="204" t="s">
        <v>240</v>
      </c>
      <c r="AV414" s="202" t="s">
        <v>240</v>
      </c>
      <c r="AW414" s="202" t="s">
        <v>871</v>
      </c>
      <c r="AX414" s="202" t="s">
        <v>857</v>
      </c>
      <c r="AY414" s="204" t="s">
        <v>858</v>
      </c>
    </row>
    <row r="415" spans="2:65" s="202" customFormat="1" ht="11.25" x14ac:dyDescent="0.25">
      <c r="B415" s="203"/>
      <c r="D415" s="196" t="s">
        <v>869</v>
      </c>
      <c r="E415" s="204" t="s">
        <v>792</v>
      </c>
      <c r="F415" s="205" t="s">
        <v>3171</v>
      </c>
      <c r="H415" s="206">
        <v>15.36</v>
      </c>
      <c r="L415" s="203"/>
      <c r="M415" s="207"/>
      <c r="T415" s="208"/>
      <c r="AT415" s="204" t="s">
        <v>869</v>
      </c>
      <c r="AU415" s="204" t="s">
        <v>240</v>
      </c>
      <c r="AV415" s="202" t="s">
        <v>240</v>
      </c>
      <c r="AW415" s="202" t="s">
        <v>871</v>
      </c>
      <c r="AX415" s="202" t="s">
        <v>857</v>
      </c>
      <c r="AY415" s="204" t="s">
        <v>858</v>
      </c>
    </row>
    <row r="416" spans="2:65" s="202" customFormat="1" ht="11.25" x14ac:dyDescent="0.25">
      <c r="B416" s="203"/>
      <c r="D416" s="196" t="s">
        <v>869</v>
      </c>
      <c r="E416" s="204" t="s">
        <v>792</v>
      </c>
      <c r="F416" s="205" t="s">
        <v>3172</v>
      </c>
      <c r="H416" s="206">
        <v>7.04</v>
      </c>
      <c r="L416" s="203"/>
      <c r="M416" s="207"/>
      <c r="T416" s="208"/>
      <c r="AT416" s="204" t="s">
        <v>869</v>
      </c>
      <c r="AU416" s="204" t="s">
        <v>240</v>
      </c>
      <c r="AV416" s="202" t="s">
        <v>240</v>
      </c>
      <c r="AW416" s="202" t="s">
        <v>871</v>
      </c>
      <c r="AX416" s="202" t="s">
        <v>857</v>
      </c>
      <c r="AY416" s="204" t="s">
        <v>858</v>
      </c>
    </row>
    <row r="417" spans="2:65" s="202" customFormat="1" ht="11.25" x14ac:dyDescent="0.25">
      <c r="B417" s="203"/>
      <c r="D417" s="196" t="s">
        <v>869</v>
      </c>
      <c r="E417" s="204" t="s">
        <v>792</v>
      </c>
      <c r="F417" s="205" t="s">
        <v>3173</v>
      </c>
      <c r="H417" s="206">
        <v>9.44</v>
      </c>
      <c r="L417" s="203"/>
      <c r="M417" s="207"/>
      <c r="T417" s="208"/>
      <c r="AT417" s="204" t="s">
        <v>869</v>
      </c>
      <c r="AU417" s="204" t="s">
        <v>240</v>
      </c>
      <c r="AV417" s="202" t="s">
        <v>240</v>
      </c>
      <c r="AW417" s="202" t="s">
        <v>871</v>
      </c>
      <c r="AX417" s="202" t="s">
        <v>857</v>
      </c>
      <c r="AY417" s="204" t="s">
        <v>858</v>
      </c>
    </row>
    <row r="418" spans="2:65" s="202" customFormat="1" ht="11.25" x14ac:dyDescent="0.25">
      <c r="B418" s="203"/>
      <c r="D418" s="196" t="s">
        <v>869</v>
      </c>
      <c r="E418" s="204" t="s">
        <v>792</v>
      </c>
      <c r="F418" s="205" t="s">
        <v>3174</v>
      </c>
      <c r="H418" s="206">
        <v>2.76</v>
      </c>
      <c r="L418" s="203"/>
      <c r="M418" s="207"/>
      <c r="T418" s="208"/>
      <c r="AT418" s="204" t="s">
        <v>869</v>
      </c>
      <c r="AU418" s="204" t="s">
        <v>240</v>
      </c>
      <c r="AV418" s="202" t="s">
        <v>240</v>
      </c>
      <c r="AW418" s="202" t="s">
        <v>871</v>
      </c>
      <c r="AX418" s="202" t="s">
        <v>857</v>
      </c>
      <c r="AY418" s="204" t="s">
        <v>858</v>
      </c>
    </row>
    <row r="419" spans="2:65" s="202" customFormat="1" ht="11.25" x14ac:dyDescent="0.25">
      <c r="B419" s="203"/>
      <c r="D419" s="196" t="s">
        <v>869</v>
      </c>
      <c r="E419" s="204" t="s">
        <v>792</v>
      </c>
      <c r="F419" s="205" t="s">
        <v>3175</v>
      </c>
      <c r="H419" s="206">
        <v>2.68</v>
      </c>
      <c r="L419" s="203"/>
      <c r="M419" s="207"/>
      <c r="T419" s="208"/>
      <c r="AT419" s="204" t="s">
        <v>869</v>
      </c>
      <c r="AU419" s="204" t="s">
        <v>240</v>
      </c>
      <c r="AV419" s="202" t="s">
        <v>240</v>
      </c>
      <c r="AW419" s="202" t="s">
        <v>871</v>
      </c>
      <c r="AX419" s="202" t="s">
        <v>857</v>
      </c>
      <c r="AY419" s="204" t="s">
        <v>858</v>
      </c>
    </row>
    <row r="420" spans="2:65" s="202" customFormat="1" ht="11.25" x14ac:dyDescent="0.25">
      <c r="B420" s="203"/>
      <c r="D420" s="196" t="s">
        <v>869</v>
      </c>
      <c r="E420" s="204" t="s">
        <v>792</v>
      </c>
      <c r="F420" s="205" t="s">
        <v>3176</v>
      </c>
      <c r="H420" s="206">
        <v>3.5</v>
      </c>
      <c r="L420" s="203"/>
      <c r="M420" s="207"/>
      <c r="T420" s="208"/>
      <c r="AT420" s="204" t="s">
        <v>869</v>
      </c>
      <c r="AU420" s="204" t="s">
        <v>240</v>
      </c>
      <c r="AV420" s="202" t="s">
        <v>240</v>
      </c>
      <c r="AW420" s="202" t="s">
        <v>871</v>
      </c>
      <c r="AX420" s="202" t="s">
        <v>857</v>
      </c>
      <c r="AY420" s="204" t="s">
        <v>858</v>
      </c>
    </row>
    <row r="421" spans="2:65" s="119" customFormat="1" ht="24.2" customHeight="1" x14ac:dyDescent="0.25">
      <c r="B421" s="120"/>
      <c r="C421" s="418" t="s">
        <v>1276</v>
      </c>
      <c r="D421" s="418" t="s">
        <v>512</v>
      </c>
      <c r="E421" s="419" t="s">
        <v>1536</v>
      </c>
      <c r="F421" s="420" t="s">
        <v>1537</v>
      </c>
      <c r="G421" s="421" t="s">
        <v>66</v>
      </c>
      <c r="H421" s="422">
        <v>913.48699999999997</v>
      </c>
      <c r="I421" s="423"/>
      <c r="J421" s="423">
        <f>ROUND(I421*H421,2)</f>
        <v>0</v>
      </c>
      <c r="K421" s="420" t="s">
        <v>862</v>
      </c>
      <c r="L421" s="120"/>
      <c r="M421" s="190" t="s">
        <v>792</v>
      </c>
      <c r="N421" s="191" t="s">
        <v>809</v>
      </c>
      <c r="O421" s="192">
        <v>0.32</v>
      </c>
      <c r="P421" s="192">
        <f>O421*H421</f>
        <v>292.31583999999998</v>
      </c>
      <c r="Q421" s="192">
        <v>1.103E-2</v>
      </c>
      <c r="R421" s="192">
        <f>Q421*H421</f>
        <v>10.075761609999999</v>
      </c>
      <c r="S421" s="192">
        <v>0</v>
      </c>
      <c r="T421" s="193">
        <f>S421*H421</f>
        <v>0</v>
      </c>
      <c r="AR421" s="194" t="s">
        <v>863</v>
      </c>
      <c r="AT421" s="194" t="s">
        <v>512</v>
      </c>
      <c r="AU421" s="194" t="s">
        <v>240</v>
      </c>
      <c r="AY421" s="112" t="s">
        <v>858</v>
      </c>
      <c r="BE421" s="195">
        <f>IF(N421="základní",J421,0)</f>
        <v>0</v>
      </c>
      <c r="BF421" s="195">
        <f>IF(N421="snížená",J421,0)</f>
        <v>0</v>
      </c>
      <c r="BG421" s="195">
        <f>IF(N421="zákl. přenesená",J421,0)</f>
        <v>0</v>
      </c>
      <c r="BH421" s="195">
        <f>IF(N421="sníž. přenesená",J421,0)</f>
        <v>0</v>
      </c>
      <c r="BI421" s="195">
        <f>IF(N421="nulová",J421,0)</f>
        <v>0</v>
      </c>
      <c r="BJ421" s="112" t="s">
        <v>544</v>
      </c>
      <c r="BK421" s="195">
        <f>ROUND(I421*H421,2)</f>
        <v>0</v>
      </c>
      <c r="BL421" s="112" t="s">
        <v>863</v>
      </c>
      <c r="BM421" s="194" t="s">
        <v>3177</v>
      </c>
    </row>
    <row r="422" spans="2:65" s="119" customFormat="1" ht="29.25" x14ac:dyDescent="0.25">
      <c r="B422" s="120"/>
      <c r="D422" s="196" t="s">
        <v>865</v>
      </c>
      <c r="F422" s="197" t="s">
        <v>1539</v>
      </c>
      <c r="L422" s="120"/>
      <c r="M422" s="198"/>
      <c r="T422" s="199"/>
      <c r="AT422" s="112" t="s">
        <v>865</v>
      </c>
      <c r="AU422" s="112" t="s">
        <v>240</v>
      </c>
    </row>
    <row r="423" spans="2:65" s="119" customFormat="1" x14ac:dyDescent="0.25">
      <c r="B423" s="120"/>
      <c r="D423" s="200" t="s">
        <v>867</v>
      </c>
      <c r="F423" s="472" t="s">
        <v>1540</v>
      </c>
      <c r="L423" s="120"/>
      <c r="M423" s="198"/>
      <c r="T423" s="199"/>
      <c r="AT423" s="112" t="s">
        <v>867</v>
      </c>
      <c r="AU423" s="112" t="s">
        <v>240</v>
      </c>
    </row>
    <row r="424" spans="2:65" s="202" customFormat="1" ht="33.75" x14ac:dyDescent="0.25">
      <c r="B424" s="203"/>
      <c r="D424" s="196" t="s">
        <v>869</v>
      </c>
      <c r="E424" s="204" t="s">
        <v>792</v>
      </c>
      <c r="F424" s="205" t="s">
        <v>3152</v>
      </c>
      <c r="H424" s="206">
        <v>211.42500000000001</v>
      </c>
      <c r="L424" s="203"/>
      <c r="M424" s="207"/>
      <c r="T424" s="208"/>
      <c r="AT424" s="204" t="s">
        <v>869</v>
      </c>
      <c r="AU424" s="204" t="s">
        <v>240</v>
      </c>
      <c r="AV424" s="202" t="s">
        <v>240</v>
      </c>
      <c r="AW424" s="202" t="s">
        <v>871</v>
      </c>
      <c r="AX424" s="202" t="s">
        <v>857</v>
      </c>
      <c r="AY424" s="204" t="s">
        <v>858</v>
      </c>
    </row>
    <row r="425" spans="2:65" s="202" customFormat="1" ht="11.25" x14ac:dyDescent="0.25">
      <c r="B425" s="203"/>
      <c r="D425" s="196" t="s">
        <v>869</v>
      </c>
      <c r="E425" s="204" t="s">
        <v>792</v>
      </c>
      <c r="F425" s="205" t="s">
        <v>3153</v>
      </c>
      <c r="H425" s="206">
        <v>28.530999999999999</v>
      </c>
      <c r="L425" s="203"/>
      <c r="M425" s="207"/>
      <c r="T425" s="208"/>
      <c r="AT425" s="204" t="s">
        <v>869</v>
      </c>
      <c r="AU425" s="204" t="s">
        <v>240</v>
      </c>
      <c r="AV425" s="202" t="s">
        <v>240</v>
      </c>
      <c r="AW425" s="202" t="s">
        <v>871</v>
      </c>
      <c r="AX425" s="202" t="s">
        <v>857</v>
      </c>
      <c r="AY425" s="204" t="s">
        <v>858</v>
      </c>
    </row>
    <row r="426" spans="2:65" s="202" customFormat="1" ht="33.75" x14ac:dyDescent="0.25">
      <c r="B426" s="203"/>
      <c r="D426" s="196" t="s">
        <v>869</v>
      </c>
      <c r="E426" s="204" t="s">
        <v>792</v>
      </c>
      <c r="F426" s="205" t="s">
        <v>3154</v>
      </c>
      <c r="H426" s="206">
        <v>33.42</v>
      </c>
      <c r="L426" s="203"/>
      <c r="M426" s="207"/>
      <c r="T426" s="208"/>
      <c r="AT426" s="204" t="s">
        <v>869</v>
      </c>
      <c r="AU426" s="204" t="s">
        <v>240</v>
      </c>
      <c r="AV426" s="202" t="s">
        <v>240</v>
      </c>
      <c r="AW426" s="202" t="s">
        <v>871</v>
      </c>
      <c r="AX426" s="202" t="s">
        <v>857</v>
      </c>
      <c r="AY426" s="204" t="s">
        <v>858</v>
      </c>
    </row>
    <row r="427" spans="2:65" s="202" customFormat="1" ht="22.5" x14ac:dyDescent="0.25">
      <c r="B427" s="203"/>
      <c r="D427" s="196" t="s">
        <v>869</v>
      </c>
      <c r="E427" s="204" t="s">
        <v>792</v>
      </c>
      <c r="F427" s="205" t="s">
        <v>3155</v>
      </c>
      <c r="H427" s="206">
        <v>86.97</v>
      </c>
      <c r="L427" s="203"/>
      <c r="M427" s="207"/>
      <c r="T427" s="208"/>
      <c r="AT427" s="204" t="s">
        <v>869</v>
      </c>
      <c r="AU427" s="204" t="s">
        <v>240</v>
      </c>
      <c r="AV427" s="202" t="s">
        <v>240</v>
      </c>
      <c r="AW427" s="202" t="s">
        <v>871</v>
      </c>
      <c r="AX427" s="202" t="s">
        <v>857</v>
      </c>
      <c r="AY427" s="204" t="s">
        <v>858</v>
      </c>
    </row>
    <row r="428" spans="2:65" s="202" customFormat="1" ht="33.75" x14ac:dyDescent="0.25">
      <c r="B428" s="203"/>
      <c r="D428" s="196" t="s">
        <v>869</v>
      </c>
      <c r="E428" s="204" t="s">
        <v>792</v>
      </c>
      <c r="F428" s="205" t="s">
        <v>3156</v>
      </c>
      <c r="H428" s="206">
        <v>54.741</v>
      </c>
      <c r="L428" s="203"/>
      <c r="M428" s="207"/>
      <c r="T428" s="208"/>
      <c r="AT428" s="204" t="s">
        <v>869</v>
      </c>
      <c r="AU428" s="204" t="s">
        <v>240</v>
      </c>
      <c r="AV428" s="202" t="s">
        <v>240</v>
      </c>
      <c r="AW428" s="202" t="s">
        <v>871</v>
      </c>
      <c r="AX428" s="202" t="s">
        <v>857</v>
      </c>
      <c r="AY428" s="204" t="s">
        <v>858</v>
      </c>
    </row>
    <row r="429" spans="2:65" s="202" customFormat="1" ht="11.25" x14ac:dyDescent="0.25">
      <c r="B429" s="203"/>
      <c r="D429" s="196" t="s">
        <v>869</v>
      </c>
      <c r="E429" s="204" t="s">
        <v>792</v>
      </c>
      <c r="F429" s="205" t="s">
        <v>3157</v>
      </c>
      <c r="H429" s="206">
        <v>20.84</v>
      </c>
      <c r="L429" s="203"/>
      <c r="M429" s="207"/>
      <c r="T429" s="208"/>
      <c r="AT429" s="204" t="s">
        <v>869</v>
      </c>
      <c r="AU429" s="204" t="s">
        <v>240</v>
      </c>
      <c r="AV429" s="202" t="s">
        <v>240</v>
      </c>
      <c r="AW429" s="202" t="s">
        <v>871</v>
      </c>
      <c r="AX429" s="202" t="s">
        <v>857</v>
      </c>
      <c r="AY429" s="204" t="s">
        <v>858</v>
      </c>
    </row>
    <row r="430" spans="2:65" s="202" customFormat="1" ht="22.5" x14ac:dyDescent="0.25">
      <c r="B430" s="203"/>
      <c r="D430" s="196" t="s">
        <v>869</v>
      </c>
      <c r="E430" s="204" t="s">
        <v>792</v>
      </c>
      <c r="F430" s="205" t="s">
        <v>3158</v>
      </c>
      <c r="H430" s="206">
        <v>45.59</v>
      </c>
      <c r="L430" s="203"/>
      <c r="M430" s="207"/>
      <c r="T430" s="208"/>
      <c r="AT430" s="204" t="s">
        <v>869</v>
      </c>
      <c r="AU430" s="204" t="s">
        <v>240</v>
      </c>
      <c r="AV430" s="202" t="s">
        <v>240</v>
      </c>
      <c r="AW430" s="202" t="s">
        <v>871</v>
      </c>
      <c r="AX430" s="202" t="s">
        <v>857</v>
      </c>
      <c r="AY430" s="204" t="s">
        <v>858</v>
      </c>
    </row>
    <row r="431" spans="2:65" s="202" customFormat="1" ht="22.5" x14ac:dyDescent="0.25">
      <c r="B431" s="203"/>
      <c r="D431" s="196" t="s">
        <v>869</v>
      </c>
      <c r="E431" s="204" t="s">
        <v>792</v>
      </c>
      <c r="F431" s="205" t="s">
        <v>3159</v>
      </c>
      <c r="H431" s="206">
        <v>98.147999999999996</v>
      </c>
      <c r="L431" s="203"/>
      <c r="M431" s="207"/>
      <c r="T431" s="208"/>
      <c r="AT431" s="204" t="s">
        <v>869</v>
      </c>
      <c r="AU431" s="204" t="s">
        <v>240</v>
      </c>
      <c r="AV431" s="202" t="s">
        <v>240</v>
      </c>
      <c r="AW431" s="202" t="s">
        <v>871</v>
      </c>
      <c r="AX431" s="202" t="s">
        <v>857</v>
      </c>
      <c r="AY431" s="204" t="s">
        <v>858</v>
      </c>
    </row>
    <row r="432" spans="2:65" s="202" customFormat="1" ht="22.5" x14ac:dyDescent="0.25">
      <c r="B432" s="203"/>
      <c r="D432" s="196" t="s">
        <v>869</v>
      </c>
      <c r="E432" s="204" t="s">
        <v>792</v>
      </c>
      <c r="F432" s="205" t="s">
        <v>3160</v>
      </c>
      <c r="H432" s="206">
        <v>82.638000000000005</v>
      </c>
      <c r="L432" s="203"/>
      <c r="M432" s="207"/>
      <c r="T432" s="208"/>
      <c r="AT432" s="204" t="s">
        <v>869</v>
      </c>
      <c r="AU432" s="204" t="s">
        <v>240</v>
      </c>
      <c r="AV432" s="202" t="s">
        <v>240</v>
      </c>
      <c r="AW432" s="202" t="s">
        <v>871</v>
      </c>
      <c r="AX432" s="202" t="s">
        <v>857</v>
      </c>
      <c r="AY432" s="204" t="s">
        <v>858</v>
      </c>
    </row>
    <row r="433" spans="2:65" s="202" customFormat="1" ht="22.5" x14ac:dyDescent="0.25">
      <c r="B433" s="203"/>
      <c r="D433" s="196" t="s">
        <v>869</v>
      </c>
      <c r="E433" s="204" t="s">
        <v>792</v>
      </c>
      <c r="F433" s="205" t="s">
        <v>3161</v>
      </c>
      <c r="H433" s="206">
        <v>82.373999999999995</v>
      </c>
      <c r="L433" s="203"/>
      <c r="M433" s="207"/>
      <c r="T433" s="208"/>
      <c r="AT433" s="204" t="s">
        <v>869</v>
      </c>
      <c r="AU433" s="204" t="s">
        <v>240</v>
      </c>
      <c r="AV433" s="202" t="s">
        <v>240</v>
      </c>
      <c r="AW433" s="202" t="s">
        <v>871</v>
      </c>
      <c r="AX433" s="202" t="s">
        <v>857</v>
      </c>
      <c r="AY433" s="204" t="s">
        <v>858</v>
      </c>
    </row>
    <row r="434" spans="2:65" s="202" customFormat="1" ht="22.5" x14ac:dyDescent="0.25">
      <c r="B434" s="203"/>
      <c r="D434" s="196" t="s">
        <v>869</v>
      </c>
      <c r="E434" s="204" t="s">
        <v>792</v>
      </c>
      <c r="F434" s="205" t="s">
        <v>3162</v>
      </c>
      <c r="H434" s="206">
        <v>82.373999999999995</v>
      </c>
      <c r="L434" s="203"/>
      <c r="M434" s="207"/>
      <c r="T434" s="208"/>
      <c r="AT434" s="204" t="s">
        <v>869</v>
      </c>
      <c r="AU434" s="204" t="s">
        <v>240</v>
      </c>
      <c r="AV434" s="202" t="s">
        <v>240</v>
      </c>
      <c r="AW434" s="202" t="s">
        <v>871</v>
      </c>
      <c r="AX434" s="202" t="s">
        <v>857</v>
      </c>
      <c r="AY434" s="204" t="s">
        <v>858</v>
      </c>
    </row>
    <row r="435" spans="2:65" s="202" customFormat="1" ht="22.5" x14ac:dyDescent="0.25">
      <c r="B435" s="203"/>
      <c r="D435" s="196" t="s">
        <v>869</v>
      </c>
      <c r="E435" s="204" t="s">
        <v>792</v>
      </c>
      <c r="F435" s="205" t="s">
        <v>3163</v>
      </c>
      <c r="H435" s="206">
        <v>86.436000000000007</v>
      </c>
      <c r="L435" s="203"/>
      <c r="M435" s="207"/>
      <c r="T435" s="208"/>
      <c r="AT435" s="204" t="s">
        <v>869</v>
      </c>
      <c r="AU435" s="204" t="s">
        <v>240</v>
      </c>
      <c r="AV435" s="202" t="s">
        <v>240</v>
      </c>
      <c r="AW435" s="202" t="s">
        <v>871</v>
      </c>
      <c r="AX435" s="202" t="s">
        <v>857</v>
      </c>
      <c r="AY435" s="204" t="s">
        <v>858</v>
      </c>
    </row>
    <row r="436" spans="2:65" s="119" customFormat="1" ht="24.2" customHeight="1" x14ac:dyDescent="0.25">
      <c r="B436" s="120"/>
      <c r="C436" s="418" t="s">
        <v>1292</v>
      </c>
      <c r="D436" s="418" t="s">
        <v>512</v>
      </c>
      <c r="E436" s="419" t="s">
        <v>1542</v>
      </c>
      <c r="F436" s="420" t="s">
        <v>1543</v>
      </c>
      <c r="G436" s="421" t="s">
        <v>66</v>
      </c>
      <c r="H436" s="422">
        <v>913.48699999999997</v>
      </c>
      <c r="I436" s="423"/>
      <c r="J436" s="423">
        <f>ROUND(I436*H436,2)</f>
        <v>0</v>
      </c>
      <c r="K436" s="420" t="s">
        <v>862</v>
      </c>
      <c r="L436" s="120"/>
      <c r="M436" s="190" t="s">
        <v>792</v>
      </c>
      <c r="N436" s="191" t="s">
        <v>809</v>
      </c>
      <c r="O436" s="192">
        <v>0.06</v>
      </c>
      <c r="P436" s="192">
        <f>O436*H436</f>
        <v>54.809219999999996</v>
      </c>
      <c r="Q436" s="192">
        <v>5.5199999999999997E-3</v>
      </c>
      <c r="R436" s="192">
        <f>Q436*H436</f>
        <v>5.0424482399999997</v>
      </c>
      <c r="S436" s="192">
        <v>0</v>
      </c>
      <c r="T436" s="193">
        <f>S436*H436</f>
        <v>0</v>
      </c>
      <c r="AR436" s="194" t="s">
        <v>863</v>
      </c>
      <c r="AT436" s="194" t="s">
        <v>512</v>
      </c>
      <c r="AU436" s="194" t="s">
        <v>240</v>
      </c>
      <c r="AY436" s="112" t="s">
        <v>858</v>
      </c>
      <c r="BE436" s="195">
        <f>IF(N436="základní",J436,0)</f>
        <v>0</v>
      </c>
      <c r="BF436" s="195">
        <f>IF(N436="snížená",J436,0)</f>
        <v>0</v>
      </c>
      <c r="BG436" s="195">
        <f>IF(N436="zákl. přenesená",J436,0)</f>
        <v>0</v>
      </c>
      <c r="BH436" s="195">
        <f>IF(N436="sníž. přenesená",J436,0)</f>
        <v>0</v>
      </c>
      <c r="BI436" s="195">
        <f>IF(N436="nulová",J436,0)</f>
        <v>0</v>
      </c>
      <c r="BJ436" s="112" t="s">
        <v>544</v>
      </c>
      <c r="BK436" s="195">
        <f>ROUND(I436*H436,2)</f>
        <v>0</v>
      </c>
      <c r="BL436" s="112" t="s">
        <v>863</v>
      </c>
      <c r="BM436" s="194" t="s">
        <v>3178</v>
      </c>
    </row>
    <row r="437" spans="2:65" s="119" customFormat="1" ht="29.25" x14ac:dyDescent="0.25">
      <c r="B437" s="120"/>
      <c r="D437" s="196" t="s">
        <v>865</v>
      </c>
      <c r="F437" s="197" t="s">
        <v>1545</v>
      </c>
      <c r="L437" s="120"/>
      <c r="M437" s="198"/>
      <c r="T437" s="199"/>
      <c r="AT437" s="112" t="s">
        <v>865</v>
      </c>
      <c r="AU437" s="112" t="s">
        <v>240</v>
      </c>
    </row>
    <row r="438" spans="2:65" s="119" customFormat="1" x14ac:dyDescent="0.25">
      <c r="B438" s="120"/>
      <c r="D438" s="200" t="s">
        <v>867</v>
      </c>
      <c r="F438" s="472" t="s">
        <v>1546</v>
      </c>
      <c r="L438" s="120"/>
      <c r="M438" s="198"/>
      <c r="T438" s="199"/>
      <c r="AT438" s="112" t="s">
        <v>867</v>
      </c>
      <c r="AU438" s="112" t="s">
        <v>240</v>
      </c>
    </row>
    <row r="439" spans="2:65" s="119" customFormat="1" ht="16.5" customHeight="1" x14ac:dyDescent="0.25">
      <c r="B439" s="120"/>
      <c r="C439" s="418" t="s">
        <v>1297</v>
      </c>
      <c r="D439" s="418" t="s">
        <v>512</v>
      </c>
      <c r="E439" s="419" t="s">
        <v>141</v>
      </c>
      <c r="F439" s="420" t="s">
        <v>142</v>
      </c>
      <c r="G439" s="421" t="s">
        <v>66</v>
      </c>
      <c r="H439" s="422">
        <v>787.86</v>
      </c>
      <c r="I439" s="423"/>
      <c r="J439" s="423">
        <f>ROUND(I439*H439,2)</f>
        <v>0</v>
      </c>
      <c r="K439" s="420" t="s">
        <v>862</v>
      </c>
      <c r="L439" s="120"/>
      <c r="M439" s="190" t="s">
        <v>792</v>
      </c>
      <c r="N439" s="191" t="s">
        <v>809</v>
      </c>
      <c r="O439" s="192">
        <v>7.3999999999999996E-2</v>
      </c>
      <c r="P439" s="192">
        <f>O439*H439</f>
        <v>58.301639999999999</v>
      </c>
      <c r="Q439" s="192">
        <v>2.5999999999999998E-4</v>
      </c>
      <c r="R439" s="192">
        <f>Q439*H439</f>
        <v>0.20484359999999999</v>
      </c>
      <c r="S439" s="192">
        <v>0</v>
      </c>
      <c r="T439" s="193">
        <f>S439*H439</f>
        <v>0</v>
      </c>
      <c r="AR439" s="194" t="s">
        <v>863</v>
      </c>
      <c r="AT439" s="194" t="s">
        <v>512</v>
      </c>
      <c r="AU439" s="194" t="s">
        <v>240</v>
      </c>
      <c r="AY439" s="112" t="s">
        <v>858</v>
      </c>
      <c r="BE439" s="195">
        <f>IF(N439="základní",J439,0)</f>
        <v>0</v>
      </c>
      <c r="BF439" s="195">
        <f>IF(N439="snížená",J439,0)</f>
        <v>0</v>
      </c>
      <c r="BG439" s="195">
        <f>IF(N439="zákl. přenesená",J439,0)</f>
        <v>0</v>
      </c>
      <c r="BH439" s="195">
        <f>IF(N439="sníž. přenesená",J439,0)</f>
        <v>0</v>
      </c>
      <c r="BI439" s="195">
        <f>IF(N439="nulová",J439,0)</f>
        <v>0</v>
      </c>
      <c r="BJ439" s="112" t="s">
        <v>544</v>
      </c>
      <c r="BK439" s="195">
        <f>ROUND(I439*H439,2)</f>
        <v>0</v>
      </c>
      <c r="BL439" s="112" t="s">
        <v>863</v>
      </c>
      <c r="BM439" s="194" t="s">
        <v>3179</v>
      </c>
    </row>
    <row r="440" spans="2:65" s="119" customFormat="1" ht="19.5" x14ac:dyDescent="0.25">
      <c r="B440" s="120"/>
      <c r="D440" s="196" t="s">
        <v>865</v>
      </c>
      <c r="F440" s="197" t="s">
        <v>1561</v>
      </c>
      <c r="L440" s="120"/>
      <c r="M440" s="198"/>
      <c r="T440" s="199"/>
      <c r="AT440" s="112" t="s">
        <v>865</v>
      </c>
      <c r="AU440" s="112" t="s">
        <v>240</v>
      </c>
    </row>
    <row r="441" spans="2:65" s="119" customFormat="1" x14ac:dyDescent="0.25">
      <c r="B441" s="120"/>
      <c r="D441" s="200" t="s">
        <v>867</v>
      </c>
      <c r="F441" s="472" t="s">
        <v>1562</v>
      </c>
      <c r="L441" s="120"/>
      <c r="M441" s="198"/>
      <c r="T441" s="199"/>
      <c r="AT441" s="112" t="s">
        <v>867</v>
      </c>
      <c r="AU441" s="112" t="s">
        <v>240</v>
      </c>
    </row>
    <row r="442" spans="2:65" s="209" customFormat="1" ht="11.25" x14ac:dyDescent="0.25">
      <c r="B442" s="210"/>
      <c r="D442" s="196" t="s">
        <v>869</v>
      </c>
      <c r="E442" s="211" t="s">
        <v>792</v>
      </c>
      <c r="F442" s="212" t="s">
        <v>3180</v>
      </c>
      <c r="H442" s="211" t="s">
        <v>792</v>
      </c>
      <c r="L442" s="210"/>
      <c r="M442" s="213"/>
      <c r="T442" s="214"/>
      <c r="AT442" s="211" t="s">
        <v>869</v>
      </c>
      <c r="AU442" s="211" t="s">
        <v>240</v>
      </c>
      <c r="AV442" s="209" t="s">
        <v>544</v>
      </c>
      <c r="AW442" s="209" t="s">
        <v>871</v>
      </c>
      <c r="AX442" s="209" t="s">
        <v>857</v>
      </c>
      <c r="AY442" s="211" t="s">
        <v>858</v>
      </c>
    </row>
    <row r="443" spans="2:65" s="209" customFormat="1" ht="11.25" x14ac:dyDescent="0.25">
      <c r="B443" s="210"/>
      <c r="D443" s="196" t="s">
        <v>869</v>
      </c>
      <c r="E443" s="211" t="s">
        <v>792</v>
      </c>
      <c r="F443" s="212" t="s">
        <v>3181</v>
      </c>
      <c r="H443" s="211" t="s">
        <v>792</v>
      </c>
      <c r="L443" s="210"/>
      <c r="M443" s="213"/>
      <c r="T443" s="214"/>
      <c r="AT443" s="211" t="s">
        <v>869</v>
      </c>
      <c r="AU443" s="211" t="s">
        <v>240</v>
      </c>
      <c r="AV443" s="209" t="s">
        <v>544</v>
      </c>
      <c r="AW443" s="209" t="s">
        <v>871</v>
      </c>
      <c r="AX443" s="209" t="s">
        <v>857</v>
      </c>
      <c r="AY443" s="211" t="s">
        <v>858</v>
      </c>
    </row>
    <row r="444" spans="2:65" s="202" customFormat="1" ht="11.25" x14ac:dyDescent="0.25">
      <c r="B444" s="203"/>
      <c r="D444" s="196" t="s">
        <v>869</v>
      </c>
      <c r="E444" s="204" t="s">
        <v>792</v>
      </c>
      <c r="F444" s="205" t="s">
        <v>3182</v>
      </c>
      <c r="H444" s="206">
        <v>9.24</v>
      </c>
      <c r="L444" s="203"/>
      <c r="M444" s="207"/>
      <c r="T444" s="208"/>
      <c r="AT444" s="204" t="s">
        <v>869</v>
      </c>
      <c r="AU444" s="204" t="s">
        <v>240</v>
      </c>
      <c r="AV444" s="202" t="s">
        <v>240</v>
      </c>
      <c r="AW444" s="202" t="s">
        <v>871</v>
      </c>
      <c r="AX444" s="202" t="s">
        <v>857</v>
      </c>
      <c r="AY444" s="204" t="s">
        <v>858</v>
      </c>
    </row>
    <row r="445" spans="2:65" s="209" customFormat="1" ht="11.25" x14ac:dyDescent="0.25">
      <c r="B445" s="210"/>
      <c r="D445" s="196" t="s">
        <v>869</v>
      </c>
      <c r="E445" s="211" t="s">
        <v>792</v>
      </c>
      <c r="F445" s="212" t="s">
        <v>3183</v>
      </c>
      <c r="H445" s="211" t="s">
        <v>792</v>
      </c>
      <c r="L445" s="210"/>
      <c r="M445" s="213"/>
      <c r="T445" s="214"/>
      <c r="AT445" s="211" t="s">
        <v>869</v>
      </c>
      <c r="AU445" s="211" t="s">
        <v>240</v>
      </c>
      <c r="AV445" s="209" t="s">
        <v>544</v>
      </c>
      <c r="AW445" s="209" t="s">
        <v>871</v>
      </c>
      <c r="AX445" s="209" t="s">
        <v>857</v>
      </c>
      <c r="AY445" s="211" t="s">
        <v>858</v>
      </c>
    </row>
    <row r="446" spans="2:65" s="202" customFormat="1" ht="11.25" x14ac:dyDescent="0.25">
      <c r="B446" s="203"/>
      <c r="D446" s="196" t="s">
        <v>869</v>
      </c>
      <c r="E446" s="204" t="s">
        <v>792</v>
      </c>
      <c r="F446" s="205" t="s">
        <v>3184</v>
      </c>
      <c r="H446" s="206">
        <v>28.77</v>
      </c>
      <c r="L446" s="203"/>
      <c r="M446" s="207"/>
      <c r="T446" s="208"/>
      <c r="AT446" s="204" t="s">
        <v>869</v>
      </c>
      <c r="AU446" s="204" t="s">
        <v>240</v>
      </c>
      <c r="AV446" s="202" t="s">
        <v>240</v>
      </c>
      <c r="AW446" s="202" t="s">
        <v>871</v>
      </c>
      <c r="AX446" s="202" t="s">
        <v>857</v>
      </c>
      <c r="AY446" s="204" t="s">
        <v>858</v>
      </c>
    </row>
    <row r="447" spans="2:65" s="202" customFormat="1" ht="11.25" x14ac:dyDescent="0.25">
      <c r="B447" s="203"/>
      <c r="D447" s="196" t="s">
        <v>869</v>
      </c>
      <c r="E447" s="204" t="s">
        <v>792</v>
      </c>
      <c r="F447" s="205" t="s">
        <v>3185</v>
      </c>
      <c r="H447" s="206">
        <v>14.96</v>
      </c>
      <c r="L447" s="203"/>
      <c r="M447" s="207"/>
      <c r="T447" s="208"/>
      <c r="AT447" s="204" t="s">
        <v>869</v>
      </c>
      <c r="AU447" s="204" t="s">
        <v>240</v>
      </c>
      <c r="AV447" s="202" t="s">
        <v>240</v>
      </c>
      <c r="AW447" s="202" t="s">
        <v>871</v>
      </c>
      <c r="AX447" s="202" t="s">
        <v>857</v>
      </c>
      <c r="AY447" s="204" t="s">
        <v>858</v>
      </c>
    </row>
    <row r="448" spans="2:65" s="202" customFormat="1" ht="22.5" x14ac:dyDescent="0.25">
      <c r="B448" s="203"/>
      <c r="D448" s="196" t="s">
        <v>869</v>
      </c>
      <c r="E448" s="204" t="s">
        <v>792</v>
      </c>
      <c r="F448" s="205" t="s">
        <v>3186</v>
      </c>
      <c r="H448" s="206">
        <v>36.03</v>
      </c>
      <c r="L448" s="203"/>
      <c r="M448" s="207"/>
      <c r="T448" s="208"/>
      <c r="AT448" s="204" t="s">
        <v>869</v>
      </c>
      <c r="AU448" s="204" t="s">
        <v>240</v>
      </c>
      <c r="AV448" s="202" t="s">
        <v>240</v>
      </c>
      <c r="AW448" s="202" t="s">
        <v>871</v>
      </c>
      <c r="AX448" s="202" t="s">
        <v>857</v>
      </c>
      <c r="AY448" s="204" t="s">
        <v>858</v>
      </c>
    </row>
    <row r="449" spans="2:65" s="202" customFormat="1" ht="11.25" x14ac:dyDescent="0.25">
      <c r="B449" s="203"/>
      <c r="D449" s="196" t="s">
        <v>869</v>
      </c>
      <c r="E449" s="204" t="s">
        <v>792</v>
      </c>
      <c r="F449" s="205" t="s">
        <v>3187</v>
      </c>
      <c r="H449" s="206">
        <v>20.824999999999999</v>
      </c>
      <c r="L449" s="203"/>
      <c r="M449" s="207"/>
      <c r="T449" s="208"/>
      <c r="AT449" s="204" t="s">
        <v>869</v>
      </c>
      <c r="AU449" s="204" t="s">
        <v>240</v>
      </c>
      <c r="AV449" s="202" t="s">
        <v>240</v>
      </c>
      <c r="AW449" s="202" t="s">
        <v>871</v>
      </c>
      <c r="AX449" s="202" t="s">
        <v>857</v>
      </c>
      <c r="AY449" s="204" t="s">
        <v>858</v>
      </c>
    </row>
    <row r="450" spans="2:65" s="209" customFormat="1" ht="11.25" x14ac:dyDescent="0.25">
      <c r="B450" s="210"/>
      <c r="D450" s="196" t="s">
        <v>869</v>
      </c>
      <c r="E450" s="211" t="s">
        <v>792</v>
      </c>
      <c r="F450" s="212" t="s">
        <v>3188</v>
      </c>
      <c r="H450" s="211" t="s">
        <v>792</v>
      </c>
      <c r="L450" s="210"/>
      <c r="M450" s="213"/>
      <c r="T450" s="214"/>
      <c r="AT450" s="211" t="s">
        <v>869</v>
      </c>
      <c r="AU450" s="211" t="s">
        <v>240</v>
      </c>
      <c r="AV450" s="209" t="s">
        <v>544</v>
      </c>
      <c r="AW450" s="209" t="s">
        <v>871</v>
      </c>
      <c r="AX450" s="209" t="s">
        <v>857</v>
      </c>
      <c r="AY450" s="211" t="s">
        <v>858</v>
      </c>
    </row>
    <row r="451" spans="2:65" s="202" customFormat="1" ht="11.25" x14ac:dyDescent="0.25">
      <c r="B451" s="203"/>
      <c r="D451" s="196" t="s">
        <v>869</v>
      </c>
      <c r="E451" s="204" t="s">
        <v>792</v>
      </c>
      <c r="F451" s="205" t="s">
        <v>2962</v>
      </c>
      <c r="H451" s="206">
        <v>48.37</v>
      </c>
      <c r="L451" s="203"/>
      <c r="M451" s="207"/>
      <c r="T451" s="208"/>
      <c r="AT451" s="204" t="s">
        <v>869</v>
      </c>
      <c r="AU451" s="204" t="s">
        <v>240</v>
      </c>
      <c r="AV451" s="202" t="s">
        <v>240</v>
      </c>
      <c r="AW451" s="202" t="s">
        <v>871</v>
      </c>
      <c r="AX451" s="202" t="s">
        <v>857</v>
      </c>
      <c r="AY451" s="204" t="s">
        <v>858</v>
      </c>
    </row>
    <row r="452" spans="2:65" s="202" customFormat="1" ht="11.25" x14ac:dyDescent="0.25">
      <c r="B452" s="203"/>
      <c r="D452" s="196" t="s">
        <v>869</v>
      </c>
      <c r="E452" s="204" t="s">
        <v>792</v>
      </c>
      <c r="F452" s="205" t="s">
        <v>2963</v>
      </c>
      <c r="H452" s="206">
        <v>66.864999999999995</v>
      </c>
      <c r="L452" s="203"/>
      <c r="M452" s="207"/>
      <c r="T452" s="208"/>
      <c r="AT452" s="204" t="s">
        <v>869</v>
      </c>
      <c r="AU452" s="204" t="s">
        <v>240</v>
      </c>
      <c r="AV452" s="202" t="s">
        <v>240</v>
      </c>
      <c r="AW452" s="202" t="s">
        <v>871</v>
      </c>
      <c r="AX452" s="202" t="s">
        <v>857</v>
      </c>
      <c r="AY452" s="204" t="s">
        <v>858</v>
      </c>
    </row>
    <row r="453" spans="2:65" s="202" customFormat="1" ht="11.25" x14ac:dyDescent="0.25">
      <c r="B453" s="203"/>
      <c r="D453" s="196" t="s">
        <v>869</v>
      </c>
      <c r="E453" s="204" t="s">
        <v>792</v>
      </c>
      <c r="F453" s="205" t="s">
        <v>2964</v>
      </c>
      <c r="H453" s="206">
        <v>30.83</v>
      </c>
      <c r="L453" s="203"/>
      <c r="M453" s="207"/>
      <c r="T453" s="208"/>
      <c r="AT453" s="204" t="s">
        <v>869</v>
      </c>
      <c r="AU453" s="204" t="s">
        <v>240</v>
      </c>
      <c r="AV453" s="202" t="s">
        <v>240</v>
      </c>
      <c r="AW453" s="202" t="s">
        <v>871</v>
      </c>
      <c r="AX453" s="202" t="s">
        <v>857</v>
      </c>
      <c r="AY453" s="204" t="s">
        <v>858</v>
      </c>
    </row>
    <row r="454" spans="2:65" s="202" customFormat="1" ht="22.5" x14ac:dyDescent="0.25">
      <c r="B454" s="203"/>
      <c r="D454" s="196" t="s">
        <v>869</v>
      </c>
      <c r="E454" s="204" t="s">
        <v>792</v>
      </c>
      <c r="F454" s="205" t="s">
        <v>3189</v>
      </c>
      <c r="H454" s="206">
        <v>82.28</v>
      </c>
      <c r="L454" s="203"/>
      <c r="M454" s="207"/>
      <c r="T454" s="208"/>
      <c r="AT454" s="204" t="s">
        <v>869</v>
      </c>
      <c r="AU454" s="204" t="s">
        <v>240</v>
      </c>
      <c r="AV454" s="202" t="s">
        <v>240</v>
      </c>
      <c r="AW454" s="202" t="s">
        <v>871</v>
      </c>
      <c r="AX454" s="202" t="s">
        <v>857</v>
      </c>
      <c r="AY454" s="204" t="s">
        <v>858</v>
      </c>
    </row>
    <row r="455" spans="2:65" s="202" customFormat="1" ht="22.5" x14ac:dyDescent="0.25">
      <c r="B455" s="203"/>
      <c r="D455" s="196" t="s">
        <v>869</v>
      </c>
      <c r="E455" s="204" t="s">
        <v>792</v>
      </c>
      <c r="F455" s="205" t="s">
        <v>2966</v>
      </c>
      <c r="H455" s="206">
        <v>23.3</v>
      </c>
      <c r="L455" s="203"/>
      <c r="M455" s="207"/>
      <c r="T455" s="208"/>
      <c r="AT455" s="204" t="s">
        <v>869</v>
      </c>
      <c r="AU455" s="204" t="s">
        <v>240</v>
      </c>
      <c r="AV455" s="202" t="s">
        <v>240</v>
      </c>
      <c r="AW455" s="202" t="s">
        <v>871</v>
      </c>
      <c r="AX455" s="202" t="s">
        <v>857</v>
      </c>
      <c r="AY455" s="204" t="s">
        <v>858</v>
      </c>
    </row>
    <row r="456" spans="2:65" s="202" customFormat="1" ht="45" x14ac:dyDescent="0.25">
      <c r="B456" s="203"/>
      <c r="D456" s="196" t="s">
        <v>869</v>
      </c>
      <c r="E456" s="204" t="s">
        <v>792</v>
      </c>
      <c r="F456" s="205" t="s">
        <v>3190</v>
      </c>
      <c r="H456" s="206">
        <v>8.06</v>
      </c>
      <c r="L456" s="203"/>
      <c r="M456" s="207"/>
      <c r="T456" s="208"/>
      <c r="AT456" s="204" t="s">
        <v>869</v>
      </c>
      <c r="AU456" s="204" t="s">
        <v>240</v>
      </c>
      <c r="AV456" s="202" t="s">
        <v>240</v>
      </c>
      <c r="AW456" s="202" t="s">
        <v>871</v>
      </c>
      <c r="AX456" s="202" t="s">
        <v>857</v>
      </c>
      <c r="AY456" s="204" t="s">
        <v>858</v>
      </c>
    </row>
    <row r="457" spans="2:65" s="202" customFormat="1" ht="11.25" x14ac:dyDescent="0.25">
      <c r="B457" s="203"/>
      <c r="D457" s="196" t="s">
        <v>869</v>
      </c>
      <c r="E457" s="204" t="s">
        <v>792</v>
      </c>
      <c r="F457" s="205" t="s">
        <v>3191</v>
      </c>
      <c r="H457" s="206">
        <v>24.4</v>
      </c>
      <c r="L457" s="203"/>
      <c r="M457" s="207"/>
      <c r="T457" s="208"/>
      <c r="AT457" s="204" t="s">
        <v>869</v>
      </c>
      <c r="AU457" s="204" t="s">
        <v>240</v>
      </c>
      <c r="AV457" s="202" t="s">
        <v>240</v>
      </c>
      <c r="AW457" s="202" t="s">
        <v>871</v>
      </c>
      <c r="AX457" s="202" t="s">
        <v>857</v>
      </c>
      <c r="AY457" s="204" t="s">
        <v>858</v>
      </c>
    </row>
    <row r="458" spans="2:65" s="202" customFormat="1" ht="11.25" x14ac:dyDescent="0.25">
      <c r="B458" s="203"/>
      <c r="D458" s="196" t="s">
        <v>869</v>
      </c>
      <c r="F458" s="205" t="s">
        <v>3192</v>
      </c>
      <c r="H458" s="206">
        <v>787.86</v>
      </c>
      <c r="L458" s="203"/>
      <c r="M458" s="207"/>
      <c r="T458" s="208"/>
      <c r="AT458" s="204" t="s">
        <v>869</v>
      </c>
      <c r="AU458" s="204" t="s">
        <v>240</v>
      </c>
      <c r="AV458" s="202" t="s">
        <v>240</v>
      </c>
      <c r="AW458" s="202" t="s">
        <v>787</v>
      </c>
      <c r="AX458" s="202" t="s">
        <v>544</v>
      </c>
      <c r="AY458" s="204" t="s">
        <v>858</v>
      </c>
    </row>
    <row r="459" spans="2:65" s="119" customFormat="1" ht="24.2" customHeight="1" x14ac:dyDescent="0.25">
      <c r="B459" s="120"/>
      <c r="C459" s="418" t="s">
        <v>1304</v>
      </c>
      <c r="D459" s="418" t="s">
        <v>512</v>
      </c>
      <c r="E459" s="419" t="s">
        <v>1581</v>
      </c>
      <c r="F459" s="420" t="s">
        <v>1582</v>
      </c>
      <c r="G459" s="421" t="s">
        <v>85</v>
      </c>
      <c r="H459" s="422">
        <v>77.599999999999994</v>
      </c>
      <c r="I459" s="423"/>
      <c r="J459" s="423">
        <f>ROUND(I459*H459,2)</f>
        <v>0</v>
      </c>
      <c r="K459" s="420" t="s">
        <v>862</v>
      </c>
      <c r="L459" s="120"/>
      <c r="M459" s="190" t="s">
        <v>792</v>
      </c>
      <c r="N459" s="191" t="s">
        <v>809</v>
      </c>
      <c r="O459" s="192">
        <v>0.2</v>
      </c>
      <c r="P459" s="192">
        <f>O459*H459</f>
        <v>15.52</v>
      </c>
      <c r="Q459" s="192">
        <v>0</v>
      </c>
      <c r="R459" s="192">
        <f>Q459*H459</f>
        <v>0</v>
      </c>
      <c r="S459" s="192">
        <v>0</v>
      </c>
      <c r="T459" s="193">
        <f>S459*H459</f>
        <v>0</v>
      </c>
      <c r="AR459" s="194" t="s">
        <v>863</v>
      </c>
      <c r="AT459" s="194" t="s">
        <v>512</v>
      </c>
      <c r="AU459" s="194" t="s">
        <v>240</v>
      </c>
      <c r="AY459" s="112" t="s">
        <v>858</v>
      </c>
      <c r="BE459" s="195">
        <f>IF(N459="základní",J459,0)</f>
        <v>0</v>
      </c>
      <c r="BF459" s="195">
        <f>IF(N459="snížená",J459,0)</f>
        <v>0</v>
      </c>
      <c r="BG459" s="195">
        <f>IF(N459="zákl. přenesená",J459,0)</f>
        <v>0</v>
      </c>
      <c r="BH459" s="195">
        <f>IF(N459="sníž. přenesená",J459,0)</f>
        <v>0</v>
      </c>
      <c r="BI459" s="195">
        <f>IF(N459="nulová",J459,0)</f>
        <v>0</v>
      </c>
      <c r="BJ459" s="112" t="s">
        <v>544</v>
      </c>
      <c r="BK459" s="195">
        <f>ROUND(I459*H459,2)</f>
        <v>0</v>
      </c>
      <c r="BL459" s="112" t="s">
        <v>863</v>
      </c>
      <c r="BM459" s="194" t="s">
        <v>3193</v>
      </c>
    </row>
    <row r="460" spans="2:65" s="119" customFormat="1" ht="29.25" x14ac:dyDescent="0.25">
      <c r="B460" s="120"/>
      <c r="D460" s="196" t="s">
        <v>865</v>
      </c>
      <c r="F460" s="197" t="s">
        <v>1584</v>
      </c>
      <c r="L460" s="120"/>
      <c r="M460" s="198"/>
      <c r="T460" s="199"/>
      <c r="AT460" s="112" t="s">
        <v>865</v>
      </c>
      <c r="AU460" s="112" t="s">
        <v>240</v>
      </c>
    </row>
    <row r="461" spans="2:65" s="119" customFormat="1" x14ac:dyDescent="0.25">
      <c r="B461" s="120"/>
      <c r="D461" s="200" t="s">
        <v>867</v>
      </c>
      <c r="F461" s="472" t="s">
        <v>1585</v>
      </c>
      <c r="L461" s="120"/>
      <c r="M461" s="198"/>
      <c r="T461" s="199"/>
      <c r="AT461" s="112" t="s">
        <v>867</v>
      </c>
      <c r="AU461" s="112" t="s">
        <v>240</v>
      </c>
    </row>
    <row r="462" spans="2:65" s="202" customFormat="1" ht="11.25" x14ac:dyDescent="0.25">
      <c r="B462" s="203"/>
      <c r="D462" s="196" t="s">
        <v>869</v>
      </c>
      <c r="E462" s="204" t="s">
        <v>792</v>
      </c>
      <c r="F462" s="205" t="s">
        <v>6501</v>
      </c>
      <c r="H462" s="206">
        <v>77.599999999999994</v>
      </c>
      <c r="L462" s="203"/>
      <c r="M462" s="207"/>
      <c r="T462" s="208"/>
      <c r="AT462" s="204" t="s">
        <v>869</v>
      </c>
      <c r="AU462" s="204" t="s">
        <v>240</v>
      </c>
      <c r="AV462" s="202" t="s">
        <v>240</v>
      </c>
      <c r="AW462" s="202" t="s">
        <v>871</v>
      </c>
      <c r="AX462" s="202" t="s">
        <v>857</v>
      </c>
      <c r="AY462" s="204" t="s">
        <v>858</v>
      </c>
    </row>
    <row r="463" spans="2:65" s="119" customFormat="1" ht="16.5" customHeight="1" x14ac:dyDescent="0.25">
      <c r="B463" s="120"/>
      <c r="C463" s="432" t="s">
        <v>1311</v>
      </c>
      <c r="D463" s="432" t="s">
        <v>932</v>
      </c>
      <c r="E463" s="433" t="s">
        <v>1587</v>
      </c>
      <c r="F463" s="434" t="s">
        <v>1588</v>
      </c>
      <c r="G463" s="435" t="s">
        <v>85</v>
      </c>
      <c r="H463" s="436">
        <v>85.36</v>
      </c>
      <c r="I463" s="437"/>
      <c r="J463" s="437">
        <f>ROUND(I463*H463,2)</f>
        <v>0</v>
      </c>
      <c r="K463" s="434" t="s">
        <v>792</v>
      </c>
      <c r="L463" s="215"/>
      <c r="M463" s="216" t="s">
        <v>792</v>
      </c>
      <c r="N463" s="217" t="s">
        <v>809</v>
      </c>
      <c r="O463" s="192">
        <v>0</v>
      </c>
      <c r="P463" s="192">
        <f>O463*H463</f>
        <v>0</v>
      </c>
      <c r="Q463" s="192">
        <v>1E-4</v>
      </c>
      <c r="R463" s="192">
        <f>Q463*H463</f>
        <v>8.5360000000000002E-3</v>
      </c>
      <c r="S463" s="192">
        <v>0</v>
      </c>
      <c r="T463" s="193">
        <f>S463*H463</f>
        <v>0</v>
      </c>
      <c r="AR463" s="194" t="s">
        <v>905</v>
      </c>
      <c r="AT463" s="194" t="s">
        <v>932</v>
      </c>
      <c r="AU463" s="194" t="s">
        <v>240</v>
      </c>
      <c r="AY463" s="112" t="s">
        <v>858</v>
      </c>
      <c r="BE463" s="195">
        <f>IF(N463="základní",J463,0)</f>
        <v>0</v>
      </c>
      <c r="BF463" s="195">
        <f>IF(N463="snížená",J463,0)</f>
        <v>0</v>
      </c>
      <c r="BG463" s="195">
        <f>IF(N463="zákl. přenesená",J463,0)</f>
        <v>0</v>
      </c>
      <c r="BH463" s="195">
        <f>IF(N463="sníž. přenesená",J463,0)</f>
        <v>0</v>
      </c>
      <c r="BI463" s="195">
        <f>IF(N463="nulová",J463,0)</f>
        <v>0</v>
      </c>
      <c r="BJ463" s="112" t="s">
        <v>544</v>
      </c>
      <c r="BK463" s="195">
        <f>ROUND(I463*H463,2)</f>
        <v>0</v>
      </c>
      <c r="BL463" s="112" t="s">
        <v>863</v>
      </c>
      <c r="BM463" s="194" t="s">
        <v>3194</v>
      </c>
    </row>
    <row r="464" spans="2:65" s="119" customFormat="1" x14ac:dyDescent="0.25">
      <c r="B464" s="120"/>
      <c r="D464" s="196" t="s">
        <v>865</v>
      </c>
      <c r="F464" s="197" t="s">
        <v>1588</v>
      </c>
      <c r="L464" s="120"/>
      <c r="M464" s="198"/>
      <c r="T464" s="199"/>
      <c r="AT464" s="112" t="s">
        <v>865</v>
      </c>
      <c r="AU464" s="112" t="s">
        <v>240</v>
      </c>
    </row>
    <row r="465" spans="2:65" s="202" customFormat="1" ht="11.25" x14ac:dyDescent="0.25">
      <c r="B465" s="203"/>
      <c r="D465" s="196" t="s">
        <v>869</v>
      </c>
      <c r="F465" s="205" t="s">
        <v>6502</v>
      </c>
      <c r="H465" s="206">
        <v>85.36</v>
      </c>
      <c r="L465" s="203"/>
      <c r="M465" s="207"/>
      <c r="T465" s="208"/>
      <c r="AT465" s="204" t="s">
        <v>869</v>
      </c>
      <c r="AU465" s="204" t="s">
        <v>240</v>
      </c>
      <c r="AV465" s="202" t="s">
        <v>240</v>
      </c>
      <c r="AW465" s="202" t="s">
        <v>787</v>
      </c>
      <c r="AX465" s="202" t="s">
        <v>544</v>
      </c>
      <c r="AY465" s="204" t="s">
        <v>858</v>
      </c>
    </row>
    <row r="466" spans="2:65" s="119" customFormat="1" ht="24.2" customHeight="1" x14ac:dyDescent="0.25">
      <c r="B466" s="120"/>
      <c r="C466" s="418" t="s">
        <v>1316</v>
      </c>
      <c r="D466" s="418" t="s">
        <v>512</v>
      </c>
      <c r="E466" s="419" t="s">
        <v>137</v>
      </c>
      <c r="F466" s="420" t="s">
        <v>1591</v>
      </c>
      <c r="G466" s="421" t="s">
        <v>85</v>
      </c>
      <c r="H466" s="422">
        <v>362.58</v>
      </c>
      <c r="I466" s="423"/>
      <c r="J466" s="423">
        <f>ROUND(I466*H466,2)</f>
        <v>0</v>
      </c>
      <c r="K466" s="420" t="s">
        <v>862</v>
      </c>
      <c r="L466" s="120"/>
      <c r="M466" s="190" t="s">
        <v>792</v>
      </c>
      <c r="N466" s="191" t="s">
        <v>809</v>
      </c>
      <c r="O466" s="192">
        <v>0.11</v>
      </c>
      <c r="P466" s="192">
        <f>O466*H466</f>
        <v>39.883800000000001</v>
      </c>
      <c r="Q466" s="192">
        <v>0</v>
      </c>
      <c r="R466" s="192">
        <f>Q466*H466</f>
        <v>0</v>
      </c>
      <c r="S466" s="192">
        <v>0</v>
      </c>
      <c r="T466" s="193">
        <f>S466*H466</f>
        <v>0</v>
      </c>
      <c r="AR466" s="194" t="s">
        <v>863</v>
      </c>
      <c r="AT466" s="194" t="s">
        <v>512</v>
      </c>
      <c r="AU466" s="194" t="s">
        <v>240</v>
      </c>
      <c r="AY466" s="112" t="s">
        <v>858</v>
      </c>
      <c r="BE466" s="195">
        <f>IF(N466="základní",J466,0)</f>
        <v>0</v>
      </c>
      <c r="BF466" s="195">
        <f>IF(N466="snížená",J466,0)</f>
        <v>0</v>
      </c>
      <c r="BG466" s="195">
        <f>IF(N466="zákl. přenesená",J466,0)</f>
        <v>0</v>
      </c>
      <c r="BH466" s="195">
        <f>IF(N466="sníž. přenesená",J466,0)</f>
        <v>0</v>
      </c>
      <c r="BI466" s="195">
        <f>IF(N466="nulová",J466,0)</f>
        <v>0</v>
      </c>
      <c r="BJ466" s="112" t="s">
        <v>544</v>
      </c>
      <c r="BK466" s="195">
        <f>ROUND(I466*H466,2)</f>
        <v>0</v>
      </c>
      <c r="BL466" s="112" t="s">
        <v>863</v>
      </c>
      <c r="BM466" s="194" t="s">
        <v>3195</v>
      </c>
    </row>
    <row r="467" spans="2:65" s="119" customFormat="1" ht="29.25" x14ac:dyDescent="0.25">
      <c r="B467" s="120"/>
      <c r="D467" s="196" t="s">
        <v>865</v>
      </c>
      <c r="F467" s="197" t="s">
        <v>1593</v>
      </c>
      <c r="L467" s="120"/>
      <c r="M467" s="198"/>
      <c r="T467" s="199"/>
      <c r="AT467" s="112" t="s">
        <v>865</v>
      </c>
      <c r="AU467" s="112" t="s">
        <v>240</v>
      </c>
    </row>
    <row r="468" spans="2:65" s="119" customFormat="1" x14ac:dyDescent="0.25">
      <c r="B468" s="120"/>
      <c r="D468" s="200" t="s">
        <v>867</v>
      </c>
      <c r="F468" s="472" t="s">
        <v>1594</v>
      </c>
      <c r="L468" s="120"/>
      <c r="M468" s="198"/>
      <c r="T468" s="199"/>
      <c r="AT468" s="112" t="s">
        <v>867</v>
      </c>
      <c r="AU468" s="112" t="s">
        <v>240</v>
      </c>
    </row>
    <row r="469" spans="2:65" s="202" customFormat="1" ht="11.25" x14ac:dyDescent="0.25">
      <c r="B469" s="203"/>
      <c r="D469" s="196" t="s">
        <v>869</v>
      </c>
      <c r="E469" s="204" t="s">
        <v>792</v>
      </c>
      <c r="F469" s="205" t="s">
        <v>6503</v>
      </c>
      <c r="H469" s="206">
        <v>25.2</v>
      </c>
      <c r="L469" s="203"/>
      <c r="M469" s="207"/>
      <c r="T469" s="208"/>
      <c r="AT469" s="204" t="s">
        <v>869</v>
      </c>
      <c r="AU469" s="204" t="s">
        <v>240</v>
      </c>
      <c r="AV469" s="202" t="s">
        <v>240</v>
      </c>
      <c r="AW469" s="202" t="s">
        <v>871</v>
      </c>
      <c r="AX469" s="202" t="s">
        <v>857</v>
      </c>
      <c r="AY469" s="204" t="s">
        <v>858</v>
      </c>
    </row>
    <row r="470" spans="2:65" s="209" customFormat="1" ht="11.25" x14ac:dyDescent="0.25">
      <c r="B470" s="210"/>
      <c r="D470" s="196" t="s">
        <v>869</v>
      </c>
      <c r="E470" s="211" t="s">
        <v>792</v>
      </c>
      <c r="F470" s="212" t="s">
        <v>6504</v>
      </c>
      <c r="H470" s="211" t="s">
        <v>792</v>
      </c>
      <c r="L470" s="210"/>
      <c r="M470" s="213"/>
      <c r="T470" s="214"/>
      <c r="AT470" s="211" t="s">
        <v>869</v>
      </c>
      <c r="AU470" s="211" t="s">
        <v>240</v>
      </c>
      <c r="AV470" s="209" t="s">
        <v>544</v>
      </c>
      <c r="AW470" s="209" t="s">
        <v>871</v>
      </c>
      <c r="AX470" s="209" t="s">
        <v>857</v>
      </c>
      <c r="AY470" s="211" t="s">
        <v>858</v>
      </c>
    </row>
    <row r="471" spans="2:65" s="202" customFormat="1" ht="11.25" x14ac:dyDescent="0.25">
      <c r="B471" s="203"/>
      <c r="D471" s="196" t="s">
        <v>869</v>
      </c>
      <c r="E471" s="204" t="s">
        <v>792</v>
      </c>
      <c r="F471" s="205" t="s">
        <v>6505</v>
      </c>
      <c r="H471" s="206">
        <v>20.8</v>
      </c>
      <c r="L471" s="203"/>
      <c r="M471" s="207"/>
      <c r="T471" s="208"/>
      <c r="AT471" s="204" t="s">
        <v>869</v>
      </c>
      <c r="AU471" s="204" t="s">
        <v>240</v>
      </c>
      <c r="AV471" s="202" t="s">
        <v>240</v>
      </c>
      <c r="AW471" s="202" t="s">
        <v>871</v>
      </c>
      <c r="AX471" s="202" t="s">
        <v>857</v>
      </c>
      <c r="AY471" s="204" t="s">
        <v>858</v>
      </c>
    </row>
    <row r="472" spans="2:65" s="202" customFormat="1" ht="11.25" x14ac:dyDescent="0.25">
      <c r="B472" s="203"/>
      <c r="D472" s="196" t="s">
        <v>869</v>
      </c>
      <c r="E472" s="204" t="s">
        <v>792</v>
      </c>
      <c r="F472" s="205" t="s">
        <v>6506</v>
      </c>
      <c r="H472" s="206">
        <v>124.8</v>
      </c>
      <c r="L472" s="203"/>
      <c r="M472" s="207"/>
      <c r="T472" s="208"/>
      <c r="AT472" s="204" t="s">
        <v>869</v>
      </c>
      <c r="AU472" s="204" t="s">
        <v>240</v>
      </c>
      <c r="AV472" s="202" t="s">
        <v>240</v>
      </c>
      <c r="AW472" s="202" t="s">
        <v>871</v>
      </c>
      <c r="AX472" s="202" t="s">
        <v>857</v>
      </c>
      <c r="AY472" s="204" t="s">
        <v>858</v>
      </c>
    </row>
    <row r="473" spans="2:65" s="202" customFormat="1" ht="11.25" x14ac:dyDescent="0.25">
      <c r="B473" s="203"/>
      <c r="D473" s="196" t="s">
        <v>869</v>
      </c>
      <c r="E473" s="204" t="s">
        <v>792</v>
      </c>
      <c r="F473" s="205" t="s">
        <v>6507</v>
      </c>
      <c r="H473" s="206">
        <v>56</v>
      </c>
      <c r="L473" s="203"/>
      <c r="M473" s="207"/>
      <c r="T473" s="208"/>
      <c r="AT473" s="204" t="s">
        <v>869</v>
      </c>
      <c r="AU473" s="204" t="s">
        <v>240</v>
      </c>
      <c r="AV473" s="202" t="s">
        <v>240</v>
      </c>
      <c r="AW473" s="202" t="s">
        <v>871</v>
      </c>
      <c r="AX473" s="202" t="s">
        <v>857</v>
      </c>
      <c r="AY473" s="204" t="s">
        <v>858</v>
      </c>
    </row>
    <row r="474" spans="2:65" s="202" customFormat="1" ht="11.25" x14ac:dyDescent="0.25">
      <c r="B474" s="203"/>
      <c r="D474" s="196" t="s">
        <v>869</v>
      </c>
      <c r="E474" s="204" t="s">
        <v>792</v>
      </c>
      <c r="F474" s="205" t="s">
        <v>6508</v>
      </c>
      <c r="H474" s="206">
        <v>83</v>
      </c>
      <c r="L474" s="203"/>
      <c r="M474" s="207"/>
      <c r="T474" s="208"/>
      <c r="AT474" s="204" t="s">
        <v>869</v>
      </c>
      <c r="AU474" s="204" t="s">
        <v>240</v>
      </c>
      <c r="AV474" s="202" t="s">
        <v>240</v>
      </c>
      <c r="AW474" s="202" t="s">
        <v>871</v>
      </c>
      <c r="AX474" s="202" t="s">
        <v>857</v>
      </c>
      <c r="AY474" s="204" t="s">
        <v>858</v>
      </c>
    </row>
    <row r="475" spans="2:65" s="202" customFormat="1" ht="11.25" x14ac:dyDescent="0.25">
      <c r="B475" s="203"/>
      <c r="D475" s="196" t="s">
        <v>869</v>
      </c>
      <c r="E475" s="204" t="s">
        <v>792</v>
      </c>
      <c r="F475" s="205" t="s">
        <v>6509</v>
      </c>
      <c r="H475" s="206">
        <v>20.399999999999999</v>
      </c>
      <c r="L475" s="203"/>
      <c r="M475" s="207"/>
      <c r="T475" s="208"/>
      <c r="AT475" s="204" t="s">
        <v>869</v>
      </c>
      <c r="AU475" s="204" t="s">
        <v>240</v>
      </c>
      <c r="AV475" s="202" t="s">
        <v>240</v>
      </c>
      <c r="AW475" s="202" t="s">
        <v>871</v>
      </c>
      <c r="AX475" s="202" t="s">
        <v>857</v>
      </c>
      <c r="AY475" s="204" t="s">
        <v>858</v>
      </c>
    </row>
    <row r="476" spans="2:65" s="202" customFormat="1" ht="11.25" x14ac:dyDescent="0.25">
      <c r="B476" s="203"/>
      <c r="D476" s="196" t="s">
        <v>869</v>
      </c>
      <c r="E476" s="204" t="s">
        <v>792</v>
      </c>
      <c r="F476" s="205" t="s">
        <v>3209</v>
      </c>
      <c r="H476" s="206">
        <v>13.4</v>
      </c>
      <c r="L476" s="203"/>
      <c r="M476" s="207"/>
      <c r="T476" s="208"/>
      <c r="AT476" s="204" t="s">
        <v>869</v>
      </c>
      <c r="AU476" s="204" t="s">
        <v>240</v>
      </c>
      <c r="AV476" s="202" t="s">
        <v>240</v>
      </c>
      <c r="AW476" s="202" t="s">
        <v>871</v>
      </c>
      <c r="AX476" s="202" t="s">
        <v>857</v>
      </c>
      <c r="AY476" s="204" t="s">
        <v>858</v>
      </c>
    </row>
    <row r="477" spans="2:65" s="202" customFormat="1" ht="11.25" x14ac:dyDescent="0.25">
      <c r="B477" s="203"/>
      <c r="D477" s="196" t="s">
        <v>869</v>
      </c>
      <c r="E477" s="204" t="s">
        <v>792</v>
      </c>
      <c r="F477" s="205" t="s">
        <v>6510</v>
      </c>
      <c r="H477" s="206">
        <v>18.98</v>
      </c>
      <c r="L477" s="203"/>
      <c r="M477" s="207"/>
      <c r="T477" s="208"/>
      <c r="AT477" s="204" t="s">
        <v>869</v>
      </c>
      <c r="AU477" s="204" t="s">
        <v>240</v>
      </c>
      <c r="AV477" s="202" t="s">
        <v>240</v>
      </c>
      <c r="AW477" s="202" t="s">
        <v>871</v>
      </c>
      <c r="AX477" s="202" t="s">
        <v>857</v>
      </c>
      <c r="AY477" s="204" t="s">
        <v>858</v>
      </c>
    </row>
    <row r="478" spans="2:65" s="119" customFormat="1" ht="24.2" customHeight="1" x14ac:dyDescent="0.25">
      <c r="B478" s="120"/>
      <c r="C478" s="432" t="s">
        <v>1322</v>
      </c>
      <c r="D478" s="432" t="s">
        <v>932</v>
      </c>
      <c r="E478" s="433" t="s">
        <v>1602</v>
      </c>
      <c r="F478" s="434" t="s">
        <v>1603</v>
      </c>
      <c r="G478" s="435" t="s">
        <v>85</v>
      </c>
      <c r="H478" s="436">
        <v>398.83800000000002</v>
      </c>
      <c r="I478" s="437"/>
      <c r="J478" s="437">
        <f>ROUND(I478*H478,2)</f>
        <v>0</v>
      </c>
      <c r="K478" s="434" t="s">
        <v>862</v>
      </c>
      <c r="L478" s="215"/>
      <c r="M478" s="216" t="s">
        <v>792</v>
      </c>
      <c r="N478" s="217" t="s">
        <v>809</v>
      </c>
      <c r="O478" s="192">
        <v>0</v>
      </c>
      <c r="P478" s="192">
        <f>O478*H478</f>
        <v>0</v>
      </c>
      <c r="Q478" s="192">
        <v>1.8000000000000001E-4</v>
      </c>
      <c r="R478" s="192">
        <f>Q478*H478</f>
        <v>7.1790840000000009E-2</v>
      </c>
      <c r="S478" s="192">
        <v>0</v>
      </c>
      <c r="T478" s="193">
        <f>S478*H478</f>
        <v>0</v>
      </c>
      <c r="AR478" s="194" t="s">
        <v>905</v>
      </c>
      <c r="AT478" s="194" t="s">
        <v>932</v>
      </c>
      <c r="AU478" s="194" t="s">
        <v>240</v>
      </c>
      <c r="AY478" s="112" t="s">
        <v>858</v>
      </c>
      <c r="BE478" s="195">
        <f>IF(N478="základní",J478,0)</f>
        <v>0</v>
      </c>
      <c r="BF478" s="195">
        <f>IF(N478="snížená",J478,0)</f>
        <v>0</v>
      </c>
      <c r="BG478" s="195">
        <f>IF(N478="zákl. přenesená",J478,0)</f>
        <v>0</v>
      </c>
      <c r="BH478" s="195">
        <f>IF(N478="sníž. přenesená",J478,0)</f>
        <v>0</v>
      </c>
      <c r="BI478" s="195">
        <f>IF(N478="nulová",J478,0)</f>
        <v>0</v>
      </c>
      <c r="BJ478" s="112" t="s">
        <v>544</v>
      </c>
      <c r="BK478" s="195">
        <f>ROUND(I478*H478,2)</f>
        <v>0</v>
      </c>
      <c r="BL478" s="112" t="s">
        <v>863</v>
      </c>
      <c r="BM478" s="194" t="s">
        <v>3202</v>
      </c>
    </row>
    <row r="479" spans="2:65" s="119" customFormat="1" ht="19.5" x14ac:dyDescent="0.25">
      <c r="B479" s="120"/>
      <c r="D479" s="196" t="s">
        <v>865</v>
      </c>
      <c r="F479" s="197" t="s">
        <v>1603</v>
      </c>
      <c r="L479" s="120"/>
      <c r="M479" s="198"/>
      <c r="T479" s="199"/>
      <c r="AT479" s="112" t="s">
        <v>865</v>
      </c>
      <c r="AU479" s="112" t="s">
        <v>240</v>
      </c>
    </row>
    <row r="480" spans="2:65" s="202" customFormat="1" ht="11.25" x14ac:dyDescent="0.25">
      <c r="B480" s="203"/>
      <c r="D480" s="196" t="s">
        <v>869</v>
      </c>
      <c r="F480" s="205" t="s">
        <v>6511</v>
      </c>
      <c r="H480" s="206">
        <v>398.83800000000002</v>
      </c>
      <c r="L480" s="203"/>
      <c r="M480" s="207"/>
      <c r="T480" s="208"/>
      <c r="AT480" s="204" t="s">
        <v>869</v>
      </c>
      <c r="AU480" s="204" t="s">
        <v>240</v>
      </c>
      <c r="AV480" s="202" t="s">
        <v>240</v>
      </c>
      <c r="AW480" s="202" t="s">
        <v>787</v>
      </c>
      <c r="AX480" s="202" t="s">
        <v>544</v>
      </c>
      <c r="AY480" s="204" t="s">
        <v>858</v>
      </c>
    </row>
    <row r="481" spans="2:65" s="119" customFormat="1" ht="24.2" customHeight="1" x14ac:dyDescent="0.25">
      <c r="B481" s="120"/>
      <c r="C481" s="418" t="s">
        <v>1327</v>
      </c>
      <c r="D481" s="418" t="s">
        <v>512</v>
      </c>
      <c r="E481" s="419" t="s">
        <v>138</v>
      </c>
      <c r="F481" s="420" t="s">
        <v>139</v>
      </c>
      <c r="G481" s="421" t="s">
        <v>85</v>
      </c>
      <c r="H481" s="422">
        <v>215.18</v>
      </c>
      <c r="I481" s="423"/>
      <c r="J481" s="423">
        <f>ROUND(I481*H481,2)</f>
        <v>0</v>
      </c>
      <c r="K481" s="420" t="s">
        <v>862</v>
      </c>
      <c r="L481" s="120"/>
      <c r="M481" s="190" t="s">
        <v>792</v>
      </c>
      <c r="N481" s="191" t="s">
        <v>809</v>
      </c>
      <c r="O481" s="192">
        <v>9.6000000000000002E-2</v>
      </c>
      <c r="P481" s="192">
        <f>O481*H481</f>
        <v>20.65728</v>
      </c>
      <c r="Q481" s="192">
        <v>0</v>
      </c>
      <c r="R481" s="192">
        <f>Q481*H481</f>
        <v>0</v>
      </c>
      <c r="S481" s="192">
        <v>0</v>
      </c>
      <c r="T481" s="193">
        <f>S481*H481</f>
        <v>0</v>
      </c>
      <c r="AR481" s="194" t="s">
        <v>863</v>
      </c>
      <c r="AT481" s="194" t="s">
        <v>512</v>
      </c>
      <c r="AU481" s="194" t="s">
        <v>240</v>
      </c>
      <c r="AY481" s="112" t="s">
        <v>858</v>
      </c>
      <c r="BE481" s="195">
        <f>IF(N481="základní",J481,0)</f>
        <v>0</v>
      </c>
      <c r="BF481" s="195">
        <f>IF(N481="snížená",J481,0)</f>
        <v>0</v>
      </c>
      <c r="BG481" s="195">
        <f>IF(N481="zákl. přenesená",J481,0)</f>
        <v>0</v>
      </c>
      <c r="BH481" s="195">
        <f>IF(N481="sníž. přenesená",J481,0)</f>
        <v>0</v>
      </c>
      <c r="BI481" s="195">
        <f>IF(N481="nulová",J481,0)</f>
        <v>0</v>
      </c>
      <c r="BJ481" s="112" t="s">
        <v>544</v>
      </c>
      <c r="BK481" s="195">
        <f>ROUND(I481*H481,2)</f>
        <v>0</v>
      </c>
      <c r="BL481" s="112" t="s">
        <v>863</v>
      </c>
      <c r="BM481" s="194" t="s">
        <v>3203</v>
      </c>
    </row>
    <row r="482" spans="2:65" s="119" customFormat="1" ht="39" x14ac:dyDescent="0.25">
      <c r="B482" s="120"/>
      <c r="D482" s="196" t="s">
        <v>865</v>
      </c>
      <c r="F482" s="197" t="s">
        <v>1607</v>
      </c>
      <c r="L482" s="120"/>
      <c r="M482" s="198"/>
      <c r="T482" s="199"/>
      <c r="AT482" s="112" t="s">
        <v>865</v>
      </c>
      <c r="AU482" s="112" t="s">
        <v>240</v>
      </c>
    </row>
    <row r="483" spans="2:65" s="119" customFormat="1" x14ac:dyDescent="0.25">
      <c r="B483" s="120"/>
      <c r="D483" s="200" t="s">
        <v>867</v>
      </c>
      <c r="F483" s="472" t="s">
        <v>1608</v>
      </c>
      <c r="L483" s="120"/>
      <c r="M483" s="198"/>
      <c r="T483" s="199"/>
      <c r="AT483" s="112" t="s">
        <v>867</v>
      </c>
      <c r="AU483" s="112" t="s">
        <v>240</v>
      </c>
    </row>
    <row r="484" spans="2:65" s="209" customFormat="1" ht="11.25" x14ac:dyDescent="0.25">
      <c r="B484" s="210"/>
      <c r="D484" s="196" t="s">
        <v>869</v>
      </c>
      <c r="E484" s="211" t="s">
        <v>792</v>
      </c>
      <c r="F484" s="212" t="s">
        <v>1609</v>
      </c>
      <c r="H484" s="211" t="s">
        <v>792</v>
      </c>
      <c r="L484" s="210"/>
      <c r="M484" s="213"/>
      <c r="T484" s="214"/>
      <c r="AT484" s="211" t="s">
        <v>869</v>
      </c>
      <c r="AU484" s="211" t="s">
        <v>240</v>
      </c>
      <c r="AV484" s="209" t="s">
        <v>544</v>
      </c>
      <c r="AW484" s="209" t="s">
        <v>871</v>
      </c>
      <c r="AX484" s="209" t="s">
        <v>857</v>
      </c>
      <c r="AY484" s="211" t="s">
        <v>858</v>
      </c>
    </row>
    <row r="485" spans="2:65" s="202" customFormat="1" ht="11.25" x14ac:dyDescent="0.25">
      <c r="B485" s="203"/>
      <c r="D485" s="196" t="s">
        <v>869</v>
      </c>
      <c r="E485" s="204" t="s">
        <v>792</v>
      </c>
      <c r="F485" s="205" t="s">
        <v>3204</v>
      </c>
      <c r="H485" s="206">
        <v>14</v>
      </c>
      <c r="L485" s="203"/>
      <c r="M485" s="207"/>
      <c r="T485" s="208"/>
      <c r="AT485" s="204" t="s">
        <v>869</v>
      </c>
      <c r="AU485" s="204" t="s">
        <v>240</v>
      </c>
      <c r="AV485" s="202" t="s">
        <v>240</v>
      </c>
      <c r="AW485" s="202" t="s">
        <v>871</v>
      </c>
      <c r="AX485" s="202" t="s">
        <v>857</v>
      </c>
      <c r="AY485" s="204" t="s">
        <v>858</v>
      </c>
    </row>
    <row r="486" spans="2:65" s="202" customFormat="1" ht="11.25" x14ac:dyDescent="0.25">
      <c r="B486" s="203"/>
      <c r="D486" s="196" t="s">
        <v>869</v>
      </c>
      <c r="E486" s="204" t="s">
        <v>792</v>
      </c>
      <c r="F486" s="205" t="s">
        <v>3205</v>
      </c>
      <c r="H486" s="206">
        <v>76.8</v>
      </c>
      <c r="L486" s="203"/>
      <c r="M486" s="207"/>
      <c r="T486" s="208"/>
      <c r="AT486" s="204" t="s">
        <v>869</v>
      </c>
      <c r="AU486" s="204" t="s">
        <v>240</v>
      </c>
      <c r="AV486" s="202" t="s">
        <v>240</v>
      </c>
      <c r="AW486" s="202" t="s">
        <v>871</v>
      </c>
      <c r="AX486" s="202" t="s">
        <v>857</v>
      </c>
      <c r="AY486" s="204" t="s">
        <v>858</v>
      </c>
    </row>
    <row r="487" spans="2:65" s="202" customFormat="1" ht="11.25" x14ac:dyDescent="0.25">
      <c r="B487" s="203"/>
      <c r="D487" s="196" t="s">
        <v>869</v>
      </c>
      <c r="E487" s="204" t="s">
        <v>792</v>
      </c>
      <c r="F487" s="205" t="s">
        <v>3206</v>
      </c>
      <c r="H487" s="206">
        <v>35.200000000000003</v>
      </c>
      <c r="L487" s="203"/>
      <c r="M487" s="207"/>
      <c r="T487" s="208"/>
      <c r="AT487" s="204" t="s">
        <v>869</v>
      </c>
      <c r="AU487" s="204" t="s">
        <v>240</v>
      </c>
      <c r="AV487" s="202" t="s">
        <v>240</v>
      </c>
      <c r="AW487" s="202" t="s">
        <v>871</v>
      </c>
      <c r="AX487" s="202" t="s">
        <v>857</v>
      </c>
      <c r="AY487" s="204" t="s">
        <v>858</v>
      </c>
    </row>
    <row r="488" spans="2:65" s="202" customFormat="1" ht="11.25" x14ac:dyDescent="0.25">
      <c r="B488" s="203"/>
      <c r="D488" s="196" t="s">
        <v>869</v>
      </c>
      <c r="E488" s="204" t="s">
        <v>792</v>
      </c>
      <c r="F488" s="205" t="s">
        <v>3207</v>
      </c>
      <c r="H488" s="206">
        <v>43</v>
      </c>
      <c r="L488" s="203"/>
      <c r="M488" s="207"/>
      <c r="T488" s="208"/>
      <c r="AT488" s="204" t="s">
        <v>869</v>
      </c>
      <c r="AU488" s="204" t="s">
        <v>240</v>
      </c>
      <c r="AV488" s="202" t="s">
        <v>240</v>
      </c>
      <c r="AW488" s="202" t="s">
        <v>871</v>
      </c>
      <c r="AX488" s="202" t="s">
        <v>857</v>
      </c>
      <c r="AY488" s="204" t="s">
        <v>858</v>
      </c>
    </row>
    <row r="489" spans="2:65" s="202" customFormat="1" ht="11.25" x14ac:dyDescent="0.25">
      <c r="B489" s="203"/>
      <c r="D489" s="196" t="s">
        <v>869</v>
      </c>
      <c r="E489" s="204" t="s">
        <v>792</v>
      </c>
      <c r="F489" s="205" t="s">
        <v>3208</v>
      </c>
      <c r="H489" s="206">
        <v>13.8</v>
      </c>
      <c r="L489" s="203"/>
      <c r="M489" s="207"/>
      <c r="T489" s="208"/>
      <c r="AT489" s="204" t="s">
        <v>869</v>
      </c>
      <c r="AU489" s="204" t="s">
        <v>240</v>
      </c>
      <c r="AV489" s="202" t="s">
        <v>240</v>
      </c>
      <c r="AW489" s="202" t="s">
        <v>871</v>
      </c>
      <c r="AX489" s="202" t="s">
        <v>857</v>
      </c>
      <c r="AY489" s="204" t="s">
        <v>858</v>
      </c>
    </row>
    <row r="490" spans="2:65" s="202" customFormat="1" ht="11.25" x14ac:dyDescent="0.25">
      <c r="B490" s="203"/>
      <c r="D490" s="196" t="s">
        <v>869</v>
      </c>
      <c r="E490" s="204" t="s">
        <v>792</v>
      </c>
      <c r="F490" s="205" t="s">
        <v>3209</v>
      </c>
      <c r="H490" s="206">
        <v>13.4</v>
      </c>
      <c r="L490" s="203"/>
      <c r="M490" s="207"/>
      <c r="T490" s="208"/>
      <c r="AT490" s="204" t="s">
        <v>869</v>
      </c>
      <c r="AU490" s="204" t="s">
        <v>240</v>
      </c>
      <c r="AV490" s="202" t="s">
        <v>240</v>
      </c>
      <c r="AW490" s="202" t="s">
        <v>871</v>
      </c>
      <c r="AX490" s="202" t="s">
        <v>857</v>
      </c>
      <c r="AY490" s="204" t="s">
        <v>858</v>
      </c>
    </row>
    <row r="491" spans="2:65" s="202" customFormat="1" ht="11.25" x14ac:dyDescent="0.25">
      <c r="B491" s="203"/>
      <c r="D491" s="196" t="s">
        <v>869</v>
      </c>
      <c r="E491" s="204" t="s">
        <v>792</v>
      </c>
      <c r="F491" s="205" t="s">
        <v>6510</v>
      </c>
      <c r="H491" s="206">
        <v>18.98</v>
      </c>
      <c r="L491" s="203"/>
      <c r="M491" s="207"/>
      <c r="T491" s="208"/>
      <c r="AT491" s="204" t="s">
        <v>869</v>
      </c>
      <c r="AU491" s="204" t="s">
        <v>240</v>
      </c>
      <c r="AV491" s="202" t="s">
        <v>240</v>
      </c>
      <c r="AW491" s="202" t="s">
        <v>871</v>
      </c>
      <c r="AX491" s="202" t="s">
        <v>857</v>
      </c>
      <c r="AY491" s="204" t="s">
        <v>858</v>
      </c>
    </row>
    <row r="492" spans="2:65" s="119" customFormat="1" ht="24.2" customHeight="1" x14ac:dyDescent="0.25">
      <c r="B492" s="120"/>
      <c r="C492" s="432" t="s">
        <v>1333</v>
      </c>
      <c r="D492" s="432" t="s">
        <v>932</v>
      </c>
      <c r="E492" s="433" t="s">
        <v>140</v>
      </c>
      <c r="F492" s="434" t="s">
        <v>1615</v>
      </c>
      <c r="G492" s="435" t="s">
        <v>85</v>
      </c>
      <c r="H492" s="436">
        <v>225.93899999999999</v>
      </c>
      <c r="I492" s="437"/>
      <c r="J492" s="437">
        <f>ROUND(I492*H492,2)</f>
        <v>0</v>
      </c>
      <c r="K492" s="434" t="s">
        <v>862</v>
      </c>
      <c r="L492" s="215"/>
      <c r="M492" s="216" t="s">
        <v>792</v>
      </c>
      <c r="N492" s="217" t="s">
        <v>809</v>
      </c>
      <c r="O492" s="192">
        <v>0</v>
      </c>
      <c r="P492" s="192">
        <f>O492*H492</f>
        <v>0</v>
      </c>
      <c r="Q492" s="192">
        <v>4.0000000000000003E-5</v>
      </c>
      <c r="R492" s="192">
        <f>Q492*H492</f>
        <v>9.03756E-3</v>
      </c>
      <c r="S492" s="192">
        <v>0</v>
      </c>
      <c r="T492" s="193">
        <f>S492*H492</f>
        <v>0</v>
      </c>
      <c r="AR492" s="194" t="s">
        <v>905</v>
      </c>
      <c r="AT492" s="194" t="s">
        <v>932</v>
      </c>
      <c r="AU492" s="194" t="s">
        <v>240</v>
      </c>
      <c r="AY492" s="112" t="s">
        <v>858</v>
      </c>
      <c r="BE492" s="195">
        <f>IF(N492="základní",J492,0)</f>
        <v>0</v>
      </c>
      <c r="BF492" s="195">
        <f>IF(N492="snížená",J492,0)</f>
        <v>0</v>
      </c>
      <c r="BG492" s="195">
        <f>IF(N492="zákl. přenesená",J492,0)</f>
        <v>0</v>
      </c>
      <c r="BH492" s="195">
        <f>IF(N492="sníž. přenesená",J492,0)</f>
        <v>0</v>
      </c>
      <c r="BI492" s="195">
        <f>IF(N492="nulová",J492,0)</f>
        <v>0</v>
      </c>
      <c r="BJ492" s="112" t="s">
        <v>544</v>
      </c>
      <c r="BK492" s="195">
        <f>ROUND(I492*H492,2)</f>
        <v>0</v>
      </c>
      <c r="BL492" s="112" t="s">
        <v>863</v>
      </c>
      <c r="BM492" s="194" t="s">
        <v>3210</v>
      </c>
    </row>
    <row r="493" spans="2:65" s="119" customFormat="1" x14ac:dyDescent="0.25">
      <c r="B493" s="120"/>
      <c r="D493" s="196" t="s">
        <v>865</v>
      </c>
      <c r="F493" s="197" t="s">
        <v>1615</v>
      </c>
      <c r="L493" s="120"/>
      <c r="M493" s="198"/>
      <c r="T493" s="199"/>
      <c r="AT493" s="112" t="s">
        <v>865</v>
      </c>
      <c r="AU493" s="112" t="s">
        <v>240</v>
      </c>
    </row>
    <row r="494" spans="2:65" s="202" customFormat="1" ht="11.25" x14ac:dyDescent="0.25">
      <c r="B494" s="203"/>
      <c r="D494" s="196" t="s">
        <v>869</v>
      </c>
      <c r="F494" s="205" t="s">
        <v>6512</v>
      </c>
      <c r="H494" s="206">
        <v>225.93899999999999</v>
      </c>
      <c r="L494" s="203"/>
      <c r="M494" s="207"/>
      <c r="T494" s="208"/>
      <c r="AT494" s="204" t="s">
        <v>869</v>
      </c>
      <c r="AU494" s="204" t="s">
        <v>240</v>
      </c>
      <c r="AV494" s="202" t="s">
        <v>240</v>
      </c>
      <c r="AW494" s="202" t="s">
        <v>787</v>
      </c>
      <c r="AX494" s="202" t="s">
        <v>544</v>
      </c>
      <c r="AY494" s="204" t="s">
        <v>858</v>
      </c>
    </row>
    <row r="495" spans="2:65" s="119" customFormat="1" ht="44.25" customHeight="1" x14ac:dyDescent="0.25">
      <c r="B495" s="120"/>
      <c r="C495" s="418" t="s">
        <v>1341</v>
      </c>
      <c r="D495" s="418" t="s">
        <v>512</v>
      </c>
      <c r="E495" s="419" t="s">
        <v>143</v>
      </c>
      <c r="F495" s="420" t="s">
        <v>144</v>
      </c>
      <c r="G495" s="421" t="s">
        <v>66</v>
      </c>
      <c r="H495" s="422">
        <v>94.724999999999994</v>
      </c>
      <c r="I495" s="423"/>
      <c r="J495" s="423">
        <f>ROUND(I495*H495,2)</f>
        <v>0</v>
      </c>
      <c r="K495" s="420" t="s">
        <v>862</v>
      </c>
      <c r="L495" s="120"/>
      <c r="M495" s="190" t="s">
        <v>792</v>
      </c>
      <c r="N495" s="191" t="s">
        <v>809</v>
      </c>
      <c r="O495" s="192">
        <v>1.04</v>
      </c>
      <c r="P495" s="192">
        <f>O495*H495</f>
        <v>98.513999999999996</v>
      </c>
      <c r="Q495" s="192">
        <v>8.5199999999999998E-3</v>
      </c>
      <c r="R495" s="192">
        <f>Q495*H495</f>
        <v>0.80705699999999991</v>
      </c>
      <c r="S495" s="192">
        <v>0</v>
      </c>
      <c r="T495" s="193">
        <f>S495*H495</f>
        <v>0</v>
      </c>
      <c r="AR495" s="194" t="s">
        <v>863</v>
      </c>
      <c r="AT495" s="194" t="s">
        <v>512</v>
      </c>
      <c r="AU495" s="194" t="s">
        <v>240</v>
      </c>
      <c r="AY495" s="112" t="s">
        <v>858</v>
      </c>
      <c r="BE495" s="195">
        <f>IF(N495="základní",J495,0)</f>
        <v>0</v>
      </c>
      <c r="BF495" s="195">
        <f>IF(N495="snížená",J495,0)</f>
        <v>0</v>
      </c>
      <c r="BG495" s="195">
        <f>IF(N495="zákl. přenesená",J495,0)</f>
        <v>0</v>
      </c>
      <c r="BH495" s="195">
        <f>IF(N495="sníž. přenesená",J495,0)</f>
        <v>0</v>
      </c>
      <c r="BI495" s="195">
        <f>IF(N495="nulová",J495,0)</f>
        <v>0</v>
      </c>
      <c r="BJ495" s="112" t="s">
        <v>544</v>
      </c>
      <c r="BK495" s="195">
        <f>ROUND(I495*H495,2)</f>
        <v>0</v>
      </c>
      <c r="BL495" s="112" t="s">
        <v>863</v>
      </c>
      <c r="BM495" s="194" t="s">
        <v>3211</v>
      </c>
    </row>
    <row r="496" spans="2:65" s="119" customFormat="1" ht="48.75" x14ac:dyDescent="0.25">
      <c r="B496" s="120"/>
      <c r="D496" s="196" t="s">
        <v>865</v>
      </c>
      <c r="F496" s="197" t="s">
        <v>1620</v>
      </c>
      <c r="L496" s="120"/>
      <c r="M496" s="198"/>
      <c r="T496" s="199"/>
      <c r="AT496" s="112" t="s">
        <v>865</v>
      </c>
      <c r="AU496" s="112" t="s">
        <v>240</v>
      </c>
    </row>
    <row r="497" spans="2:65" s="119" customFormat="1" x14ac:dyDescent="0.25">
      <c r="B497" s="120"/>
      <c r="D497" s="200" t="s">
        <v>867</v>
      </c>
      <c r="F497" s="472" t="s">
        <v>1621</v>
      </c>
      <c r="L497" s="120"/>
      <c r="M497" s="198"/>
      <c r="T497" s="199"/>
      <c r="AT497" s="112" t="s">
        <v>867</v>
      </c>
      <c r="AU497" s="112" t="s">
        <v>240</v>
      </c>
    </row>
    <row r="498" spans="2:65" s="202" customFormat="1" ht="11.25" x14ac:dyDescent="0.25">
      <c r="B498" s="203"/>
      <c r="D498" s="196" t="s">
        <v>869</v>
      </c>
      <c r="E498" s="204" t="s">
        <v>792</v>
      </c>
      <c r="F498" s="205" t="s">
        <v>3182</v>
      </c>
      <c r="H498" s="206">
        <v>9.24</v>
      </c>
      <c r="L498" s="203"/>
      <c r="M498" s="207"/>
      <c r="T498" s="208"/>
      <c r="AT498" s="204" t="s">
        <v>869</v>
      </c>
      <c r="AU498" s="204" t="s">
        <v>240</v>
      </c>
      <c r="AV498" s="202" t="s">
        <v>240</v>
      </c>
      <c r="AW498" s="202" t="s">
        <v>871</v>
      </c>
      <c r="AX498" s="202" t="s">
        <v>857</v>
      </c>
      <c r="AY498" s="204" t="s">
        <v>858</v>
      </c>
    </row>
    <row r="499" spans="2:65" s="209" customFormat="1" ht="11.25" x14ac:dyDescent="0.25">
      <c r="B499" s="210"/>
      <c r="D499" s="196" t="s">
        <v>869</v>
      </c>
      <c r="E499" s="211" t="s">
        <v>792</v>
      </c>
      <c r="F499" s="212" t="s">
        <v>3183</v>
      </c>
      <c r="H499" s="211" t="s">
        <v>792</v>
      </c>
      <c r="L499" s="210"/>
      <c r="M499" s="213"/>
      <c r="T499" s="214"/>
      <c r="AT499" s="211" t="s">
        <v>869</v>
      </c>
      <c r="AU499" s="211" t="s">
        <v>240</v>
      </c>
      <c r="AV499" s="209" t="s">
        <v>544</v>
      </c>
      <c r="AW499" s="209" t="s">
        <v>871</v>
      </c>
      <c r="AX499" s="209" t="s">
        <v>857</v>
      </c>
      <c r="AY499" s="211" t="s">
        <v>858</v>
      </c>
    </row>
    <row r="500" spans="2:65" s="202" customFormat="1" ht="11.25" x14ac:dyDescent="0.25">
      <c r="B500" s="203"/>
      <c r="D500" s="196" t="s">
        <v>869</v>
      </c>
      <c r="E500" s="204" t="s">
        <v>792</v>
      </c>
      <c r="F500" s="205" t="s">
        <v>3184</v>
      </c>
      <c r="H500" s="206">
        <v>28.77</v>
      </c>
      <c r="L500" s="203"/>
      <c r="M500" s="207"/>
      <c r="T500" s="208"/>
      <c r="AT500" s="204" t="s">
        <v>869</v>
      </c>
      <c r="AU500" s="204" t="s">
        <v>240</v>
      </c>
      <c r="AV500" s="202" t="s">
        <v>240</v>
      </c>
      <c r="AW500" s="202" t="s">
        <v>871</v>
      </c>
      <c r="AX500" s="202" t="s">
        <v>857</v>
      </c>
      <c r="AY500" s="204" t="s">
        <v>858</v>
      </c>
    </row>
    <row r="501" spans="2:65" s="202" customFormat="1" ht="11.25" x14ac:dyDescent="0.25">
      <c r="B501" s="203"/>
      <c r="D501" s="196" t="s">
        <v>869</v>
      </c>
      <c r="E501" s="204" t="s">
        <v>792</v>
      </c>
      <c r="F501" s="205" t="s">
        <v>3185</v>
      </c>
      <c r="H501" s="206">
        <v>14.96</v>
      </c>
      <c r="L501" s="203"/>
      <c r="M501" s="207"/>
      <c r="T501" s="208"/>
      <c r="AT501" s="204" t="s">
        <v>869</v>
      </c>
      <c r="AU501" s="204" t="s">
        <v>240</v>
      </c>
      <c r="AV501" s="202" t="s">
        <v>240</v>
      </c>
      <c r="AW501" s="202" t="s">
        <v>871</v>
      </c>
      <c r="AX501" s="202" t="s">
        <v>857</v>
      </c>
      <c r="AY501" s="204" t="s">
        <v>858</v>
      </c>
    </row>
    <row r="502" spans="2:65" s="202" customFormat="1" ht="22.5" x14ac:dyDescent="0.25">
      <c r="B502" s="203"/>
      <c r="D502" s="196" t="s">
        <v>869</v>
      </c>
      <c r="E502" s="204" t="s">
        <v>792</v>
      </c>
      <c r="F502" s="205" t="s">
        <v>3186</v>
      </c>
      <c r="H502" s="206">
        <v>36.03</v>
      </c>
      <c r="L502" s="203"/>
      <c r="M502" s="207"/>
      <c r="T502" s="208"/>
      <c r="AT502" s="204" t="s">
        <v>869</v>
      </c>
      <c r="AU502" s="204" t="s">
        <v>240</v>
      </c>
      <c r="AV502" s="202" t="s">
        <v>240</v>
      </c>
      <c r="AW502" s="202" t="s">
        <v>871</v>
      </c>
      <c r="AX502" s="202" t="s">
        <v>857</v>
      </c>
      <c r="AY502" s="204" t="s">
        <v>858</v>
      </c>
    </row>
    <row r="503" spans="2:65" s="202" customFormat="1" ht="11.25" x14ac:dyDescent="0.25">
      <c r="B503" s="203"/>
      <c r="D503" s="196" t="s">
        <v>869</v>
      </c>
      <c r="E503" s="204" t="s">
        <v>792</v>
      </c>
      <c r="F503" s="205" t="s">
        <v>3212</v>
      </c>
      <c r="H503" s="206">
        <v>1.0249999999999999</v>
      </c>
      <c r="L503" s="203"/>
      <c r="M503" s="207"/>
      <c r="T503" s="208"/>
      <c r="AT503" s="204" t="s">
        <v>869</v>
      </c>
      <c r="AU503" s="204" t="s">
        <v>240</v>
      </c>
      <c r="AV503" s="202" t="s">
        <v>240</v>
      </c>
      <c r="AW503" s="202" t="s">
        <v>871</v>
      </c>
      <c r="AX503" s="202" t="s">
        <v>857</v>
      </c>
      <c r="AY503" s="204" t="s">
        <v>858</v>
      </c>
    </row>
    <row r="504" spans="2:65" s="202" customFormat="1" ht="11.25" x14ac:dyDescent="0.25">
      <c r="B504" s="203"/>
      <c r="D504" s="196" t="s">
        <v>869</v>
      </c>
      <c r="E504" s="204" t="s">
        <v>792</v>
      </c>
      <c r="F504" s="205" t="s">
        <v>3213</v>
      </c>
      <c r="H504" s="206">
        <v>0.95</v>
      </c>
      <c r="L504" s="203"/>
      <c r="M504" s="207"/>
      <c r="T504" s="208"/>
      <c r="AT504" s="204" t="s">
        <v>869</v>
      </c>
      <c r="AU504" s="204" t="s">
        <v>240</v>
      </c>
      <c r="AV504" s="202" t="s">
        <v>240</v>
      </c>
      <c r="AW504" s="202" t="s">
        <v>871</v>
      </c>
      <c r="AX504" s="202" t="s">
        <v>857</v>
      </c>
      <c r="AY504" s="204" t="s">
        <v>858</v>
      </c>
    </row>
    <row r="505" spans="2:65" s="202" customFormat="1" ht="11.25" x14ac:dyDescent="0.25">
      <c r="B505" s="203"/>
      <c r="D505" s="196" t="s">
        <v>869</v>
      </c>
      <c r="E505" s="204" t="s">
        <v>792</v>
      </c>
      <c r="F505" s="205" t="s">
        <v>3214</v>
      </c>
      <c r="H505" s="206">
        <v>1.98</v>
      </c>
      <c r="L505" s="203"/>
      <c r="M505" s="207"/>
      <c r="T505" s="208"/>
      <c r="AT505" s="204" t="s">
        <v>869</v>
      </c>
      <c r="AU505" s="204" t="s">
        <v>240</v>
      </c>
      <c r="AV505" s="202" t="s">
        <v>240</v>
      </c>
      <c r="AW505" s="202" t="s">
        <v>871</v>
      </c>
      <c r="AX505" s="202" t="s">
        <v>857</v>
      </c>
      <c r="AY505" s="204" t="s">
        <v>858</v>
      </c>
    </row>
    <row r="506" spans="2:65" s="202" customFormat="1" ht="11.25" x14ac:dyDescent="0.25">
      <c r="B506" s="203"/>
      <c r="D506" s="196" t="s">
        <v>869</v>
      </c>
      <c r="E506" s="204" t="s">
        <v>792</v>
      </c>
      <c r="F506" s="205" t="s">
        <v>3215</v>
      </c>
      <c r="H506" s="206">
        <v>1.77</v>
      </c>
      <c r="L506" s="203"/>
      <c r="M506" s="207"/>
      <c r="T506" s="208"/>
      <c r="AT506" s="204" t="s">
        <v>869</v>
      </c>
      <c r="AU506" s="204" t="s">
        <v>240</v>
      </c>
      <c r="AV506" s="202" t="s">
        <v>240</v>
      </c>
      <c r="AW506" s="202" t="s">
        <v>871</v>
      </c>
      <c r="AX506" s="202" t="s">
        <v>857</v>
      </c>
      <c r="AY506" s="204" t="s">
        <v>858</v>
      </c>
    </row>
    <row r="507" spans="2:65" s="119" customFormat="1" ht="21.75" customHeight="1" x14ac:dyDescent="0.25">
      <c r="B507" s="120"/>
      <c r="C507" s="432" t="s">
        <v>1349</v>
      </c>
      <c r="D507" s="432" t="s">
        <v>932</v>
      </c>
      <c r="E507" s="433" t="s">
        <v>1623</v>
      </c>
      <c r="F507" s="434" t="s">
        <v>1624</v>
      </c>
      <c r="G507" s="435" t="s">
        <v>66</v>
      </c>
      <c r="H507" s="436">
        <v>102.303</v>
      </c>
      <c r="I507" s="437"/>
      <c r="J507" s="437">
        <f>ROUND(I507*H507,2)</f>
        <v>0</v>
      </c>
      <c r="K507" s="434" t="s">
        <v>862</v>
      </c>
      <c r="L507" s="215"/>
      <c r="M507" s="216" t="s">
        <v>792</v>
      </c>
      <c r="N507" s="217" t="s">
        <v>809</v>
      </c>
      <c r="O507" s="192">
        <v>0</v>
      </c>
      <c r="P507" s="192">
        <f>O507*H507</f>
        <v>0</v>
      </c>
      <c r="Q507" s="192">
        <v>1.5E-3</v>
      </c>
      <c r="R507" s="192">
        <f>Q507*H507</f>
        <v>0.15345449999999999</v>
      </c>
      <c r="S507" s="192">
        <v>0</v>
      </c>
      <c r="T507" s="193">
        <f>S507*H507</f>
        <v>0</v>
      </c>
      <c r="AR507" s="194" t="s">
        <v>905</v>
      </c>
      <c r="AT507" s="194" t="s">
        <v>932</v>
      </c>
      <c r="AU507" s="194" t="s">
        <v>240</v>
      </c>
      <c r="AY507" s="112" t="s">
        <v>858</v>
      </c>
      <c r="BE507" s="195">
        <f>IF(N507="základní",J507,0)</f>
        <v>0</v>
      </c>
      <c r="BF507" s="195">
        <f>IF(N507="snížená",J507,0)</f>
        <v>0</v>
      </c>
      <c r="BG507" s="195">
        <f>IF(N507="zákl. přenesená",J507,0)</f>
        <v>0</v>
      </c>
      <c r="BH507" s="195">
        <f>IF(N507="sníž. přenesená",J507,0)</f>
        <v>0</v>
      </c>
      <c r="BI507" s="195">
        <f>IF(N507="nulová",J507,0)</f>
        <v>0</v>
      </c>
      <c r="BJ507" s="112" t="s">
        <v>544</v>
      </c>
      <c r="BK507" s="195">
        <f>ROUND(I507*H507,2)</f>
        <v>0</v>
      </c>
      <c r="BL507" s="112" t="s">
        <v>863</v>
      </c>
      <c r="BM507" s="194" t="s">
        <v>3216</v>
      </c>
    </row>
    <row r="508" spans="2:65" s="119" customFormat="1" x14ac:dyDescent="0.25">
      <c r="B508" s="120"/>
      <c r="D508" s="196" t="s">
        <v>865</v>
      </c>
      <c r="F508" s="197" t="s">
        <v>1624</v>
      </c>
      <c r="L508" s="120"/>
      <c r="M508" s="198"/>
      <c r="T508" s="199"/>
      <c r="AT508" s="112" t="s">
        <v>865</v>
      </c>
      <c r="AU508" s="112" t="s">
        <v>240</v>
      </c>
    </row>
    <row r="509" spans="2:65" s="202" customFormat="1" ht="11.25" x14ac:dyDescent="0.25">
      <c r="B509" s="203"/>
      <c r="D509" s="196" t="s">
        <v>869</v>
      </c>
      <c r="E509" s="204" t="s">
        <v>792</v>
      </c>
      <c r="F509" s="205" t="s">
        <v>3182</v>
      </c>
      <c r="H509" s="206">
        <v>9.24</v>
      </c>
      <c r="L509" s="203"/>
      <c r="M509" s="207"/>
      <c r="T509" s="208"/>
      <c r="AT509" s="204" t="s">
        <v>869</v>
      </c>
      <c r="AU509" s="204" t="s">
        <v>240</v>
      </c>
      <c r="AV509" s="202" t="s">
        <v>240</v>
      </c>
      <c r="AW509" s="202" t="s">
        <v>871</v>
      </c>
      <c r="AX509" s="202" t="s">
        <v>857</v>
      </c>
      <c r="AY509" s="204" t="s">
        <v>858</v>
      </c>
    </row>
    <row r="510" spans="2:65" s="209" customFormat="1" ht="11.25" x14ac:dyDescent="0.25">
      <c r="B510" s="210"/>
      <c r="D510" s="196" t="s">
        <v>869</v>
      </c>
      <c r="E510" s="211" t="s">
        <v>792</v>
      </c>
      <c r="F510" s="212" t="s">
        <v>3183</v>
      </c>
      <c r="H510" s="211" t="s">
        <v>792</v>
      </c>
      <c r="L510" s="210"/>
      <c r="M510" s="213"/>
      <c r="T510" s="214"/>
      <c r="AT510" s="211" t="s">
        <v>869</v>
      </c>
      <c r="AU510" s="211" t="s">
        <v>240</v>
      </c>
      <c r="AV510" s="209" t="s">
        <v>544</v>
      </c>
      <c r="AW510" s="209" t="s">
        <v>871</v>
      </c>
      <c r="AX510" s="209" t="s">
        <v>857</v>
      </c>
      <c r="AY510" s="211" t="s">
        <v>858</v>
      </c>
    </row>
    <row r="511" spans="2:65" s="202" customFormat="1" ht="11.25" x14ac:dyDescent="0.25">
      <c r="B511" s="203"/>
      <c r="D511" s="196" t="s">
        <v>869</v>
      </c>
      <c r="E511" s="204" t="s">
        <v>792</v>
      </c>
      <c r="F511" s="205" t="s">
        <v>3184</v>
      </c>
      <c r="H511" s="206">
        <v>28.77</v>
      </c>
      <c r="L511" s="203"/>
      <c r="M511" s="207"/>
      <c r="T511" s="208"/>
      <c r="AT511" s="204" t="s">
        <v>869</v>
      </c>
      <c r="AU511" s="204" t="s">
        <v>240</v>
      </c>
      <c r="AV511" s="202" t="s">
        <v>240</v>
      </c>
      <c r="AW511" s="202" t="s">
        <v>871</v>
      </c>
      <c r="AX511" s="202" t="s">
        <v>857</v>
      </c>
      <c r="AY511" s="204" t="s">
        <v>858</v>
      </c>
    </row>
    <row r="512" spans="2:65" s="202" customFormat="1" ht="11.25" x14ac:dyDescent="0.25">
      <c r="B512" s="203"/>
      <c r="D512" s="196" t="s">
        <v>869</v>
      </c>
      <c r="E512" s="204" t="s">
        <v>792</v>
      </c>
      <c r="F512" s="205" t="s">
        <v>3185</v>
      </c>
      <c r="H512" s="206">
        <v>14.96</v>
      </c>
      <c r="L512" s="203"/>
      <c r="M512" s="207"/>
      <c r="T512" s="208"/>
      <c r="AT512" s="204" t="s">
        <v>869</v>
      </c>
      <c r="AU512" s="204" t="s">
        <v>240</v>
      </c>
      <c r="AV512" s="202" t="s">
        <v>240</v>
      </c>
      <c r="AW512" s="202" t="s">
        <v>871</v>
      </c>
      <c r="AX512" s="202" t="s">
        <v>857</v>
      </c>
      <c r="AY512" s="204" t="s">
        <v>858</v>
      </c>
    </row>
    <row r="513" spans="2:65" s="202" customFormat="1" ht="22.5" x14ac:dyDescent="0.25">
      <c r="B513" s="203"/>
      <c r="D513" s="196" t="s">
        <v>869</v>
      </c>
      <c r="E513" s="204" t="s">
        <v>792</v>
      </c>
      <c r="F513" s="205" t="s">
        <v>3186</v>
      </c>
      <c r="H513" s="206">
        <v>36.03</v>
      </c>
      <c r="L513" s="203"/>
      <c r="M513" s="207"/>
      <c r="T513" s="208"/>
      <c r="AT513" s="204" t="s">
        <v>869</v>
      </c>
      <c r="AU513" s="204" t="s">
        <v>240</v>
      </c>
      <c r="AV513" s="202" t="s">
        <v>240</v>
      </c>
      <c r="AW513" s="202" t="s">
        <v>871</v>
      </c>
      <c r="AX513" s="202" t="s">
        <v>857</v>
      </c>
      <c r="AY513" s="204" t="s">
        <v>858</v>
      </c>
    </row>
    <row r="514" spans="2:65" s="202" customFormat="1" ht="11.25" x14ac:dyDescent="0.25">
      <c r="B514" s="203"/>
      <c r="D514" s="196" t="s">
        <v>869</v>
      </c>
      <c r="E514" s="204" t="s">
        <v>792</v>
      </c>
      <c r="F514" s="205" t="s">
        <v>3217</v>
      </c>
      <c r="H514" s="206">
        <v>1.0249999999999999</v>
      </c>
      <c r="L514" s="203"/>
      <c r="M514" s="207"/>
      <c r="T514" s="208"/>
      <c r="AT514" s="204" t="s">
        <v>869</v>
      </c>
      <c r="AU514" s="204" t="s">
        <v>240</v>
      </c>
      <c r="AV514" s="202" t="s">
        <v>240</v>
      </c>
      <c r="AW514" s="202" t="s">
        <v>871</v>
      </c>
      <c r="AX514" s="202" t="s">
        <v>857</v>
      </c>
      <c r="AY514" s="204" t="s">
        <v>858</v>
      </c>
    </row>
    <row r="515" spans="2:65" s="202" customFormat="1" ht="11.25" x14ac:dyDescent="0.25">
      <c r="B515" s="203"/>
      <c r="D515" s="196" t="s">
        <v>869</v>
      </c>
      <c r="E515" s="204" t="s">
        <v>792</v>
      </c>
      <c r="F515" s="205" t="s">
        <v>3213</v>
      </c>
      <c r="H515" s="206">
        <v>0.95</v>
      </c>
      <c r="L515" s="203"/>
      <c r="M515" s="207"/>
      <c r="T515" s="208"/>
      <c r="AT515" s="204" t="s">
        <v>869</v>
      </c>
      <c r="AU515" s="204" t="s">
        <v>240</v>
      </c>
      <c r="AV515" s="202" t="s">
        <v>240</v>
      </c>
      <c r="AW515" s="202" t="s">
        <v>871</v>
      </c>
      <c r="AX515" s="202" t="s">
        <v>857</v>
      </c>
      <c r="AY515" s="204" t="s">
        <v>858</v>
      </c>
    </row>
    <row r="516" spans="2:65" s="202" customFormat="1" ht="11.25" x14ac:dyDescent="0.25">
      <c r="B516" s="203"/>
      <c r="D516" s="196" t="s">
        <v>869</v>
      </c>
      <c r="E516" s="204" t="s">
        <v>792</v>
      </c>
      <c r="F516" s="205" t="s">
        <v>3214</v>
      </c>
      <c r="H516" s="206">
        <v>1.98</v>
      </c>
      <c r="L516" s="203"/>
      <c r="M516" s="207"/>
      <c r="T516" s="208"/>
      <c r="AT516" s="204" t="s">
        <v>869</v>
      </c>
      <c r="AU516" s="204" t="s">
        <v>240</v>
      </c>
      <c r="AV516" s="202" t="s">
        <v>240</v>
      </c>
      <c r="AW516" s="202" t="s">
        <v>871</v>
      </c>
      <c r="AX516" s="202" t="s">
        <v>857</v>
      </c>
      <c r="AY516" s="204" t="s">
        <v>858</v>
      </c>
    </row>
    <row r="517" spans="2:65" s="202" customFormat="1" ht="11.25" x14ac:dyDescent="0.25">
      <c r="B517" s="203"/>
      <c r="D517" s="196" t="s">
        <v>869</v>
      </c>
      <c r="E517" s="204" t="s">
        <v>792</v>
      </c>
      <c r="F517" s="205" t="s">
        <v>3215</v>
      </c>
      <c r="H517" s="206">
        <v>1.77</v>
      </c>
      <c r="L517" s="203"/>
      <c r="M517" s="207"/>
      <c r="T517" s="208"/>
      <c r="AT517" s="204" t="s">
        <v>869</v>
      </c>
      <c r="AU517" s="204" t="s">
        <v>240</v>
      </c>
      <c r="AV517" s="202" t="s">
        <v>240</v>
      </c>
      <c r="AW517" s="202" t="s">
        <v>871</v>
      </c>
      <c r="AX517" s="202" t="s">
        <v>857</v>
      </c>
      <c r="AY517" s="204" t="s">
        <v>858</v>
      </c>
    </row>
    <row r="518" spans="2:65" s="202" customFormat="1" ht="11.25" x14ac:dyDescent="0.25">
      <c r="B518" s="203"/>
      <c r="D518" s="196" t="s">
        <v>869</v>
      </c>
      <c r="F518" s="205" t="s">
        <v>3218</v>
      </c>
      <c r="H518" s="206">
        <v>102.303</v>
      </c>
      <c r="L518" s="203"/>
      <c r="M518" s="207"/>
      <c r="T518" s="208"/>
      <c r="AT518" s="204" t="s">
        <v>869</v>
      </c>
      <c r="AU518" s="204" t="s">
        <v>240</v>
      </c>
      <c r="AV518" s="202" t="s">
        <v>240</v>
      </c>
      <c r="AW518" s="202" t="s">
        <v>787</v>
      </c>
      <c r="AX518" s="202" t="s">
        <v>544</v>
      </c>
      <c r="AY518" s="204" t="s">
        <v>858</v>
      </c>
    </row>
    <row r="519" spans="2:65" s="119" customFormat="1" ht="44.25" customHeight="1" x14ac:dyDescent="0.25">
      <c r="B519" s="120"/>
      <c r="C519" s="418" t="s">
        <v>1353</v>
      </c>
      <c r="D519" s="418" t="s">
        <v>512</v>
      </c>
      <c r="E519" s="419" t="s">
        <v>3219</v>
      </c>
      <c r="F519" s="420" t="s">
        <v>3220</v>
      </c>
      <c r="G519" s="421" t="s">
        <v>66</v>
      </c>
      <c r="H519" s="422">
        <v>20.824999999999999</v>
      </c>
      <c r="I519" s="423"/>
      <c r="J519" s="423">
        <f>ROUND(I519*H519,2)</f>
        <v>0</v>
      </c>
      <c r="K519" s="420" t="s">
        <v>862</v>
      </c>
      <c r="L519" s="120"/>
      <c r="M519" s="190" t="s">
        <v>792</v>
      </c>
      <c r="N519" s="191" t="s">
        <v>809</v>
      </c>
      <c r="O519" s="192">
        <v>1.08</v>
      </c>
      <c r="P519" s="192">
        <f>O519*H519</f>
        <v>22.491</v>
      </c>
      <c r="Q519" s="192">
        <v>8.6800000000000002E-3</v>
      </c>
      <c r="R519" s="192">
        <f>Q519*H519</f>
        <v>0.18076100000000001</v>
      </c>
      <c r="S519" s="192">
        <v>0</v>
      </c>
      <c r="T519" s="193">
        <f>S519*H519</f>
        <v>0</v>
      </c>
      <c r="AR519" s="194" t="s">
        <v>863</v>
      </c>
      <c r="AT519" s="194" t="s">
        <v>512</v>
      </c>
      <c r="AU519" s="194" t="s">
        <v>240</v>
      </c>
      <c r="AY519" s="112" t="s">
        <v>858</v>
      </c>
      <c r="BE519" s="195">
        <f>IF(N519="základní",J519,0)</f>
        <v>0</v>
      </c>
      <c r="BF519" s="195">
        <f>IF(N519="snížená",J519,0)</f>
        <v>0</v>
      </c>
      <c r="BG519" s="195">
        <f>IF(N519="zákl. přenesená",J519,0)</f>
        <v>0</v>
      </c>
      <c r="BH519" s="195">
        <f>IF(N519="sníž. přenesená",J519,0)</f>
        <v>0</v>
      </c>
      <c r="BI519" s="195">
        <f>IF(N519="nulová",J519,0)</f>
        <v>0</v>
      </c>
      <c r="BJ519" s="112" t="s">
        <v>544</v>
      </c>
      <c r="BK519" s="195">
        <f>ROUND(I519*H519,2)</f>
        <v>0</v>
      </c>
      <c r="BL519" s="112" t="s">
        <v>863</v>
      </c>
      <c r="BM519" s="194" t="s">
        <v>3221</v>
      </c>
    </row>
    <row r="520" spans="2:65" s="119" customFormat="1" ht="48.75" x14ac:dyDescent="0.25">
      <c r="B520" s="120"/>
      <c r="D520" s="196" t="s">
        <v>865</v>
      </c>
      <c r="F520" s="197" t="s">
        <v>3222</v>
      </c>
      <c r="L520" s="120"/>
      <c r="M520" s="198"/>
      <c r="T520" s="199"/>
      <c r="AT520" s="112" t="s">
        <v>865</v>
      </c>
      <c r="AU520" s="112" t="s">
        <v>240</v>
      </c>
    </row>
    <row r="521" spans="2:65" s="119" customFormat="1" x14ac:dyDescent="0.25">
      <c r="B521" s="120"/>
      <c r="D521" s="200" t="s">
        <v>867</v>
      </c>
      <c r="F521" s="472" t="s">
        <v>3223</v>
      </c>
      <c r="L521" s="120"/>
      <c r="M521" s="198"/>
      <c r="T521" s="199"/>
      <c r="AT521" s="112" t="s">
        <v>867</v>
      </c>
      <c r="AU521" s="112" t="s">
        <v>240</v>
      </c>
    </row>
    <row r="522" spans="2:65" s="202" customFormat="1" ht="11.25" x14ac:dyDescent="0.25">
      <c r="B522" s="203"/>
      <c r="D522" s="196" t="s">
        <v>869</v>
      </c>
      <c r="E522" s="204" t="s">
        <v>792</v>
      </c>
      <c r="F522" s="205" t="s">
        <v>3224</v>
      </c>
      <c r="H522" s="206">
        <v>20.824999999999999</v>
      </c>
      <c r="L522" s="203"/>
      <c r="M522" s="207"/>
      <c r="T522" s="208"/>
      <c r="AT522" s="204" t="s">
        <v>869</v>
      </c>
      <c r="AU522" s="204" t="s">
        <v>240</v>
      </c>
      <c r="AV522" s="202" t="s">
        <v>240</v>
      </c>
      <c r="AW522" s="202" t="s">
        <v>871</v>
      </c>
      <c r="AX522" s="202" t="s">
        <v>857</v>
      </c>
      <c r="AY522" s="204" t="s">
        <v>858</v>
      </c>
    </row>
    <row r="523" spans="2:65" s="119" customFormat="1" ht="21.75" customHeight="1" x14ac:dyDescent="0.25">
      <c r="B523" s="120"/>
      <c r="C523" s="432" t="s">
        <v>1357</v>
      </c>
      <c r="D523" s="432" t="s">
        <v>932</v>
      </c>
      <c r="E523" s="433" t="s">
        <v>3225</v>
      </c>
      <c r="F523" s="434" t="s">
        <v>3226</v>
      </c>
      <c r="G523" s="435" t="s">
        <v>66</v>
      </c>
      <c r="H523" s="436">
        <v>22.491</v>
      </c>
      <c r="I523" s="437"/>
      <c r="J523" s="437">
        <f>ROUND(I523*H523,2)</f>
        <v>0</v>
      </c>
      <c r="K523" s="434" t="s">
        <v>862</v>
      </c>
      <c r="L523" s="215"/>
      <c r="M523" s="216" t="s">
        <v>792</v>
      </c>
      <c r="N523" s="217" t="s">
        <v>809</v>
      </c>
      <c r="O523" s="192">
        <v>0</v>
      </c>
      <c r="P523" s="192">
        <f>O523*H523</f>
        <v>0</v>
      </c>
      <c r="Q523" s="192">
        <v>3.0000000000000001E-3</v>
      </c>
      <c r="R523" s="192">
        <f>Q523*H523</f>
        <v>6.7473000000000005E-2</v>
      </c>
      <c r="S523" s="192">
        <v>0</v>
      </c>
      <c r="T523" s="193">
        <f>S523*H523</f>
        <v>0</v>
      </c>
      <c r="AR523" s="194" t="s">
        <v>905</v>
      </c>
      <c r="AT523" s="194" t="s">
        <v>932</v>
      </c>
      <c r="AU523" s="194" t="s">
        <v>240</v>
      </c>
      <c r="AY523" s="112" t="s">
        <v>858</v>
      </c>
      <c r="BE523" s="195">
        <f>IF(N523="základní",J523,0)</f>
        <v>0</v>
      </c>
      <c r="BF523" s="195">
        <f>IF(N523="snížená",J523,0)</f>
        <v>0</v>
      </c>
      <c r="BG523" s="195">
        <f>IF(N523="zákl. přenesená",J523,0)</f>
        <v>0</v>
      </c>
      <c r="BH523" s="195">
        <f>IF(N523="sníž. přenesená",J523,0)</f>
        <v>0</v>
      </c>
      <c r="BI523" s="195">
        <f>IF(N523="nulová",J523,0)</f>
        <v>0</v>
      </c>
      <c r="BJ523" s="112" t="s">
        <v>544</v>
      </c>
      <c r="BK523" s="195">
        <f>ROUND(I523*H523,2)</f>
        <v>0</v>
      </c>
      <c r="BL523" s="112" t="s">
        <v>863</v>
      </c>
      <c r="BM523" s="194" t="s">
        <v>3227</v>
      </c>
    </row>
    <row r="524" spans="2:65" s="119" customFormat="1" x14ac:dyDescent="0.25">
      <c r="B524" s="120"/>
      <c r="D524" s="196" t="s">
        <v>865</v>
      </c>
      <c r="F524" s="197" t="s">
        <v>3226</v>
      </c>
      <c r="L524" s="120"/>
      <c r="M524" s="198"/>
      <c r="T524" s="199"/>
      <c r="AT524" s="112" t="s">
        <v>865</v>
      </c>
      <c r="AU524" s="112" t="s">
        <v>240</v>
      </c>
    </row>
    <row r="525" spans="2:65" s="202" customFormat="1" ht="11.25" x14ac:dyDescent="0.25">
      <c r="B525" s="203"/>
      <c r="D525" s="196" t="s">
        <v>869</v>
      </c>
      <c r="F525" s="205" t="s">
        <v>3228</v>
      </c>
      <c r="H525" s="206">
        <v>22.491</v>
      </c>
      <c r="L525" s="203"/>
      <c r="M525" s="207"/>
      <c r="T525" s="208"/>
      <c r="AT525" s="204" t="s">
        <v>869</v>
      </c>
      <c r="AU525" s="204" t="s">
        <v>240</v>
      </c>
      <c r="AV525" s="202" t="s">
        <v>240</v>
      </c>
      <c r="AW525" s="202" t="s">
        <v>787</v>
      </c>
      <c r="AX525" s="202" t="s">
        <v>544</v>
      </c>
      <c r="AY525" s="204" t="s">
        <v>858</v>
      </c>
    </row>
    <row r="526" spans="2:65" s="119" customFormat="1" ht="37.9" customHeight="1" x14ac:dyDescent="0.25">
      <c r="B526" s="120"/>
      <c r="C526" s="418" t="s">
        <v>1361</v>
      </c>
      <c r="D526" s="418" t="s">
        <v>512</v>
      </c>
      <c r="E526" s="419" t="s">
        <v>1628</v>
      </c>
      <c r="F526" s="420" t="s">
        <v>1629</v>
      </c>
      <c r="G526" s="421" t="s">
        <v>85</v>
      </c>
      <c r="H526" s="422">
        <v>165.85</v>
      </c>
      <c r="I526" s="423"/>
      <c r="J526" s="423">
        <f>ROUND(I526*H526,2)</f>
        <v>0</v>
      </c>
      <c r="K526" s="420" t="s">
        <v>862</v>
      </c>
      <c r="L526" s="120"/>
      <c r="M526" s="190" t="s">
        <v>792</v>
      </c>
      <c r="N526" s="191" t="s">
        <v>809</v>
      </c>
      <c r="O526" s="192">
        <v>0.3</v>
      </c>
      <c r="P526" s="192">
        <f>O526*H526</f>
        <v>49.754999999999995</v>
      </c>
      <c r="Q526" s="192">
        <v>1.7600000000000001E-3</v>
      </c>
      <c r="R526" s="192">
        <f>Q526*H526</f>
        <v>0.29189599999999999</v>
      </c>
      <c r="S526" s="192">
        <v>0</v>
      </c>
      <c r="T526" s="193">
        <f>S526*H526</f>
        <v>0</v>
      </c>
      <c r="AR526" s="194" t="s">
        <v>863</v>
      </c>
      <c r="AT526" s="194" t="s">
        <v>512</v>
      </c>
      <c r="AU526" s="194" t="s">
        <v>240</v>
      </c>
      <c r="AY526" s="112" t="s">
        <v>858</v>
      </c>
      <c r="BE526" s="195">
        <f>IF(N526="základní",J526,0)</f>
        <v>0</v>
      </c>
      <c r="BF526" s="195">
        <f>IF(N526="snížená",J526,0)</f>
        <v>0</v>
      </c>
      <c r="BG526" s="195">
        <f>IF(N526="zákl. přenesená",J526,0)</f>
        <v>0</v>
      </c>
      <c r="BH526" s="195">
        <f>IF(N526="sníž. přenesená",J526,0)</f>
        <v>0</v>
      </c>
      <c r="BI526" s="195">
        <f>IF(N526="nulová",J526,0)</f>
        <v>0</v>
      </c>
      <c r="BJ526" s="112" t="s">
        <v>544</v>
      </c>
      <c r="BK526" s="195">
        <f>ROUND(I526*H526,2)</f>
        <v>0</v>
      </c>
      <c r="BL526" s="112" t="s">
        <v>863</v>
      </c>
      <c r="BM526" s="194" t="s">
        <v>3229</v>
      </c>
    </row>
    <row r="527" spans="2:65" s="119" customFormat="1" ht="29.25" x14ac:dyDescent="0.25">
      <c r="B527" s="120"/>
      <c r="D527" s="196" t="s">
        <v>865</v>
      </c>
      <c r="F527" s="197" t="s">
        <v>1631</v>
      </c>
      <c r="L527" s="120"/>
      <c r="M527" s="198"/>
      <c r="T527" s="199"/>
      <c r="AT527" s="112" t="s">
        <v>865</v>
      </c>
      <c r="AU527" s="112" t="s">
        <v>240</v>
      </c>
    </row>
    <row r="528" spans="2:65" s="119" customFormat="1" x14ac:dyDescent="0.25">
      <c r="B528" s="120"/>
      <c r="D528" s="200" t="s">
        <v>867</v>
      </c>
      <c r="F528" s="472" t="s">
        <v>1632</v>
      </c>
      <c r="L528" s="120"/>
      <c r="M528" s="198"/>
      <c r="T528" s="199"/>
      <c r="AT528" s="112" t="s">
        <v>867</v>
      </c>
      <c r="AU528" s="112" t="s">
        <v>240</v>
      </c>
    </row>
    <row r="529" spans="2:65" s="202" customFormat="1" ht="11.25" x14ac:dyDescent="0.25">
      <c r="B529" s="203"/>
      <c r="D529" s="196" t="s">
        <v>869</v>
      </c>
      <c r="E529" s="204" t="s">
        <v>792</v>
      </c>
      <c r="F529" s="205" t="s">
        <v>3230</v>
      </c>
      <c r="H529" s="206">
        <v>10.4</v>
      </c>
      <c r="L529" s="203"/>
      <c r="M529" s="207"/>
      <c r="T529" s="208"/>
      <c r="AT529" s="204" t="s">
        <v>869</v>
      </c>
      <c r="AU529" s="204" t="s">
        <v>240</v>
      </c>
      <c r="AV529" s="202" t="s">
        <v>240</v>
      </c>
      <c r="AW529" s="202" t="s">
        <v>871</v>
      </c>
      <c r="AX529" s="202" t="s">
        <v>857</v>
      </c>
      <c r="AY529" s="204" t="s">
        <v>858</v>
      </c>
    </row>
    <row r="530" spans="2:65" s="202" customFormat="1" ht="11.25" x14ac:dyDescent="0.25">
      <c r="B530" s="203"/>
      <c r="D530" s="196" t="s">
        <v>869</v>
      </c>
      <c r="E530" s="204" t="s">
        <v>792</v>
      </c>
      <c r="F530" s="205" t="s">
        <v>3196</v>
      </c>
      <c r="H530" s="206">
        <v>62.4</v>
      </c>
      <c r="L530" s="203"/>
      <c r="M530" s="207"/>
      <c r="T530" s="208"/>
      <c r="AT530" s="204" t="s">
        <v>869</v>
      </c>
      <c r="AU530" s="204" t="s">
        <v>240</v>
      </c>
      <c r="AV530" s="202" t="s">
        <v>240</v>
      </c>
      <c r="AW530" s="202" t="s">
        <v>871</v>
      </c>
      <c r="AX530" s="202" t="s">
        <v>857</v>
      </c>
      <c r="AY530" s="204" t="s">
        <v>858</v>
      </c>
    </row>
    <row r="531" spans="2:65" s="202" customFormat="1" ht="11.25" x14ac:dyDescent="0.25">
      <c r="B531" s="203"/>
      <c r="D531" s="196" t="s">
        <v>869</v>
      </c>
      <c r="E531" s="204" t="s">
        <v>792</v>
      </c>
      <c r="F531" s="205" t="s">
        <v>3197</v>
      </c>
      <c r="H531" s="206">
        <v>28</v>
      </c>
      <c r="L531" s="203"/>
      <c r="M531" s="207"/>
      <c r="T531" s="208"/>
      <c r="AT531" s="204" t="s">
        <v>869</v>
      </c>
      <c r="AU531" s="204" t="s">
        <v>240</v>
      </c>
      <c r="AV531" s="202" t="s">
        <v>240</v>
      </c>
      <c r="AW531" s="202" t="s">
        <v>871</v>
      </c>
      <c r="AX531" s="202" t="s">
        <v>857</v>
      </c>
      <c r="AY531" s="204" t="s">
        <v>858</v>
      </c>
    </row>
    <row r="532" spans="2:65" s="202" customFormat="1" ht="11.25" x14ac:dyDescent="0.25">
      <c r="B532" s="203"/>
      <c r="D532" s="196" t="s">
        <v>869</v>
      </c>
      <c r="E532" s="204" t="s">
        <v>792</v>
      </c>
      <c r="F532" s="205" t="s">
        <v>3231</v>
      </c>
      <c r="H532" s="206">
        <v>39.4</v>
      </c>
      <c r="L532" s="203"/>
      <c r="M532" s="207"/>
      <c r="T532" s="208"/>
      <c r="AT532" s="204" t="s">
        <v>869</v>
      </c>
      <c r="AU532" s="204" t="s">
        <v>240</v>
      </c>
      <c r="AV532" s="202" t="s">
        <v>240</v>
      </c>
      <c r="AW532" s="202" t="s">
        <v>871</v>
      </c>
      <c r="AX532" s="202" t="s">
        <v>857</v>
      </c>
      <c r="AY532" s="204" t="s">
        <v>858</v>
      </c>
    </row>
    <row r="533" spans="2:65" s="202" customFormat="1" ht="11.25" x14ac:dyDescent="0.25">
      <c r="B533" s="203"/>
      <c r="D533" s="196" t="s">
        <v>869</v>
      </c>
      <c r="E533" s="204" t="s">
        <v>792</v>
      </c>
      <c r="F533" s="205" t="s">
        <v>3199</v>
      </c>
      <c r="H533" s="206">
        <v>10.199999999999999</v>
      </c>
      <c r="L533" s="203"/>
      <c r="M533" s="207"/>
      <c r="T533" s="208"/>
      <c r="AT533" s="204" t="s">
        <v>869</v>
      </c>
      <c r="AU533" s="204" t="s">
        <v>240</v>
      </c>
      <c r="AV533" s="202" t="s">
        <v>240</v>
      </c>
      <c r="AW533" s="202" t="s">
        <v>871</v>
      </c>
      <c r="AX533" s="202" t="s">
        <v>857</v>
      </c>
      <c r="AY533" s="204" t="s">
        <v>858</v>
      </c>
    </row>
    <row r="534" spans="2:65" s="202" customFormat="1" ht="11.25" x14ac:dyDescent="0.25">
      <c r="B534" s="203"/>
      <c r="D534" s="196" t="s">
        <v>869</v>
      </c>
      <c r="E534" s="204" t="s">
        <v>792</v>
      </c>
      <c r="F534" s="205" t="s">
        <v>3200</v>
      </c>
      <c r="H534" s="206">
        <v>6.7</v>
      </c>
      <c r="L534" s="203"/>
      <c r="M534" s="207"/>
      <c r="T534" s="208"/>
      <c r="AT534" s="204" t="s">
        <v>869</v>
      </c>
      <c r="AU534" s="204" t="s">
        <v>240</v>
      </c>
      <c r="AV534" s="202" t="s">
        <v>240</v>
      </c>
      <c r="AW534" s="202" t="s">
        <v>871</v>
      </c>
      <c r="AX534" s="202" t="s">
        <v>857</v>
      </c>
      <c r="AY534" s="204" t="s">
        <v>858</v>
      </c>
    </row>
    <row r="535" spans="2:65" s="202" customFormat="1" ht="11.25" x14ac:dyDescent="0.25">
      <c r="B535" s="203"/>
      <c r="D535" s="196" t="s">
        <v>869</v>
      </c>
      <c r="E535" s="204" t="s">
        <v>792</v>
      </c>
      <c r="F535" s="205" t="s">
        <v>3201</v>
      </c>
      <c r="H535" s="206">
        <v>8.75</v>
      </c>
      <c r="L535" s="203"/>
      <c r="M535" s="207"/>
      <c r="T535" s="208"/>
      <c r="AT535" s="204" t="s">
        <v>869</v>
      </c>
      <c r="AU535" s="204" t="s">
        <v>240</v>
      </c>
      <c r="AV535" s="202" t="s">
        <v>240</v>
      </c>
      <c r="AW535" s="202" t="s">
        <v>871</v>
      </c>
      <c r="AX535" s="202" t="s">
        <v>857</v>
      </c>
      <c r="AY535" s="204" t="s">
        <v>858</v>
      </c>
    </row>
    <row r="536" spans="2:65" s="119" customFormat="1" ht="24.2" customHeight="1" x14ac:dyDescent="0.25">
      <c r="B536" s="120"/>
      <c r="C536" s="432" t="s">
        <v>1366</v>
      </c>
      <c r="D536" s="432" t="s">
        <v>932</v>
      </c>
      <c r="E536" s="433" t="s">
        <v>1640</v>
      </c>
      <c r="F536" s="434" t="s">
        <v>1641</v>
      </c>
      <c r="G536" s="435" t="s">
        <v>66</v>
      </c>
      <c r="H536" s="436">
        <v>36.487000000000002</v>
      </c>
      <c r="I536" s="437"/>
      <c r="J536" s="437">
        <f>ROUND(I536*H536,2)</f>
        <v>0</v>
      </c>
      <c r="K536" s="434" t="s">
        <v>862</v>
      </c>
      <c r="L536" s="215"/>
      <c r="M536" s="216" t="s">
        <v>792</v>
      </c>
      <c r="N536" s="217" t="s">
        <v>809</v>
      </c>
      <c r="O536" s="192">
        <v>0</v>
      </c>
      <c r="P536" s="192">
        <f>O536*H536</f>
        <v>0</v>
      </c>
      <c r="Q536" s="192">
        <v>8.9999999999999998E-4</v>
      </c>
      <c r="R536" s="192">
        <f>Q536*H536</f>
        <v>3.2838300000000001E-2</v>
      </c>
      <c r="S536" s="192">
        <v>0</v>
      </c>
      <c r="T536" s="193">
        <f>S536*H536</f>
        <v>0</v>
      </c>
      <c r="AR536" s="194" t="s">
        <v>905</v>
      </c>
      <c r="AT536" s="194" t="s">
        <v>932</v>
      </c>
      <c r="AU536" s="194" t="s">
        <v>240</v>
      </c>
      <c r="AY536" s="112" t="s">
        <v>858</v>
      </c>
      <c r="BE536" s="195">
        <f>IF(N536="základní",J536,0)</f>
        <v>0</v>
      </c>
      <c r="BF536" s="195">
        <f>IF(N536="snížená",J536,0)</f>
        <v>0</v>
      </c>
      <c r="BG536" s="195">
        <f>IF(N536="zákl. přenesená",J536,0)</f>
        <v>0</v>
      </c>
      <c r="BH536" s="195">
        <f>IF(N536="sníž. přenesená",J536,0)</f>
        <v>0</v>
      </c>
      <c r="BI536" s="195">
        <f>IF(N536="nulová",J536,0)</f>
        <v>0</v>
      </c>
      <c r="BJ536" s="112" t="s">
        <v>544</v>
      </c>
      <c r="BK536" s="195">
        <f>ROUND(I536*H536,2)</f>
        <v>0</v>
      </c>
      <c r="BL536" s="112" t="s">
        <v>863</v>
      </c>
      <c r="BM536" s="194" t="s">
        <v>3232</v>
      </c>
    </row>
    <row r="537" spans="2:65" s="119" customFormat="1" ht="19.5" x14ac:dyDescent="0.25">
      <c r="B537" s="120"/>
      <c r="D537" s="196" t="s">
        <v>865</v>
      </c>
      <c r="F537" s="197" t="s">
        <v>1641</v>
      </c>
      <c r="L537" s="120"/>
      <c r="M537" s="198"/>
      <c r="T537" s="199"/>
      <c r="AT537" s="112" t="s">
        <v>865</v>
      </c>
      <c r="AU537" s="112" t="s">
        <v>240</v>
      </c>
    </row>
    <row r="538" spans="2:65" s="202" customFormat="1" ht="11.25" x14ac:dyDescent="0.25">
      <c r="B538" s="203"/>
      <c r="D538" s="196" t="s">
        <v>869</v>
      </c>
      <c r="E538" s="204" t="s">
        <v>792</v>
      </c>
      <c r="F538" s="205" t="s">
        <v>3233</v>
      </c>
      <c r="H538" s="206">
        <v>2.08</v>
      </c>
      <c r="L538" s="203"/>
      <c r="M538" s="207"/>
      <c r="T538" s="208"/>
      <c r="AT538" s="204" t="s">
        <v>869</v>
      </c>
      <c r="AU538" s="204" t="s">
        <v>240</v>
      </c>
      <c r="AV538" s="202" t="s">
        <v>240</v>
      </c>
      <c r="AW538" s="202" t="s">
        <v>871</v>
      </c>
      <c r="AX538" s="202" t="s">
        <v>857</v>
      </c>
      <c r="AY538" s="204" t="s">
        <v>858</v>
      </c>
    </row>
    <row r="539" spans="2:65" s="202" customFormat="1" ht="11.25" x14ac:dyDescent="0.25">
      <c r="B539" s="203"/>
      <c r="D539" s="196" t="s">
        <v>869</v>
      </c>
      <c r="E539" s="204" t="s">
        <v>792</v>
      </c>
      <c r="F539" s="205" t="s">
        <v>3234</v>
      </c>
      <c r="H539" s="206">
        <v>12.48</v>
      </c>
      <c r="L539" s="203"/>
      <c r="M539" s="207"/>
      <c r="T539" s="208"/>
      <c r="AT539" s="204" t="s">
        <v>869</v>
      </c>
      <c r="AU539" s="204" t="s">
        <v>240</v>
      </c>
      <c r="AV539" s="202" t="s">
        <v>240</v>
      </c>
      <c r="AW539" s="202" t="s">
        <v>871</v>
      </c>
      <c r="AX539" s="202" t="s">
        <v>857</v>
      </c>
      <c r="AY539" s="204" t="s">
        <v>858</v>
      </c>
    </row>
    <row r="540" spans="2:65" s="202" customFormat="1" ht="11.25" x14ac:dyDescent="0.25">
      <c r="B540" s="203"/>
      <c r="D540" s="196" t="s">
        <v>869</v>
      </c>
      <c r="E540" s="204" t="s">
        <v>792</v>
      </c>
      <c r="F540" s="205" t="s">
        <v>3235</v>
      </c>
      <c r="H540" s="206">
        <v>5.6</v>
      </c>
      <c r="L540" s="203"/>
      <c r="M540" s="207"/>
      <c r="T540" s="208"/>
      <c r="AT540" s="204" t="s">
        <v>869</v>
      </c>
      <c r="AU540" s="204" t="s">
        <v>240</v>
      </c>
      <c r="AV540" s="202" t="s">
        <v>240</v>
      </c>
      <c r="AW540" s="202" t="s">
        <v>871</v>
      </c>
      <c r="AX540" s="202" t="s">
        <v>857</v>
      </c>
      <c r="AY540" s="204" t="s">
        <v>858</v>
      </c>
    </row>
    <row r="541" spans="2:65" s="202" customFormat="1" ht="11.25" x14ac:dyDescent="0.25">
      <c r="B541" s="203"/>
      <c r="D541" s="196" t="s">
        <v>869</v>
      </c>
      <c r="E541" s="204" t="s">
        <v>792</v>
      </c>
      <c r="F541" s="205" t="s">
        <v>3236</v>
      </c>
      <c r="H541" s="206">
        <v>7.88</v>
      </c>
      <c r="L541" s="203"/>
      <c r="M541" s="207"/>
      <c r="T541" s="208"/>
      <c r="AT541" s="204" t="s">
        <v>869</v>
      </c>
      <c r="AU541" s="204" t="s">
        <v>240</v>
      </c>
      <c r="AV541" s="202" t="s">
        <v>240</v>
      </c>
      <c r="AW541" s="202" t="s">
        <v>871</v>
      </c>
      <c r="AX541" s="202" t="s">
        <v>857</v>
      </c>
      <c r="AY541" s="204" t="s">
        <v>858</v>
      </c>
    </row>
    <row r="542" spans="2:65" s="202" customFormat="1" ht="11.25" x14ac:dyDescent="0.25">
      <c r="B542" s="203"/>
      <c r="D542" s="196" t="s">
        <v>869</v>
      </c>
      <c r="E542" s="204" t="s">
        <v>792</v>
      </c>
      <c r="F542" s="205" t="s">
        <v>3237</v>
      </c>
      <c r="H542" s="206">
        <v>2.04</v>
      </c>
      <c r="L542" s="203"/>
      <c r="M542" s="207"/>
      <c r="T542" s="208"/>
      <c r="AT542" s="204" t="s">
        <v>869</v>
      </c>
      <c r="AU542" s="204" t="s">
        <v>240</v>
      </c>
      <c r="AV542" s="202" t="s">
        <v>240</v>
      </c>
      <c r="AW542" s="202" t="s">
        <v>871</v>
      </c>
      <c r="AX542" s="202" t="s">
        <v>857</v>
      </c>
      <c r="AY542" s="204" t="s">
        <v>858</v>
      </c>
    </row>
    <row r="543" spans="2:65" s="202" customFormat="1" ht="11.25" x14ac:dyDescent="0.25">
      <c r="B543" s="203"/>
      <c r="D543" s="196" t="s">
        <v>869</v>
      </c>
      <c r="E543" s="204" t="s">
        <v>792</v>
      </c>
      <c r="F543" s="205" t="s">
        <v>3238</v>
      </c>
      <c r="H543" s="206">
        <v>1.34</v>
      </c>
      <c r="L543" s="203"/>
      <c r="M543" s="207"/>
      <c r="T543" s="208"/>
      <c r="AT543" s="204" t="s">
        <v>869</v>
      </c>
      <c r="AU543" s="204" t="s">
        <v>240</v>
      </c>
      <c r="AV543" s="202" t="s">
        <v>240</v>
      </c>
      <c r="AW543" s="202" t="s">
        <v>871</v>
      </c>
      <c r="AX543" s="202" t="s">
        <v>857</v>
      </c>
      <c r="AY543" s="204" t="s">
        <v>858</v>
      </c>
    </row>
    <row r="544" spans="2:65" s="202" customFormat="1" ht="11.25" x14ac:dyDescent="0.25">
      <c r="B544" s="203"/>
      <c r="D544" s="196" t="s">
        <v>869</v>
      </c>
      <c r="E544" s="204" t="s">
        <v>792</v>
      </c>
      <c r="F544" s="205" t="s">
        <v>3239</v>
      </c>
      <c r="H544" s="206">
        <v>1.75</v>
      </c>
      <c r="L544" s="203"/>
      <c r="M544" s="207"/>
      <c r="T544" s="208"/>
      <c r="AT544" s="204" t="s">
        <v>869</v>
      </c>
      <c r="AU544" s="204" t="s">
        <v>240</v>
      </c>
      <c r="AV544" s="202" t="s">
        <v>240</v>
      </c>
      <c r="AW544" s="202" t="s">
        <v>871</v>
      </c>
      <c r="AX544" s="202" t="s">
        <v>857</v>
      </c>
      <c r="AY544" s="204" t="s">
        <v>858</v>
      </c>
    </row>
    <row r="545" spans="2:65" s="202" customFormat="1" ht="11.25" x14ac:dyDescent="0.25">
      <c r="B545" s="203"/>
      <c r="D545" s="196" t="s">
        <v>869</v>
      </c>
      <c r="F545" s="205" t="s">
        <v>3240</v>
      </c>
      <c r="H545" s="206">
        <v>36.487000000000002</v>
      </c>
      <c r="L545" s="203"/>
      <c r="M545" s="207"/>
      <c r="T545" s="208"/>
      <c r="AT545" s="204" t="s">
        <v>869</v>
      </c>
      <c r="AU545" s="204" t="s">
        <v>240</v>
      </c>
      <c r="AV545" s="202" t="s">
        <v>240</v>
      </c>
      <c r="AW545" s="202" t="s">
        <v>787</v>
      </c>
      <c r="AX545" s="202" t="s">
        <v>544</v>
      </c>
      <c r="AY545" s="204" t="s">
        <v>858</v>
      </c>
    </row>
    <row r="546" spans="2:65" s="119" customFormat="1" ht="37.9" customHeight="1" x14ac:dyDescent="0.25">
      <c r="B546" s="120"/>
      <c r="C546" s="418" t="s">
        <v>1375</v>
      </c>
      <c r="D546" s="418" t="s">
        <v>512</v>
      </c>
      <c r="E546" s="419" t="s">
        <v>1649</v>
      </c>
      <c r="F546" s="420" t="s">
        <v>1650</v>
      </c>
      <c r="G546" s="421" t="s">
        <v>66</v>
      </c>
      <c r="H546" s="422">
        <v>115.55</v>
      </c>
      <c r="I546" s="423"/>
      <c r="J546" s="423">
        <f>ROUND(I546*H546,2)</f>
        <v>0</v>
      </c>
      <c r="K546" s="420" t="s">
        <v>862</v>
      </c>
      <c r="L546" s="120"/>
      <c r="M546" s="190" t="s">
        <v>792</v>
      </c>
      <c r="N546" s="191" t="s">
        <v>809</v>
      </c>
      <c r="O546" s="192">
        <v>4.3999999999999997E-2</v>
      </c>
      <c r="P546" s="192">
        <f>O546*H546</f>
        <v>5.0841999999999992</v>
      </c>
      <c r="Q546" s="192">
        <v>8.0000000000000007E-5</v>
      </c>
      <c r="R546" s="192">
        <f>Q546*H546</f>
        <v>9.2440000000000005E-3</v>
      </c>
      <c r="S546" s="192">
        <v>0</v>
      </c>
      <c r="T546" s="193">
        <f>S546*H546</f>
        <v>0</v>
      </c>
      <c r="AR546" s="194" t="s">
        <v>863</v>
      </c>
      <c r="AT546" s="194" t="s">
        <v>512</v>
      </c>
      <c r="AU546" s="194" t="s">
        <v>240</v>
      </c>
      <c r="AY546" s="112" t="s">
        <v>858</v>
      </c>
      <c r="BE546" s="195">
        <f>IF(N546="základní",J546,0)</f>
        <v>0</v>
      </c>
      <c r="BF546" s="195">
        <f>IF(N546="snížená",J546,0)</f>
        <v>0</v>
      </c>
      <c r="BG546" s="195">
        <f>IF(N546="zákl. přenesená",J546,0)</f>
        <v>0</v>
      </c>
      <c r="BH546" s="195">
        <f>IF(N546="sníž. přenesená",J546,0)</f>
        <v>0</v>
      </c>
      <c r="BI546" s="195">
        <f>IF(N546="nulová",J546,0)</f>
        <v>0</v>
      </c>
      <c r="BJ546" s="112" t="s">
        <v>544</v>
      </c>
      <c r="BK546" s="195">
        <f>ROUND(I546*H546,2)</f>
        <v>0</v>
      </c>
      <c r="BL546" s="112" t="s">
        <v>863</v>
      </c>
      <c r="BM546" s="194" t="s">
        <v>3241</v>
      </c>
    </row>
    <row r="547" spans="2:65" s="119" customFormat="1" ht="29.25" x14ac:dyDescent="0.25">
      <c r="B547" s="120"/>
      <c r="D547" s="196" t="s">
        <v>865</v>
      </c>
      <c r="F547" s="197" t="s">
        <v>1652</v>
      </c>
      <c r="L547" s="120"/>
      <c r="M547" s="198"/>
      <c r="T547" s="199"/>
      <c r="AT547" s="112" t="s">
        <v>865</v>
      </c>
      <c r="AU547" s="112" t="s">
        <v>240</v>
      </c>
    </row>
    <row r="548" spans="2:65" s="119" customFormat="1" x14ac:dyDescent="0.25">
      <c r="B548" s="120"/>
      <c r="D548" s="200" t="s">
        <v>867</v>
      </c>
      <c r="F548" s="472" t="s">
        <v>1653</v>
      </c>
      <c r="L548" s="120"/>
      <c r="M548" s="198"/>
      <c r="T548" s="199"/>
      <c r="AT548" s="112" t="s">
        <v>867</v>
      </c>
      <c r="AU548" s="112" t="s">
        <v>240</v>
      </c>
    </row>
    <row r="549" spans="2:65" s="202" customFormat="1" ht="11.25" x14ac:dyDescent="0.25">
      <c r="B549" s="203"/>
      <c r="D549" s="196" t="s">
        <v>869</v>
      </c>
      <c r="E549" s="204" t="s">
        <v>792</v>
      </c>
      <c r="F549" s="205" t="s">
        <v>3242</v>
      </c>
      <c r="H549" s="206">
        <v>115.55</v>
      </c>
      <c r="L549" s="203"/>
      <c r="M549" s="207"/>
      <c r="T549" s="208"/>
      <c r="AT549" s="204" t="s">
        <v>869</v>
      </c>
      <c r="AU549" s="204" t="s">
        <v>240</v>
      </c>
      <c r="AV549" s="202" t="s">
        <v>240</v>
      </c>
      <c r="AW549" s="202" t="s">
        <v>871</v>
      </c>
      <c r="AX549" s="202" t="s">
        <v>857</v>
      </c>
      <c r="AY549" s="204" t="s">
        <v>858</v>
      </c>
    </row>
    <row r="550" spans="2:65" s="119" customFormat="1" ht="24.2" customHeight="1" x14ac:dyDescent="0.25">
      <c r="B550" s="120"/>
      <c r="C550" s="418" t="s">
        <v>1385</v>
      </c>
      <c r="D550" s="418" t="s">
        <v>512</v>
      </c>
      <c r="E550" s="419" t="s">
        <v>145</v>
      </c>
      <c r="F550" s="420" t="s">
        <v>146</v>
      </c>
      <c r="G550" s="421" t="s">
        <v>66</v>
      </c>
      <c r="H550" s="422">
        <v>259.70499999999998</v>
      </c>
      <c r="I550" s="423"/>
      <c r="J550" s="423">
        <f>ROUND(I550*H550,2)</f>
        <v>0</v>
      </c>
      <c r="K550" s="420" t="s">
        <v>862</v>
      </c>
      <c r="L550" s="120"/>
      <c r="M550" s="190" t="s">
        <v>792</v>
      </c>
      <c r="N550" s="191" t="s">
        <v>809</v>
      </c>
      <c r="O550" s="192">
        <v>0.38</v>
      </c>
      <c r="P550" s="192">
        <f>O550*H550</f>
        <v>98.687899999999999</v>
      </c>
      <c r="Q550" s="192">
        <v>2.3099999999999999E-2</v>
      </c>
      <c r="R550" s="192">
        <f>Q550*H550</f>
        <v>5.9991854999999994</v>
      </c>
      <c r="S550" s="192">
        <v>0</v>
      </c>
      <c r="T550" s="193">
        <f>S550*H550</f>
        <v>0</v>
      </c>
      <c r="AR550" s="194" t="s">
        <v>863</v>
      </c>
      <c r="AT550" s="194" t="s">
        <v>512</v>
      </c>
      <c r="AU550" s="194" t="s">
        <v>240</v>
      </c>
      <c r="AY550" s="112" t="s">
        <v>858</v>
      </c>
      <c r="BE550" s="195">
        <f>IF(N550="základní",J550,0)</f>
        <v>0</v>
      </c>
      <c r="BF550" s="195">
        <f>IF(N550="snížená",J550,0)</f>
        <v>0</v>
      </c>
      <c r="BG550" s="195">
        <f>IF(N550="zákl. přenesená",J550,0)</f>
        <v>0</v>
      </c>
      <c r="BH550" s="195">
        <f>IF(N550="sníž. přenesená",J550,0)</f>
        <v>0</v>
      </c>
      <c r="BI550" s="195">
        <f>IF(N550="nulová",J550,0)</f>
        <v>0</v>
      </c>
      <c r="BJ550" s="112" t="s">
        <v>544</v>
      </c>
      <c r="BK550" s="195">
        <f>ROUND(I550*H550,2)</f>
        <v>0</v>
      </c>
      <c r="BL550" s="112" t="s">
        <v>863</v>
      </c>
      <c r="BM550" s="194" t="s">
        <v>3243</v>
      </c>
    </row>
    <row r="551" spans="2:65" s="119" customFormat="1" ht="19.5" x14ac:dyDescent="0.25">
      <c r="B551" s="120"/>
      <c r="D551" s="196" t="s">
        <v>865</v>
      </c>
      <c r="F551" s="197" t="s">
        <v>1664</v>
      </c>
      <c r="L551" s="120"/>
      <c r="M551" s="198"/>
      <c r="T551" s="199"/>
      <c r="AT551" s="112" t="s">
        <v>865</v>
      </c>
      <c r="AU551" s="112" t="s">
        <v>240</v>
      </c>
    </row>
    <row r="552" spans="2:65" s="119" customFormat="1" x14ac:dyDescent="0.25">
      <c r="B552" s="120"/>
      <c r="D552" s="200" t="s">
        <v>867</v>
      </c>
      <c r="F552" s="472" t="s">
        <v>1665</v>
      </c>
      <c r="L552" s="120"/>
      <c r="M552" s="198"/>
      <c r="T552" s="199"/>
      <c r="AT552" s="112" t="s">
        <v>867</v>
      </c>
      <c r="AU552" s="112" t="s">
        <v>240</v>
      </c>
    </row>
    <row r="553" spans="2:65" s="209" customFormat="1" ht="11.25" x14ac:dyDescent="0.25">
      <c r="B553" s="210"/>
      <c r="D553" s="196" t="s">
        <v>869</v>
      </c>
      <c r="E553" s="211" t="s">
        <v>792</v>
      </c>
      <c r="F553" s="212" t="s">
        <v>2961</v>
      </c>
      <c r="H553" s="211" t="s">
        <v>792</v>
      </c>
      <c r="L553" s="210"/>
      <c r="M553" s="213"/>
      <c r="T553" s="214"/>
      <c r="AT553" s="211" t="s">
        <v>869</v>
      </c>
      <c r="AU553" s="211" t="s">
        <v>240</v>
      </c>
      <c r="AV553" s="209" t="s">
        <v>544</v>
      </c>
      <c r="AW553" s="209" t="s">
        <v>871</v>
      </c>
      <c r="AX553" s="209" t="s">
        <v>857</v>
      </c>
      <c r="AY553" s="211" t="s">
        <v>858</v>
      </c>
    </row>
    <row r="554" spans="2:65" s="202" customFormat="1" ht="11.25" x14ac:dyDescent="0.25">
      <c r="B554" s="203"/>
      <c r="D554" s="196" t="s">
        <v>869</v>
      </c>
      <c r="E554" s="204" t="s">
        <v>792</v>
      </c>
      <c r="F554" s="205" t="s">
        <v>2962</v>
      </c>
      <c r="H554" s="206">
        <v>48.37</v>
      </c>
      <c r="L554" s="203"/>
      <c r="M554" s="207"/>
      <c r="T554" s="208"/>
      <c r="AT554" s="204" t="s">
        <v>869</v>
      </c>
      <c r="AU554" s="204" t="s">
        <v>240</v>
      </c>
      <c r="AV554" s="202" t="s">
        <v>240</v>
      </c>
      <c r="AW554" s="202" t="s">
        <v>871</v>
      </c>
      <c r="AX554" s="202" t="s">
        <v>857</v>
      </c>
      <c r="AY554" s="204" t="s">
        <v>858</v>
      </c>
    </row>
    <row r="555" spans="2:65" s="202" customFormat="1" ht="11.25" x14ac:dyDescent="0.25">
      <c r="B555" s="203"/>
      <c r="D555" s="196" t="s">
        <v>869</v>
      </c>
      <c r="E555" s="204" t="s">
        <v>792</v>
      </c>
      <c r="F555" s="205" t="s">
        <v>2963</v>
      </c>
      <c r="H555" s="206">
        <v>66.864999999999995</v>
      </c>
      <c r="L555" s="203"/>
      <c r="M555" s="207"/>
      <c r="T555" s="208"/>
      <c r="AT555" s="204" t="s">
        <v>869</v>
      </c>
      <c r="AU555" s="204" t="s">
        <v>240</v>
      </c>
      <c r="AV555" s="202" t="s">
        <v>240</v>
      </c>
      <c r="AW555" s="202" t="s">
        <v>871</v>
      </c>
      <c r="AX555" s="202" t="s">
        <v>857</v>
      </c>
      <c r="AY555" s="204" t="s">
        <v>858</v>
      </c>
    </row>
    <row r="556" spans="2:65" s="202" customFormat="1" ht="11.25" x14ac:dyDescent="0.25">
      <c r="B556" s="203"/>
      <c r="D556" s="196" t="s">
        <v>869</v>
      </c>
      <c r="E556" s="204" t="s">
        <v>792</v>
      </c>
      <c r="F556" s="205" t="s">
        <v>2964</v>
      </c>
      <c r="H556" s="206">
        <v>30.83</v>
      </c>
      <c r="L556" s="203"/>
      <c r="M556" s="207"/>
      <c r="T556" s="208"/>
      <c r="AT556" s="204" t="s">
        <v>869</v>
      </c>
      <c r="AU556" s="204" t="s">
        <v>240</v>
      </c>
      <c r="AV556" s="202" t="s">
        <v>240</v>
      </c>
      <c r="AW556" s="202" t="s">
        <v>871</v>
      </c>
      <c r="AX556" s="202" t="s">
        <v>857</v>
      </c>
      <c r="AY556" s="204" t="s">
        <v>858</v>
      </c>
    </row>
    <row r="557" spans="2:65" s="202" customFormat="1" ht="22.5" x14ac:dyDescent="0.25">
      <c r="B557" s="203"/>
      <c r="D557" s="196" t="s">
        <v>869</v>
      </c>
      <c r="E557" s="204" t="s">
        <v>792</v>
      </c>
      <c r="F557" s="205" t="s">
        <v>3189</v>
      </c>
      <c r="H557" s="206">
        <v>82.28</v>
      </c>
      <c r="L557" s="203"/>
      <c r="M557" s="207"/>
      <c r="T557" s="208"/>
      <c r="AT557" s="204" t="s">
        <v>869</v>
      </c>
      <c r="AU557" s="204" t="s">
        <v>240</v>
      </c>
      <c r="AV557" s="202" t="s">
        <v>240</v>
      </c>
      <c r="AW557" s="202" t="s">
        <v>871</v>
      </c>
      <c r="AX557" s="202" t="s">
        <v>857</v>
      </c>
      <c r="AY557" s="204" t="s">
        <v>858</v>
      </c>
    </row>
    <row r="558" spans="2:65" s="202" customFormat="1" ht="22.5" x14ac:dyDescent="0.25">
      <c r="B558" s="203"/>
      <c r="D558" s="196" t="s">
        <v>869</v>
      </c>
      <c r="E558" s="204" t="s">
        <v>792</v>
      </c>
      <c r="F558" s="205" t="s">
        <v>2966</v>
      </c>
      <c r="H558" s="206">
        <v>23.3</v>
      </c>
      <c r="L558" s="203"/>
      <c r="M558" s="207"/>
      <c r="T558" s="208"/>
      <c r="AT558" s="204" t="s">
        <v>869</v>
      </c>
      <c r="AU558" s="204" t="s">
        <v>240</v>
      </c>
      <c r="AV558" s="202" t="s">
        <v>240</v>
      </c>
      <c r="AW558" s="202" t="s">
        <v>871</v>
      </c>
      <c r="AX558" s="202" t="s">
        <v>857</v>
      </c>
      <c r="AY558" s="204" t="s">
        <v>858</v>
      </c>
    </row>
    <row r="559" spans="2:65" s="202" customFormat="1" ht="45" x14ac:dyDescent="0.25">
      <c r="B559" s="203"/>
      <c r="D559" s="196" t="s">
        <v>869</v>
      </c>
      <c r="E559" s="204" t="s">
        <v>792</v>
      </c>
      <c r="F559" s="205" t="s">
        <v>3190</v>
      </c>
      <c r="H559" s="206">
        <v>8.06</v>
      </c>
      <c r="L559" s="203"/>
      <c r="M559" s="207"/>
      <c r="T559" s="208"/>
      <c r="AT559" s="204" t="s">
        <v>869</v>
      </c>
      <c r="AU559" s="204" t="s">
        <v>240</v>
      </c>
      <c r="AV559" s="202" t="s">
        <v>240</v>
      </c>
      <c r="AW559" s="202" t="s">
        <v>871</v>
      </c>
      <c r="AX559" s="202" t="s">
        <v>857</v>
      </c>
      <c r="AY559" s="204" t="s">
        <v>858</v>
      </c>
    </row>
    <row r="560" spans="2:65" s="119" customFormat="1" ht="24.2" customHeight="1" x14ac:dyDescent="0.25">
      <c r="B560" s="120"/>
      <c r="C560" s="418" t="s">
        <v>692</v>
      </c>
      <c r="D560" s="418" t="s">
        <v>512</v>
      </c>
      <c r="E560" s="419" t="s">
        <v>1668</v>
      </c>
      <c r="F560" s="420" t="s">
        <v>1669</v>
      </c>
      <c r="G560" s="421" t="s">
        <v>66</v>
      </c>
      <c r="H560" s="422">
        <v>418.33</v>
      </c>
      <c r="I560" s="423"/>
      <c r="J560" s="423">
        <f>ROUND(I560*H560,2)</f>
        <v>0</v>
      </c>
      <c r="K560" s="420" t="s">
        <v>862</v>
      </c>
      <c r="L560" s="120"/>
      <c r="M560" s="190" t="s">
        <v>792</v>
      </c>
      <c r="N560" s="191" t="s">
        <v>809</v>
      </c>
      <c r="O560" s="192">
        <v>0.245</v>
      </c>
      <c r="P560" s="192">
        <f>O560*H560</f>
        <v>102.49084999999999</v>
      </c>
      <c r="Q560" s="192">
        <v>3.3E-3</v>
      </c>
      <c r="R560" s="192">
        <f>Q560*H560</f>
        <v>1.3804889999999999</v>
      </c>
      <c r="S560" s="192">
        <v>0</v>
      </c>
      <c r="T560" s="193">
        <f>S560*H560</f>
        <v>0</v>
      </c>
      <c r="AR560" s="194" t="s">
        <v>863</v>
      </c>
      <c r="AT560" s="194" t="s">
        <v>512</v>
      </c>
      <c r="AU560" s="194" t="s">
        <v>240</v>
      </c>
      <c r="AY560" s="112" t="s">
        <v>858</v>
      </c>
      <c r="BE560" s="195">
        <f>IF(N560="základní",J560,0)</f>
        <v>0</v>
      </c>
      <c r="BF560" s="195">
        <f>IF(N560="snížená",J560,0)</f>
        <v>0</v>
      </c>
      <c r="BG560" s="195">
        <f>IF(N560="zákl. přenesená",J560,0)</f>
        <v>0</v>
      </c>
      <c r="BH560" s="195">
        <f>IF(N560="sníž. přenesená",J560,0)</f>
        <v>0</v>
      </c>
      <c r="BI560" s="195">
        <f>IF(N560="nulová",J560,0)</f>
        <v>0</v>
      </c>
      <c r="BJ560" s="112" t="s">
        <v>544</v>
      </c>
      <c r="BK560" s="195">
        <f>ROUND(I560*H560,2)</f>
        <v>0</v>
      </c>
      <c r="BL560" s="112" t="s">
        <v>863</v>
      </c>
      <c r="BM560" s="194" t="s">
        <v>3244</v>
      </c>
    </row>
    <row r="561" spans="2:51" s="119" customFormat="1" ht="19.5" x14ac:dyDescent="0.25">
      <c r="B561" s="120"/>
      <c r="D561" s="196" t="s">
        <v>865</v>
      </c>
      <c r="F561" s="197" t="s">
        <v>1671</v>
      </c>
      <c r="L561" s="120"/>
      <c r="M561" s="198"/>
      <c r="T561" s="199"/>
      <c r="AT561" s="112" t="s">
        <v>865</v>
      </c>
      <c r="AU561" s="112" t="s">
        <v>240</v>
      </c>
    </row>
    <row r="562" spans="2:51" s="119" customFormat="1" x14ac:dyDescent="0.25">
      <c r="B562" s="120"/>
      <c r="D562" s="200" t="s">
        <v>867</v>
      </c>
      <c r="F562" s="472" t="s">
        <v>1672</v>
      </c>
      <c r="L562" s="120"/>
      <c r="M562" s="198"/>
      <c r="T562" s="199"/>
      <c r="AT562" s="112" t="s">
        <v>867</v>
      </c>
      <c r="AU562" s="112" t="s">
        <v>240</v>
      </c>
    </row>
    <row r="563" spans="2:51" s="209" customFormat="1" ht="11.25" x14ac:dyDescent="0.25">
      <c r="B563" s="210"/>
      <c r="D563" s="196" t="s">
        <v>869</v>
      </c>
      <c r="E563" s="211" t="s">
        <v>792</v>
      </c>
      <c r="F563" s="212" t="s">
        <v>3181</v>
      </c>
      <c r="H563" s="211" t="s">
        <v>792</v>
      </c>
      <c r="L563" s="210"/>
      <c r="M563" s="213"/>
      <c r="T563" s="214"/>
      <c r="AT563" s="211" t="s">
        <v>869</v>
      </c>
      <c r="AU563" s="211" t="s">
        <v>240</v>
      </c>
      <c r="AV563" s="209" t="s">
        <v>544</v>
      </c>
      <c r="AW563" s="209" t="s">
        <v>871</v>
      </c>
      <c r="AX563" s="209" t="s">
        <v>857</v>
      </c>
      <c r="AY563" s="211" t="s">
        <v>858</v>
      </c>
    </row>
    <row r="564" spans="2:51" s="202" customFormat="1" ht="11.25" x14ac:dyDescent="0.25">
      <c r="B564" s="203"/>
      <c r="D564" s="196" t="s">
        <v>869</v>
      </c>
      <c r="E564" s="204" t="s">
        <v>792</v>
      </c>
      <c r="F564" s="205" t="s">
        <v>3182</v>
      </c>
      <c r="H564" s="206">
        <v>9.24</v>
      </c>
      <c r="L564" s="203"/>
      <c r="M564" s="207"/>
      <c r="T564" s="208"/>
      <c r="AT564" s="204" t="s">
        <v>869</v>
      </c>
      <c r="AU564" s="204" t="s">
        <v>240</v>
      </c>
      <c r="AV564" s="202" t="s">
        <v>240</v>
      </c>
      <c r="AW564" s="202" t="s">
        <v>871</v>
      </c>
      <c r="AX564" s="202" t="s">
        <v>857</v>
      </c>
      <c r="AY564" s="204" t="s">
        <v>858</v>
      </c>
    </row>
    <row r="565" spans="2:51" s="209" customFormat="1" ht="11.25" x14ac:dyDescent="0.25">
      <c r="B565" s="210"/>
      <c r="D565" s="196" t="s">
        <v>869</v>
      </c>
      <c r="E565" s="211" t="s">
        <v>792</v>
      </c>
      <c r="F565" s="212" t="s">
        <v>3183</v>
      </c>
      <c r="H565" s="211" t="s">
        <v>792</v>
      </c>
      <c r="L565" s="210"/>
      <c r="M565" s="213"/>
      <c r="T565" s="214"/>
      <c r="AT565" s="211" t="s">
        <v>869</v>
      </c>
      <c r="AU565" s="211" t="s">
        <v>240</v>
      </c>
      <c r="AV565" s="209" t="s">
        <v>544</v>
      </c>
      <c r="AW565" s="209" t="s">
        <v>871</v>
      </c>
      <c r="AX565" s="209" t="s">
        <v>857</v>
      </c>
      <c r="AY565" s="211" t="s">
        <v>858</v>
      </c>
    </row>
    <row r="566" spans="2:51" s="202" customFormat="1" ht="11.25" x14ac:dyDescent="0.25">
      <c r="B566" s="203"/>
      <c r="D566" s="196" t="s">
        <v>869</v>
      </c>
      <c r="E566" s="204" t="s">
        <v>792</v>
      </c>
      <c r="F566" s="205" t="s">
        <v>3184</v>
      </c>
      <c r="H566" s="206">
        <v>28.77</v>
      </c>
      <c r="L566" s="203"/>
      <c r="M566" s="207"/>
      <c r="T566" s="208"/>
      <c r="AT566" s="204" t="s">
        <v>869</v>
      </c>
      <c r="AU566" s="204" t="s">
        <v>240</v>
      </c>
      <c r="AV566" s="202" t="s">
        <v>240</v>
      </c>
      <c r="AW566" s="202" t="s">
        <v>871</v>
      </c>
      <c r="AX566" s="202" t="s">
        <v>857</v>
      </c>
      <c r="AY566" s="204" t="s">
        <v>858</v>
      </c>
    </row>
    <row r="567" spans="2:51" s="202" customFormat="1" ht="11.25" x14ac:dyDescent="0.25">
      <c r="B567" s="203"/>
      <c r="D567" s="196" t="s">
        <v>869</v>
      </c>
      <c r="E567" s="204" t="s">
        <v>792</v>
      </c>
      <c r="F567" s="205" t="s">
        <v>3185</v>
      </c>
      <c r="H567" s="206">
        <v>14.96</v>
      </c>
      <c r="L567" s="203"/>
      <c r="M567" s="207"/>
      <c r="T567" s="208"/>
      <c r="AT567" s="204" t="s">
        <v>869</v>
      </c>
      <c r="AU567" s="204" t="s">
        <v>240</v>
      </c>
      <c r="AV567" s="202" t="s">
        <v>240</v>
      </c>
      <c r="AW567" s="202" t="s">
        <v>871</v>
      </c>
      <c r="AX567" s="202" t="s">
        <v>857</v>
      </c>
      <c r="AY567" s="204" t="s">
        <v>858</v>
      </c>
    </row>
    <row r="568" spans="2:51" s="202" customFormat="1" ht="22.5" x14ac:dyDescent="0.25">
      <c r="B568" s="203"/>
      <c r="D568" s="196" t="s">
        <v>869</v>
      </c>
      <c r="E568" s="204" t="s">
        <v>792</v>
      </c>
      <c r="F568" s="205" t="s">
        <v>3186</v>
      </c>
      <c r="H568" s="206">
        <v>36.03</v>
      </c>
      <c r="L568" s="203"/>
      <c r="M568" s="207"/>
      <c r="T568" s="208"/>
      <c r="AT568" s="204" t="s">
        <v>869</v>
      </c>
      <c r="AU568" s="204" t="s">
        <v>240</v>
      </c>
      <c r="AV568" s="202" t="s">
        <v>240</v>
      </c>
      <c r="AW568" s="202" t="s">
        <v>871</v>
      </c>
      <c r="AX568" s="202" t="s">
        <v>857</v>
      </c>
      <c r="AY568" s="204" t="s">
        <v>858</v>
      </c>
    </row>
    <row r="569" spans="2:51" s="202" customFormat="1" ht="11.25" x14ac:dyDescent="0.25">
      <c r="B569" s="203"/>
      <c r="D569" s="196" t="s">
        <v>869</v>
      </c>
      <c r="E569" s="204" t="s">
        <v>792</v>
      </c>
      <c r="F569" s="205" t="s">
        <v>3187</v>
      </c>
      <c r="H569" s="206">
        <v>20.824999999999999</v>
      </c>
      <c r="L569" s="203"/>
      <c r="M569" s="207"/>
      <c r="T569" s="208"/>
      <c r="AT569" s="204" t="s">
        <v>869</v>
      </c>
      <c r="AU569" s="204" t="s">
        <v>240</v>
      </c>
      <c r="AV569" s="202" t="s">
        <v>240</v>
      </c>
      <c r="AW569" s="202" t="s">
        <v>871</v>
      </c>
      <c r="AX569" s="202" t="s">
        <v>857</v>
      </c>
      <c r="AY569" s="204" t="s">
        <v>858</v>
      </c>
    </row>
    <row r="570" spans="2:51" s="209" customFormat="1" ht="11.25" x14ac:dyDescent="0.25">
      <c r="B570" s="210"/>
      <c r="D570" s="196" t="s">
        <v>869</v>
      </c>
      <c r="E570" s="211" t="s">
        <v>792</v>
      </c>
      <c r="F570" s="212" t="s">
        <v>3188</v>
      </c>
      <c r="H570" s="211" t="s">
        <v>792</v>
      </c>
      <c r="L570" s="210"/>
      <c r="M570" s="213"/>
      <c r="T570" s="214"/>
      <c r="AT570" s="211" t="s">
        <v>869</v>
      </c>
      <c r="AU570" s="211" t="s">
        <v>240</v>
      </c>
      <c r="AV570" s="209" t="s">
        <v>544</v>
      </c>
      <c r="AW570" s="209" t="s">
        <v>871</v>
      </c>
      <c r="AX570" s="209" t="s">
        <v>857</v>
      </c>
      <c r="AY570" s="211" t="s">
        <v>858</v>
      </c>
    </row>
    <row r="571" spans="2:51" s="202" customFormat="1" ht="11.25" x14ac:dyDescent="0.25">
      <c r="B571" s="203"/>
      <c r="D571" s="196" t="s">
        <v>869</v>
      </c>
      <c r="E571" s="204" t="s">
        <v>792</v>
      </c>
      <c r="F571" s="205" t="s">
        <v>2962</v>
      </c>
      <c r="H571" s="206">
        <v>48.37</v>
      </c>
      <c r="L571" s="203"/>
      <c r="M571" s="207"/>
      <c r="T571" s="208"/>
      <c r="AT571" s="204" t="s">
        <v>869</v>
      </c>
      <c r="AU571" s="204" t="s">
        <v>240</v>
      </c>
      <c r="AV571" s="202" t="s">
        <v>240</v>
      </c>
      <c r="AW571" s="202" t="s">
        <v>871</v>
      </c>
      <c r="AX571" s="202" t="s">
        <v>857</v>
      </c>
      <c r="AY571" s="204" t="s">
        <v>858</v>
      </c>
    </row>
    <row r="572" spans="2:51" s="202" customFormat="1" ht="11.25" x14ac:dyDescent="0.25">
      <c r="B572" s="203"/>
      <c r="D572" s="196" t="s">
        <v>869</v>
      </c>
      <c r="E572" s="204" t="s">
        <v>792</v>
      </c>
      <c r="F572" s="205" t="s">
        <v>2963</v>
      </c>
      <c r="H572" s="206">
        <v>66.864999999999995</v>
      </c>
      <c r="L572" s="203"/>
      <c r="M572" s="207"/>
      <c r="T572" s="208"/>
      <c r="AT572" s="204" t="s">
        <v>869</v>
      </c>
      <c r="AU572" s="204" t="s">
        <v>240</v>
      </c>
      <c r="AV572" s="202" t="s">
        <v>240</v>
      </c>
      <c r="AW572" s="202" t="s">
        <v>871</v>
      </c>
      <c r="AX572" s="202" t="s">
        <v>857</v>
      </c>
      <c r="AY572" s="204" t="s">
        <v>858</v>
      </c>
    </row>
    <row r="573" spans="2:51" s="202" customFormat="1" ht="11.25" x14ac:dyDescent="0.25">
      <c r="B573" s="203"/>
      <c r="D573" s="196" t="s">
        <v>869</v>
      </c>
      <c r="E573" s="204" t="s">
        <v>792</v>
      </c>
      <c r="F573" s="205" t="s">
        <v>2964</v>
      </c>
      <c r="H573" s="206">
        <v>30.83</v>
      </c>
      <c r="L573" s="203"/>
      <c r="M573" s="207"/>
      <c r="T573" s="208"/>
      <c r="AT573" s="204" t="s">
        <v>869</v>
      </c>
      <c r="AU573" s="204" t="s">
        <v>240</v>
      </c>
      <c r="AV573" s="202" t="s">
        <v>240</v>
      </c>
      <c r="AW573" s="202" t="s">
        <v>871</v>
      </c>
      <c r="AX573" s="202" t="s">
        <v>857</v>
      </c>
      <c r="AY573" s="204" t="s">
        <v>858</v>
      </c>
    </row>
    <row r="574" spans="2:51" s="202" customFormat="1" ht="22.5" x14ac:dyDescent="0.25">
      <c r="B574" s="203"/>
      <c r="D574" s="196" t="s">
        <v>869</v>
      </c>
      <c r="E574" s="204" t="s">
        <v>792</v>
      </c>
      <c r="F574" s="205" t="s">
        <v>3189</v>
      </c>
      <c r="H574" s="206">
        <v>82.28</v>
      </c>
      <c r="L574" s="203"/>
      <c r="M574" s="207"/>
      <c r="T574" s="208"/>
      <c r="AT574" s="204" t="s">
        <v>869</v>
      </c>
      <c r="AU574" s="204" t="s">
        <v>240</v>
      </c>
      <c r="AV574" s="202" t="s">
        <v>240</v>
      </c>
      <c r="AW574" s="202" t="s">
        <v>871</v>
      </c>
      <c r="AX574" s="202" t="s">
        <v>857</v>
      </c>
      <c r="AY574" s="204" t="s">
        <v>858</v>
      </c>
    </row>
    <row r="575" spans="2:51" s="202" customFormat="1" ht="22.5" x14ac:dyDescent="0.25">
      <c r="B575" s="203"/>
      <c r="D575" s="196" t="s">
        <v>869</v>
      </c>
      <c r="E575" s="204" t="s">
        <v>792</v>
      </c>
      <c r="F575" s="205" t="s">
        <v>2966</v>
      </c>
      <c r="H575" s="206">
        <v>23.3</v>
      </c>
      <c r="L575" s="203"/>
      <c r="M575" s="207"/>
      <c r="T575" s="208"/>
      <c r="AT575" s="204" t="s">
        <v>869</v>
      </c>
      <c r="AU575" s="204" t="s">
        <v>240</v>
      </c>
      <c r="AV575" s="202" t="s">
        <v>240</v>
      </c>
      <c r="AW575" s="202" t="s">
        <v>871</v>
      </c>
      <c r="AX575" s="202" t="s">
        <v>857</v>
      </c>
      <c r="AY575" s="204" t="s">
        <v>858</v>
      </c>
    </row>
    <row r="576" spans="2:51" s="202" customFormat="1" ht="45" x14ac:dyDescent="0.25">
      <c r="B576" s="203"/>
      <c r="D576" s="196" t="s">
        <v>869</v>
      </c>
      <c r="E576" s="204" t="s">
        <v>792</v>
      </c>
      <c r="F576" s="205" t="s">
        <v>3190</v>
      </c>
      <c r="H576" s="206">
        <v>8.06</v>
      </c>
      <c r="L576" s="203"/>
      <c r="M576" s="207"/>
      <c r="T576" s="208"/>
      <c r="AT576" s="204" t="s">
        <v>869</v>
      </c>
      <c r="AU576" s="204" t="s">
        <v>240</v>
      </c>
      <c r="AV576" s="202" t="s">
        <v>240</v>
      </c>
      <c r="AW576" s="202" t="s">
        <v>871</v>
      </c>
      <c r="AX576" s="202" t="s">
        <v>857</v>
      </c>
      <c r="AY576" s="204" t="s">
        <v>858</v>
      </c>
    </row>
    <row r="577" spans="2:65" s="202" customFormat="1" ht="11.25" x14ac:dyDescent="0.25">
      <c r="B577" s="203"/>
      <c r="D577" s="196" t="s">
        <v>869</v>
      </c>
      <c r="E577" s="204" t="s">
        <v>792</v>
      </c>
      <c r="F577" s="205" t="s">
        <v>3245</v>
      </c>
      <c r="H577" s="206">
        <v>48.8</v>
      </c>
      <c r="L577" s="203"/>
      <c r="M577" s="207"/>
      <c r="T577" s="208"/>
      <c r="AT577" s="204" t="s">
        <v>869</v>
      </c>
      <c r="AU577" s="204" t="s">
        <v>240</v>
      </c>
      <c r="AV577" s="202" t="s">
        <v>240</v>
      </c>
      <c r="AW577" s="202" t="s">
        <v>871</v>
      </c>
      <c r="AX577" s="202" t="s">
        <v>857</v>
      </c>
      <c r="AY577" s="204" t="s">
        <v>858</v>
      </c>
    </row>
    <row r="578" spans="2:65" s="119" customFormat="1" ht="21.75" customHeight="1" x14ac:dyDescent="0.25">
      <c r="B578" s="120"/>
      <c r="C578" s="418" t="s">
        <v>1396</v>
      </c>
      <c r="D578" s="418" t="s">
        <v>512</v>
      </c>
      <c r="E578" s="419" t="s">
        <v>1674</v>
      </c>
      <c r="F578" s="420" t="s">
        <v>1675</v>
      </c>
      <c r="G578" s="421" t="s">
        <v>66</v>
      </c>
      <c r="H578" s="422">
        <v>325.10000000000002</v>
      </c>
      <c r="I578" s="423"/>
      <c r="J578" s="423">
        <f>ROUND(I578*H578,2)</f>
        <v>0</v>
      </c>
      <c r="K578" s="420" t="s">
        <v>862</v>
      </c>
      <c r="L578" s="120"/>
      <c r="M578" s="190" t="s">
        <v>792</v>
      </c>
      <c r="N578" s="191" t="s">
        <v>809</v>
      </c>
      <c r="O578" s="192">
        <v>0.04</v>
      </c>
      <c r="P578" s="192">
        <f>O578*H578</f>
        <v>13.004000000000001</v>
      </c>
      <c r="Q578" s="192">
        <v>2.0000000000000002E-5</v>
      </c>
      <c r="R578" s="192">
        <f>Q578*H578</f>
        <v>6.5020000000000008E-3</v>
      </c>
      <c r="S578" s="192">
        <v>1.0000000000000001E-5</v>
      </c>
      <c r="T578" s="193">
        <f>S578*H578</f>
        <v>3.2510000000000004E-3</v>
      </c>
      <c r="AR578" s="194" t="s">
        <v>863</v>
      </c>
      <c r="AT578" s="194" t="s">
        <v>512</v>
      </c>
      <c r="AU578" s="194" t="s">
        <v>240</v>
      </c>
      <c r="AY578" s="112" t="s">
        <v>858</v>
      </c>
      <c r="BE578" s="195">
        <f>IF(N578="základní",J578,0)</f>
        <v>0</v>
      </c>
      <c r="BF578" s="195">
        <f>IF(N578="snížená",J578,0)</f>
        <v>0</v>
      </c>
      <c r="BG578" s="195">
        <f>IF(N578="zákl. přenesená",J578,0)</f>
        <v>0</v>
      </c>
      <c r="BH578" s="195">
        <f>IF(N578="sníž. přenesená",J578,0)</f>
        <v>0</v>
      </c>
      <c r="BI578" s="195">
        <f>IF(N578="nulová",J578,0)</f>
        <v>0</v>
      </c>
      <c r="BJ578" s="112" t="s">
        <v>544</v>
      </c>
      <c r="BK578" s="195">
        <f>ROUND(I578*H578,2)</f>
        <v>0</v>
      </c>
      <c r="BL578" s="112" t="s">
        <v>863</v>
      </c>
      <c r="BM578" s="194" t="s">
        <v>3246</v>
      </c>
    </row>
    <row r="579" spans="2:65" s="119" customFormat="1" ht="19.5" x14ac:dyDescent="0.25">
      <c r="B579" s="120"/>
      <c r="D579" s="196" t="s">
        <v>865</v>
      </c>
      <c r="F579" s="197" t="s">
        <v>1677</v>
      </c>
      <c r="L579" s="120"/>
      <c r="M579" s="198"/>
      <c r="T579" s="199"/>
      <c r="AT579" s="112" t="s">
        <v>865</v>
      </c>
      <c r="AU579" s="112" t="s">
        <v>240</v>
      </c>
    </row>
    <row r="580" spans="2:65" s="119" customFormat="1" x14ac:dyDescent="0.25">
      <c r="B580" s="120"/>
      <c r="D580" s="200" t="s">
        <v>867</v>
      </c>
      <c r="F580" s="472" t="s">
        <v>1678</v>
      </c>
      <c r="L580" s="120"/>
      <c r="M580" s="198"/>
      <c r="T580" s="199"/>
      <c r="AT580" s="112" t="s">
        <v>867</v>
      </c>
      <c r="AU580" s="112" t="s">
        <v>240</v>
      </c>
    </row>
    <row r="581" spans="2:65" s="209" customFormat="1" ht="11.25" x14ac:dyDescent="0.25">
      <c r="B581" s="210"/>
      <c r="D581" s="196" t="s">
        <v>869</v>
      </c>
      <c r="E581" s="211" t="s">
        <v>792</v>
      </c>
      <c r="F581" s="212" t="s">
        <v>1609</v>
      </c>
      <c r="H581" s="211" t="s">
        <v>792</v>
      </c>
      <c r="L581" s="210"/>
      <c r="M581" s="213"/>
      <c r="T581" s="214"/>
      <c r="AT581" s="211" t="s">
        <v>869</v>
      </c>
      <c r="AU581" s="211" t="s">
        <v>240</v>
      </c>
      <c r="AV581" s="209" t="s">
        <v>544</v>
      </c>
      <c r="AW581" s="209" t="s">
        <v>871</v>
      </c>
      <c r="AX581" s="209" t="s">
        <v>857</v>
      </c>
      <c r="AY581" s="211" t="s">
        <v>858</v>
      </c>
    </row>
    <row r="582" spans="2:65" s="202" customFormat="1" ht="11.25" x14ac:dyDescent="0.25">
      <c r="B582" s="203"/>
      <c r="D582" s="196" t="s">
        <v>869</v>
      </c>
      <c r="E582" s="204" t="s">
        <v>792</v>
      </c>
      <c r="F582" s="205" t="s">
        <v>3247</v>
      </c>
      <c r="H582" s="206">
        <v>12.24</v>
      </c>
      <c r="L582" s="203"/>
      <c r="M582" s="207"/>
      <c r="T582" s="208"/>
      <c r="AT582" s="204" t="s">
        <v>869</v>
      </c>
      <c r="AU582" s="204" t="s">
        <v>240</v>
      </c>
      <c r="AV582" s="202" t="s">
        <v>240</v>
      </c>
      <c r="AW582" s="202" t="s">
        <v>871</v>
      </c>
      <c r="AX582" s="202" t="s">
        <v>857</v>
      </c>
      <c r="AY582" s="204" t="s">
        <v>858</v>
      </c>
    </row>
    <row r="583" spans="2:65" s="202" customFormat="1" ht="11.25" x14ac:dyDescent="0.25">
      <c r="B583" s="203"/>
      <c r="D583" s="196" t="s">
        <v>869</v>
      </c>
      <c r="E583" s="204" t="s">
        <v>792</v>
      </c>
      <c r="F583" s="205" t="s">
        <v>3248</v>
      </c>
      <c r="H583" s="206">
        <v>86.4</v>
      </c>
      <c r="L583" s="203"/>
      <c r="M583" s="207"/>
      <c r="T583" s="208"/>
      <c r="AT583" s="204" t="s">
        <v>869</v>
      </c>
      <c r="AU583" s="204" t="s">
        <v>240</v>
      </c>
      <c r="AV583" s="202" t="s">
        <v>240</v>
      </c>
      <c r="AW583" s="202" t="s">
        <v>871</v>
      </c>
      <c r="AX583" s="202" t="s">
        <v>857</v>
      </c>
      <c r="AY583" s="204" t="s">
        <v>858</v>
      </c>
    </row>
    <row r="584" spans="2:65" s="202" customFormat="1" ht="11.25" x14ac:dyDescent="0.25">
      <c r="B584" s="203"/>
      <c r="D584" s="196" t="s">
        <v>869</v>
      </c>
      <c r="E584" s="204" t="s">
        <v>792</v>
      </c>
      <c r="F584" s="205" t="s">
        <v>3249</v>
      </c>
      <c r="H584" s="206">
        <v>37.44</v>
      </c>
      <c r="L584" s="203"/>
      <c r="M584" s="207"/>
      <c r="T584" s="208"/>
      <c r="AT584" s="204" t="s">
        <v>869</v>
      </c>
      <c r="AU584" s="204" t="s">
        <v>240</v>
      </c>
      <c r="AV584" s="202" t="s">
        <v>240</v>
      </c>
      <c r="AW584" s="202" t="s">
        <v>871</v>
      </c>
      <c r="AX584" s="202" t="s">
        <v>857</v>
      </c>
      <c r="AY584" s="204" t="s">
        <v>858</v>
      </c>
    </row>
    <row r="585" spans="2:65" s="202" customFormat="1" ht="11.25" x14ac:dyDescent="0.25">
      <c r="B585" s="203"/>
      <c r="D585" s="196" t="s">
        <v>869</v>
      </c>
      <c r="E585" s="204" t="s">
        <v>792</v>
      </c>
      <c r="F585" s="205" t="s">
        <v>3250</v>
      </c>
      <c r="H585" s="206">
        <v>102.03</v>
      </c>
      <c r="L585" s="203"/>
      <c r="M585" s="207"/>
      <c r="T585" s="208"/>
      <c r="AT585" s="204" t="s">
        <v>869</v>
      </c>
      <c r="AU585" s="204" t="s">
        <v>240</v>
      </c>
      <c r="AV585" s="202" t="s">
        <v>240</v>
      </c>
      <c r="AW585" s="202" t="s">
        <v>871</v>
      </c>
      <c r="AX585" s="202" t="s">
        <v>857</v>
      </c>
      <c r="AY585" s="204" t="s">
        <v>858</v>
      </c>
    </row>
    <row r="586" spans="2:65" s="202" customFormat="1" ht="11.25" x14ac:dyDescent="0.25">
      <c r="B586" s="203"/>
      <c r="D586" s="196" t="s">
        <v>869</v>
      </c>
      <c r="E586" s="204" t="s">
        <v>792</v>
      </c>
      <c r="F586" s="205" t="s">
        <v>3251</v>
      </c>
      <c r="H586" s="206">
        <v>11.88</v>
      </c>
      <c r="L586" s="203"/>
      <c r="M586" s="207"/>
      <c r="T586" s="208"/>
      <c r="AT586" s="204" t="s">
        <v>869</v>
      </c>
      <c r="AU586" s="204" t="s">
        <v>240</v>
      </c>
      <c r="AV586" s="202" t="s">
        <v>240</v>
      </c>
      <c r="AW586" s="202" t="s">
        <v>871</v>
      </c>
      <c r="AX586" s="202" t="s">
        <v>857</v>
      </c>
      <c r="AY586" s="204" t="s">
        <v>858</v>
      </c>
    </row>
    <row r="587" spans="2:65" s="202" customFormat="1" ht="11.25" x14ac:dyDescent="0.25">
      <c r="B587" s="203"/>
      <c r="D587" s="196" t="s">
        <v>869</v>
      </c>
      <c r="E587" s="204" t="s">
        <v>792</v>
      </c>
      <c r="F587" s="205" t="s">
        <v>3252</v>
      </c>
      <c r="H587" s="206">
        <v>7.02</v>
      </c>
      <c r="L587" s="203"/>
      <c r="M587" s="207"/>
      <c r="T587" s="208"/>
      <c r="AT587" s="204" t="s">
        <v>869</v>
      </c>
      <c r="AU587" s="204" t="s">
        <v>240</v>
      </c>
      <c r="AV587" s="202" t="s">
        <v>240</v>
      </c>
      <c r="AW587" s="202" t="s">
        <v>871</v>
      </c>
      <c r="AX587" s="202" t="s">
        <v>857</v>
      </c>
      <c r="AY587" s="204" t="s">
        <v>858</v>
      </c>
    </row>
    <row r="588" spans="2:65" s="202" customFormat="1" ht="11.25" x14ac:dyDescent="0.25">
      <c r="B588" s="203"/>
      <c r="D588" s="196" t="s">
        <v>869</v>
      </c>
      <c r="E588" s="204" t="s">
        <v>792</v>
      </c>
      <c r="F588" s="205" t="s">
        <v>3253</v>
      </c>
      <c r="H588" s="206">
        <v>18.09</v>
      </c>
      <c r="L588" s="203"/>
      <c r="M588" s="207"/>
      <c r="T588" s="208"/>
      <c r="AT588" s="204" t="s">
        <v>869</v>
      </c>
      <c r="AU588" s="204" t="s">
        <v>240</v>
      </c>
      <c r="AV588" s="202" t="s">
        <v>240</v>
      </c>
      <c r="AW588" s="202" t="s">
        <v>871</v>
      </c>
      <c r="AX588" s="202" t="s">
        <v>857</v>
      </c>
      <c r="AY588" s="204" t="s">
        <v>858</v>
      </c>
    </row>
    <row r="589" spans="2:65" s="202" customFormat="1" ht="11.25" x14ac:dyDescent="0.25">
      <c r="B589" s="203"/>
      <c r="D589" s="196" t="s">
        <v>869</v>
      </c>
      <c r="E589" s="204" t="s">
        <v>792</v>
      </c>
      <c r="F589" s="205" t="s">
        <v>6475</v>
      </c>
      <c r="H589" s="206">
        <v>50</v>
      </c>
      <c r="L589" s="203"/>
      <c r="M589" s="207"/>
      <c r="T589" s="208"/>
      <c r="AT589" s="204" t="s">
        <v>869</v>
      </c>
      <c r="AU589" s="204" t="s">
        <v>240</v>
      </c>
      <c r="AV589" s="202" t="s">
        <v>240</v>
      </c>
      <c r="AW589" s="202" t="s">
        <v>871</v>
      </c>
      <c r="AX589" s="202" t="s">
        <v>857</v>
      </c>
      <c r="AY589" s="204" t="s">
        <v>858</v>
      </c>
    </row>
    <row r="590" spans="2:65" s="119" customFormat="1" ht="33" customHeight="1" x14ac:dyDescent="0.25">
      <c r="B590" s="120"/>
      <c r="C590" s="418" t="s">
        <v>1402</v>
      </c>
      <c r="D590" s="418" t="s">
        <v>512</v>
      </c>
      <c r="E590" s="419" t="s">
        <v>147</v>
      </c>
      <c r="F590" s="420" t="s">
        <v>148</v>
      </c>
      <c r="G590" s="421" t="s">
        <v>51</v>
      </c>
      <c r="H590" s="422">
        <v>37.999000000000002</v>
      </c>
      <c r="I590" s="423"/>
      <c r="J590" s="423">
        <f>ROUND(I590*H590,2)</f>
        <v>0</v>
      </c>
      <c r="K590" s="420" t="s">
        <v>862</v>
      </c>
      <c r="L590" s="120"/>
      <c r="M590" s="190" t="s">
        <v>792</v>
      </c>
      <c r="N590" s="191" t="s">
        <v>809</v>
      </c>
      <c r="O590" s="192">
        <v>3.2130000000000001</v>
      </c>
      <c r="P590" s="192">
        <f>O590*H590</f>
        <v>122.09078700000001</v>
      </c>
      <c r="Q590" s="192">
        <v>2.3010199999999998</v>
      </c>
      <c r="R590" s="192">
        <f>Q590*H590</f>
        <v>87.436458979999998</v>
      </c>
      <c r="S590" s="192">
        <v>0</v>
      </c>
      <c r="T590" s="193">
        <f>S590*H590</f>
        <v>0</v>
      </c>
      <c r="AR590" s="194" t="s">
        <v>863</v>
      </c>
      <c r="AT590" s="194" t="s">
        <v>512</v>
      </c>
      <c r="AU590" s="194" t="s">
        <v>240</v>
      </c>
      <c r="AY590" s="112" t="s">
        <v>858</v>
      </c>
      <c r="BE590" s="195">
        <f>IF(N590="základní",J590,0)</f>
        <v>0</v>
      </c>
      <c r="BF590" s="195">
        <f>IF(N590="snížená",J590,0)</f>
        <v>0</v>
      </c>
      <c r="BG590" s="195">
        <f>IF(N590="zákl. přenesená",J590,0)</f>
        <v>0</v>
      </c>
      <c r="BH590" s="195">
        <f>IF(N590="sníž. přenesená",J590,0)</f>
        <v>0</v>
      </c>
      <c r="BI590" s="195">
        <f>IF(N590="nulová",J590,0)</f>
        <v>0</v>
      </c>
      <c r="BJ590" s="112" t="s">
        <v>544</v>
      </c>
      <c r="BK590" s="195">
        <f>ROUND(I590*H590,2)</f>
        <v>0</v>
      </c>
      <c r="BL590" s="112" t="s">
        <v>863</v>
      </c>
      <c r="BM590" s="194" t="s">
        <v>3254</v>
      </c>
    </row>
    <row r="591" spans="2:65" s="119" customFormat="1" ht="19.5" x14ac:dyDescent="0.25">
      <c r="B591" s="120"/>
      <c r="D591" s="196" t="s">
        <v>865</v>
      </c>
      <c r="F591" s="197" t="s">
        <v>1688</v>
      </c>
      <c r="L591" s="120"/>
      <c r="M591" s="198"/>
      <c r="T591" s="199"/>
      <c r="AT591" s="112" t="s">
        <v>865</v>
      </c>
      <c r="AU591" s="112" t="s">
        <v>240</v>
      </c>
    </row>
    <row r="592" spans="2:65" s="119" customFormat="1" x14ac:dyDescent="0.25">
      <c r="B592" s="120"/>
      <c r="D592" s="200" t="s">
        <v>867</v>
      </c>
      <c r="F592" s="472" t="s">
        <v>1689</v>
      </c>
      <c r="L592" s="120"/>
      <c r="M592" s="198"/>
      <c r="T592" s="199"/>
      <c r="AT592" s="112" t="s">
        <v>867</v>
      </c>
      <c r="AU592" s="112" t="s">
        <v>240</v>
      </c>
    </row>
    <row r="593" spans="2:65" s="202" customFormat="1" ht="33.75" x14ac:dyDescent="0.25">
      <c r="B593" s="203"/>
      <c r="D593" s="196" t="s">
        <v>869</v>
      </c>
      <c r="E593" s="204" t="s">
        <v>792</v>
      </c>
      <c r="F593" s="205" t="s">
        <v>6513</v>
      </c>
      <c r="H593" s="206">
        <v>37.999000000000002</v>
      </c>
      <c r="L593" s="203"/>
      <c r="M593" s="207"/>
      <c r="T593" s="208"/>
      <c r="AT593" s="204" t="s">
        <v>869</v>
      </c>
      <c r="AU593" s="204" t="s">
        <v>240</v>
      </c>
      <c r="AV593" s="202" t="s">
        <v>240</v>
      </c>
      <c r="AW593" s="202" t="s">
        <v>871</v>
      </c>
      <c r="AX593" s="202" t="s">
        <v>857</v>
      </c>
      <c r="AY593" s="204" t="s">
        <v>858</v>
      </c>
    </row>
    <row r="594" spans="2:65" s="119" customFormat="1" ht="24.2" customHeight="1" x14ac:dyDescent="0.25">
      <c r="B594" s="120"/>
      <c r="C594" s="418" t="s">
        <v>1408</v>
      </c>
      <c r="D594" s="418" t="s">
        <v>512</v>
      </c>
      <c r="E594" s="419" t="s">
        <v>690</v>
      </c>
      <c r="F594" s="420" t="s">
        <v>691</v>
      </c>
      <c r="G594" s="421" t="s">
        <v>51</v>
      </c>
      <c r="H594" s="422">
        <v>1</v>
      </c>
      <c r="I594" s="423"/>
      <c r="J594" s="423">
        <f>ROUND(I594*H594,2)</f>
        <v>0</v>
      </c>
      <c r="K594" s="420" t="s">
        <v>862</v>
      </c>
      <c r="L594" s="120"/>
      <c r="M594" s="190" t="s">
        <v>792</v>
      </c>
      <c r="N594" s="191" t="s">
        <v>809</v>
      </c>
      <c r="O594" s="192">
        <v>4.4000000000000004</v>
      </c>
      <c r="P594" s="192">
        <f>O594*H594</f>
        <v>4.4000000000000004</v>
      </c>
      <c r="Q594" s="192">
        <v>2.5018699999999998</v>
      </c>
      <c r="R594" s="192">
        <f>Q594*H594</f>
        <v>2.5018699999999998</v>
      </c>
      <c r="S594" s="192">
        <v>0</v>
      </c>
      <c r="T594" s="193">
        <f>S594*H594</f>
        <v>0</v>
      </c>
      <c r="AR594" s="194" t="s">
        <v>863</v>
      </c>
      <c r="AT594" s="194" t="s">
        <v>512</v>
      </c>
      <c r="AU594" s="194" t="s">
        <v>240</v>
      </c>
      <c r="AY594" s="112" t="s">
        <v>858</v>
      </c>
      <c r="BE594" s="195">
        <f>IF(N594="základní",J594,0)</f>
        <v>0</v>
      </c>
      <c r="BF594" s="195">
        <f>IF(N594="snížená",J594,0)</f>
        <v>0</v>
      </c>
      <c r="BG594" s="195">
        <f>IF(N594="zákl. přenesená",J594,0)</f>
        <v>0</v>
      </c>
      <c r="BH594" s="195">
        <f>IF(N594="sníž. přenesená",J594,0)</f>
        <v>0</v>
      </c>
      <c r="BI594" s="195">
        <f>IF(N594="nulová",J594,0)</f>
        <v>0</v>
      </c>
      <c r="BJ594" s="112" t="s">
        <v>544</v>
      </c>
      <c r="BK594" s="195">
        <f>ROUND(I594*H594,2)</f>
        <v>0</v>
      </c>
      <c r="BL594" s="112" t="s">
        <v>863</v>
      </c>
      <c r="BM594" s="194" t="s">
        <v>3255</v>
      </c>
    </row>
    <row r="595" spans="2:65" s="119" customFormat="1" ht="19.5" x14ac:dyDescent="0.25">
      <c r="B595" s="120"/>
      <c r="D595" s="196" t="s">
        <v>865</v>
      </c>
      <c r="F595" s="197" t="s">
        <v>3256</v>
      </c>
      <c r="L595" s="120"/>
      <c r="M595" s="198"/>
      <c r="T595" s="199"/>
      <c r="AT595" s="112" t="s">
        <v>865</v>
      </c>
      <c r="AU595" s="112" t="s">
        <v>240</v>
      </c>
    </row>
    <row r="596" spans="2:65" s="119" customFormat="1" x14ac:dyDescent="0.25">
      <c r="B596" s="120"/>
      <c r="D596" s="200" t="s">
        <v>867</v>
      </c>
      <c r="F596" s="472" t="s">
        <v>3257</v>
      </c>
      <c r="L596" s="120"/>
      <c r="M596" s="198"/>
      <c r="T596" s="199"/>
      <c r="AT596" s="112" t="s">
        <v>867</v>
      </c>
      <c r="AU596" s="112" t="s">
        <v>240</v>
      </c>
    </row>
    <row r="597" spans="2:65" s="202" customFormat="1" ht="33.75" x14ac:dyDescent="0.25">
      <c r="B597" s="203"/>
      <c r="D597" s="196" t="s">
        <v>869</v>
      </c>
      <c r="E597" s="204" t="s">
        <v>792</v>
      </c>
      <c r="F597" s="205" t="s">
        <v>6514</v>
      </c>
      <c r="H597" s="206">
        <v>1</v>
      </c>
      <c r="L597" s="203"/>
      <c r="M597" s="207"/>
      <c r="T597" s="208"/>
      <c r="AT597" s="204" t="s">
        <v>869</v>
      </c>
      <c r="AU597" s="204" t="s">
        <v>240</v>
      </c>
      <c r="AV597" s="202" t="s">
        <v>240</v>
      </c>
      <c r="AW597" s="202" t="s">
        <v>871</v>
      </c>
      <c r="AX597" s="202" t="s">
        <v>857</v>
      </c>
      <c r="AY597" s="204" t="s">
        <v>858</v>
      </c>
    </row>
    <row r="598" spans="2:65" s="119" customFormat="1" ht="24.2" customHeight="1" x14ac:dyDescent="0.25">
      <c r="B598" s="120"/>
      <c r="C598" s="418" t="s">
        <v>1415</v>
      </c>
      <c r="D598" s="418" t="s">
        <v>512</v>
      </c>
      <c r="E598" s="419" t="s">
        <v>1691</v>
      </c>
      <c r="F598" s="420" t="s">
        <v>1692</v>
      </c>
      <c r="G598" s="421" t="s">
        <v>51</v>
      </c>
      <c r="H598" s="422">
        <v>37.999000000000002</v>
      </c>
      <c r="I598" s="423"/>
      <c r="J598" s="423">
        <f>ROUND(I598*H598,2)</f>
        <v>0</v>
      </c>
      <c r="K598" s="420" t="s">
        <v>862</v>
      </c>
      <c r="L598" s="120"/>
      <c r="M598" s="190" t="s">
        <v>792</v>
      </c>
      <c r="N598" s="191" t="s">
        <v>809</v>
      </c>
      <c r="O598" s="192">
        <v>2.7</v>
      </c>
      <c r="P598" s="192">
        <f>O598*H598</f>
        <v>102.59730000000002</v>
      </c>
      <c r="Q598" s="192">
        <v>0</v>
      </c>
      <c r="R598" s="192">
        <f>Q598*H598</f>
        <v>0</v>
      </c>
      <c r="S598" s="192">
        <v>0</v>
      </c>
      <c r="T598" s="193">
        <f>S598*H598</f>
        <v>0</v>
      </c>
      <c r="AR598" s="194" t="s">
        <v>863</v>
      </c>
      <c r="AT598" s="194" t="s">
        <v>512</v>
      </c>
      <c r="AU598" s="194" t="s">
        <v>240</v>
      </c>
      <c r="AY598" s="112" t="s">
        <v>858</v>
      </c>
      <c r="BE598" s="195">
        <f>IF(N598="základní",J598,0)</f>
        <v>0</v>
      </c>
      <c r="BF598" s="195">
        <f>IF(N598="snížená",J598,0)</f>
        <v>0</v>
      </c>
      <c r="BG598" s="195">
        <f>IF(N598="zákl. přenesená",J598,0)</f>
        <v>0</v>
      </c>
      <c r="BH598" s="195">
        <f>IF(N598="sníž. přenesená",J598,0)</f>
        <v>0</v>
      </c>
      <c r="BI598" s="195">
        <f>IF(N598="nulová",J598,0)</f>
        <v>0</v>
      </c>
      <c r="BJ598" s="112" t="s">
        <v>544</v>
      </c>
      <c r="BK598" s="195">
        <f>ROUND(I598*H598,2)</f>
        <v>0</v>
      </c>
      <c r="BL598" s="112" t="s">
        <v>863</v>
      </c>
      <c r="BM598" s="194" t="s">
        <v>3258</v>
      </c>
    </row>
    <row r="599" spans="2:65" s="119" customFormat="1" ht="19.5" x14ac:dyDescent="0.25">
      <c r="B599" s="120"/>
      <c r="D599" s="196" t="s">
        <v>865</v>
      </c>
      <c r="F599" s="197" t="s">
        <v>1694</v>
      </c>
      <c r="L599" s="120"/>
      <c r="M599" s="198"/>
      <c r="T599" s="199"/>
      <c r="AT599" s="112" t="s">
        <v>865</v>
      </c>
      <c r="AU599" s="112" t="s">
        <v>240</v>
      </c>
    </row>
    <row r="600" spans="2:65" s="119" customFormat="1" x14ac:dyDescent="0.25">
      <c r="B600" s="120"/>
      <c r="D600" s="200" t="s">
        <v>867</v>
      </c>
      <c r="F600" s="472" t="s">
        <v>1695</v>
      </c>
      <c r="L600" s="120"/>
      <c r="M600" s="198"/>
      <c r="T600" s="199"/>
      <c r="AT600" s="112" t="s">
        <v>867</v>
      </c>
      <c r="AU600" s="112" t="s">
        <v>240</v>
      </c>
    </row>
    <row r="601" spans="2:65" s="202" customFormat="1" ht="33.75" x14ac:dyDescent="0.25">
      <c r="B601" s="203"/>
      <c r="D601" s="196" t="s">
        <v>869</v>
      </c>
      <c r="E601" s="204" t="s">
        <v>792</v>
      </c>
      <c r="F601" s="205" t="s">
        <v>6513</v>
      </c>
      <c r="H601" s="206">
        <v>37.999000000000002</v>
      </c>
      <c r="L601" s="203"/>
      <c r="M601" s="207"/>
      <c r="T601" s="208"/>
      <c r="AT601" s="204" t="s">
        <v>869</v>
      </c>
      <c r="AU601" s="204" t="s">
        <v>240</v>
      </c>
      <c r="AV601" s="202" t="s">
        <v>240</v>
      </c>
      <c r="AW601" s="202" t="s">
        <v>871</v>
      </c>
      <c r="AX601" s="202" t="s">
        <v>857</v>
      </c>
      <c r="AY601" s="204" t="s">
        <v>858</v>
      </c>
    </row>
    <row r="602" spans="2:65" s="119" customFormat="1" ht="33" customHeight="1" x14ac:dyDescent="0.25">
      <c r="B602" s="120"/>
      <c r="C602" s="418" t="s">
        <v>1422</v>
      </c>
      <c r="D602" s="418" t="s">
        <v>512</v>
      </c>
      <c r="E602" s="419" t="s">
        <v>149</v>
      </c>
      <c r="F602" s="420" t="s">
        <v>150</v>
      </c>
      <c r="G602" s="421" t="s">
        <v>51</v>
      </c>
      <c r="H602" s="422">
        <v>37.999000000000002</v>
      </c>
      <c r="I602" s="423"/>
      <c r="J602" s="423">
        <f>ROUND(I602*H602,2)</f>
        <v>0</v>
      </c>
      <c r="K602" s="420" t="s">
        <v>862</v>
      </c>
      <c r="L602" s="120"/>
      <c r="M602" s="190" t="s">
        <v>792</v>
      </c>
      <c r="N602" s="191" t="s">
        <v>809</v>
      </c>
      <c r="O602" s="192">
        <v>0.82</v>
      </c>
      <c r="P602" s="192">
        <f>O602*H602</f>
        <v>31.159179999999999</v>
      </c>
      <c r="Q602" s="192">
        <v>0</v>
      </c>
      <c r="R602" s="192">
        <f>Q602*H602</f>
        <v>0</v>
      </c>
      <c r="S602" s="192">
        <v>0</v>
      </c>
      <c r="T602" s="193">
        <f>S602*H602</f>
        <v>0</v>
      </c>
      <c r="AR602" s="194" t="s">
        <v>863</v>
      </c>
      <c r="AT602" s="194" t="s">
        <v>512</v>
      </c>
      <c r="AU602" s="194" t="s">
        <v>240</v>
      </c>
      <c r="AY602" s="112" t="s">
        <v>858</v>
      </c>
      <c r="BE602" s="195">
        <f>IF(N602="základní",J602,0)</f>
        <v>0</v>
      </c>
      <c r="BF602" s="195">
        <f>IF(N602="snížená",J602,0)</f>
        <v>0</v>
      </c>
      <c r="BG602" s="195">
        <f>IF(N602="zákl. přenesená",J602,0)</f>
        <v>0</v>
      </c>
      <c r="BH602" s="195">
        <f>IF(N602="sníž. přenesená",J602,0)</f>
        <v>0</v>
      </c>
      <c r="BI602" s="195">
        <f>IF(N602="nulová",J602,0)</f>
        <v>0</v>
      </c>
      <c r="BJ602" s="112" t="s">
        <v>544</v>
      </c>
      <c r="BK602" s="195">
        <f>ROUND(I602*H602,2)</f>
        <v>0</v>
      </c>
      <c r="BL602" s="112" t="s">
        <v>863</v>
      </c>
      <c r="BM602" s="194" t="s">
        <v>3259</v>
      </c>
    </row>
    <row r="603" spans="2:65" s="119" customFormat="1" ht="29.25" x14ac:dyDescent="0.25">
      <c r="B603" s="120"/>
      <c r="D603" s="196" t="s">
        <v>865</v>
      </c>
      <c r="F603" s="197" t="s">
        <v>1698</v>
      </c>
      <c r="L603" s="120"/>
      <c r="M603" s="198"/>
      <c r="T603" s="199"/>
      <c r="AT603" s="112" t="s">
        <v>865</v>
      </c>
      <c r="AU603" s="112" t="s">
        <v>240</v>
      </c>
    </row>
    <row r="604" spans="2:65" s="119" customFormat="1" x14ac:dyDescent="0.25">
      <c r="B604" s="120"/>
      <c r="D604" s="200" t="s">
        <v>867</v>
      </c>
      <c r="F604" s="472" t="s">
        <v>1699</v>
      </c>
      <c r="L604" s="120"/>
      <c r="M604" s="198"/>
      <c r="T604" s="199"/>
      <c r="AT604" s="112" t="s">
        <v>867</v>
      </c>
      <c r="AU604" s="112" t="s">
        <v>240</v>
      </c>
    </row>
    <row r="605" spans="2:65" s="202" customFormat="1" ht="33.75" x14ac:dyDescent="0.25">
      <c r="B605" s="203"/>
      <c r="D605" s="196" t="s">
        <v>869</v>
      </c>
      <c r="E605" s="204" t="s">
        <v>792</v>
      </c>
      <c r="F605" s="205" t="s">
        <v>6513</v>
      </c>
      <c r="H605" s="206">
        <v>37.999000000000002</v>
      </c>
      <c r="L605" s="203"/>
      <c r="M605" s="207"/>
      <c r="T605" s="208"/>
      <c r="AT605" s="204" t="s">
        <v>869</v>
      </c>
      <c r="AU605" s="204" t="s">
        <v>240</v>
      </c>
      <c r="AV605" s="202" t="s">
        <v>240</v>
      </c>
      <c r="AW605" s="202" t="s">
        <v>871</v>
      </c>
      <c r="AX605" s="202" t="s">
        <v>857</v>
      </c>
      <c r="AY605" s="204" t="s">
        <v>858</v>
      </c>
    </row>
    <row r="606" spans="2:65" s="119" customFormat="1" ht="16.5" customHeight="1" x14ac:dyDescent="0.25">
      <c r="B606" s="120"/>
      <c r="C606" s="418" t="s">
        <v>1429</v>
      </c>
      <c r="D606" s="418" t="s">
        <v>512</v>
      </c>
      <c r="E606" s="419" t="s">
        <v>1701</v>
      </c>
      <c r="F606" s="420" t="s">
        <v>1702</v>
      </c>
      <c r="G606" s="421" t="s">
        <v>51</v>
      </c>
      <c r="H606" s="422">
        <v>37.999000000000002</v>
      </c>
      <c r="I606" s="423"/>
      <c r="J606" s="423">
        <f>ROUND(I606*H606,2)</f>
        <v>0</v>
      </c>
      <c r="K606" s="420" t="s">
        <v>862</v>
      </c>
      <c r="L606" s="120"/>
      <c r="M606" s="190" t="s">
        <v>792</v>
      </c>
      <c r="N606" s="191" t="s">
        <v>809</v>
      </c>
      <c r="O606" s="192">
        <v>0</v>
      </c>
      <c r="P606" s="192">
        <f>O606*H606</f>
        <v>0</v>
      </c>
      <c r="Q606" s="192">
        <v>3.0200000000000001E-3</v>
      </c>
      <c r="R606" s="192">
        <f>Q606*H606</f>
        <v>0.11475698000000001</v>
      </c>
      <c r="S606" s="192">
        <v>0</v>
      </c>
      <c r="T606" s="193">
        <f>S606*H606</f>
        <v>0</v>
      </c>
      <c r="AR606" s="194" t="s">
        <v>863</v>
      </c>
      <c r="AT606" s="194" t="s">
        <v>512</v>
      </c>
      <c r="AU606" s="194" t="s">
        <v>240</v>
      </c>
      <c r="AY606" s="112" t="s">
        <v>858</v>
      </c>
      <c r="BE606" s="195">
        <f>IF(N606="základní",J606,0)</f>
        <v>0</v>
      </c>
      <c r="BF606" s="195">
        <f>IF(N606="snížená",J606,0)</f>
        <v>0</v>
      </c>
      <c r="BG606" s="195">
        <f>IF(N606="zákl. přenesená",J606,0)</f>
        <v>0</v>
      </c>
      <c r="BH606" s="195">
        <f>IF(N606="sníž. přenesená",J606,0)</f>
        <v>0</v>
      </c>
      <c r="BI606" s="195">
        <f>IF(N606="nulová",J606,0)</f>
        <v>0</v>
      </c>
      <c r="BJ606" s="112" t="s">
        <v>544</v>
      </c>
      <c r="BK606" s="195">
        <f>ROUND(I606*H606,2)</f>
        <v>0</v>
      </c>
      <c r="BL606" s="112" t="s">
        <v>863</v>
      </c>
      <c r="BM606" s="194" t="s">
        <v>3260</v>
      </c>
    </row>
    <row r="607" spans="2:65" s="119" customFormat="1" ht="19.5" x14ac:dyDescent="0.25">
      <c r="B607" s="120"/>
      <c r="D607" s="196" t="s">
        <v>865</v>
      </c>
      <c r="F607" s="197" t="s">
        <v>1704</v>
      </c>
      <c r="L607" s="120"/>
      <c r="M607" s="198"/>
      <c r="T607" s="199"/>
      <c r="AT607" s="112" t="s">
        <v>865</v>
      </c>
      <c r="AU607" s="112" t="s">
        <v>240</v>
      </c>
    </row>
    <row r="608" spans="2:65" s="119" customFormat="1" x14ac:dyDescent="0.25">
      <c r="B608" s="120"/>
      <c r="D608" s="200" t="s">
        <v>867</v>
      </c>
      <c r="F608" s="472" t="s">
        <v>1705</v>
      </c>
      <c r="L608" s="120"/>
      <c r="M608" s="198"/>
      <c r="T608" s="199"/>
      <c r="AT608" s="112" t="s">
        <v>867</v>
      </c>
      <c r="AU608" s="112" t="s">
        <v>240</v>
      </c>
    </row>
    <row r="609" spans="2:65" s="119" customFormat="1" ht="16.5" customHeight="1" x14ac:dyDescent="0.25">
      <c r="B609" s="120"/>
      <c r="C609" s="418" t="s">
        <v>1437</v>
      </c>
      <c r="D609" s="418" t="s">
        <v>512</v>
      </c>
      <c r="E609" s="419" t="s">
        <v>151</v>
      </c>
      <c r="F609" s="420" t="s">
        <v>152</v>
      </c>
      <c r="G609" s="421" t="s">
        <v>66</v>
      </c>
      <c r="H609" s="422">
        <v>10</v>
      </c>
      <c r="I609" s="423"/>
      <c r="J609" s="423">
        <f>ROUND(I609*H609,2)</f>
        <v>0</v>
      </c>
      <c r="K609" s="420" t="s">
        <v>862</v>
      </c>
      <c r="L609" s="120"/>
      <c r="M609" s="190" t="s">
        <v>792</v>
      </c>
      <c r="N609" s="191" t="s">
        <v>809</v>
      </c>
      <c r="O609" s="192">
        <v>0.44</v>
      </c>
      <c r="P609" s="192">
        <f>O609*H609</f>
        <v>4.4000000000000004</v>
      </c>
      <c r="Q609" s="192">
        <v>1.6070000000000001E-2</v>
      </c>
      <c r="R609" s="192">
        <f>Q609*H609</f>
        <v>0.16070000000000001</v>
      </c>
      <c r="S609" s="192">
        <v>0</v>
      </c>
      <c r="T609" s="193">
        <f>S609*H609</f>
        <v>0</v>
      </c>
      <c r="AR609" s="194" t="s">
        <v>863</v>
      </c>
      <c r="AT609" s="194" t="s">
        <v>512</v>
      </c>
      <c r="AU609" s="194" t="s">
        <v>240</v>
      </c>
      <c r="AY609" s="112" t="s">
        <v>858</v>
      </c>
      <c r="BE609" s="195">
        <f>IF(N609="základní",J609,0)</f>
        <v>0</v>
      </c>
      <c r="BF609" s="195">
        <f>IF(N609="snížená",J609,0)</f>
        <v>0</v>
      </c>
      <c r="BG609" s="195">
        <f>IF(N609="zákl. přenesená",J609,0)</f>
        <v>0</v>
      </c>
      <c r="BH609" s="195">
        <f>IF(N609="sníž. přenesená",J609,0)</f>
        <v>0</v>
      </c>
      <c r="BI609" s="195">
        <f>IF(N609="nulová",J609,0)</f>
        <v>0</v>
      </c>
      <c r="BJ609" s="112" t="s">
        <v>544</v>
      </c>
      <c r="BK609" s="195">
        <f>ROUND(I609*H609,2)</f>
        <v>0</v>
      </c>
      <c r="BL609" s="112" t="s">
        <v>863</v>
      </c>
      <c r="BM609" s="194" t="s">
        <v>3261</v>
      </c>
    </row>
    <row r="610" spans="2:65" s="119" customFormat="1" x14ac:dyDescent="0.25">
      <c r="B610" s="120"/>
      <c r="D610" s="196" t="s">
        <v>865</v>
      </c>
      <c r="F610" s="197" t="s">
        <v>1708</v>
      </c>
      <c r="L610" s="120"/>
      <c r="M610" s="198"/>
      <c r="T610" s="199"/>
      <c r="AT610" s="112" t="s">
        <v>865</v>
      </c>
      <c r="AU610" s="112" t="s">
        <v>240</v>
      </c>
    </row>
    <row r="611" spans="2:65" s="119" customFormat="1" x14ac:dyDescent="0.25">
      <c r="B611" s="120"/>
      <c r="D611" s="200" t="s">
        <v>867</v>
      </c>
      <c r="F611" s="472" t="s">
        <v>1709</v>
      </c>
      <c r="L611" s="120"/>
      <c r="M611" s="198"/>
      <c r="T611" s="199"/>
      <c r="AT611" s="112" t="s">
        <v>867</v>
      </c>
      <c r="AU611" s="112" t="s">
        <v>240</v>
      </c>
    </row>
    <row r="612" spans="2:65" s="202" customFormat="1" ht="11.25" x14ac:dyDescent="0.25">
      <c r="B612" s="203"/>
      <c r="D612" s="196" t="s">
        <v>869</v>
      </c>
      <c r="E612" s="204" t="s">
        <v>792</v>
      </c>
      <c r="F612" s="205" t="s">
        <v>3262</v>
      </c>
      <c r="H612" s="206">
        <v>10</v>
      </c>
      <c r="L612" s="203"/>
      <c r="M612" s="207"/>
      <c r="T612" s="208"/>
      <c r="AT612" s="204" t="s">
        <v>869</v>
      </c>
      <c r="AU612" s="204" t="s">
        <v>240</v>
      </c>
      <c r="AV612" s="202" t="s">
        <v>240</v>
      </c>
      <c r="AW612" s="202" t="s">
        <v>871</v>
      </c>
      <c r="AX612" s="202" t="s">
        <v>857</v>
      </c>
      <c r="AY612" s="204" t="s">
        <v>858</v>
      </c>
    </row>
    <row r="613" spans="2:65" s="119" customFormat="1" ht="16.5" customHeight="1" x14ac:dyDescent="0.25">
      <c r="B613" s="120"/>
      <c r="C613" s="418" t="s">
        <v>1445</v>
      </c>
      <c r="D613" s="418" t="s">
        <v>512</v>
      </c>
      <c r="E613" s="419" t="s">
        <v>153</v>
      </c>
      <c r="F613" s="420" t="s">
        <v>154</v>
      </c>
      <c r="G613" s="421" t="s">
        <v>66</v>
      </c>
      <c r="H613" s="422">
        <v>10</v>
      </c>
      <c r="I613" s="423"/>
      <c r="J613" s="423">
        <f>ROUND(I613*H613,2)</f>
        <v>0</v>
      </c>
      <c r="K613" s="420" t="s">
        <v>862</v>
      </c>
      <c r="L613" s="120"/>
      <c r="M613" s="190" t="s">
        <v>792</v>
      </c>
      <c r="N613" s="191" t="s">
        <v>809</v>
      </c>
      <c r="O613" s="192">
        <v>0.24</v>
      </c>
      <c r="P613" s="192">
        <f>O613*H613</f>
        <v>2.4</v>
      </c>
      <c r="Q613" s="192">
        <v>0</v>
      </c>
      <c r="R613" s="192">
        <f>Q613*H613</f>
        <v>0</v>
      </c>
      <c r="S613" s="192">
        <v>0</v>
      </c>
      <c r="T613" s="193">
        <f>S613*H613</f>
        <v>0</v>
      </c>
      <c r="AR613" s="194" t="s">
        <v>863</v>
      </c>
      <c r="AT613" s="194" t="s">
        <v>512</v>
      </c>
      <c r="AU613" s="194" t="s">
        <v>240</v>
      </c>
      <c r="AY613" s="112" t="s">
        <v>858</v>
      </c>
      <c r="BE613" s="195">
        <f>IF(N613="základní",J613,0)</f>
        <v>0</v>
      </c>
      <c r="BF613" s="195">
        <f>IF(N613="snížená",J613,0)</f>
        <v>0</v>
      </c>
      <c r="BG613" s="195">
        <f>IF(N613="zákl. přenesená",J613,0)</f>
        <v>0</v>
      </c>
      <c r="BH613" s="195">
        <f>IF(N613="sníž. přenesená",J613,0)</f>
        <v>0</v>
      </c>
      <c r="BI613" s="195">
        <f>IF(N613="nulová",J613,0)</f>
        <v>0</v>
      </c>
      <c r="BJ613" s="112" t="s">
        <v>544</v>
      </c>
      <c r="BK613" s="195">
        <f>ROUND(I613*H613,2)</f>
        <v>0</v>
      </c>
      <c r="BL613" s="112" t="s">
        <v>863</v>
      </c>
      <c r="BM613" s="194" t="s">
        <v>3263</v>
      </c>
    </row>
    <row r="614" spans="2:65" s="119" customFormat="1" x14ac:dyDescent="0.25">
      <c r="B614" s="120"/>
      <c r="D614" s="196" t="s">
        <v>865</v>
      </c>
      <c r="F614" s="197" t="s">
        <v>1713</v>
      </c>
      <c r="L614" s="120"/>
      <c r="M614" s="198"/>
      <c r="T614" s="199"/>
      <c r="AT614" s="112" t="s">
        <v>865</v>
      </c>
      <c r="AU614" s="112" t="s">
        <v>240</v>
      </c>
    </row>
    <row r="615" spans="2:65" s="119" customFormat="1" x14ac:dyDescent="0.25">
      <c r="B615" s="120"/>
      <c r="D615" s="200" t="s">
        <v>867</v>
      </c>
      <c r="F615" s="472" t="s">
        <v>1714</v>
      </c>
      <c r="L615" s="120"/>
      <c r="M615" s="198"/>
      <c r="T615" s="199"/>
      <c r="AT615" s="112" t="s">
        <v>867</v>
      </c>
      <c r="AU615" s="112" t="s">
        <v>240</v>
      </c>
    </row>
    <row r="616" spans="2:65" s="119" customFormat="1" ht="16.5" customHeight="1" x14ac:dyDescent="0.25">
      <c r="B616" s="120"/>
      <c r="C616" s="418" t="s">
        <v>1453</v>
      </c>
      <c r="D616" s="418" t="s">
        <v>512</v>
      </c>
      <c r="E616" s="419" t="s">
        <v>155</v>
      </c>
      <c r="F616" s="420" t="s">
        <v>156</v>
      </c>
      <c r="G616" s="421" t="s">
        <v>63</v>
      </c>
      <c r="H616" s="422">
        <v>1.1759999999999999</v>
      </c>
      <c r="I616" s="423"/>
      <c r="J616" s="423">
        <f>ROUND(I616*H616,2)</f>
        <v>0</v>
      </c>
      <c r="K616" s="420" t="s">
        <v>862</v>
      </c>
      <c r="L616" s="120"/>
      <c r="M616" s="190" t="s">
        <v>792</v>
      </c>
      <c r="N616" s="191" t="s">
        <v>809</v>
      </c>
      <c r="O616" s="192">
        <v>15.231</v>
      </c>
      <c r="P616" s="192">
        <f>O616*H616</f>
        <v>17.911655999999997</v>
      </c>
      <c r="Q616" s="192">
        <v>1.06277</v>
      </c>
      <c r="R616" s="192">
        <f>Q616*H616</f>
        <v>1.2498175199999999</v>
      </c>
      <c r="S616" s="192">
        <v>0</v>
      </c>
      <c r="T616" s="193">
        <f>S616*H616</f>
        <v>0</v>
      </c>
      <c r="AR616" s="194" t="s">
        <v>863</v>
      </c>
      <c r="AT616" s="194" t="s">
        <v>512</v>
      </c>
      <c r="AU616" s="194" t="s">
        <v>240</v>
      </c>
      <c r="AY616" s="112" t="s">
        <v>858</v>
      </c>
      <c r="BE616" s="195">
        <f>IF(N616="základní",J616,0)</f>
        <v>0</v>
      </c>
      <c r="BF616" s="195">
        <f>IF(N616="snížená",J616,0)</f>
        <v>0</v>
      </c>
      <c r="BG616" s="195">
        <f>IF(N616="zákl. přenesená",J616,0)</f>
        <v>0</v>
      </c>
      <c r="BH616" s="195">
        <f>IF(N616="sníž. přenesená",J616,0)</f>
        <v>0</v>
      </c>
      <c r="BI616" s="195">
        <f>IF(N616="nulová",J616,0)</f>
        <v>0</v>
      </c>
      <c r="BJ616" s="112" t="s">
        <v>544</v>
      </c>
      <c r="BK616" s="195">
        <f>ROUND(I616*H616,2)</f>
        <v>0</v>
      </c>
      <c r="BL616" s="112" t="s">
        <v>863</v>
      </c>
      <c r="BM616" s="194" t="s">
        <v>3264</v>
      </c>
    </row>
    <row r="617" spans="2:65" s="119" customFormat="1" x14ac:dyDescent="0.25">
      <c r="B617" s="120"/>
      <c r="D617" s="196" t="s">
        <v>865</v>
      </c>
      <c r="F617" s="197" t="s">
        <v>1717</v>
      </c>
      <c r="L617" s="120"/>
      <c r="M617" s="198"/>
      <c r="T617" s="199"/>
      <c r="AT617" s="112" t="s">
        <v>865</v>
      </c>
      <c r="AU617" s="112" t="s">
        <v>240</v>
      </c>
    </row>
    <row r="618" spans="2:65" s="119" customFormat="1" x14ac:dyDescent="0.25">
      <c r="B618" s="120"/>
      <c r="D618" s="200" t="s">
        <v>867</v>
      </c>
      <c r="F618" s="472" t="s">
        <v>1718</v>
      </c>
      <c r="L618" s="120"/>
      <c r="M618" s="198"/>
      <c r="T618" s="199"/>
      <c r="AT618" s="112" t="s">
        <v>867</v>
      </c>
      <c r="AU618" s="112" t="s">
        <v>240</v>
      </c>
    </row>
    <row r="619" spans="2:65" s="202" customFormat="1" ht="33.75" x14ac:dyDescent="0.25">
      <c r="B619" s="203"/>
      <c r="D619" s="196" t="s">
        <v>869</v>
      </c>
      <c r="E619" s="204" t="s">
        <v>792</v>
      </c>
      <c r="F619" s="205" t="s">
        <v>6515</v>
      </c>
      <c r="H619" s="206">
        <v>1019.1180000000001</v>
      </c>
      <c r="L619" s="203"/>
      <c r="M619" s="207"/>
      <c r="T619" s="208"/>
      <c r="AT619" s="204" t="s">
        <v>869</v>
      </c>
      <c r="AU619" s="204" t="s">
        <v>240</v>
      </c>
      <c r="AV619" s="202" t="s">
        <v>240</v>
      </c>
      <c r="AW619" s="202" t="s">
        <v>871</v>
      </c>
      <c r="AX619" s="202" t="s">
        <v>857</v>
      </c>
      <c r="AY619" s="204" t="s">
        <v>858</v>
      </c>
    </row>
    <row r="620" spans="2:65" s="202" customFormat="1" ht="11.25" x14ac:dyDescent="0.25">
      <c r="B620" s="203"/>
      <c r="D620" s="196" t="s">
        <v>869</v>
      </c>
      <c r="E620" s="204" t="s">
        <v>792</v>
      </c>
      <c r="F620" s="205" t="s">
        <v>6516</v>
      </c>
      <c r="H620" s="206">
        <v>156.47</v>
      </c>
      <c r="L620" s="203"/>
      <c r="M620" s="207"/>
      <c r="T620" s="208"/>
      <c r="AT620" s="204" t="s">
        <v>869</v>
      </c>
      <c r="AU620" s="204" t="s">
        <v>240</v>
      </c>
      <c r="AV620" s="202" t="s">
        <v>240</v>
      </c>
      <c r="AW620" s="202" t="s">
        <v>871</v>
      </c>
      <c r="AX620" s="202" t="s">
        <v>857</v>
      </c>
      <c r="AY620" s="204" t="s">
        <v>858</v>
      </c>
    </row>
    <row r="621" spans="2:65" s="202" customFormat="1" ht="11.25" x14ac:dyDescent="0.25">
      <c r="B621" s="203"/>
      <c r="D621" s="196" t="s">
        <v>869</v>
      </c>
      <c r="F621" s="205" t="s">
        <v>6517</v>
      </c>
      <c r="H621" s="206">
        <v>1.1759999999999999</v>
      </c>
      <c r="L621" s="203"/>
      <c r="M621" s="207"/>
      <c r="T621" s="208"/>
      <c r="AT621" s="204" t="s">
        <v>869</v>
      </c>
      <c r="AU621" s="204" t="s">
        <v>240</v>
      </c>
      <c r="AV621" s="202" t="s">
        <v>240</v>
      </c>
      <c r="AW621" s="202" t="s">
        <v>787</v>
      </c>
      <c r="AX621" s="202" t="s">
        <v>544</v>
      </c>
      <c r="AY621" s="204" t="s">
        <v>858</v>
      </c>
    </row>
    <row r="622" spans="2:65" s="119" customFormat="1" ht="16.5" customHeight="1" x14ac:dyDescent="0.25">
      <c r="B622" s="120"/>
      <c r="C622" s="418" t="s">
        <v>1459</v>
      </c>
      <c r="D622" s="418" t="s">
        <v>512</v>
      </c>
      <c r="E622" s="419" t="s">
        <v>1720</v>
      </c>
      <c r="F622" s="420" t="s">
        <v>1721</v>
      </c>
      <c r="G622" s="421" t="s">
        <v>66</v>
      </c>
      <c r="H622" s="422">
        <v>474.98500000000001</v>
      </c>
      <c r="I622" s="423"/>
      <c r="J622" s="423">
        <f>ROUND(I622*H622,2)</f>
        <v>0</v>
      </c>
      <c r="K622" s="420" t="s">
        <v>862</v>
      </c>
      <c r="L622" s="120"/>
      <c r="M622" s="190" t="s">
        <v>792</v>
      </c>
      <c r="N622" s="191" t="s">
        <v>809</v>
      </c>
      <c r="O622" s="192">
        <v>2.5000000000000001E-2</v>
      </c>
      <c r="P622" s="192">
        <f>O622*H622</f>
        <v>11.874625000000002</v>
      </c>
      <c r="Q622" s="192">
        <v>1.2999999999999999E-4</v>
      </c>
      <c r="R622" s="192">
        <f>Q622*H622</f>
        <v>6.1748049999999999E-2</v>
      </c>
      <c r="S622" s="192">
        <v>0</v>
      </c>
      <c r="T622" s="193">
        <f>S622*H622</f>
        <v>0</v>
      </c>
      <c r="AR622" s="194" t="s">
        <v>863</v>
      </c>
      <c r="AT622" s="194" t="s">
        <v>512</v>
      </c>
      <c r="AU622" s="194" t="s">
        <v>240</v>
      </c>
      <c r="AY622" s="112" t="s">
        <v>858</v>
      </c>
      <c r="BE622" s="195">
        <f>IF(N622="základní",J622,0)</f>
        <v>0</v>
      </c>
      <c r="BF622" s="195">
        <f>IF(N622="snížená",J622,0)</f>
        <v>0</v>
      </c>
      <c r="BG622" s="195">
        <f>IF(N622="zákl. přenesená",J622,0)</f>
        <v>0</v>
      </c>
      <c r="BH622" s="195">
        <f>IF(N622="sníž. přenesená",J622,0)</f>
        <v>0</v>
      </c>
      <c r="BI622" s="195">
        <f>IF(N622="nulová",J622,0)</f>
        <v>0</v>
      </c>
      <c r="BJ622" s="112" t="s">
        <v>544</v>
      </c>
      <c r="BK622" s="195">
        <f>ROUND(I622*H622,2)</f>
        <v>0</v>
      </c>
      <c r="BL622" s="112" t="s">
        <v>863</v>
      </c>
      <c r="BM622" s="194" t="s">
        <v>3265</v>
      </c>
    </row>
    <row r="623" spans="2:65" s="119" customFormat="1" ht="19.5" x14ac:dyDescent="0.25">
      <c r="B623" s="120"/>
      <c r="D623" s="196" t="s">
        <v>865</v>
      </c>
      <c r="F623" s="197" t="s">
        <v>1723</v>
      </c>
      <c r="L623" s="120"/>
      <c r="M623" s="198"/>
      <c r="T623" s="199"/>
      <c r="AT623" s="112" t="s">
        <v>865</v>
      </c>
      <c r="AU623" s="112" t="s">
        <v>240</v>
      </c>
    </row>
    <row r="624" spans="2:65" s="119" customFormat="1" x14ac:dyDescent="0.25">
      <c r="B624" s="120"/>
      <c r="D624" s="200" t="s">
        <v>867</v>
      </c>
      <c r="F624" s="472" t="s">
        <v>1724</v>
      </c>
      <c r="L624" s="120"/>
      <c r="M624" s="198"/>
      <c r="T624" s="199"/>
      <c r="AT624" s="112" t="s">
        <v>867</v>
      </c>
      <c r="AU624" s="112" t="s">
        <v>240</v>
      </c>
    </row>
    <row r="625" spans="2:65" s="202" customFormat="1" ht="33.75" x14ac:dyDescent="0.25">
      <c r="B625" s="203"/>
      <c r="D625" s="196" t="s">
        <v>869</v>
      </c>
      <c r="E625" s="204" t="s">
        <v>792</v>
      </c>
      <c r="F625" s="205" t="s">
        <v>3266</v>
      </c>
      <c r="H625" s="206">
        <v>474.98500000000001</v>
      </c>
      <c r="L625" s="203"/>
      <c r="M625" s="207"/>
      <c r="T625" s="208"/>
      <c r="AT625" s="204" t="s">
        <v>869</v>
      </c>
      <c r="AU625" s="204" t="s">
        <v>240</v>
      </c>
      <c r="AV625" s="202" t="s">
        <v>240</v>
      </c>
      <c r="AW625" s="202" t="s">
        <v>871</v>
      </c>
      <c r="AX625" s="202" t="s">
        <v>857</v>
      </c>
      <c r="AY625" s="204" t="s">
        <v>858</v>
      </c>
    </row>
    <row r="626" spans="2:65" s="119" customFormat="1" ht="37.9" customHeight="1" x14ac:dyDescent="0.25">
      <c r="B626" s="120"/>
      <c r="C626" s="418" t="s">
        <v>1467</v>
      </c>
      <c r="D626" s="418" t="s">
        <v>512</v>
      </c>
      <c r="E626" s="419" t="s">
        <v>1728</v>
      </c>
      <c r="F626" s="420" t="s">
        <v>1729</v>
      </c>
      <c r="G626" s="421" t="s">
        <v>85</v>
      </c>
      <c r="H626" s="422">
        <v>402.55</v>
      </c>
      <c r="I626" s="423"/>
      <c r="J626" s="423">
        <f>ROUND(I626*H626,2)</f>
        <v>0</v>
      </c>
      <c r="K626" s="420" t="s">
        <v>862</v>
      </c>
      <c r="L626" s="120"/>
      <c r="M626" s="190" t="s">
        <v>792</v>
      </c>
      <c r="N626" s="191" t="s">
        <v>809</v>
      </c>
      <c r="O626" s="192">
        <v>4.2000000000000003E-2</v>
      </c>
      <c r="P626" s="192">
        <f>O626*H626</f>
        <v>16.9071</v>
      </c>
      <c r="Q626" s="192">
        <v>2.0000000000000002E-5</v>
      </c>
      <c r="R626" s="192">
        <f>Q626*H626</f>
        <v>8.0510000000000009E-3</v>
      </c>
      <c r="S626" s="192">
        <v>0</v>
      </c>
      <c r="T626" s="193">
        <f>S626*H626</f>
        <v>0</v>
      </c>
      <c r="AR626" s="194" t="s">
        <v>863</v>
      </c>
      <c r="AT626" s="194" t="s">
        <v>512</v>
      </c>
      <c r="AU626" s="194" t="s">
        <v>240</v>
      </c>
      <c r="AY626" s="112" t="s">
        <v>858</v>
      </c>
      <c r="BE626" s="195">
        <f>IF(N626="základní",J626,0)</f>
        <v>0</v>
      </c>
      <c r="BF626" s="195">
        <f>IF(N626="snížená",J626,0)</f>
        <v>0</v>
      </c>
      <c r="BG626" s="195">
        <f>IF(N626="zákl. přenesená",J626,0)</f>
        <v>0</v>
      </c>
      <c r="BH626" s="195">
        <f>IF(N626="sníž. přenesená",J626,0)</f>
        <v>0</v>
      </c>
      <c r="BI626" s="195">
        <f>IF(N626="nulová",J626,0)</f>
        <v>0</v>
      </c>
      <c r="BJ626" s="112" t="s">
        <v>544</v>
      </c>
      <c r="BK626" s="195">
        <f>ROUND(I626*H626,2)</f>
        <v>0</v>
      </c>
      <c r="BL626" s="112" t="s">
        <v>863</v>
      </c>
      <c r="BM626" s="194" t="s">
        <v>3267</v>
      </c>
    </row>
    <row r="627" spans="2:65" s="119" customFormat="1" ht="29.25" x14ac:dyDescent="0.25">
      <c r="B627" s="120"/>
      <c r="D627" s="196" t="s">
        <v>865</v>
      </c>
      <c r="F627" s="197" t="s">
        <v>1731</v>
      </c>
      <c r="L627" s="120"/>
      <c r="M627" s="198"/>
      <c r="T627" s="199"/>
      <c r="AT627" s="112" t="s">
        <v>865</v>
      </c>
      <c r="AU627" s="112" t="s">
        <v>240</v>
      </c>
    </row>
    <row r="628" spans="2:65" s="119" customFormat="1" x14ac:dyDescent="0.25">
      <c r="B628" s="120"/>
      <c r="D628" s="200" t="s">
        <v>867</v>
      </c>
      <c r="F628" s="472" t="s">
        <v>1732</v>
      </c>
      <c r="L628" s="120"/>
      <c r="M628" s="198"/>
      <c r="T628" s="199"/>
      <c r="AT628" s="112" t="s">
        <v>867</v>
      </c>
      <c r="AU628" s="112" t="s">
        <v>240</v>
      </c>
    </row>
    <row r="629" spans="2:65" s="119" customFormat="1" ht="24.2" customHeight="1" x14ac:dyDescent="0.25">
      <c r="B629" s="120"/>
      <c r="C629" s="418" t="s">
        <v>1474</v>
      </c>
      <c r="D629" s="418" t="s">
        <v>512</v>
      </c>
      <c r="E629" s="419" t="s">
        <v>113</v>
      </c>
      <c r="F629" s="420" t="s">
        <v>114</v>
      </c>
      <c r="G629" s="421" t="s">
        <v>67</v>
      </c>
      <c r="H629" s="422">
        <v>14</v>
      </c>
      <c r="I629" s="423"/>
      <c r="J629" s="423">
        <f>ROUND(I629*H629,2)</f>
        <v>0</v>
      </c>
      <c r="K629" s="420" t="s">
        <v>862</v>
      </c>
      <c r="L629" s="120"/>
      <c r="M629" s="190" t="s">
        <v>792</v>
      </c>
      <c r="N629" s="191" t="s">
        <v>809</v>
      </c>
      <c r="O629" s="192">
        <v>1.76</v>
      </c>
      <c r="P629" s="192">
        <f>O629*H629</f>
        <v>24.64</v>
      </c>
      <c r="Q629" s="192">
        <v>1.7770000000000001E-2</v>
      </c>
      <c r="R629" s="192">
        <f>Q629*H629</f>
        <v>0.24878</v>
      </c>
      <c r="S629" s="192">
        <v>0</v>
      </c>
      <c r="T629" s="193">
        <f>S629*H629</f>
        <v>0</v>
      </c>
      <c r="AR629" s="194" t="s">
        <v>863</v>
      </c>
      <c r="AT629" s="194" t="s">
        <v>512</v>
      </c>
      <c r="AU629" s="194" t="s">
        <v>240</v>
      </c>
      <c r="AY629" s="112" t="s">
        <v>858</v>
      </c>
      <c r="BE629" s="195">
        <f>IF(N629="základní",J629,0)</f>
        <v>0</v>
      </c>
      <c r="BF629" s="195">
        <f>IF(N629="snížená",J629,0)</f>
        <v>0</v>
      </c>
      <c r="BG629" s="195">
        <f>IF(N629="zákl. přenesená",J629,0)</f>
        <v>0</v>
      </c>
      <c r="BH629" s="195">
        <f>IF(N629="sníž. přenesená",J629,0)</f>
        <v>0</v>
      </c>
      <c r="BI629" s="195">
        <f>IF(N629="nulová",J629,0)</f>
        <v>0</v>
      </c>
      <c r="BJ629" s="112" t="s">
        <v>544</v>
      </c>
      <c r="BK629" s="195">
        <f>ROUND(I629*H629,2)</f>
        <v>0</v>
      </c>
      <c r="BL629" s="112" t="s">
        <v>863</v>
      </c>
      <c r="BM629" s="194" t="s">
        <v>3268</v>
      </c>
    </row>
    <row r="630" spans="2:65" s="119" customFormat="1" ht="29.25" x14ac:dyDescent="0.25">
      <c r="B630" s="120"/>
      <c r="D630" s="196" t="s">
        <v>865</v>
      </c>
      <c r="F630" s="197" t="s">
        <v>1741</v>
      </c>
      <c r="L630" s="120"/>
      <c r="M630" s="198"/>
      <c r="T630" s="199"/>
      <c r="AT630" s="112" t="s">
        <v>865</v>
      </c>
      <c r="AU630" s="112" t="s">
        <v>240</v>
      </c>
    </row>
    <row r="631" spans="2:65" s="119" customFormat="1" x14ac:dyDescent="0.25">
      <c r="B631" s="120"/>
      <c r="D631" s="200" t="s">
        <v>867</v>
      </c>
      <c r="F631" s="472" t="s">
        <v>1742</v>
      </c>
      <c r="L631" s="120"/>
      <c r="M631" s="198"/>
      <c r="T631" s="199"/>
      <c r="AT631" s="112" t="s">
        <v>867</v>
      </c>
      <c r="AU631" s="112" t="s">
        <v>240</v>
      </c>
    </row>
    <row r="632" spans="2:65" s="202" customFormat="1" ht="11.25" x14ac:dyDescent="0.25">
      <c r="B632" s="203"/>
      <c r="D632" s="196" t="s">
        <v>869</v>
      </c>
      <c r="E632" s="204" t="s">
        <v>792</v>
      </c>
      <c r="F632" s="205" t="s">
        <v>3269</v>
      </c>
      <c r="H632" s="206">
        <v>2</v>
      </c>
      <c r="L632" s="203"/>
      <c r="M632" s="207"/>
      <c r="T632" s="208"/>
      <c r="AT632" s="204" t="s">
        <v>869</v>
      </c>
      <c r="AU632" s="204" t="s">
        <v>240</v>
      </c>
      <c r="AV632" s="202" t="s">
        <v>240</v>
      </c>
      <c r="AW632" s="202" t="s">
        <v>871</v>
      </c>
      <c r="AX632" s="202" t="s">
        <v>857</v>
      </c>
      <c r="AY632" s="204" t="s">
        <v>858</v>
      </c>
    </row>
    <row r="633" spans="2:65" s="202" customFormat="1" ht="11.25" x14ac:dyDescent="0.25">
      <c r="B633" s="203"/>
      <c r="D633" s="196" t="s">
        <v>869</v>
      </c>
      <c r="E633" s="204" t="s">
        <v>792</v>
      </c>
      <c r="F633" s="205" t="s">
        <v>3270</v>
      </c>
      <c r="H633" s="206">
        <v>3</v>
      </c>
      <c r="L633" s="203"/>
      <c r="M633" s="207"/>
      <c r="T633" s="208"/>
      <c r="AT633" s="204" t="s">
        <v>869</v>
      </c>
      <c r="AU633" s="204" t="s">
        <v>240</v>
      </c>
      <c r="AV633" s="202" t="s">
        <v>240</v>
      </c>
      <c r="AW633" s="202" t="s">
        <v>871</v>
      </c>
      <c r="AX633" s="202" t="s">
        <v>857</v>
      </c>
      <c r="AY633" s="204" t="s">
        <v>858</v>
      </c>
    </row>
    <row r="634" spans="2:65" s="202" customFormat="1" ht="11.25" x14ac:dyDescent="0.25">
      <c r="B634" s="203"/>
      <c r="D634" s="196" t="s">
        <v>869</v>
      </c>
      <c r="E634" s="204" t="s">
        <v>792</v>
      </c>
      <c r="F634" s="205" t="s">
        <v>3271</v>
      </c>
      <c r="H634" s="206">
        <v>3</v>
      </c>
      <c r="L634" s="203"/>
      <c r="M634" s="207"/>
      <c r="T634" s="208"/>
      <c r="AT634" s="204" t="s">
        <v>869</v>
      </c>
      <c r="AU634" s="204" t="s">
        <v>240</v>
      </c>
      <c r="AV634" s="202" t="s">
        <v>240</v>
      </c>
      <c r="AW634" s="202" t="s">
        <v>871</v>
      </c>
      <c r="AX634" s="202" t="s">
        <v>857</v>
      </c>
      <c r="AY634" s="204" t="s">
        <v>858</v>
      </c>
    </row>
    <row r="635" spans="2:65" s="202" customFormat="1" ht="11.25" x14ac:dyDescent="0.25">
      <c r="B635" s="203"/>
      <c r="D635" s="196" t="s">
        <v>869</v>
      </c>
      <c r="E635" s="204" t="s">
        <v>792</v>
      </c>
      <c r="F635" s="205" t="s">
        <v>3272</v>
      </c>
      <c r="H635" s="206">
        <v>6</v>
      </c>
      <c r="L635" s="203"/>
      <c r="M635" s="207"/>
      <c r="T635" s="208"/>
      <c r="AT635" s="204" t="s">
        <v>869</v>
      </c>
      <c r="AU635" s="204" t="s">
        <v>240</v>
      </c>
      <c r="AV635" s="202" t="s">
        <v>240</v>
      </c>
      <c r="AW635" s="202" t="s">
        <v>871</v>
      </c>
      <c r="AX635" s="202" t="s">
        <v>857</v>
      </c>
      <c r="AY635" s="204" t="s">
        <v>858</v>
      </c>
    </row>
    <row r="636" spans="2:65" s="119" customFormat="1" ht="24.2" customHeight="1" x14ac:dyDescent="0.25">
      <c r="B636" s="120"/>
      <c r="C636" s="432" t="s">
        <v>1479</v>
      </c>
      <c r="D636" s="432" t="s">
        <v>932</v>
      </c>
      <c r="E636" s="433" t="s">
        <v>1751</v>
      </c>
      <c r="F636" s="434" t="s">
        <v>1752</v>
      </c>
      <c r="G636" s="435" t="s">
        <v>67</v>
      </c>
      <c r="H636" s="436">
        <v>6</v>
      </c>
      <c r="I636" s="437"/>
      <c r="J636" s="437">
        <f>ROUND(I636*H636,2)</f>
        <v>0</v>
      </c>
      <c r="K636" s="434" t="s">
        <v>862</v>
      </c>
      <c r="L636" s="215"/>
      <c r="M636" s="216" t="s">
        <v>792</v>
      </c>
      <c r="N636" s="217" t="s">
        <v>809</v>
      </c>
      <c r="O636" s="192">
        <v>0</v>
      </c>
      <c r="P636" s="192">
        <f>O636*H636</f>
        <v>0</v>
      </c>
      <c r="Q636" s="192">
        <v>1.753E-2</v>
      </c>
      <c r="R636" s="192">
        <f>Q636*H636</f>
        <v>0.10518</v>
      </c>
      <c r="S636" s="192">
        <v>0</v>
      </c>
      <c r="T636" s="193">
        <f>S636*H636</f>
        <v>0</v>
      </c>
      <c r="AR636" s="194" t="s">
        <v>905</v>
      </c>
      <c r="AT636" s="194" t="s">
        <v>932</v>
      </c>
      <c r="AU636" s="194" t="s">
        <v>240</v>
      </c>
      <c r="AY636" s="112" t="s">
        <v>858</v>
      </c>
      <c r="BE636" s="195">
        <f>IF(N636="základní",J636,0)</f>
        <v>0</v>
      </c>
      <c r="BF636" s="195">
        <f>IF(N636="snížená",J636,0)</f>
        <v>0</v>
      </c>
      <c r="BG636" s="195">
        <f>IF(N636="zákl. přenesená",J636,0)</f>
        <v>0</v>
      </c>
      <c r="BH636" s="195">
        <f>IF(N636="sníž. přenesená",J636,0)</f>
        <v>0</v>
      </c>
      <c r="BI636" s="195">
        <f>IF(N636="nulová",J636,0)</f>
        <v>0</v>
      </c>
      <c r="BJ636" s="112" t="s">
        <v>544</v>
      </c>
      <c r="BK636" s="195">
        <f>ROUND(I636*H636,2)</f>
        <v>0</v>
      </c>
      <c r="BL636" s="112" t="s">
        <v>863</v>
      </c>
      <c r="BM636" s="194" t="s">
        <v>3273</v>
      </c>
    </row>
    <row r="637" spans="2:65" s="119" customFormat="1" ht="19.5" x14ac:dyDescent="0.25">
      <c r="B637" s="120"/>
      <c r="D637" s="196" t="s">
        <v>865</v>
      </c>
      <c r="F637" s="197" t="s">
        <v>1752</v>
      </c>
      <c r="L637" s="120"/>
      <c r="M637" s="198"/>
      <c r="T637" s="199"/>
      <c r="AT637" s="112" t="s">
        <v>865</v>
      </c>
      <c r="AU637" s="112" t="s">
        <v>240</v>
      </c>
    </row>
    <row r="638" spans="2:65" s="202" customFormat="1" ht="11.25" x14ac:dyDescent="0.25">
      <c r="B638" s="203"/>
      <c r="D638" s="196" t="s">
        <v>869</v>
      </c>
      <c r="E638" s="204" t="s">
        <v>792</v>
      </c>
      <c r="F638" s="205" t="s">
        <v>3270</v>
      </c>
      <c r="H638" s="206">
        <v>3</v>
      </c>
      <c r="L638" s="203"/>
      <c r="M638" s="207"/>
      <c r="T638" s="208"/>
      <c r="AT638" s="204" t="s">
        <v>869</v>
      </c>
      <c r="AU638" s="204" t="s">
        <v>240</v>
      </c>
      <c r="AV638" s="202" t="s">
        <v>240</v>
      </c>
      <c r="AW638" s="202" t="s">
        <v>871</v>
      </c>
      <c r="AX638" s="202" t="s">
        <v>857</v>
      </c>
      <c r="AY638" s="204" t="s">
        <v>858</v>
      </c>
    </row>
    <row r="639" spans="2:65" s="202" customFormat="1" ht="11.25" x14ac:dyDescent="0.25">
      <c r="B639" s="203"/>
      <c r="D639" s="196" t="s">
        <v>869</v>
      </c>
      <c r="E639" s="204" t="s">
        <v>792</v>
      </c>
      <c r="F639" s="205" t="s">
        <v>3271</v>
      </c>
      <c r="H639" s="206">
        <v>3</v>
      </c>
      <c r="L639" s="203"/>
      <c r="M639" s="207"/>
      <c r="T639" s="208"/>
      <c r="AT639" s="204" t="s">
        <v>869</v>
      </c>
      <c r="AU639" s="204" t="s">
        <v>240</v>
      </c>
      <c r="AV639" s="202" t="s">
        <v>240</v>
      </c>
      <c r="AW639" s="202" t="s">
        <v>871</v>
      </c>
      <c r="AX639" s="202" t="s">
        <v>857</v>
      </c>
      <c r="AY639" s="204" t="s">
        <v>858</v>
      </c>
    </row>
    <row r="640" spans="2:65" s="119" customFormat="1" ht="24.2" customHeight="1" x14ac:dyDescent="0.25">
      <c r="B640" s="120"/>
      <c r="C640" s="432" t="s">
        <v>1487</v>
      </c>
      <c r="D640" s="432" t="s">
        <v>932</v>
      </c>
      <c r="E640" s="433" t="s">
        <v>1755</v>
      </c>
      <c r="F640" s="434" t="s">
        <v>1756</v>
      </c>
      <c r="G640" s="435" t="s">
        <v>67</v>
      </c>
      <c r="H640" s="436">
        <v>2</v>
      </c>
      <c r="I640" s="437"/>
      <c r="J640" s="437">
        <f>ROUND(I640*H640,2)</f>
        <v>0</v>
      </c>
      <c r="K640" s="434" t="s">
        <v>862</v>
      </c>
      <c r="L640" s="215"/>
      <c r="M640" s="216" t="s">
        <v>792</v>
      </c>
      <c r="N640" s="217" t="s">
        <v>809</v>
      </c>
      <c r="O640" s="192">
        <v>0</v>
      </c>
      <c r="P640" s="192">
        <f>O640*H640</f>
        <v>0</v>
      </c>
      <c r="Q640" s="192">
        <v>1.7930000000000001E-2</v>
      </c>
      <c r="R640" s="192">
        <f>Q640*H640</f>
        <v>3.5860000000000003E-2</v>
      </c>
      <c r="S640" s="192">
        <v>0</v>
      </c>
      <c r="T640" s="193">
        <f>S640*H640</f>
        <v>0</v>
      </c>
      <c r="AR640" s="194" t="s">
        <v>905</v>
      </c>
      <c r="AT640" s="194" t="s">
        <v>932</v>
      </c>
      <c r="AU640" s="194" t="s">
        <v>240</v>
      </c>
      <c r="AY640" s="112" t="s">
        <v>858</v>
      </c>
      <c r="BE640" s="195">
        <f>IF(N640="základní",J640,0)</f>
        <v>0</v>
      </c>
      <c r="BF640" s="195">
        <f>IF(N640="snížená",J640,0)</f>
        <v>0</v>
      </c>
      <c r="BG640" s="195">
        <f>IF(N640="zákl. přenesená",J640,0)</f>
        <v>0</v>
      </c>
      <c r="BH640" s="195">
        <f>IF(N640="sníž. přenesená",J640,0)</f>
        <v>0</v>
      </c>
      <c r="BI640" s="195">
        <f>IF(N640="nulová",J640,0)</f>
        <v>0</v>
      </c>
      <c r="BJ640" s="112" t="s">
        <v>544</v>
      </c>
      <c r="BK640" s="195">
        <f>ROUND(I640*H640,2)</f>
        <v>0</v>
      </c>
      <c r="BL640" s="112" t="s">
        <v>863</v>
      </c>
      <c r="BM640" s="194" t="s">
        <v>3274</v>
      </c>
    </row>
    <row r="641" spans="2:65" s="119" customFormat="1" ht="19.5" x14ac:dyDescent="0.25">
      <c r="B641" s="120"/>
      <c r="D641" s="196" t="s">
        <v>865</v>
      </c>
      <c r="F641" s="197" t="s">
        <v>1756</v>
      </c>
      <c r="L641" s="120"/>
      <c r="M641" s="198"/>
      <c r="T641" s="199"/>
      <c r="AT641" s="112" t="s">
        <v>865</v>
      </c>
      <c r="AU641" s="112" t="s">
        <v>240</v>
      </c>
    </row>
    <row r="642" spans="2:65" s="202" customFormat="1" ht="11.25" x14ac:dyDescent="0.25">
      <c r="B642" s="203"/>
      <c r="D642" s="196" t="s">
        <v>869</v>
      </c>
      <c r="E642" s="204" t="s">
        <v>792</v>
      </c>
      <c r="F642" s="205" t="s">
        <v>3269</v>
      </c>
      <c r="H642" s="206">
        <v>2</v>
      </c>
      <c r="L642" s="203"/>
      <c r="M642" s="207"/>
      <c r="T642" s="208"/>
      <c r="AT642" s="204" t="s">
        <v>869</v>
      </c>
      <c r="AU642" s="204" t="s">
        <v>240</v>
      </c>
      <c r="AV642" s="202" t="s">
        <v>240</v>
      </c>
      <c r="AW642" s="202" t="s">
        <v>871</v>
      </c>
      <c r="AX642" s="202" t="s">
        <v>857</v>
      </c>
      <c r="AY642" s="204" t="s">
        <v>858</v>
      </c>
    </row>
    <row r="643" spans="2:65" s="119" customFormat="1" ht="24.2" customHeight="1" x14ac:dyDescent="0.25">
      <c r="B643" s="120"/>
      <c r="C643" s="432" t="s">
        <v>1494</v>
      </c>
      <c r="D643" s="432" t="s">
        <v>932</v>
      </c>
      <c r="E643" s="433" t="s">
        <v>1759</v>
      </c>
      <c r="F643" s="434" t="s">
        <v>1760</v>
      </c>
      <c r="G643" s="435" t="s">
        <v>67</v>
      </c>
      <c r="H643" s="436">
        <v>6</v>
      </c>
      <c r="I643" s="437"/>
      <c r="J643" s="437">
        <f>ROUND(I643*H643,2)</f>
        <v>0</v>
      </c>
      <c r="K643" s="434" t="s">
        <v>862</v>
      </c>
      <c r="L643" s="215"/>
      <c r="M643" s="216" t="s">
        <v>792</v>
      </c>
      <c r="N643" s="217" t="s">
        <v>809</v>
      </c>
      <c r="O643" s="192">
        <v>0</v>
      </c>
      <c r="P643" s="192">
        <f>O643*H643</f>
        <v>0</v>
      </c>
      <c r="Q643" s="192">
        <v>1.8339999999999999E-2</v>
      </c>
      <c r="R643" s="192">
        <f>Q643*H643</f>
        <v>0.11004</v>
      </c>
      <c r="S643" s="192">
        <v>0</v>
      </c>
      <c r="T643" s="193">
        <f>S643*H643</f>
        <v>0</v>
      </c>
      <c r="AR643" s="194" t="s">
        <v>905</v>
      </c>
      <c r="AT643" s="194" t="s">
        <v>932</v>
      </c>
      <c r="AU643" s="194" t="s">
        <v>240</v>
      </c>
      <c r="AY643" s="112" t="s">
        <v>858</v>
      </c>
      <c r="BE643" s="195">
        <f>IF(N643="základní",J643,0)</f>
        <v>0</v>
      </c>
      <c r="BF643" s="195">
        <f>IF(N643="snížená",J643,0)</f>
        <v>0</v>
      </c>
      <c r="BG643" s="195">
        <f>IF(N643="zákl. přenesená",J643,0)</f>
        <v>0</v>
      </c>
      <c r="BH643" s="195">
        <f>IF(N643="sníž. přenesená",J643,0)</f>
        <v>0</v>
      </c>
      <c r="BI643" s="195">
        <f>IF(N643="nulová",J643,0)</f>
        <v>0</v>
      </c>
      <c r="BJ643" s="112" t="s">
        <v>544</v>
      </c>
      <c r="BK643" s="195">
        <f>ROUND(I643*H643,2)</f>
        <v>0</v>
      </c>
      <c r="BL643" s="112" t="s">
        <v>863</v>
      </c>
      <c r="BM643" s="194" t="s">
        <v>3275</v>
      </c>
    </row>
    <row r="644" spans="2:65" s="119" customFormat="1" ht="19.5" x14ac:dyDescent="0.25">
      <c r="B644" s="120"/>
      <c r="D644" s="196" t="s">
        <v>865</v>
      </c>
      <c r="F644" s="197" t="s">
        <v>1760</v>
      </c>
      <c r="L644" s="120"/>
      <c r="M644" s="198"/>
      <c r="T644" s="199"/>
      <c r="AT644" s="112" t="s">
        <v>865</v>
      </c>
      <c r="AU644" s="112" t="s">
        <v>240</v>
      </c>
    </row>
    <row r="645" spans="2:65" s="202" customFormat="1" ht="11.25" x14ac:dyDescent="0.25">
      <c r="B645" s="203"/>
      <c r="D645" s="196" t="s">
        <v>869</v>
      </c>
      <c r="E645" s="204" t="s">
        <v>792</v>
      </c>
      <c r="F645" s="205" t="s">
        <v>3272</v>
      </c>
      <c r="H645" s="206">
        <v>6</v>
      </c>
      <c r="L645" s="203"/>
      <c r="M645" s="207"/>
      <c r="T645" s="208"/>
      <c r="AT645" s="204" t="s">
        <v>869</v>
      </c>
      <c r="AU645" s="204" t="s">
        <v>240</v>
      </c>
      <c r="AV645" s="202" t="s">
        <v>240</v>
      </c>
      <c r="AW645" s="202" t="s">
        <v>871</v>
      </c>
      <c r="AX645" s="202" t="s">
        <v>857</v>
      </c>
      <c r="AY645" s="204" t="s">
        <v>858</v>
      </c>
    </row>
    <row r="646" spans="2:65" s="119" customFormat="1" ht="24.2" customHeight="1" x14ac:dyDescent="0.25">
      <c r="B646" s="120"/>
      <c r="C646" s="418" t="s">
        <v>1498</v>
      </c>
      <c r="D646" s="418" t="s">
        <v>512</v>
      </c>
      <c r="E646" s="419" t="s">
        <v>3276</v>
      </c>
      <c r="F646" s="420" t="s">
        <v>3277</v>
      </c>
      <c r="G646" s="421" t="s">
        <v>67</v>
      </c>
      <c r="H646" s="422">
        <v>2</v>
      </c>
      <c r="I646" s="423"/>
      <c r="J646" s="423">
        <f>ROUND(I646*H646,2)</f>
        <v>0</v>
      </c>
      <c r="K646" s="420" t="s">
        <v>862</v>
      </c>
      <c r="L646" s="120"/>
      <c r="M646" s="190" t="s">
        <v>792</v>
      </c>
      <c r="N646" s="191" t="s">
        <v>809</v>
      </c>
      <c r="O646" s="192">
        <v>0.2</v>
      </c>
      <c r="P646" s="192">
        <f>O646*H646</f>
        <v>0.4</v>
      </c>
      <c r="Q646" s="192">
        <v>0</v>
      </c>
      <c r="R646" s="192">
        <f>Q646*H646</f>
        <v>0</v>
      </c>
      <c r="S646" s="192">
        <v>0</v>
      </c>
      <c r="T646" s="193">
        <f>S646*H646</f>
        <v>0</v>
      </c>
      <c r="AR646" s="194" t="s">
        <v>863</v>
      </c>
      <c r="AT646" s="194" t="s">
        <v>512</v>
      </c>
      <c r="AU646" s="194" t="s">
        <v>240</v>
      </c>
      <c r="AY646" s="112" t="s">
        <v>858</v>
      </c>
      <c r="BE646" s="195">
        <f>IF(N646="základní",J646,0)</f>
        <v>0</v>
      </c>
      <c r="BF646" s="195">
        <f>IF(N646="snížená",J646,0)</f>
        <v>0</v>
      </c>
      <c r="BG646" s="195">
        <f>IF(N646="zákl. přenesená",J646,0)</f>
        <v>0</v>
      </c>
      <c r="BH646" s="195">
        <f>IF(N646="sníž. přenesená",J646,0)</f>
        <v>0</v>
      </c>
      <c r="BI646" s="195">
        <f>IF(N646="nulová",J646,0)</f>
        <v>0</v>
      </c>
      <c r="BJ646" s="112" t="s">
        <v>544</v>
      </c>
      <c r="BK646" s="195">
        <f>ROUND(I646*H646,2)</f>
        <v>0</v>
      </c>
      <c r="BL646" s="112" t="s">
        <v>863</v>
      </c>
      <c r="BM646" s="194" t="s">
        <v>3278</v>
      </c>
    </row>
    <row r="647" spans="2:65" s="119" customFormat="1" ht="19.5" x14ac:dyDescent="0.25">
      <c r="B647" s="120"/>
      <c r="D647" s="196" t="s">
        <v>865</v>
      </c>
      <c r="F647" s="197" t="s">
        <v>3279</v>
      </c>
      <c r="L647" s="120"/>
      <c r="M647" s="198"/>
      <c r="T647" s="199"/>
      <c r="AT647" s="112" t="s">
        <v>865</v>
      </c>
      <c r="AU647" s="112" t="s">
        <v>240</v>
      </c>
    </row>
    <row r="648" spans="2:65" s="119" customFormat="1" x14ac:dyDescent="0.25">
      <c r="B648" s="120"/>
      <c r="D648" s="200" t="s">
        <v>867</v>
      </c>
      <c r="F648" s="472" t="s">
        <v>3280</v>
      </c>
      <c r="L648" s="120"/>
      <c r="M648" s="198"/>
      <c r="T648" s="199"/>
      <c r="AT648" s="112" t="s">
        <v>867</v>
      </c>
      <c r="AU648" s="112" t="s">
        <v>240</v>
      </c>
    </row>
    <row r="649" spans="2:65" s="202" customFormat="1" ht="11.25" x14ac:dyDescent="0.25">
      <c r="B649" s="203"/>
      <c r="D649" s="196" t="s">
        <v>869</v>
      </c>
      <c r="E649" s="204" t="s">
        <v>792</v>
      </c>
      <c r="F649" s="205" t="s">
        <v>3281</v>
      </c>
      <c r="H649" s="206">
        <v>2</v>
      </c>
      <c r="L649" s="203"/>
      <c r="M649" s="207"/>
      <c r="T649" s="208"/>
      <c r="AT649" s="204" t="s">
        <v>869</v>
      </c>
      <c r="AU649" s="204" t="s">
        <v>240</v>
      </c>
      <c r="AV649" s="202" t="s">
        <v>240</v>
      </c>
      <c r="AW649" s="202" t="s">
        <v>871</v>
      </c>
      <c r="AX649" s="202" t="s">
        <v>857</v>
      </c>
      <c r="AY649" s="204" t="s">
        <v>858</v>
      </c>
    </row>
    <row r="650" spans="2:65" s="119" customFormat="1" ht="16.5" customHeight="1" x14ac:dyDescent="0.25">
      <c r="B650" s="120"/>
      <c r="C650" s="432" t="s">
        <v>1503</v>
      </c>
      <c r="D650" s="432" t="s">
        <v>932</v>
      </c>
      <c r="E650" s="433" t="s">
        <v>3282</v>
      </c>
      <c r="F650" s="434" t="s">
        <v>3283</v>
      </c>
      <c r="G650" s="435" t="s">
        <v>67</v>
      </c>
      <c r="H650" s="436">
        <v>2</v>
      </c>
      <c r="I650" s="437"/>
      <c r="J650" s="437">
        <f>ROUND(I650*H650,2)</f>
        <v>0</v>
      </c>
      <c r="K650" s="434" t="s">
        <v>862</v>
      </c>
      <c r="L650" s="215"/>
      <c r="M650" s="216" t="s">
        <v>792</v>
      </c>
      <c r="N650" s="217" t="s">
        <v>809</v>
      </c>
      <c r="O650" s="192">
        <v>0</v>
      </c>
      <c r="P650" s="192">
        <f>O650*H650</f>
        <v>0</v>
      </c>
      <c r="Q650" s="192">
        <v>3.5E-4</v>
      </c>
      <c r="R650" s="192">
        <f>Q650*H650</f>
        <v>6.9999999999999999E-4</v>
      </c>
      <c r="S650" s="192">
        <v>0</v>
      </c>
      <c r="T650" s="193">
        <f>S650*H650</f>
        <v>0</v>
      </c>
      <c r="AR650" s="194" t="s">
        <v>905</v>
      </c>
      <c r="AT650" s="194" t="s">
        <v>932</v>
      </c>
      <c r="AU650" s="194" t="s">
        <v>240</v>
      </c>
      <c r="AY650" s="112" t="s">
        <v>858</v>
      </c>
      <c r="BE650" s="195">
        <f>IF(N650="základní",J650,0)</f>
        <v>0</v>
      </c>
      <c r="BF650" s="195">
        <f>IF(N650="snížená",J650,0)</f>
        <v>0</v>
      </c>
      <c r="BG650" s="195">
        <f>IF(N650="zákl. přenesená",J650,0)</f>
        <v>0</v>
      </c>
      <c r="BH650" s="195">
        <f>IF(N650="sníž. přenesená",J650,0)</f>
        <v>0</v>
      </c>
      <c r="BI650" s="195">
        <f>IF(N650="nulová",J650,0)</f>
        <v>0</v>
      </c>
      <c r="BJ650" s="112" t="s">
        <v>544</v>
      </c>
      <c r="BK650" s="195">
        <f>ROUND(I650*H650,2)</f>
        <v>0</v>
      </c>
      <c r="BL650" s="112" t="s">
        <v>863</v>
      </c>
      <c r="BM650" s="194" t="s">
        <v>3284</v>
      </c>
    </row>
    <row r="651" spans="2:65" s="119" customFormat="1" x14ac:dyDescent="0.25">
      <c r="B651" s="120"/>
      <c r="D651" s="196" t="s">
        <v>865</v>
      </c>
      <c r="F651" s="197" t="s">
        <v>3283</v>
      </c>
      <c r="L651" s="120"/>
      <c r="M651" s="198"/>
      <c r="T651" s="199"/>
      <c r="AT651" s="112" t="s">
        <v>865</v>
      </c>
      <c r="AU651" s="112" t="s">
        <v>240</v>
      </c>
    </row>
    <row r="652" spans="2:65" s="119" customFormat="1" ht="24.2" customHeight="1" x14ac:dyDescent="0.25">
      <c r="B652" s="120"/>
      <c r="C652" s="418" t="s">
        <v>1508</v>
      </c>
      <c r="D652" s="418" t="s">
        <v>512</v>
      </c>
      <c r="E652" s="419" t="s">
        <v>3285</v>
      </c>
      <c r="F652" s="420" t="s">
        <v>3286</v>
      </c>
      <c r="G652" s="421" t="s">
        <v>67</v>
      </c>
      <c r="H652" s="422">
        <v>2</v>
      </c>
      <c r="I652" s="423"/>
      <c r="J652" s="423">
        <f>ROUND(I652*H652,2)</f>
        <v>0</v>
      </c>
      <c r="K652" s="420" t="s">
        <v>862</v>
      </c>
      <c r="L652" s="120"/>
      <c r="M652" s="190" t="s">
        <v>792</v>
      </c>
      <c r="N652" s="191" t="s">
        <v>809</v>
      </c>
      <c r="O652" s="192">
        <v>0.08</v>
      </c>
      <c r="P652" s="192">
        <f>O652*H652</f>
        <v>0.16</v>
      </c>
      <c r="Q652" s="192">
        <v>0</v>
      </c>
      <c r="R652" s="192">
        <f>Q652*H652</f>
        <v>0</v>
      </c>
      <c r="S652" s="192">
        <v>0</v>
      </c>
      <c r="T652" s="193">
        <f>S652*H652</f>
        <v>0</v>
      </c>
      <c r="AR652" s="194" t="s">
        <v>863</v>
      </c>
      <c r="AT652" s="194" t="s">
        <v>512</v>
      </c>
      <c r="AU652" s="194" t="s">
        <v>240</v>
      </c>
      <c r="AY652" s="112" t="s">
        <v>858</v>
      </c>
      <c r="BE652" s="195">
        <f>IF(N652="základní",J652,0)</f>
        <v>0</v>
      </c>
      <c r="BF652" s="195">
        <f>IF(N652="snížená",J652,0)</f>
        <v>0</v>
      </c>
      <c r="BG652" s="195">
        <f>IF(N652="zákl. přenesená",J652,0)</f>
        <v>0</v>
      </c>
      <c r="BH652" s="195">
        <f>IF(N652="sníž. přenesená",J652,0)</f>
        <v>0</v>
      </c>
      <c r="BI652" s="195">
        <f>IF(N652="nulová",J652,0)</f>
        <v>0</v>
      </c>
      <c r="BJ652" s="112" t="s">
        <v>544</v>
      </c>
      <c r="BK652" s="195">
        <f>ROUND(I652*H652,2)</f>
        <v>0</v>
      </c>
      <c r="BL652" s="112" t="s">
        <v>863</v>
      </c>
      <c r="BM652" s="194" t="s">
        <v>3287</v>
      </c>
    </row>
    <row r="653" spans="2:65" s="119" customFormat="1" ht="19.5" x14ac:dyDescent="0.25">
      <c r="B653" s="120"/>
      <c r="D653" s="196" t="s">
        <v>865</v>
      </c>
      <c r="F653" s="197" t="s">
        <v>3288</v>
      </c>
      <c r="L653" s="120"/>
      <c r="M653" s="198"/>
      <c r="T653" s="199"/>
      <c r="AT653" s="112" t="s">
        <v>865</v>
      </c>
      <c r="AU653" s="112" t="s">
        <v>240</v>
      </c>
    </row>
    <row r="654" spans="2:65" s="119" customFormat="1" x14ac:dyDescent="0.25">
      <c r="B654" s="120"/>
      <c r="D654" s="200" t="s">
        <v>867</v>
      </c>
      <c r="F654" s="472" t="s">
        <v>3289</v>
      </c>
      <c r="L654" s="120"/>
      <c r="M654" s="198"/>
      <c r="T654" s="199"/>
      <c r="AT654" s="112" t="s">
        <v>867</v>
      </c>
      <c r="AU654" s="112" t="s">
        <v>240</v>
      </c>
    </row>
    <row r="655" spans="2:65" s="202" customFormat="1" ht="11.25" x14ac:dyDescent="0.25">
      <c r="B655" s="203"/>
      <c r="D655" s="196" t="s">
        <v>869</v>
      </c>
      <c r="E655" s="204" t="s">
        <v>792</v>
      </c>
      <c r="F655" s="205" t="s">
        <v>3281</v>
      </c>
      <c r="H655" s="206">
        <v>2</v>
      </c>
      <c r="L655" s="203"/>
      <c r="M655" s="207"/>
      <c r="T655" s="208"/>
      <c r="AT655" s="204" t="s">
        <v>869</v>
      </c>
      <c r="AU655" s="204" t="s">
        <v>240</v>
      </c>
      <c r="AV655" s="202" t="s">
        <v>240</v>
      </c>
      <c r="AW655" s="202" t="s">
        <v>871</v>
      </c>
      <c r="AX655" s="202" t="s">
        <v>857</v>
      </c>
      <c r="AY655" s="204" t="s">
        <v>858</v>
      </c>
    </row>
    <row r="656" spans="2:65" s="119" customFormat="1" ht="16.5" customHeight="1" x14ac:dyDescent="0.25">
      <c r="B656" s="120"/>
      <c r="C656" s="432" t="s">
        <v>1535</v>
      </c>
      <c r="D656" s="432" t="s">
        <v>932</v>
      </c>
      <c r="E656" s="433" t="s">
        <v>3290</v>
      </c>
      <c r="F656" s="434" t="s">
        <v>3291</v>
      </c>
      <c r="G656" s="435" t="s">
        <v>85</v>
      </c>
      <c r="H656" s="436">
        <v>1</v>
      </c>
      <c r="I656" s="437"/>
      <c r="J656" s="437">
        <f>ROUND(I656*H656,2)</f>
        <v>0</v>
      </c>
      <c r="K656" s="434" t="s">
        <v>792</v>
      </c>
      <c r="L656" s="215"/>
      <c r="M656" s="216" t="s">
        <v>792</v>
      </c>
      <c r="N656" s="217" t="s">
        <v>809</v>
      </c>
      <c r="O656" s="192">
        <v>0</v>
      </c>
      <c r="P656" s="192">
        <f>O656*H656</f>
        <v>0</v>
      </c>
      <c r="Q656" s="192">
        <v>6.9999999999999999E-4</v>
      </c>
      <c r="R656" s="192">
        <f>Q656*H656</f>
        <v>6.9999999999999999E-4</v>
      </c>
      <c r="S656" s="192">
        <v>0</v>
      </c>
      <c r="T656" s="193">
        <f>S656*H656</f>
        <v>0</v>
      </c>
      <c r="AR656" s="194" t="s">
        <v>905</v>
      </c>
      <c r="AT656" s="194" t="s">
        <v>932</v>
      </c>
      <c r="AU656" s="194" t="s">
        <v>240</v>
      </c>
      <c r="AY656" s="112" t="s">
        <v>858</v>
      </c>
      <c r="BE656" s="195">
        <f>IF(N656="základní",J656,0)</f>
        <v>0</v>
      </c>
      <c r="BF656" s="195">
        <f>IF(N656="snížená",J656,0)</f>
        <v>0</v>
      </c>
      <c r="BG656" s="195">
        <f>IF(N656="zákl. přenesená",J656,0)</f>
        <v>0</v>
      </c>
      <c r="BH656" s="195">
        <f>IF(N656="sníž. přenesená",J656,0)</f>
        <v>0</v>
      </c>
      <c r="BI656" s="195">
        <f>IF(N656="nulová",J656,0)</f>
        <v>0</v>
      </c>
      <c r="BJ656" s="112" t="s">
        <v>544</v>
      </c>
      <c r="BK656" s="195">
        <f>ROUND(I656*H656,2)</f>
        <v>0</v>
      </c>
      <c r="BL656" s="112" t="s">
        <v>863</v>
      </c>
      <c r="BM656" s="194" t="s">
        <v>3292</v>
      </c>
    </row>
    <row r="657" spans="2:65" s="119" customFormat="1" x14ac:dyDescent="0.25">
      <c r="B657" s="120"/>
      <c r="D657" s="196" t="s">
        <v>865</v>
      </c>
      <c r="F657" s="197" t="s">
        <v>3291</v>
      </c>
      <c r="L657" s="120"/>
      <c r="M657" s="198"/>
      <c r="T657" s="199"/>
      <c r="AT657" s="112" t="s">
        <v>865</v>
      </c>
      <c r="AU657" s="112" t="s">
        <v>240</v>
      </c>
    </row>
    <row r="658" spans="2:65" s="202" customFormat="1" ht="11.25" x14ac:dyDescent="0.25">
      <c r="B658" s="203"/>
      <c r="D658" s="196" t="s">
        <v>869</v>
      </c>
      <c r="F658" s="205" t="s">
        <v>3293</v>
      </c>
      <c r="H658" s="206">
        <v>1</v>
      </c>
      <c r="L658" s="203"/>
      <c r="M658" s="207"/>
      <c r="T658" s="208"/>
      <c r="AT658" s="204" t="s">
        <v>869</v>
      </c>
      <c r="AU658" s="204" t="s">
        <v>240</v>
      </c>
      <c r="AV658" s="202" t="s">
        <v>240</v>
      </c>
      <c r="AW658" s="202" t="s">
        <v>787</v>
      </c>
      <c r="AX658" s="202" t="s">
        <v>544</v>
      </c>
      <c r="AY658" s="204" t="s">
        <v>858</v>
      </c>
    </row>
    <row r="659" spans="2:65" s="171" customFormat="1" ht="22.9" customHeight="1" x14ac:dyDescent="0.2">
      <c r="B659" s="172"/>
      <c r="D659" s="173" t="s">
        <v>854</v>
      </c>
      <c r="E659" s="181" t="s">
        <v>911</v>
      </c>
      <c r="F659" s="181" t="s">
        <v>1811</v>
      </c>
      <c r="J659" s="182">
        <f>BK659</f>
        <v>0</v>
      </c>
      <c r="L659" s="172"/>
      <c r="M659" s="176"/>
      <c r="P659" s="177">
        <f>SUM(P660:P705)</f>
        <v>500.34166499999998</v>
      </c>
      <c r="R659" s="177">
        <f>SUM(R660:R705)</f>
        <v>0.10432145</v>
      </c>
      <c r="T659" s="178">
        <f>SUM(T660:T705)</f>
        <v>0</v>
      </c>
      <c r="AR659" s="173" t="s">
        <v>544</v>
      </c>
      <c r="AT659" s="179" t="s">
        <v>854</v>
      </c>
      <c r="AU659" s="179" t="s">
        <v>544</v>
      </c>
      <c r="AY659" s="173" t="s">
        <v>858</v>
      </c>
      <c r="BK659" s="180">
        <f>SUM(BK660:BK705)</f>
        <v>0</v>
      </c>
    </row>
    <row r="660" spans="2:65" s="119" customFormat="1" ht="33" customHeight="1" x14ac:dyDescent="0.25">
      <c r="B660" s="120"/>
      <c r="C660" s="418" t="s">
        <v>1541</v>
      </c>
      <c r="D660" s="418" t="s">
        <v>512</v>
      </c>
      <c r="E660" s="419" t="s">
        <v>1857</v>
      </c>
      <c r="F660" s="420" t="s">
        <v>1858</v>
      </c>
      <c r="G660" s="421" t="s">
        <v>66</v>
      </c>
      <c r="H660" s="422">
        <v>658.2</v>
      </c>
      <c r="I660" s="423"/>
      <c r="J660" s="423">
        <f>ROUND(I660*H660,2)</f>
        <v>0</v>
      </c>
      <c r="K660" s="420" t="s">
        <v>862</v>
      </c>
      <c r="L660" s="120"/>
      <c r="M660" s="190" t="s">
        <v>792</v>
      </c>
      <c r="N660" s="191" t="s">
        <v>809</v>
      </c>
      <c r="O660" s="192">
        <v>0.11</v>
      </c>
      <c r="P660" s="192">
        <f>O660*H660</f>
        <v>72.402000000000001</v>
      </c>
      <c r="Q660" s="192">
        <v>0</v>
      </c>
      <c r="R660" s="192">
        <f>Q660*H660</f>
        <v>0</v>
      </c>
      <c r="S660" s="192">
        <v>0</v>
      </c>
      <c r="T660" s="193">
        <f>S660*H660</f>
        <v>0</v>
      </c>
      <c r="AR660" s="194" t="s">
        <v>863</v>
      </c>
      <c r="AT660" s="194" t="s">
        <v>512</v>
      </c>
      <c r="AU660" s="194" t="s">
        <v>240</v>
      </c>
      <c r="AY660" s="112" t="s">
        <v>858</v>
      </c>
      <c r="BE660" s="195">
        <f>IF(N660="základní",J660,0)</f>
        <v>0</v>
      </c>
      <c r="BF660" s="195">
        <f>IF(N660="snížená",J660,0)</f>
        <v>0</v>
      </c>
      <c r="BG660" s="195">
        <f>IF(N660="zákl. přenesená",J660,0)</f>
        <v>0</v>
      </c>
      <c r="BH660" s="195">
        <f>IF(N660="sníž. přenesená",J660,0)</f>
        <v>0</v>
      </c>
      <c r="BI660" s="195">
        <f>IF(N660="nulová",J660,0)</f>
        <v>0</v>
      </c>
      <c r="BJ660" s="112" t="s">
        <v>544</v>
      </c>
      <c r="BK660" s="195">
        <f>ROUND(I660*H660,2)</f>
        <v>0</v>
      </c>
      <c r="BL660" s="112" t="s">
        <v>863</v>
      </c>
      <c r="BM660" s="194" t="s">
        <v>3294</v>
      </c>
    </row>
    <row r="661" spans="2:65" s="119" customFormat="1" ht="29.25" x14ac:dyDescent="0.25">
      <c r="B661" s="120"/>
      <c r="D661" s="196" t="s">
        <v>865</v>
      </c>
      <c r="F661" s="197" t="s">
        <v>1860</v>
      </c>
      <c r="L661" s="120"/>
      <c r="M661" s="198"/>
      <c r="T661" s="199"/>
      <c r="AT661" s="112" t="s">
        <v>865</v>
      </c>
      <c r="AU661" s="112" t="s">
        <v>240</v>
      </c>
    </row>
    <row r="662" spans="2:65" s="119" customFormat="1" x14ac:dyDescent="0.25">
      <c r="B662" s="120"/>
      <c r="D662" s="200" t="s">
        <v>867</v>
      </c>
      <c r="F662" s="472" t="s">
        <v>1861</v>
      </c>
      <c r="L662" s="120"/>
      <c r="M662" s="198"/>
      <c r="T662" s="199"/>
      <c r="AT662" s="112" t="s">
        <v>867</v>
      </c>
      <c r="AU662" s="112" t="s">
        <v>240</v>
      </c>
    </row>
    <row r="663" spans="2:65" s="202" customFormat="1" ht="11.25" x14ac:dyDescent="0.25">
      <c r="B663" s="203"/>
      <c r="D663" s="196" t="s">
        <v>869</v>
      </c>
      <c r="E663" s="204" t="s">
        <v>792</v>
      </c>
      <c r="F663" s="205" t="s">
        <v>3295</v>
      </c>
      <c r="H663" s="206">
        <v>658.2</v>
      </c>
      <c r="L663" s="203"/>
      <c r="M663" s="207"/>
      <c r="T663" s="208"/>
      <c r="AT663" s="204" t="s">
        <v>869</v>
      </c>
      <c r="AU663" s="204" t="s">
        <v>240</v>
      </c>
      <c r="AV663" s="202" t="s">
        <v>240</v>
      </c>
      <c r="AW663" s="202" t="s">
        <v>871</v>
      </c>
      <c r="AX663" s="202" t="s">
        <v>857</v>
      </c>
      <c r="AY663" s="204" t="s">
        <v>858</v>
      </c>
    </row>
    <row r="664" spans="2:65" s="119" customFormat="1" ht="37.9" customHeight="1" x14ac:dyDescent="0.25">
      <c r="B664" s="120"/>
      <c r="C664" s="418" t="s">
        <v>1547</v>
      </c>
      <c r="D664" s="418" t="s">
        <v>512</v>
      </c>
      <c r="E664" s="419" t="s">
        <v>1864</v>
      </c>
      <c r="F664" s="420" t="s">
        <v>1865</v>
      </c>
      <c r="G664" s="421" t="s">
        <v>66</v>
      </c>
      <c r="H664" s="422">
        <v>59238</v>
      </c>
      <c r="I664" s="423"/>
      <c r="J664" s="423">
        <f>ROUND(I664*H664,2)</f>
        <v>0</v>
      </c>
      <c r="K664" s="420" t="s">
        <v>862</v>
      </c>
      <c r="L664" s="120"/>
      <c r="M664" s="190" t="s">
        <v>792</v>
      </c>
      <c r="N664" s="191" t="s">
        <v>809</v>
      </c>
      <c r="O664" s="192">
        <v>0</v>
      </c>
      <c r="P664" s="192">
        <f>O664*H664</f>
        <v>0</v>
      </c>
      <c r="Q664" s="192">
        <v>0</v>
      </c>
      <c r="R664" s="192">
        <f>Q664*H664</f>
        <v>0</v>
      </c>
      <c r="S664" s="192">
        <v>0</v>
      </c>
      <c r="T664" s="193">
        <f>S664*H664</f>
        <v>0</v>
      </c>
      <c r="AR664" s="194" t="s">
        <v>863</v>
      </c>
      <c r="AT664" s="194" t="s">
        <v>512</v>
      </c>
      <c r="AU664" s="194" t="s">
        <v>240</v>
      </c>
      <c r="AY664" s="112" t="s">
        <v>858</v>
      </c>
      <c r="BE664" s="195">
        <f>IF(N664="základní",J664,0)</f>
        <v>0</v>
      </c>
      <c r="BF664" s="195">
        <f>IF(N664="snížená",J664,0)</f>
        <v>0</v>
      </c>
      <c r="BG664" s="195">
        <f>IF(N664="zákl. přenesená",J664,0)</f>
        <v>0</v>
      </c>
      <c r="BH664" s="195">
        <f>IF(N664="sníž. přenesená",J664,0)</f>
        <v>0</v>
      </c>
      <c r="BI664" s="195">
        <f>IF(N664="nulová",J664,0)</f>
        <v>0</v>
      </c>
      <c r="BJ664" s="112" t="s">
        <v>544</v>
      </c>
      <c r="BK664" s="195">
        <f>ROUND(I664*H664,2)</f>
        <v>0</v>
      </c>
      <c r="BL664" s="112" t="s">
        <v>863</v>
      </c>
      <c r="BM664" s="194" t="s">
        <v>3296</v>
      </c>
    </row>
    <row r="665" spans="2:65" s="119" customFormat="1" ht="29.25" x14ac:dyDescent="0.25">
      <c r="B665" s="120"/>
      <c r="D665" s="196" t="s">
        <v>865</v>
      </c>
      <c r="F665" s="197" t="s">
        <v>1867</v>
      </c>
      <c r="L665" s="120"/>
      <c r="M665" s="198"/>
      <c r="T665" s="199"/>
      <c r="AT665" s="112" t="s">
        <v>865</v>
      </c>
      <c r="AU665" s="112" t="s">
        <v>240</v>
      </c>
    </row>
    <row r="666" spans="2:65" s="119" customFormat="1" x14ac:dyDescent="0.25">
      <c r="B666" s="120"/>
      <c r="D666" s="200" t="s">
        <v>867</v>
      </c>
      <c r="F666" s="472" t="s">
        <v>1868</v>
      </c>
      <c r="L666" s="120"/>
      <c r="M666" s="198"/>
      <c r="T666" s="199"/>
      <c r="AT666" s="112" t="s">
        <v>867</v>
      </c>
      <c r="AU666" s="112" t="s">
        <v>240</v>
      </c>
    </row>
    <row r="667" spans="2:65" s="202" customFormat="1" ht="11.25" x14ac:dyDescent="0.25">
      <c r="B667" s="203"/>
      <c r="D667" s="196" t="s">
        <v>869</v>
      </c>
      <c r="E667" s="204" t="s">
        <v>792</v>
      </c>
      <c r="F667" s="205" t="s">
        <v>6518</v>
      </c>
      <c r="H667" s="206">
        <v>59238</v>
      </c>
      <c r="L667" s="203"/>
      <c r="M667" s="207"/>
      <c r="T667" s="208"/>
      <c r="AT667" s="204" t="s">
        <v>869</v>
      </c>
      <c r="AU667" s="204" t="s">
        <v>240</v>
      </c>
      <c r="AV667" s="202" t="s">
        <v>240</v>
      </c>
      <c r="AW667" s="202" t="s">
        <v>871</v>
      </c>
      <c r="AX667" s="202" t="s">
        <v>857</v>
      </c>
      <c r="AY667" s="204" t="s">
        <v>858</v>
      </c>
    </row>
    <row r="668" spans="2:65" s="119" customFormat="1" ht="33" customHeight="1" x14ac:dyDescent="0.25">
      <c r="B668" s="120"/>
      <c r="C668" s="418" t="s">
        <v>1559</v>
      </c>
      <c r="D668" s="418" t="s">
        <v>512</v>
      </c>
      <c r="E668" s="419" t="s">
        <v>1870</v>
      </c>
      <c r="F668" s="420" t="s">
        <v>1871</v>
      </c>
      <c r="G668" s="421" t="s">
        <v>66</v>
      </c>
      <c r="H668" s="422">
        <v>658.2</v>
      </c>
      <c r="I668" s="423"/>
      <c r="J668" s="423">
        <f>ROUND(I668*H668,2)</f>
        <v>0</v>
      </c>
      <c r="K668" s="420" t="s">
        <v>862</v>
      </c>
      <c r="L668" s="120"/>
      <c r="M668" s="190" t="s">
        <v>792</v>
      </c>
      <c r="N668" s="191" t="s">
        <v>809</v>
      </c>
      <c r="O668" s="192">
        <v>6.9000000000000006E-2</v>
      </c>
      <c r="P668" s="192">
        <f>O668*H668</f>
        <v>45.415800000000004</v>
      </c>
      <c r="Q668" s="192">
        <v>0</v>
      </c>
      <c r="R668" s="192">
        <f>Q668*H668</f>
        <v>0</v>
      </c>
      <c r="S668" s="192">
        <v>0</v>
      </c>
      <c r="T668" s="193">
        <f>S668*H668</f>
        <v>0</v>
      </c>
      <c r="AR668" s="194" t="s">
        <v>863</v>
      </c>
      <c r="AT668" s="194" t="s">
        <v>512</v>
      </c>
      <c r="AU668" s="194" t="s">
        <v>240</v>
      </c>
      <c r="AY668" s="112" t="s">
        <v>858</v>
      </c>
      <c r="BE668" s="195">
        <f>IF(N668="základní",J668,0)</f>
        <v>0</v>
      </c>
      <c r="BF668" s="195">
        <f>IF(N668="snížená",J668,0)</f>
        <v>0</v>
      </c>
      <c r="BG668" s="195">
        <f>IF(N668="zákl. přenesená",J668,0)</f>
        <v>0</v>
      </c>
      <c r="BH668" s="195">
        <f>IF(N668="sníž. přenesená",J668,0)</f>
        <v>0</v>
      </c>
      <c r="BI668" s="195">
        <f>IF(N668="nulová",J668,0)</f>
        <v>0</v>
      </c>
      <c r="BJ668" s="112" t="s">
        <v>544</v>
      </c>
      <c r="BK668" s="195">
        <f>ROUND(I668*H668,2)</f>
        <v>0</v>
      </c>
      <c r="BL668" s="112" t="s">
        <v>863</v>
      </c>
      <c r="BM668" s="194" t="s">
        <v>3297</v>
      </c>
    </row>
    <row r="669" spans="2:65" s="119" customFormat="1" ht="29.25" x14ac:dyDescent="0.25">
      <c r="B669" s="120"/>
      <c r="D669" s="196" t="s">
        <v>865</v>
      </c>
      <c r="F669" s="197" t="s">
        <v>1873</v>
      </c>
      <c r="L669" s="120"/>
      <c r="M669" s="198"/>
      <c r="T669" s="199"/>
      <c r="AT669" s="112" t="s">
        <v>865</v>
      </c>
      <c r="AU669" s="112" t="s">
        <v>240</v>
      </c>
    </row>
    <row r="670" spans="2:65" s="119" customFormat="1" x14ac:dyDescent="0.25">
      <c r="B670" s="120"/>
      <c r="D670" s="200" t="s">
        <v>867</v>
      </c>
      <c r="F670" s="472" t="s">
        <v>1874</v>
      </c>
      <c r="L670" s="120"/>
      <c r="M670" s="198"/>
      <c r="T670" s="199"/>
      <c r="AT670" s="112" t="s">
        <v>867</v>
      </c>
      <c r="AU670" s="112" t="s">
        <v>240</v>
      </c>
    </row>
    <row r="671" spans="2:65" s="119" customFormat="1" ht="16.5" customHeight="1" x14ac:dyDescent="0.25">
      <c r="B671" s="120"/>
      <c r="C671" s="418" t="s">
        <v>1580</v>
      </c>
      <c r="D671" s="418" t="s">
        <v>512</v>
      </c>
      <c r="E671" s="419" t="s">
        <v>1876</v>
      </c>
      <c r="F671" s="420" t="s">
        <v>1877</v>
      </c>
      <c r="G671" s="421" t="s">
        <v>66</v>
      </c>
      <c r="H671" s="422">
        <v>658.2</v>
      </c>
      <c r="I671" s="423"/>
      <c r="J671" s="423">
        <f>ROUND(I671*H671,2)</f>
        <v>0</v>
      </c>
      <c r="K671" s="420" t="s">
        <v>862</v>
      </c>
      <c r="L671" s="120"/>
      <c r="M671" s="190" t="s">
        <v>792</v>
      </c>
      <c r="N671" s="191" t="s">
        <v>809</v>
      </c>
      <c r="O671" s="192">
        <v>4.9000000000000002E-2</v>
      </c>
      <c r="P671" s="192">
        <f>O671*H671</f>
        <v>32.251800000000003</v>
      </c>
      <c r="Q671" s="192">
        <v>0</v>
      </c>
      <c r="R671" s="192">
        <f>Q671*H671</f>
        <v>0</v>
      </c>
      <c r="S671" s="192">
        <v>0</v>
      </c>
      <c r="T671" s="193">
        <f>S671*H671</f>
        <v>0</v>
      </c>
      <c r="AR671" s="194" t="s">
        <v>863</v>
      </c>
      <c r="AT671" s="194" t="s">
        <v>512</v>
      </c>
      <c r="AU671" s="194" t="s">
        <v>240</v>
      </c>
      <c r="AY671" s="112" t="s">
        <v>858</v>
      </c>
      <c r="BE671" s="195">
        <f>IF(N671="základní",J671,0)</f>
        <v>0</v>
      </c>
      <c r="BF671" s="195">
        <f>IF(N671="snížená",J671,0)</f>
        <v>0</v>
      </c>
      <c r="BG671" s="195">
        <f>IF(N671="zákl. přenesená",J671,0)</f>
        <v>0</v>
      </c>
      <c r="BH671" s="195">
        <f>IF(N671="sníž. přenesená",J671,0)</f>
        <v>0</v>
      </c>
      <c r="BI671" s="195">
        <f>IF(N671="nulová",J671,0)</f>
        <v>0</v>
      </c>
      <c r="BJ671" s="112" t="s">
        <v>544</v>
      </c>
      <c r="BK671" s="195">
        <f>ROUND(I671*H671,2)</f>
        <v>0</v>
      </c>
      <c r="BL671" s="112" t="s">
        <v>863</v>
      </c>
      <c r="BM671" s="194" t="s">
        <v>3298</v>
      </c>
    </row>
    <row r="672" spans="2:65" s="119" customFormat="1" ht="19.5" x14ac:dyDescent="0.25">
      <c r="B672" s="120"/>
      <c r="D672" s="196" t="s">
        <v>865</v>
      </c>
      <c r="F672" s="197" t="s">
        <v>1879</v>
      </c>
      <c r="L672" s="120"/>
      <c r="M672" s="198"/>
      <c r="T672" s="199"/>
      <c r="AT672" s="112" t="s">
        <v>865</v>
      </c>
      <c r="AU672" s="112" t="s">
        <v>240</v>
      </c>
    </row>
    <row r="673" spans="2:65" s="119" customFormat="1" x14ac:dyDescent="0.25">
      <c r="B673" s="120"/>
      <c r="D673" s="200" t="s">
        <v>867</v>
      </c>
      <c r="F673" s="472" t="s">
        <v>1880</v>
      </c>
      <c r="L673" s="120"/>
      <c r="M673" s="198"/>
      <c r="T673" s="199"/>
      <c r="AT673" s="112" t="s">
        <v>867</v>
      </c>
      <c r="AU673" s="112" t="s">
        <v>240</v>
      </c>
    </row>
    <row r="674" spans="2:65" s="202" customFormat="1" ht="11.25" x14ac:dyDescent="0.25">
      <c r="B674" s="203"/>
      <c r="D674" s="196" t="s">
        <v>869</v>
      </c>
      <c r="E674" s="204" t="s">
        <v>792</v>
      </c>
      <c r="F674" s="205" t="s">
        <v>3295</v>
      </c>
      <c r="H674" s="206">
        <v>658.2</v>
      </c>
      <c r="L674" s="203"/>
      <c r="M674" s="207"/>
      <c r="T674" s="208"/>
      <c r="AT674" s="204" t="s">
        <v>869</v>
      </c>
      <c r="AU674" s="204" t="s">
        <v>240</v>
      </c>
      <c r="AV674" s="202" t="s">
        <v>240</v>
      </c>
      <c r="AW674" s="202" t="s">
        <v>871</v>
      </c>
      <c r="AX674" s="202" t="s">
        <v>857</v>
      </c>
      <c r="AY674" s="204" t="s">
        <v>858</v>
      </c>
    </row>
    <row r="675" spans="2:65" s="119" customFormat="1" ht="16.5" customHeight="1" x14ac:dyDescent="0.25">
      <c r="B675" s="120"/>
      <c r="C675" s="418" t="s">
        <v>1586</v>
      </c>
      <c r="D675" s="418" t="s">
        <v>512</v>
      </c>
      <c r="E675" s="419" t="s">
        <v>1882</v>
      </c>
      <c r="F675" s="420" t="s">
        <v>1883</v>
      </c>
      <c r="G675" s="421" t="s">
        <v>66</v>
      </c>
      <c r="H675" s="422">
        <v>59238</v>
      </c>
      <c r="I675" s="423"/>
      <c r="J675" s="423">
        <f>ROUND(I675*H675,2)</f>
        <v>0</v>
      </c>
      <c r="K675" s="420" t="s">
        <v>862</v>
      </c>
      <c r="L675" s="120"/>
      <c r="M675" s="190" t="s">
        <v>792</v>
      </c>
      <c r="N675" s="191" t="s">
        <v>809</v>
      </c>
      <c r="O675" s="192">
        <v>0</v>
      </c>
      <c r="P675" s="192">
        <f>O675*H675</f>
        <v>0</v>
      </c>
      <c r="Q675" s="192">
        <v>0</v>
      </c>
      <c r="R675" s="192">
        <f>Q675*H675</f>
        <v>0</v>
      </c>
      <c r="S675" s="192">
        <v>0</v>
      </c>
      <c r="T675" s="193">
        <f>S675*H675</f>
        <v>0</v>
      </c>
      <c r="AR675" s="194" t="s">
        <v>863</v>
      </c>
      <c r="AT675" s="194" t="s">
        <v>512</v>
      </c>
      <c r="AU675" s="194" t="s">
        <v>240</v>
      </c>
      <c r="AY675" s="112" t="s">
        <v>858</v>
      </c>
      <c r="BE675" s="195">
        <f>IF(N675="základní",J675,0)</f>
        <v>0</v>
      </c>
      <c r="BF675" s="195">
        <f>IF(N675="snížená",J675,0)</f>
        <v>0</v>
      </c>
      <c r="BG675" s="195">
        <f>IF(N675="zákl. přenesená",J675,0)</f>
        <v>0</v>
      </c>
      <c r="BH675" s="195">
        <f>IF(N675="sníž. přenesená",J675,0)</f>
        <v>0</v>
      </c>
      <c r="BI675" s="195">
        <f>IF(N675="nulová",J675,0)</f>
        <v>0</v>
      </c>
      <c r="BJ675" s="112" t="s">
        <v>544</v>
      </c>
      <c r="BK675" s="195">
        <f>ROUND(I675*H675,2)</f>
        <v>0</v>
      </c>
      <c r="BL675" s="112" t="s">
        <v>863</v>
      </c>
      <c r="BM675" s="194" t="s">
        <v>3299</v>
      </c>
    </row>
    <row r="676" spans="2:65" s="119" customFormat="1" ht="19.5" x14ac:dyDescent="0.25">
      <c r="B676" s="120"/>
      <c r="D676" s="196" t="s">
        <v>865</v>
      </c>
      <c r="F676" s="197" t="s">
        <v>1885</v>
      </c>
      <c r="L676" s="120"/>
      <c r="M676" s="198"/>
      <c r="T676" s="199"/>
      <c r="AT676" s="112" t="s">
        <v>865</v>
      </c>
      <c r="AU676" s="112" t="s">
        <v>240</v>
      </c>
    </row>
    <row r="677" spans="2:65" s="119" customFormat="1" x14ac:dyDescent="0.25">
      <c r="B677" s="120"/>
      <c r="D677" s="200" t="s">
        <v>867</v>
      </c>
      <c r="F677" s="472" t="s">
        <v>1886</v>
      </c>
      <c r="L677" s="120"/>
      <c r="M677" s="198"/>
      <c r="T677" s="199"/>
      <c r="AT677" s="112" t="s">
        <v>867</v>
      </c>
      <c r="AU677" s="112" t="s">
        <v>240</v>
      </c>
    </row>
    <row r="678" spans="2:65" s="202" customFormat="1" ht="11.25" x14ac:dyDescent="0.25">
      <c r="B678" s="203"/>
      <c r="D678" s="196" t="s">
        <v>869</v>
      </c>
      <c r="E678" s="204" t="s">
        <v>792</v>
      </c>
      <c r="F678" s="205" t="s">
        <v>6518</v>
      </c>
      <c r="H678" s="206">
        <v>59238</v>
      </c>
      <c r="L678" s="203"/>
      <c r="M678" s="207"/>
      <c r="T678" s="208"/>
      <c r="AT678" s="204" t="s">
        <v>869</v>
      </c>
      <c r="AU678" s="204" t="s">
        <v>240</v>
      </c>
      <c r="AV678" s="202" t="s">
        <v>240</v>
      </c>
      <c r="AW678" s="202" t="s">
        <v>871</v>
      </c>
      <c r="AX678" s="202" t="s">
        <v>857</v>
      </c>
      <c r="AY678" s="204" t="s">
        <v>858</v>
      </c>
    </row>
    <row r="679" spans="2:65" s="119" customFormat="1" ht="21.75" customHeight="1" x14ac:dyDescent="0.25">
      <c r="B679" s="120"/>
      <c r="C679" s="418" t="s">
        <v>1590</v>
      </c>
      <c r="D679" s="418" t="s">
        <v>512</v>
      </c>
      <c r="E679" s="419" t="s">
        <v>1888</v>
      </c>
      <c r="F679" s="420" t="s">
        <v>1889</v>
      </c>
      <c r="G679" s="421" t="s">
        <v>66</v>
      </c>
      <c r="H679" s="422">
        <v>658.2</v>
      </c>
      <c r="I679" s="423"/>
      <c r="J679" s="423">
        <f>ROUND(I679*H679,2)</f>
        <v>0</v>
      </c>
      <c r="K679" s="420" t="s">
        <v>862</v>
      </c>
      <c r="L679" s="120"/>
      <c r="M679" s="190" t="s">
        <v>792</v>
      </c>
      <c r="N679" s="191" t="s">
        <v>809</v>
      </c>
      <c r="O679" s="192">
        <v>3.3000000000000002E-2</v>
      </c>
      <c r="P679" s="192">
        <f>O679*H679</f>
        <v>21.720600000000001</v>
      </c>
      <c r="Q679" s="192">
        <v>0</v>
      </c>
      <c r="R679" s="192">
        <f>Q679*H679</f>
        <v>0</v>
      </c>
      <c r="S679" s="192">
        <v>0</v>
      </c>
      <c r="T679" s="193">
        <f>S679*H679</f>
        <v>0</v>
      </c>
      <c r="AR679" s="194" t="s">
        <v>863</v>
      </c>
      <c r="AT679" s="194" t="s">
        <v>512</v>
      </c>
      <c r="AU679" s="194" t="s">
        <v>240</v>
      </c>
      <c r="AY679" s="112" t="s">
        <v>858</v>
      </c>
      <c r="BE679" s="195">
        <f>IF(N679="základní",J679,0)</f>
        <v>0</v>
      </c>
      <c r="BF679" s="195">
        <f>IF(N679="snížená",J679,0)</f>
        <v>0</v>
      </c>
      <c r="BG679" s="195">
        <f>IF(N679="zákl. přenesená",J679,0)</f>
        <v>0</v>
      </c>
      <c r="BH679" s="195">
        <f>IF(N679="sníž. přenesená",J679,0)</f>
        <v>0</v>
      </c>
      <c r="BI679" s="195">
        <f>IF(N679="nulová",J679,0)</f>
        <v>0</v>
      </c>
      <c r="BJ679" s="112" t="s">
        <v>544</v>
      </c>
      <c r="BK679" s="195">
        <f>ROUND(I679*H679,2)</f>
        <v>0</v>
      </c>
      <c r="BL679" s="112" t="s">
        <v>863</v>
      </c>
      <c r="BM679" s="194" t="s">
        <v>3300</v>
      </c>
    </row>
    <row r="680" spans="2:65" s="119" customFormat="1" ht="19.5" x14ac:dyDescent="0.25">
      <c r="B680" s="120"/>
      <c r="D680" s="196" t="s">
        <v>865</v>
      </c>
      <c r="F680" s="197" t="s">
        <v>1891</v>
      </c>
      <c r="L680" s="120"/>
      <c r="M680" s="198"/>
      <c r="T680" s="199"/>
      <c r="AT680" s="112" t="s">
        <v>865</v>
      </c>
      <c r="AU680" s="112" t="s">
        <v>240</v>
      </c>
    </row>
    <row r="681" spans="2:65" s="119" customFormat="1" x14ac:dyDescent="0.25">
      <c r="B681" s="120"/>
      <c r="D681" s="200" t="s">
        <v>867</v>
      </c>
      <c r="F681" s="472" t="s">
        <v>1892</v>
      </c>
      <c r="L681" s="120"/>
      <c r="M681" s="198"/>
      <c r="T681" s="199"/>
      <c r="AT681" s="112" t="s">
        <v>867</v>
      </c>
      <c r="AU681" s="112" t="s">
        <v>240</v>
      </c>
    </row>
    <row r="682" spans="2:65" s="119" customFormat="1" ht="37.9" customHeight="1" x14ac:dyDescent="0.25">
      <c r="B682" s="120"/>
      <c r="C682" s="418" t="s">
        <v>1601</v>
      </c>
      <c r="D682" s="418" t="s">
        <v>512</v>
      </c>
      <c r="E682" s="419" t="s">
        <v>1913</v>
      </c>
      <c r="F682" s="420" t="s">
        <v>1914</v>
      </c>
      <c r="G682" s="421" t="s">
        <v>66</v>
      </c>
      <c r="H682" s="422">
        <v>474.98500000000001</v>
      </c>
      <c r="I682" s="423"/>
      <c r="J682" s="423">
        <f>ROUND(I682*H682,2)</f>
        <v>0</v>
      </c>
      <c r="K682" s="420" t="s">
        <v>862</v>
      </c>
      <c r="L682" s="120"/>
      <c r="M682" s="190" t="s">
        <v>792</v>
      </c>
      <c r="N682" s="191" t="s">
        <v>809</v>
      </c>
      <c r="O682" s="192">
        <v>0.126</v>
      </c>
      <c r="P682" s="192">
        <f>O682*H682</f>
        <v>59.848110000000005</v>
      </c>
      <c r="Q682" s="192">
        <v>0</v>
      </c>
      <c r="R682" s="192">
        <f>Q682*H682</f>
        <v>0</v>
      </c>
      <c r="S682" s="192">
        <v>0</v>
      </c>
      <c r="T682" s="193">
        <f>S682*H682</f>
        <v>0</v>
      </c>
      <c r="AR682" s="194" t="s">
        <v>863</v>
      </c>
      <c r="AT682" s="194" t="s">
        <v>512</v>
      </c>
      <c r="AU682" s="194" t="s">
        <v>240</v>
      </c>
      <c r="AY682" s="112" t="s">
        <v>858</v>
      </c>
      <c r="BE682" s="195">
        <f>IF(N682="základní",J682,0)</f>
        <v>0</v>
      </c>
      <c r="BF682" s="195">
        <f>IF(N682="snížená",J682,0)</f>
        <v>0</v>
      </c>
      <c r="BG682" s="195">
        <f>IF(N682="zákl. přenesená",J682,0)</f>
        <v>0</v>
      </c>
      <c r="BH682" s="195">
        <f>IF(N682="sníž. přenesená",J682,0)</f>
        <v>0</v>
      </c>
      <c r="BI682" s="195">
        <f>IF(N682="nulová",J682,0)</f>
        <v>0</v>
      </c>
      <c r="BJ682" s="112" t="s">
        <v>544</v>
      </c>
      <c r="BK682" s="195">
        <f>ROUND(I682*H682,2)</f>
        <v>0</v>
      </c>
      <c r="BL682" s="112" t="s">
        <v>863</v>
      </c>
      <c r="BM682" s="194" t="s">
        <v>3301</v>
      </c>
    </row>
    <row r="683" spans="2:65" s="119" customFormat="1" ht="19.5" x14ac:dyDescent="0.25">
      <c r="B683" s="120"/>
      <c r="D683" s="196" t="s">
        <v>865</v>
      </c>
      <c r="F683" s="197" t="s">
        <v>1916</v>
      </c>
      <c r="L683" s="120"/>
      <c r="M683" s="198"/>
      <c r="T683" s="199"/>
      <c r="AT683" s="112" t="s">
        <v>865</v>
      </c>
      <c r="AU683" s="112" t="s">
        <v>240</v>
      </c>
    </row>
    <row r="684" spans="2:65" s="119" customFormat="1" x14ac:dyDescent="0.25">
      <c r="B684" s="120"/>
      <c r="D684" s="200" t="s">
        <v>867</v>
      </c>
      <c r="F684" s="472" t="s">
        <v>1917</v>
      </c>
      <c r="L684" s="120"/>
      <c r="M684" s="198"/>
      <c r="T684" s="199"/>
      <c r="AT684" s="112" t="s">
        <v>867</v>
      </c>
      <c r="AU684" s="112" t="s">
        <v>240</v>
      </c>
    </row>
    <row r="685" spans="2:65" s="209" customFormat="1" ht="11.25" x14ac:dyDescent="0.25">
      <c r="B685" s="210"/>
      <c r="D685" s="196" t="s">
        <v>869</v>
      </c>
      <c r="E685" s="211" t="s">
        <v>792</v>
      </c>
      <c r="F685" s="212" t="s">
        <v>1918</v>
      </c>
      <c r="H685" s="211" t="s">
        <v>792</v>
      </c>
      <c r="L685" s="210"/>
      <c r="M685" s="213"/>
      <c r="T685" s="214"/>
      <c r="AT685" s="211" t="s">
        <v>869</v>
      </c>
      <c r="AU685" s="211" t="s">
        <v>240</v>
      </c>
      <c r="AV685" s="209" t="s">
        <v>544</v>
      </c>
      <c r="AW685" s="209" t="s">
        <v>871</v>
      </c>
      <c r="AX685" s="209" t="s">
        <v>857</v>
      </c>
      <c r="AY685" s="211" t="s">
        <v>858</v>
      </c>
    </row>
    <row r="686" spans="2:65" s="202" customFormat="1" ht="33.75" x14ac:dyDescent="0.25">
      <c r="B686" s="203"/>
      <c r="D686" s="196" t="s">
        <v>869</v>
      </c>
      <c r="E686" s="204" t="s">
        <v>792</v>
      </c>
      <c r="F686" s="205" t="s">
        <v>3266</v>
      </c>
      <c r="H686" s="206">
        <v>474.98500000000001</v>
      </c>
      <c r="L686" s="203"/>
      <c r="M686" s="207"/>
      <c r="T686" s="208"/>
      <c r="AT686" s="204" t="s">
        <v>869</v>
      </c>
      <c r="AU686" s="204" t="s">
        <v>240</v>
      </c>
      <c r="AV686" s="202" t="s">
        <v>240</v>
      </c>
      <c r="AW686" s="202" t="s">
        <v>871</v>
      </c>
      <c r="AX686" s="202" t="s">
        <v>857</v>
      </c>
      <c r="AY686" s="204" t="s">
        <v>858</v>
      </c>
    </row>
    <row r="687" spans="2:65" s="119" customFormat="1" ht="24.2" customHeight="1" x14ac:dyDescent="0.25">
      <c r="B687" s="120"/>
      <c r="C687" s="418" t="s">
        <v>1605</v>
      </c>
      <c r="D687" s="418" t="s">
        <v>512</v>
      </c>
      <c r="E687" s="419" t="s">
        <v>157</v>
      </c>
      <c r="F687" s="420" t="s">
        <v>158</v>
      </c>
      <c r="G687" s="421" t="s">
        <v>66</v>
      </c>
      <c r="H687" s="422">
        <v>674.98500000000001</v>
      </c>
      <c r="I687" s="423"/>
      <c r="J687" s="423">
        <f>ROUND(I687*H687,2)</f>
        <v>0</v>
      </c>
      <c r="K687" s="420" t="s">
        <v>862</v>
      </c>
      <c r="L687" s="120"/>
      <c r="M687" s="190" t="s">
        <v>792</v>
      </c>
      <c r="N687" s="191" t="s">
        <v>809</v>
      </c>
      <c r="O687" s="192">
        <v>0.308</v>
      </c>
      <c r="P687" s="192">
        <f>O687*H687</f>
        <v>207.89537999999999</v>
      </c>
      <c r="Q687" s="192">
        <v>4.0000000000000003E-5</v>
      </c>
      <c r="R687" s="192">
        <f>Q687*H687</f>
        <v>2.6999400000000003E-2</v>
      </c>
      <c r="S687" s="192">
        <v>0</v>
      </c>
      <c r="T687" s="193">
        <f>S687*H687</f>
        <v>0</v>
      </c>
      <c r="AR687" s="194" t="s">
        <v>863</v>
      </c>
      <c r="AT687" s="194" t="s">
        <v>512</v>
      </c>
      <c r="AU687" s="194" t="s">
        <v>240</v>
      </c>
      <c r="AY687" s="112" t="s">
        <v>858</v>
      </c>
      <c r="BE687" s="195">
        <f>IF(N687="základní",J687,0)</f>
        <v>0</v>
      </c>
      <c r="BF687" s="195">
        <f>IF(N687="snížená",J687,0)</f>
        <v>0</v>
      </c>
      <c r="BG687" s="195">
        <f>IF(N687="zákl. přenesená",J687,0)</f>
        <v>0</v>
      </c>
      <c r="BH687" s="195">
        <f>IF(N687="sníž. přenesená",J687,0)</f>
        <v>0</v>
      </c>
      <c r="BI687" s="195">
        <f>IF(N687="nulová",J687,0)</f>
        <v>0</v>
      </c>
      <c r="BJ687" s="112" t="s">
        <v>544</v>
      </c>
      <c r="BK687" s="195">
        <f>ROUND(I687*H687,2)</f>
        <v>0</v>
      </c>
      <c r="BL687" s="112" t="s">
        <v>863</v>
      </c>
      <c r="BM687" s="194" t="s">
        <v>3302</v>
      </c>
    </row>
    <row r="688" spans="2:65" s="119" customFormat="1" ht="19.5" x14ac:dyDescent="0.25">
      <c r="B688" s="120"/>
      <c r="D688" s="196" t="s">
        <v>865</v>
      </c>
      <c r="F688" s="197" t="s">
        <v>1922</v>
      </c>
      <c r="L688" s="120"/>
      <c r="M688" s="198"/>
      <c r="T688" s="199"/>
      <c r="AT688" s="112" t="s">
        <v>865</v>
      </c>
      <c r="AU688" s="112" t="s">
        <v>240</v>
      </c>
    </row>
    <row r="689" spans="2:65" s="119" customFormat="1" x14ac:dyDescent="0.25">
      <c r="B689" s="120"/>
      <c r="D689" s="200" t="s">
        <v>867</v>
      </c>
      <c r="F689" s="472" t="s">
        <v>1923</v>
      </c>
      <c r="L689" s="120"/>
      <c r="M689" s="198"/>
      <c r="T689" s="199"/>
      <c r="AT689" s="112" t="s">
        <v>867</v>
      </c>
      <c r="AU689" s="112" t="s">
        <v>240</v>
      </c>
    </row>
    <row r="690" spans="2:65" s="209" customFormat="1" ht="11.25" x14ac:dyDescent="0.25">
      <c r="B690" s="210"/>
      <c r="D690" s="196" t="s">
        <v>869</v>
      </c>
      <c r="E690" s="211" t="s">
        <v>792</v>
      </c>
      <c r="F690" s="212" t="s">
        <v>1918</v>
      </c>
      <c r="H690" s="211" t="s">
        <v>792</v>
      </c>
      <c r="L690" s="210"/>
      <c r="M690" s="213"/>
      <c r="T690" s="214"/>
      <c r="AT690" s="211" t="s">
        <v>869</v>
      </c>
      <c r="AU690" s="211" t="s">
        <v>240</v>
      </c>
      <c r="AV690" s="209" t="s">
        <v>544</v>
      </c>
      <c r="AW690" s="209" t="s">
        <v>871</v>
      </c>
      <c r="AX690" s="209" t="s">
        <v>857</v>
      </c>
      <c r="AY690" s="211" t="s">
        <v>858</v>
      </c>
    </row>
    <row r="691" spans="2:65" s="202" customFormat="1" ht="33.75" x14ac:dyDescent="0.25">
      <c r="B691" s="203"/>
      <c r="D691" s="196" t="s">
        <v>869</v>
      </c>
      <c r="E691" s="204" t="s">
        <v>792</v>
      </c>
      <c r="F691" s="205" t="s">
        <v>3266</v>
      </c>
      <c r="H691" s="206">
        <v>474.98500000000001</v>
      </c>
      <c r="L691" s="203"/>
      <c r="M691" s="207"/>
      <c r="T691" s="208"/>
      <c r="AT691" s="204" t="s">
        <v>869</v>
      </c>
      <c r="AU691" s="204" t="s">
        <v>240</v>
      </c>
      <c r="AV691" s="202" t="s">
        <v>240</v>
      </c>
      <c r="AW691" s="202" t="s">
        <v>871</v>
      </c>
      <c r="AX691" s="202" t="s">
        <v>857</v>
      </c>
      <c r="AY691" s="204" t="s">
        <v>858</v>
      </c>
    </row>
    <row r="692" spans="2:65" s="202" customFormat="1" ht="11.25" x14ac:dyDescent="0.25">
      <c r="B692" s="203"/>
      <c r="D692" s="196" t="s">
        <v>869</v>
      </c>
      <c r="E692" s="204" t="s">
        <v>792</v>
      </c>
      <c r="F692" s="205" t="s">
        <v>1924</v>
      </c>
      <c r="H692" s="206">
        <v>200</v>
      </c>
      <c r="L692" s="203"/>
      <c r="M692" s="207"/>
      <c r="T692" s="208"/>
      <c r="AT692" s="204" t="s">
        <v>869</v>
      </c>
      <c r="AU692" s="204" t="s">
        <v>240</v>
      </c>
      <c r="AV692" s="202" t="s">
        <v>240</v>
      </c>
      <c r="AW692" s="202" t="s">
        <v>871</v>
      </c>
      <c r="AX692" s="202" t="s">
        <v>857</v>
      </c>
      <c r="AY692" s="204" t="s">
        <v>858</v>
      </c>
    </row>
    <row r="693" spans="2:65" s="119" customFormat="1" ht="37.9" customHeight="1" x14ac:dyDescent="0.25">
      <c r="B693" s="120"/>
      <c r="C693" s="418" t="s">
        <v>1614</v>
      </c>
      <c r="D693" s="418" t="s">
        <v>512</v>
      </c>
      <c r="E693" s="419" t="s">
        <v>1940</v>
      </c>
      <c r="F693" s="420" t="s">
        <v>1941</v>
      </c>
      <c r="G693" s="421" t="s">
        <v>67</v>
      </c>
      <c r="H693" s="422">
        <v>1</v>
      </c>
      <c r="I693" s="423"/>
      <c r="J693" s="423">
        <f>ROUND(I693*H693,2)</f>
        <v>0</v>
      </c>
      <c r="K693" s="420" t="s">
        <v>792</v>
      </c>
      <c r="L693" s="120"/>
      <c r="M693" s="190" t="s">
        <v>792</v>
      </c>
      <c r="N693" s="191" t="s">
        <v>809</v>
      </c>
      <c r="O693" s="192">
        <v>0.38</v>
      </c>
      <c r="P693" s="192">
        <f>O693*H693</f>
        <v>0.38</v>
      </c>
      <c r="Q693" s="192">
        <v>0</v>
      </c>
      <c r="R693" s="192">
        <f>Q693*H693</f>
        <v>0</v>
      </c>
      <c r="S693" s="192">
        <v>0</v>
      </c>
      <c r="T693" s="193">
        <f>S693*H693</f>
        <v>0</v>
      </c>
      <c r="AR693" s="194" t="s">
        <v>863</v>
      </c>
      <c r="AT693" s="194" t="s">
        <v>512</v>
      </c>
      <c r="AU693" s="194" t="s">
        <v>240</v>
      </c>
      <c r="AY693" s="112" t="s">
        <v>858</v>
      </c>
      <c r="BE693" s="195">
        <f>IF(N693="základní",J693,0)</f>
        <v>0</v>
      </c>
      <c r="BF693" s="195">
        <f>IF(N693="snížená",J693,0)</f>
        <v>0</v>
      </c>
      <c r="BG693" s="195">
        <f>IF(N693="zákl. přenesená",J693,0)</f>
        <v>0</v>
      </c>
      <c r="BH693" s="195">
        <f>IF(N693="sníž. přenesená",J693,0)</f>
        <v>0</v>
      </c>
      <c r="BI693" s="195">
        <f>IF(N693="nulová",J693,0)</f>
        <v>0</v>
      </c>
      <c r="BJ693" s="112" t="s">
        <v>544</v>
      </c>
      <c r="BK693" s="195">
        <f>ROUND(I693*H693,2)</f>
        <v>0</v>
      </c>
      <c r="BL693" s="112" t="s">
        <v>863</v>
      </c>
      <c r="BM693" s="194" t="s">
        <v>3303</v>
      </c>
    </row>
    <row r="694" spans="2:65" s="119" customFormat="1" ht="19.5" x14ac:dyDescent="0.25">
      <c r="B694" s="120"/>
      <c r="D694" s="196" t="s">
        <v>865</v>
      </c>
      <c r="F694" s="197" t="s">
        <v>1941</v>
      </c>
      <c r="L694" s="120"/>
      <c r="M694" s="198"/>
      <c r="T694" s="199"/>
      <c r="AT694" s="112" t="s">
        <v>865</v>
      </c>
      <c r="AU694" s="112" t="s">
        <v>240</v>
      </c>
    </row>
    <row r="695" spans="2:65" s="119" customFormat="1" ht="29.25" x14ac:dyDescent="0.25">
      <c r="B695" s="120"/>
      <c r="D695" s="196" t="s">
        <v>1943</v>
      </c>
      <c r="F695" s="218" t="s">
        <v>1944</v>
      </c>
      <c r="L695" s="120"/>
      <c r="M695" s="198"/>
      <c r="T695" s="199"/>
      <c r="AT695" s="112" t="s">
        <v>1943</v>
      </c>
      <c r="AU695" s="112" t="s">
        <v>240</v>
      </c>
    </row>
    <row r="696" spans="2:65" s="119" customFormat="1" ht="37.9" customHeight="1" x14ac:dyDescent="0.25">
      <c r="B696" s="120"/>
      <c r="C696" s="418" t="s">
        <v>1618</v>
      </c>
      <c r="D696" s="418" t="s">
        <v>512</v>
      </c>
      <c r="E696" s="419" t="s">
        <v>1946</v>
      </c>
      <c r="F696" s="420" t="s">
        <v>1941</v>
      </c>
      <c r="G696" s="421" t="s">
        <v>67</v>
      </c>
      <c r="H696" s="422">
        <v>1</v>
      </c>
      <c r="I696" s="423"/>
      <c r="J696" s="423">
        <f>ROUND(I696*H696,2)</f>
        <v>0</v>
      </c>
      <c r="K696" s="420" t="s">
        <v>792</v>
      </c>
      <c r="L696" s="120"/>
      <c r="M696" s="190" t="s">
        <v>792</v>
      </c>
      <c r="N696" s="191" t="s">
        <v>809</v>
      </c>
      <c r="O696" s="192">
        <v>0.38</v>
      </c>
      <c r="P696" s="192">
        <f>O696*H696</f>
        <v>0.38</v>
      </c>
      <c r="Q696" s="192">
        <v>0</v>
      </c>
      <c r="R696" s="192">
        <f>Q696*H696</f>
        <v>0</v>
      </c>
      <c r="S696" s="192">
        <v>0</v>
      </c>
      <c r="T696" s="193">
        <f>S696*H696</f>
        <v>0</v>
      </c>
      <c r="AR696" s="194" t="s">
        <v>863</v>
      </c>
      <c r="AT696" s="194" t="s">
        <v>512</v>
      </c>
      <c r="AU696" s="194" t="s">
        <v>240</v>
      </c>
      <c r="AY696" s="112" t="s">
        <v>858</v>
      </c>
      <c r="BE696" s="195">
        <f>IF(N696="základní",J696,0)</f>
        <v>0</v>
      </c>
      <c r="BF696" s="195">
        <f>IF(N696="snížená",J696,0)</f>
        <v>0</v>
      </c>
      <c r="BG696" s="195">
        <f>IF(N696="zákl. přenesená",J696,0)</f>
        <v>0</v>
      </c>
      <c r="BH696" s="195">
        <f>IF(N696="sníž. přenesená",J696,0)</f>
        <v>0</v>
      </c>
      <c r="BI696" s="195">
        <f>IF(N696="nulová",J696,0)</f>
        <v>0</v>
      </c>
      <c r="BJ696" s="112" t="s">
        <v>544</v>
      </c>
      <c r="BK696" s="195">
        <f>ROUND(I696*H696,2)</f>
        <v>0</v>
      </c>
      <c r="BL696" s="112" t="s">
        <v>863</v>
      </c>
      <c r="BM696" s="194" t="s">
        <v>3304</v>
      </c>
    </row>
    <row r="697" spans="2:65" s="119" customFormat="1" ht="19.5" x14ac:dyDescent="0.25">
      <c r="B697" s="120"/>
      <c r="D697" s="196" t="s">
        <v>865</v>
      </c>
      <c r="F697" s="197" t="s">
        <v>1948</v>
      </c>
      <c r="L697" s="120"/>
      <c r="M697" s="198"/>
      <c r="T697" s="199"/>
      <c r="AT697" s="112" t="s">
        <v>865</v>
      </c>
      <c r="AU697" s="112" t="s">
        <v>240</v>
      </c>
    </row>
    <row r="698" spans="2:65" s="119" customFormat="1" ht="16.5" customHeight="1" x14ac:dyDescent="0.25">
      <c r="B698" s="120"/>
      <c r="C698" s="418" t="s">
        <v>1622</v>
      </c>
      <c r="D698" s="418" t="s">
        <v>512</v>
      </c>
      <c r="E698" s="419" t="s">
        <v>1964</v>
      </c>
      <c r="F698" s="420" t="s">
        <v>1965</v>
      </c>
      <c r="G698" s="421" t="s">
        <v>66</v>
      </c>
      <c r="H698" s="422">
        <v>164.51499999999999</v>
      </c>
      <c r="I698" s="423"/>
      <c r="J698" s="423">
        <f>ROUND(I698*H698,2)</f>
        <v>0</v>
      </c>
      <c r="K698" s="420" t="s">
        <v>862</v>
      </c>
      <c r="L698" s="120"/>
      <c r="M698" s="190" t="s">
        <v>792</v>
      </c>
      <c r="N698" s="191" t="s">
        <v>809</v>
      </c>
      <c r="O698" s="192">
        <v>0.36499999999999999</v>
      </c>
      <c r="P698" s="192">
        <f>O698*H698</f>
        <v>60.047974999999994</v>
      </c>
      <c r="Q698" s="192">
        <v>4.6999999999999999E-4</v>
      </c>
      <c r="R698" s="192">
        <f>Q698*H698</f>
        <v>7.7322049999999989E-2</v>
      </c>
      <c r="S698" s="192">
        <v>0</v>
      </c>
      <c r="T698" s="193">
        <f>S698*H698</f>
        <v>0</v>
      </c>
      <c r="AR698" s="194" t="s">
        <v>863</v>
      </c>
      <c r="AT698" s="194" t="s">
        <v>512</v>
      </c>
      <c r="AU698" s="194" t="s">
        <v>240</v>
      </c>
      <c r="AY698" s="112" t="s">
        <v>858</v>
      </c>
      <c r="BE698" s="195">
        <f>IF(N698="základní",J698,0)</f>
        <v>0</v>
      </c>
      <c r="BF698" s="195">
        <f>IF(N698="snížená",J698,0)</f>
        <v>0</v>
      </c>
      <c r="BG698" s="195">
        <f>IF(N698="zákl. přenesená",J698,0)</f>
        <v>0</v>
      </c>
      <c r="BH698" s="195">
        <f>IF(N698="sníž. přenesená",J698,0)</f>
        <v>0</v>
      </c>
      <c r="BI698" s="195">
        <f>IF(N698="nulová",J698,0)</f>
        <v>0</v>
      </c>
      <c r="BJ698" s="112" t="s">
        <v>544</v>
      </c>
      <c r="BK698" s="195">
        <f>ROUND(I698*H698,2)</f>
        <v>0</v>
      </c>
      <c r="BL698" s="112" t="s">
        <v>863</v>
      </c>
      <c r="BM698" s="194" t="s">
        <v>3305</v>
      </c>
    </row>
    <row r="699" spans="2:65" s="119" customFormat="1" ht="19.5" x14ac:dyDescent="0.25">
      <c r="B699" s="120"/>
      <c r="D699" s="196" t="s">
        <v>865</v>
      </c>
      <c r="F699" s="197" t="s">
        <v>1967</v>
      </c>
      <c r="L699" s="120"/>
      <c r="M699" s="198"/>
      <c r="T699" s="199"/>
      <c r="AT699" s="112" t="s">
        <v>865</v>
      </c>
      <c r="AU699" s="112" t="s">
        <v>240</v>
      </c>
    </row>
    <row r="700" spans="2:65" s="119" customFormat="1" x14ac:dyDescent="0.25">
      <c r="B700" s="120"/>
      <c r="D700" s="200" t="s">
        <v>867</v>
      </c>
      <c r="F700" s="472" t="s">
        <v>1968</v>
      </c>
      <c r="L700" s="120"/>
      <c r="M700" s="198"/>
      <c r="T700" s="199"/>
      <c r="AT700" s="112" t="s">
        <v>867</v>
      </c>
      <c r="AU700" s="112" t="s">
        <v>240</v>
      </c>
    </row>
    <row r="701" spans="2:65" s="209" customFormat="1" ht="11.25" x14ac:dyDescent="0.25">
      <c r="B701" s="210"/>
      <c r="D701" s="196" t="s">
        <v>869</v>
      </c>
      <c r="E701" s="211" t="s">
        <v>792</v>
      </c>
      <c r="F701" s="212" t="s">
        <v>1969</v>
      </c>
      <c r="H701" s="211" t="s">
        <v>792</v>
      </c>
      <c r="L701" s="210"/>
      <c r="M701" s="213"/>
      <c r="T701" s="214"/>
      <c r="AT701" s="211" t="s">
        <v>869</v>
      </c>
      <c r="AU701" s="211" t="s">
        <v>240</v>
      </c>
      <c r="AV701" s="209" t="s">
        <v>544</v>
      </c>
      <c r="AW701" s="209" t="s">
        <v>871</v>
      </c>
      <c r="AX701" s="209" t="s">
        <v>857</v>
      </c>
      <c r="AY701" s="211" t="s">
        <v>858</v>
      </c>
    </row>
    <row r="702" spans="2:65" s="202" customFormat="1" ht="11.25" x14ac:dyDescent="0.25">
      <c r="B702" s="203"/>
      <c r="D702" s="196" t="s">
        <v>869</v>
      </c>
      <c r="E702" s="204" t="s">
        <v>792</v>
      </c>
      <c r="F702" s="205" t="s">
        <v>3306</v>
      </c>
      <c r="H702" s="206">
        <v>149.33000000000001</v>
      </c>
      <c r="L702" s="203"/>
      <c r="M702" s="207"/>
      <c r="T702" s="208"/>
      <c r="AT702" s="204" t="s">
        <v>869</v>
      </c>
      <c r="AU702" s="204" t="s">
        <v>240</v>
      </c>
      <c r="AV702" s="202" t="s">
        <v>240</v>
      </c>
      <c r="AW702" s="202" t="s">
        <v>871</v>
      </c>
      <c r="AX702" s="202" t="s">
        <v>857</v>
      </c>
      <c r="AY702" s="204" t="s">
        <v>858</v>
      </c>
    </row>
    <row r="703" spans="2:65" s="202" customFormat="1" ht="11.25" x14ac:dyDescent="0.25">
      <c r="B703" s="203"/>
      <c r="D703" s="196" t="s">
        <v>869</v>
      </c>
      <c r="E703" s="204" t="s">
        <v>792</v>
      </c>
      <c r="F703" s="205" t="s">
        <v>3307</v>
      </c>
      <c r="H703" s="206">
        <v>3.7</v>
      </c>
      <c r="L703" s="203"/>
      <c r="M703" s="207"/>
      <c r="T703" s="208"/>
      <c r="AT703" s="204" t="s">
        <v>869</v>
      </c>
      <c r="AU703" s="204" t="s">
        <v>240</v>
      </c>
      <c r="AV703" s="202" t="s">
        <v>240</v>
      </c>
      <c r="AW703" s="202" t="s">
        <v>871</v>
      </c>
      <c r="AX703" s="202" t="s">
        <v>857</v>
      </c>
      <c r="AY703" s="204" t="s">
        <v>858</v>
      </c>
    </row>
    <row r="704" spans="2:65" s="202" customFormat="1" ht="11.25" x14ac:dyDescent="0.25">
      <c r="B704" s="203"/>
      <c r="D704" s="196" t="s">
        <v>869</v>
      </c>
      <c r="E704" s="204" t="s">
        <v>792</v>
      </c>
      <c r="F704" s="205" t="s">
        <v>3308</v>
      </c>
      <c r="H704" s="206">
        <v>2.06</v>
      </c>
      <c r="L704" s="203"/>
      <c r="M704" s="207"/>
      <c r="T704" s="208"/>
      <c r="AT704" s="204" t="s">
        <v>869</v>
      </c>
      <c r="AU704" s="204" t="s">
        <v>240</v>
      </c>
      <c r="AV704" s="202" t="s">
        <v>240</v>
      </c>
      <c r="AW704" s="202" t="s">
        <v>871</v>
      </c>
      <c r="AX704" s="202" t="s">
        <v>857</v>
      </c>
      <c r="AY704" s="204" t="s">
        <v>858</v>
      </c>
    </row>
    <row r="705" spans="2:65" s="202" customFormat="1" ht="11.25" x14ac:dyDescent="0.25">
      <c r="B705" s="203"/>
      <c r="D705" s="196" t="s">
        <v>869</v>
      </c>
      <c r="E705" s="204" t="s">
        <v>792</v>
      </c>
      <c r="F705" s="205" t="s">
        <v>3309</v>
      </c>
      <c r="H705" s="206">
        <v>9.4250000000000007</v>
      </c>
      <c r="L705" s="203"/>
      <c r="M705" s="207"/>
      <c r="T705" s="208"/>
      <c r="AT705" s="204" t="s">
        <v>869</v>
      </c>
      <c r="AU705" s="204" t="s">
        <v>240</v>
      </c>
      <c r="AV705" s="202" t="s">
        <v>240</v>
      </c>
      <c r="AW705" s="202" t="s">
        <v>871</v>
      </c>
      <c r="AX705" s="202" t="s">
        <v>857</v>
      </c>
      <c r="AY705" s="204" t="s">
        <v>858</v>
      </c>
    </row>
    <row r="706" spans="2:65" s="171" customFormat="1" ht="22.9" customHeight="1" x14ac:dyDescent="0.2">
      <c r="B706" s="172"/>
      <c r="D706" s="173" t="s">
        <v>854</v>
      </c>
      <c r="E706" s="181" t="s">
        <v>2001</v>
      </c>
      <c r="F706" s="181" t="s">
        <v>2002</v>
      </c>
      <c r="J706" s="182">
        <f>BK706</f>
        <v>0</v>
      </c>
      <c r="L706" s="172"/>
      <c r="M706" s="176"/>
      <c r="P706" s="177">
        <f>SUM(P707:P709)</f>
        <v>302.53361899999999</v>
      </c>
      <c r="R706" s="177">
        <f>SUM(R707:R709)</f>
        <v>0</v>
      </c>
      <c r="T706" s="178">
        <f>SUM(T707:T709)</f>
        <v>0</v>
      </c>
      <c r="AR706" s="173" t="s">
        <v>544</v>
      </c>
      <c r="AT706" s="179" t="s">
        <v>854</v>
      </c>
      <c r="AU706" s="179" t="s">
        <v>544</v>
      </c>
      <c r="AY706" s="173" t="s">
        <v>858</v>
      </c>
      <c r="BK706" s="180">
        <f>SUM(BK707:BK709)</f>
        <v>0</v>
      </c>
    </row>
    <row r="707" spans="2:65" s="119" customFormat="1" ht="21.75" customHeight="1" x14ac:dyDescent="0.25">
      <c r="B707" s="120"/>
      <c r="C707" s="418" t="s">
        <v>1627</v>
      </c>
      <c r="D707" s="418" t="s">
        <v>512</v>
      </c>
      <c r="E707" s="419" t="s">
        <v>165</v>
      </c>
      <c r="F707" s="420" t="s">
        <v>166</v>
      </c>
      <c r="G707" s="421" t="s">
        <v>63</v>
      </c>
      <c r="H707" s="422">
        <v>739.69100000000003</v>
      </c>
      <c r="I707" s="423"/>
      <c r="J707" s="423">
        <f>ROUND(I707*H707,2)</f>
        <v>0</v>
      </c>
      <c r="K707" s="420" t="s">
        <v>862</v>
      </c>
      <c r="L707" s="120"/>
      <c r="M707" s="190" t="s">
        <v>792</v>
      </c>
      <c r="N707" s="191" t="s">
        <v>809</v>
      </c>
      <c r="O707" s="192">
        <v>0.40899999999999997</v>
      </c>
      <c r="P707" s="192">
        <f>O707*H707</f>
        <v>302.53361899999999</v>
      </c>
      <c r="Q707" s="192">
        <v>0</v>
      </c>
      <c r="R707" s="192">
        <f>Q707*H707</f>
        <v>0</v>
      </c>
      <c r="S707" s="192">
        <v>0</v>
      </c>
      <c r="T707" s="193">
        <f>S707*H707</f>
        <v>0</v>
      </c>
      <c r="AR707" s="194" t="s">
        <v>863</v>
      </c>
      <c r="AT707" s="194" t="s">
        <v>512</v>
      </c>
      <c r="AU707" s="194" t="s">
        <v>240</v>
      </c>
      <c r="AY707" s="112" t="s">
        <v>858</v>
      </c>
      <c r="BE707" s="195">
        <f>IF(N707="základní",J707,0)</f>
        <v>0</v>
      </c>
      <c r="BF707" s="195">
        <f>IF(N707="snížená",J707,0)</f>
        <v>0</v>
      </c>
      <c r="BG707" s="195">
        <f>IF(N707="zákl. přenesená",J707,0)</f>
        <v>0</v>
      </c>
      <c r="BH707" s="195">
        <f>IF(N707="sníž. přenesená",J707,0)</f>
        <v>0</v>
      </c>
      <c r="BI707" s="195">
        <f>IF(N707="nulová",J707,0)</f>
        <v>0</v>
      </c>
      <c r="BJ707" s="112" t="s">
        <v>544</v>
      </c>
      <c r="BK707" s="195">
        <f>ROUND(I707*H707,2)</f>
        <v>0</v>
      </c>
      <c r="BL707" s="112" t="s">
        <v>863</v>
      </c>
      <c r="BM707" s="194" t="s">
        <v>3310</v>
      </c>
    </row>
    <row r="708" spans="2:65" s="119" customFormat="1" ht="39" x14ac:dyDescent="0.25">
      <c r="B708" s="120"/>
      <c r="D708" s="196" t="s">
        <v>865</v>
      </c>
      <c r="F708" s="197" t="s">
        <v>2005</v>
      </c>
      <c r="L708" s="120"/>
      <c r="M708" s="198"/>
      <c r="T708" s="199"/>
      <c r="AT708" s="112" t="s">
        <v>865</v>
      </c>
      <c r="AU708" s="112" t="s">
        <v>240</v>
      </c>
    </row>
    <row r="709" spans="2:65" s="119" customFormat="1" x14ac:dyDescent="0.25">
      <c r="B709" s="120"/>
      <c r="D709" s="200" t="s">
        <v>867</v>
      </c>
      <c r="F709" s="472" t="s">
        <v>2006</v>
      </c>
      <c r="L709" s="120"/>
      <c r="M709" s="198"/>
      <c r="T709" s="199"/>
      <c r="AT709" s="112" t="s">
        <v>867</v>
      </c>
      <c r="AU709" s="112" t="s">
        <v>240</v>
      </c>
    </row>
    <row r="710" spans="2:65" s="171" customFormat="1" ht="25.9" customHeight="1" x14ac:dyDescent="0.2">
      <c r="B710" s="172"/>
      <c r="D710" s="173" t="s">
        <v>854</v>
      </c>
      <c r="E710" s="174" t="s">
        <v>2007</v>
      </c>
      <c r="F710" s="174" t="s">
        <v>2008</v>
      </c>
      <c r="J710" s="175">
        <f>BK710</f>
        <v>0</v>
      </c>
      <c r="L710" s="172"/>
      <c r="M710" s="176"/>
      <c r="P710" s="177">
        <f>P711+P812+P857+P864+P871+P879+P927+P957+P1002+P1154+P1217+P1283+P1358+P1375+P1390</f>
        <v>3184.2874630000006</v>
      </c>
      <c r="R710" s="177">
        <f>R711+R812+R857+R864+R871+R879+R927+R957+R1002+R1154+R1217+R1283+R1358+R1375+R1390</f>
        <v>45.839740600000006</v>
      </c>
      <c r="T710" s="178">
        <f>T711+T812+T857+T864+T871+T879+T927+T957+T1002+T1154+T1217+T1283+T1358+T1375+T1390</f>
        <v>0.19390139999999997</v>
      </c>
      <c r="AR710" s="173" t="s">
        <v>240</v>
      </c>
      <c r="AT710" s="179" t="s">
        <v>854</v>
      </c>
      <c r="AU710" s="179" t="s">
        <v>857</v>
      </c>
      <c r="AY710" s="173" t="s">
        <v>858</v>
      </c>
      <c r="BK710" s="180">
        <f>BK711+BK812+BK857+BK864+BK871+BK879+BK927+BK957+BK1002+BK1154+BK1217+BK1283+BK1358+BK1375+BK1390</f>
        <v>0</v>
      </c>
    </row>
    <row r="711" spans="2:65" s="171" customFormat="1" ht="22.9" customHeight="1" x14ac:dyDescent="0.2">
      <c r="B711" s="172"/>
      <c r="D711" s="173" t="s">
        <v>854</v>
      </c>
      <c r="E711" s="181" t="s">
        <v>3311</v>
      </c>
      <c r="F711" s="181" t="s">
        <v>3312</v>
      </c>
      <c r="J711" s="182">
        <f>BK711</f>
        <v>0</v>
      </c>
      <c r="L711" s="172"/>
      <c r="M711" s="176"/>
      <c r="P711" s="177">
        <f>SUM(P712:P811)</f>
        <v>548.693804</v>
      </c>
      <c r="R711" s="177">
        <f>SUM(R712:R811)</f>
        <v>7.8960991100000015</v>
      </c>
      <c r="T711" s="178">
        <f>SUM(T712:T811)</f>
        <v>0</v>
      </c>
      <c r="AR711" s="173" t="s">
        <v>240</v>
      </c>
      <c r="AT711" s="179" t="s">
        <v>854</v>
      </c>
      <c r="AU711" s="179" t="s">
        <v>544</v>
      </c>
      <c r="AY711" s="173" t="s">
        <v>858</v>
      </c>
      <c r="BK711" s="180">
        <f>SUM(BK712:BK811)</f>
        <v>0</v>
      </c>
    </row>
    <row r="712" spans="2:65" s="119" customFormat="1" ht="24.2" customHeight="1" x14ac:dyDescent="0.25">
      <c r="B712" s="120"/>
      <c r="C712" s="418" t="s">
        <v>1639</v>
      </c>
      <c r="D712" s="418" t="s">
        <v>512</v>
      </c>
      <c r="E712" s="419" t="s">
        <v>180</v>
      </c>
      <c r="F712" s="420" t="s">
        <v>181</v>
      </c>
      <c r="G712" s="421" t="s">
        <v>66</v>
      </c>
      <c r="H712" s="422">
        <v>705.56</v>
      </c>
      <c r="I712" s="423"/>
      <c r="J712" s="423">
        <f>ROUND(I712*H712,2)</f>
        <v>0</v>
      </c>
      <c r="K712" s="420" t="s">
        <v>862</v>
      </c>
      <c r="L712" s="120"/>
      <c r="M712" s="190" t="s">
        <v>792</v>
      </c>
      <c r="N712" s="191" t="s">
        <v>809</v>
      </c>
      <c r="O712" s="192">
        <v>2.9000000000000001E-2</v>
      </c>
      <c r="P712" s="192">
        <f>O712*H712</f>
        <v>20.46124</v>
      </c>
      <c r="Q712" s="192">
        <v>0</v>
      </c>
      <c r="R712" s="192">
        <f>Q712*H712</f>
        <v>0</v>
      </c>
      <c r="S712" s="192">
        <v>0</v>
      </c>
      <c r="T712" s="193">
        <f>S712*H712</f>
        <v>0</v>
      </c>
      <c r="AR712" s="194" t="s">
        <v>955</v>
      </c>
      <c r="AT712" s="194" t="s">
        <v>512</v>
      </c>
      <c r="AU712" s="194" t="s">
        <v>240</v>
      </c>
      <c r="AY712" s="112" t="s">
        <v>858</v>
      </c>
      <c r="BE712" s="195">
        <f>IF(N712="základní",J712,0)</f>
        <v>0</v>
      </c>
      <c r="BF712" s="195">
        <f>IF(N712="snížená",J712,0)</f>
        <v>0</v>
      </c>
      <c r="BG712" s="195">
        <f>IF(N712="zákl. přenesená",J712,0)</f>
        <v>0</v>
      </c>
      <c r="BH712" s="195">
        <f>IF(N712="sníž. přenesená",J712,0)</f>
        <v>0</v>
      </c>
      <c r="BI712" s="195">
        <f>IF(N712="nulová",J712,0)</f>
        <v>0</v>
      </c>
      <c r="BJ712" s="112" t="s">
        <v>544</v>
      </c>
      <c r="BK712" s="195">
        <f>ROUND(I712*H712,2)</f>
        <v>0</v>
      </c>
      <c r="BL712" s="112" t="s">
        <v>955</v>
      </c>
      <c r="BM712" s="194" t="s">
        <v>3313</v>
      </c>
    </row>
    <row r="713" spans="2:65" s="119" customFormat="1" ht="19.5" x14ac:dyDescent="0.25">
      <c r="B713" s="120"/>
      <c r="D713" s="196" t="s">
        <v>865</v>
      </c>
      <c r="F713" s="197" t="s">
        <v>3314</v>
      </c>
      <c r="L713" s="120"/>
      <c r="M713" s="198"/>
      <c r="T713" s="199"/>
      <c r="AT713" s="112" t="s">
        <v>865</v>
      </c>
      <c r="AU713" s="112" t="s">
        <v>240</v>
      </c>
    </row>
    <row r="714" spans="2:65" s="119" customFormat="1" x14ac:dyDescent="0.25">
      <c r="B714" s="120"/>
      <c r="D714" s="200" t="s">
        <v>867</v>
      </c>
      <c r="F714" s="472" t="s">
        <v>3315</v>
      </c>
      <c r="L714" s="120"/>
      <c r="M714" s="198"/>
      <c r="T714" s="199"/>
      <c r="AT714" s="112" t="s">
        <v>867</v>
      </c>
      <c r="AU714" s="112" t="s">
        <v>240</v>
      </c>
    </row>
    <row r="715" spans="2:65" s="202" customFormat="1" ht="11.25" x14ac:dyDescent="0.25">
      <c r="B715" s="203"/>
      <c r="D715" s="196" t="s">
        <v>869</v>
      </c>
      <c r="E715" s="204" t="s">
        <v>792</v>
      </c>
      <c r="F715" s="205" t="s">
        <v>3316</v>
      </c>
      <c r="H715" s="206">
        <v>248.94499999999999</v>
      </c>
      <c r="L715" s="203"/>
      <c r="M715" s="207"/>
      <c r="T715" s="208"/>
      <c r="AT715" s="204" t="s">
        <v>869</v>
      </c>
      <c r="AU715" s="204" t="s">
        <v>240</v>
      </c>
      <c r="AV715" s="202" t="s">
        <v>240</v>
      </c>
      <c r="AW715" s="202" t="s">
        <v>871</v>
      </c>
      <c r="AX715" s="202" t="s">
        <v>857</v>
      </c>
      <c r="AY715" s="204" t="s">
        <v>858</v>
      </c>
    </row>
    <row r="716" spans="2:65" s="202" customFormat="1" ht="11.25" x14ac:dyDescent="0.25">
      <c r="B716" s="203"/>
      <c r="D716" s="196" t="s">
        <v>869</v>
      </c>
      <c r="E716" s="204" t="s">
        <v>792</v>
      </c>
      <c r="F716" s="205" t="s">
        <v>3317</v>
      </c>
      <c r="H716" s="206">
        <v>275.87</v>
      </c>
      <c r="L716" s="203"/>
      <c r="M716" s="207"/>
      <c r="T716" s="208"/>
      <c r="AT716" s="204" t="s">
        <v>869</v>
      </c>
      <c r="AU716" s="204" t="s">
        <v>240</v>
      </c>
      <c r="AV716" s="202" t="s">
        <v>240</v>
      </c>
      <c r="AW716" s="202" t="s">
        <v>871</v>
      </c>
      <c r="AX716" s="202" t="s">
        <v>857</v>
      </c>
      <c r="AY716" s="204" t="s">
        <v>858</v>
      </c>
    </row>
    <row r="717" spans="2:65" s="202" customFormat="1" ht="33.75" x14ac:dyDescent="0.25">
      <c r="B717" s="203"/>
      <c r="D717" s="196" t="s">
        <v>869</v>
      </c>
      <c r="E717" s="204" t="s">
        <v>792</v>
      </c>
      <c r="F717" s="205" t="s">
        <v>3318</v>
      </c>
      <c r="H717" s="206">
        <v>160.745</v>
      </c>
      <c r="L717" s="203"/>
      <c r="M717" s="207"/>
      <c r="T717" s="208"/>
      <c r="AT717" s="204" t="s">
        <v>869</v>
      </c>
      <c r="AU717" s="204" t="s">
        <v>240</v>
      </c>
      <c r="AV717" s="202" t="s">
        <v>240</v>
      </c>
      <c r="AW717" s="202" t="s">
        <v>871</v>
      </c>
      <c r="AX717" s="202" t="s">
        <v>857</v>
      </c>
      <c r="AY717" s="204" t="s">
        <v>858</v>
      </c>
    </row>
    <row r="718" spans="2:65" s="202" customFormat="1" ht="11.25" x14ac:dyDescent="0.25">
      <c r="B718" s="203"/>
      <c r="D718" s="196" t="s">
        <v>869</v>
      </c>
      <c r="E718" s="204" t="s">
        <v>792</v>
      </c>
      <c r="F718" s="205" t="s">
        <v>3319</v>
      </c>
      <c r="H718" s="206">
        <v>20</v>
      </c>
      <c r="L718" s="203"/>
      <c r="M718" s="207"/>
      <c r="T718" s="208"/>
      <c r="AT718" s="204" t="s">
        <v>869</v>
      </c>
      <c r="AU718" s="204" t="s">
        <v>240</v>
      </c>
      <c r="AV718" s="202" t="s">
        <v>240</v>
      </c>
      <c r="AW718" s="202" t="s">
        <v>871</v>
      </c>
      <c r="AX718" s="202" t="s">
        <v>857</v>
      </c>
      <c r="AY718" s="204" t="s">
        <v>858</v>
      </c>
    </row>
    <row r="719" spans="2:65" s="119" customFormat="1" ht="16.5" customHeight="1" x14ac:dyDescent="0.25">
      <c r="B719" s="120"/>
      <c r="C719" s="432" t="s">
        <v>1648</v>
      </c>
      <c r="D719" s="432" t="s">
        <v>932</v>
      </c>
      <c r="E719" s="433" t="s">
        <v>177</v>
      </c>
      <c r="F719" s="434" t="s">
        <v>178</v>
      </c>
      <c r="G719" s="435" t="s">
        <v>63</v>
      </c>
      <c r="H719" s="436">
        <v>0.22600000000000001</v>
      </c>
      <c r="I719" s="437"/>
      <c r="J719" s="437">
        <f>ROUND(I719*H719,2)</f>
        <v>0</v>
      </c>
      <c r="K719" s="434" t="s">
        <v>862</v>
      </c>
      <c r="L719" s="215"/>
      <c r="M719" s="216" t="s">
        <v>792</v>
      </c>
      <c r="N719" s="217" t="s">
        <v>809</v>
      </c>
      <c r="O719" s="192">
        <v>0</v>
      </c>
      <c r="P719" s="192">
        <f>O719*H719</f>
        <v>0</v>
      </c>
      <c r="Q719" s="192">
        <v>1</v>
      </c>
      <c r="R719" s="192">
        <f>Q719*H719</f>
        <v>0.22600000000000001</v>
      </c>
      <c r="S719" s="192">
        <v>0</v>
      </c>
      <c r="T719" s="193">
        <f>S719*H719</f>
        <v>0</v>
      </c>
      <c r="AR719" s="194" t="s">
        <v>1063</v>
      </c>
      <c r="AT719" s="194" t="s">
        <v>932</v>
      </c>
      <c r="AU719" s="194" t="s">
        <v>240</v>
      </c>
      <c r="AY719" s="112" t="s">
        <v>858</v>
      </c>
      <c r="BE719" s="195">
        <f>IF(N719="základní",J719,0)</f>
        <v>0</v>
      </c>
      <c r="BF719" s="195">
        <f>IF(N719="snížená",J719,0)</f>
        <v>0</v>
      </c>
      <c r="BG719" s="195">
        <f>IF(N719="zákl. přenesená",J719,0)</f>
        <v>0</v>
      </c>
      <c r="BH719" s="195">
        <f>IF(N719="sníž. přenesená",J719,0)</f>
        <v>0</v>
      </c>
      <c r="BI719" s="195">
        <f>IF(N719="nulová",J719,0)</f>
        <v>0</v>
      </c>
      <c r="BJ719" s="112" t="s">
        <v>544</v>
      </c>
      <c r="BK719" s="195">
        <f>ROUND(I719*H719,2)</f>
        <v>0</v>
      </c>
      <c r="BL719" s="112" t="s">
        <v>955</v>
      </c>
      <c r="BM719" s="194" t="s">
        <v>3320</v>
      </c>
    </row>
    <row r="720" spans="2:65" s="119" customFormat="1" x14ac:dyDescent="0.25">
      <c r="B720" s="120"/>
      <c r="D720" s="196" t="s">
        <v>865</v>
      </c>
      <c r="F720" s="197" t="s">
        <v>178</v>
      </c>
      <c r="L720" s="120"/>
      <c r="M720" s="198"/>
      <c r="T720" s="199"/>
      <c r="AT720" s="112" t="s">
        <v>865</v>
      </c>
      <c r="AU720" s="112" t="s">
        <v>240</v>
      </c>
    </row>
    <row r="721" spans="2:65" s="202" customFormat="1" ht="11.25" x14ac:dyDescent="0.25">
      <c r="B721" s="203"/>
      <c r="D721" s="196" t="s">
        <v>869</v>
      </c>
      <c r="F721" s="205" t="s">
        <v>3321</v>
      </c>
      <c r="H721" s="206">
        <v>0.22600000000000001</v>
      </c>
      <c r="L721" s="203"/>
      <c r="M721" s="207"/>
      <c r="T721" s="208"/>
      <c r="AT721" s="204" t="s">
        <v>869</v>
      </c>
      <c r="AU721" s="204" t="s">
        <v>240</v>
      </c>
      <c r="AV721" s="202" t="s">
        <v>240</v>
      </c>
      <c r="AW721" s="202" t="s">
        <v>787</v>
      </c>
      <c r="AX721" s="202" t="s">
        <v>544</v>
      </c>
      <c r="AY721" s="204" t="s">
        <v>858</v>
      </c>
    </row>
    <row r="722" spans="2:65" s="119" customFormat="1" ht="24.2" customHeight="1" x14ac:dyDescent="0.25">
      <c r="B722" s="120"/>
      <c r="C722" s="418" t="s">
        <v>1655</v>
      </c>
      <c r="D722" s="418" t="s">
        <v>512</v>
      </c>
      <c r="E722" s="419" t="s">
        <v>182</v>
      </c>
      <c r="F722" s="420" t="s">
        <v>183</v>
      </c>
      <c r="G722" s="421" t="s">
        <v>66</v>
      </c>
      <c r="H722" s="422">
        <v>685.56</v>
      </c>
      <c r="I722" s="423"/>
      <c r="J722" s="423">
        <f>ROUND(I722*H722,2)</f>
        <v>0</v>
      </c>
      <c r="K722" s="420" t="s">
        <v>862</v>
      </c>
      <c r="L722" s="120"/>
      <c r="M722" s="190" t="s">
        <v>792</v>
      </c>
      <c r="N722" s="191" t="s">
        <v>809</v>
      </c>
      <c r="O722" s="192">
        <v>0.17899999999999999</v>
      </c>
      <c r="P722" s="192">
        <f>O722*H722</f>
        <v>122.71523999999998</v>
      </c>
      <c r="Q722" s="192">
        <v>8.8000000000000003E-4</v>
      </c>
      <c r="R722" s="192">
        <f>Q722*H722</f>
        <v>0.60329279999999996</v>
      </c>
      <c r="S722" s="192">
        <v>0</v>
      </c>
      <c r="T722" s="193">
        <f>S722*H722</f>
        <v>0</v>
      </c>
      <c r="AR722" s="194" t="s">
        <v>955</v>
      </c>
      <c r="AT722" s="194" t="s">
        <v>512</v>
      </c>
      <c r="AU722" s="194" t="s">
        <v>240</v>
      </c>
      <c r="AY722" s="112" t="s">
        <v>858</v>
      </c>
      <c r="BE722" s="195">
        <f>IF(N722="základní",J722,0)</f>
        <v>0</v>
      </c>
      <c r="BF722" s="195">
        <f>IF(N722="snížená",J722,0)</f>
        <v>0</v>
      </c>
      <c r="BG722" s="195">
        <f>IF(N722="zákl. přenesená",J722,0)</f>
        <v>0</v>
      </c>
      <c r="BH722" s="195">
        <f>IF(N722="sníž. přenesená",J722,0)</f>
        <v>0</v>
      </c>
      <c r="BI722" s="195">
        <f>IF(N722="nulová",J722,0)</f>
        <v>0</v>
      </c>
      <c r="BJ722" s="112" t="s">
        <v>544</v>
      </c>
      <c r="BK722" s="195">
        <f>ROUND(I722*H722,2)</f>
        <v>0</v>
      </c>
      <c r="BL722" s="112" t="s">
        <v>955</v>
      </c>
      <c r="BM722" s="194" t="s">
        <v>3322</v>
      </c>
    </row>
    <row r="723" spans="2:65" s="119" customFormat="1" ht="19.5" x14ac:dyDescent="0.25">
      <c r="B723" s="120"/>
      <c r="D723" s="196" t="s">
        <v>865</v>
      </c>
      <c r="F723" s="197" t="s">
        <v>3323</v>
      </c>
      <c r="L723" s="120"/>
      <c r="M723" s="198"/>
      <c r="T723" s="199"/>
      <c r="AT723" s="112" t="s">
        <v>865</v>
      </c>
      <c r="AU723" s="112" t="s">
        <v>240</v>
      </c>
    </row>
    <row r="724" spans="2:65" s="119" customFormat="1" x14ac:dyDescent="0.25">
      <c r="B724" s="120"/>
      <c r="D724" s="200" t="s">
        <v>867</v>
      </c>
      <c r="F724" s="472" t="s">
        <v>3324</v>
      </c>
      <c r="L724" s="120"/>
      <c r="M724" s="198"/>
      <c r="T724" s="199"/>
      <c r="AT724" s="112" t="s">
        <v>867</v>
      </c>
      <c r="AU724" s="112" t="s">
        <v>240</v>
      </c>
    </row>
    <row r="725" spans="2:65" s="202" customFormat="1" ht="11.25" x14ac:dyDescent="0.25">
      <c r="B725" s="203"/>
      <c r="D725" s="196" t="s">
        <v>869</v>
      </c>
      <c r="E725" s="204" t="s">
        <v>792</v>
      </c>
      <c r="F725" s="205" t="s">
        <v>3316</v>
      </c>
      <c r="H725" s="206">
        <v>248.94499999999999</v>
      </c>
      <c r="L725" s="203"/>
      <c r="M725" s="207"/>
      <c r="T725" s="208"/>
      <c r="AT725" s="204" t="s">
        <v>869</v>
      </c>
      <c r="AU725" s="204" t="s">
        <v>240</v>
      </c>
      <c r="AV725" s="202" t="s">
        <v>240</v>
      </c>
      <c r="AW725" s="202" t="s">
        <v>871</v>
      </c>
      <c r="AX725" s="202" t="s">
        <v>857</v>
      </c>
      <c r="AY725" s="204" t="s">
        <v>858</v>
      </c>
    </row>
    <row r="726" spans="2:65" s="202" customFormat="1" ht="11.25" x14ac:dyDescent="0.25">
      <c r="B726" s="203"/>
      <c r="D726" s="196" t="s">
        <v>869</v>
      </c>
      <c r="E726" s="204" t="s">
        <v>792</v>
      </c>
      <c r="F726" s="205" t="s">
        <v>3317</v>
      </c>
      <c r="H726" s="206">
        <v>275.87</v>
      </c>
      <c r="L726" s="203"/>
      <c r="M726" s="207"/>
      <c r="T726" s="208"/>
      <c r="AT726" s="204" t="s">
        <v>869</v>
      </c>
      <c r="AU726" s="204" t="s">
        <v>240</v>
      </c>
      <c r="AV726" s="202" t="s">
        <v>240</v>
      </c>
      <c r="AW726" s="202" t="s">
        <v>871</v>
      </c>
      <c r="AX726" s="202" t="s">
        <v>857</v>
      </c>
      <c r="AY726" s="204" t="s">
        <v>858</v>
      </c>
    </row>
    <row r="727" spans="2:65" s="202" customFormat="1" ht="33.75" x14ac:dyDescent="0.25">
      <c r="B727" s="203"/>
      <c r="D727" s="196" t="s">
        <v>869</v>
      </c>
      <c r="E727" s="204" t="s">
        <v>792</v>
      </c>
      <c r="F727" s="205" t="s">
        <v>3318</v>
      </c>
      <c r="H727" s="206">
        <v>160.745</v>
      </c>
      <c r="L727" s="203"/>
      <c r="M727" s="207"/>
      <c r="T727" s="208"/>
      <c r="AT727" s="204" t="s">
        <v>869</v>
      </c>
      <c r="AU727" s="204" t="s">
        <v>240</v>
      </c>
      <c r="AV727" s="202" t="s">
        <v>240</v>
      </c>
      <c r="AW727" s="202" t="s">
        <v>871</v>
      </c>
      <c r="AX727" s="202" t="s">
        <v>857</v>
      </c>
      <c r="AY727" s="204" t="s">
        <v>858</v>
      </c>
    </row>
    <row r="728" spans="2:65" s="119" customFormat="1" ht="37.9" customHeight="1" x14ac:dyDescent="0.25">
      <c r="B728" s="120"/>
      <c r="C728" s="418" t="s">
        <v>1662</v>
      </c>
      <c r="D728" s="418" t="s">
        <v>512</v>
      </c>
      <c r="E728" s="419" t="s">
        <v>3325</v>
      </c>
      <c r="F728" s="420" t="s">
        <v>3326</v>
      </c>
      <c r="G728" s="421" t="s">
        <v>67</v>
      </c>
      <c r="H728" s="422">
        <v>10</v>
      </c>
      <c r="I728" s="423"/>
      <c r="J728" s="423">
        <f>ROUND(I728*H728,2)</f>
        <v>0</v>
      </c>
      <c r="K728" s="420" t="s">
        <v>862</v>
      </c>
      <c r="L728" s="120"/>
      <c r="M728" s="190" t="s">
        <v>792</v>
      </c>
      <c r="N728" s="191" t="s">
        <v>809</v>
      </c>
      <c r="O728" s="192">
        <v>0.86</v>
      </c>
      <c r="P728" s="192">
        <f>O728*H728</f>
        <v>8.6</v>
      </c>
      <c r="Q728" s="192">
        <v>1.08E-3</v>
      </c>
      <c r="R728" s="192">
        <f>Q728*H728</f>
        <v>1.0800000000000001E-2</v>
      </c>
      <c r="S728" s="192">
        <v>0</v>
      </c>
      <c r="T728" s="193">
        <f>S728*H728</f>
        <v>0</v>
      </c>
      <c r="AR728" s="194" t="s">
        <v>955</v>
      </c>
      <c r="AT728" s="194" t="s">
        <v>512</v>
      </c>
      <c r="AU728" s="194" t="s">
        <v>240</v>
      </c>
      <c r="AY728" s="112" t="s">
        <v>858</v>
      </c>
      <c r="BE728" s="195">
        <f>IF(N728="základní",J728,0)</f>
        <v>0</v>
      </c>
      <c r="BF728" s="195">
        <f>IF(N728="snížená",J728,0)</f>
        <v>0</v>
      </c>
      <c r="BG728" s="195">
        <f>IF(N728="zákl. přenesená",J728,0)</f>
        <v>0</v>
      </c>
      <c r="BH728" s="195">
        <f>IF(N728="sníž. přenesená",J728,0)</f>
        <v>0</v>
      </c>
      <c r="BI728" s="195">
        <f>IF(N728="nulová",J728,0)</f>
        <v>0</v>
      </c>
      <c r="BJ728" s="112" t="s">
        <v>544</v>
      </c>
      <c r="BK728" s="195">
        <f>ROUND(I728*H728,2)</f>
        <v>0</v>
      </c>
      <c r="BL728" s="112" t="s">
        <v>955</v>
      </c>
      <c r="BM728" s="194" t="s">
        <v>3327</v>
      </c>
    </row>
    <row r="729" spans="2:65" s="119" customFormat="1" ht="39" x14ac:dyDescent="0.25">
      <c r="B729" s="120"/>
      <c r="D729" s="196" t="s">
        <v>865</v>
      </c>
      <c r="F729" s="197" t="s">
        <v>3328</v>
      </c>
      <c r="L729" s="120"/>
      <c r="M729" s="198"/>
      <c r="T729" s="199"/>
      <c r="AT729" s="112" t="s">
        <v>865</v>
      </c>
      <c r="AU729" s="112" t="s">
        <v>240</v>
      </c>
    </row>
    <row r="730" spans="2:65" s="119" customFormat="1" x14ac:dyDescent="0.25">
      <c r="B730" s="120"/>
      <c r="D730" s="200" t="s">
        <v>867</v>
      </c>
      <c r="F730" s="472" t="s">
        <v>3329</v>
      </c>
      <c r="L730" s="120"/>
      <c r="M730" s="198"/>
      <c r="T730" s="199"/>
      <c r="AT730" s="112" t="s">
        <v>867</v>
      </c>
      <c r="AU730" s="112" t="s">
        <v>240</v>
      </c>
    </row>
    <row r="731" spans="2:65" s="119" customFormat="1" ht="37.9" customHeight="1" x14ac:dyDescent="0.25">
      <c r="B731" s="120"/>
      <c r="C731" s="418" t="s">
        <v>1667</v>
      </c>
      <c r="D731" s="418" t="s">
        <v>512</v>
      </c>
      <c r="E731" s="419" t="s">
        <v>3330</v>
      </c>
      <c r="F731" s="420" t="s">
        <v>3331</v>
      </c>
      <c r="G731" s="421" t="s">
        <v>67</v>
      </c>
      <c r="H731" s="422">
        <v>10</v>
      </c>
      <c r="I731" s="423"/>
      <c r="J731" s="423">
        <f>ROUND(I731*H731,2)</f>
        <v>0</v>
      </c>
      <c r="K731" s="420" t="s">
        <v>862</v>
      </c>
      <c r="L731" s="120"/>
      <c r="M731" s="190" t="s">
        <v>792</v>
      </c>
      <c r="N731" s="191" t="s">
        <v>809</v>
      </c>
      <c r="O731" s="192">
        <v>1.85</v>
      </c>
      <c r="P731" s="192">
        <f>O731*H731</f>
        <v>18.5</v>
      </c>
      <c r="Q731" s="192">
        <v>2.5899999999999999E-3</v>
      </c>
      <c r="R731" s="192">
        <f>Q731*H731</f>
        <v>2.5899999999999999E-2</v>
      </c>
      <c r="S731" s="192">
        <v>0</v>
      </c>
      <c r="T731" s="193">
        <f>S731*H731</f>
        <v>0</v>
      </c>
      <c r="AR731" s="194" t="s">
        <v>955</v>
      </c>
      <c r="AT731" s="194" t="s">
        <v>512</v>
      </c>
      <c r="AU731" s="194" t="s">
        <v>240</v>
      </c>
      <c r="AY731" s="112" t="s">
        <v>858</v>
      </c>
      <c r="BE731" s="195">
        <f>IF(N731="základní",J731,0)</f>
        <v>0</v>
      </c>
      <c r="BF731" s="195">
        <f>IF(N731="snížená",J731,0)</f>
        <v>0</v>
      </c>
      <c r="BG731" s="195">
        <f>IF(N731="zákl. přenesená",J731,0)</f>
        <v>0</v>
      </c>
      <c r="BH731" s="195">
        <f>IF(N731="sníž. přenesená",J731,0)</f>
        <v>0</v>
      </c>
      <c r="BI731" s="195">
        <f>IF(N731="nulová",J731,0)</f>
        <v>0</v>
      </c>
      <c r="BJ731" s="112" t="s">
        <v>544</v>
      </c>
      <c r="BK731" s="195">
        <f>ROUND(I731*H731,2)</f>
        <v>0</v>
      </c>
      <c r="BL731" s="112" t="s">
        <v>955</v>
      </c>
      <c r="BM731" s="194" t="s">
        <v>3332</v>
      </c>
    </row>
    <row r="732" spans="2:65" s="119" customFormat="1" ht="39" x14ac:dyDescent="0.25">
      <c r="B732" s="120"/>
      <c r="D732" s="196" t="s">
        <v>865</v>
      </c>
      <c r="F732" s="197" t="s">
        <v>3333</v>
      </c>
      <c r="L732" s="120"/>
      <c r="M732" s="198"/>
      <c r="T732" s="199"/>
      <c r="AT732" s="112" t="s">
        <v>865</v>
      </c>
      <c r="AU732" s="112" t="s">
        <v>240</v>
      </c>
    </row>
    <row r="733" spans="2:65" s="119" customFormat="1" x14ac:dyDescent="0.25">
      <c r="B733" s="120"/>
      <c r="D733" s="200" t="s">
        <v>867</v>
      </c>
      <c r="F733" s="472" t="s">
        <v>3334</v>
      </c>
      <c r="L733" s="120"/>
      <c r="M733" s="198"/>
      <c r="T733" s="199"/>
      <c r="AT733" s="112" t="s">
        <v>867</v>
      </c>
      <c r="AU733" s="112" t="s">
        <v>240</v>
      </c>
    </row>
    <row r="734" spans="2:65" s="119" customFormat="1" ht="37.9" customHeight="1" x14ac:dyDescent="0.25">
      <c r="B734" s="120"/>
      <c r="C734" s="418" t="s">
        <v>1673</v>
      </c>
      <c r="D734" s="418" t="s">
        <v>512</v>
      </c>
      <c r="E734" s="419" t="s">
        <v>3335</v>
      </c>
      <c r="F734" s="420" t="s">
        <v>3336</v>
      </c>
      <c r="G734" s="421" t="s">
        <v>67</v>
      </c>
      <c r="H734" s="422">
        <v>1</v>
      </c>
      <c r="I734" s="423"/>
      <c r="J734" s="423">
        <f>ROUND(I734*H734,2)</f>
        <v>0</v>
      </c>
      <c r="K734" s="420" t="s">
        <v>862</v>
      </c>
      <c r="L734" s="120"/>
      <c r="M734" s="190" t="s">
        <v>792</v>
      </c>
      <c r="N734" s="191" t="s">
        <v>809</v>
      </c>
      <c r="O734" s="192">
        <v>3.7</v>
      </c>
      <c r="P734" s="192">
        <f>O734*H734</f>
        <v>3.7</v>
      </c>
      <c r="Q734" s="192">
        <v>3.1800000000000001E-3</v>
      </c>
      <c r="R734" s="192">
        <f>Q734*H734</f>
        <v>3.1800000000000001E-3</v>
      </c>
      <c r="S734" s="192">
        <v>0</v>
      </c>
      <c r="T734" s="193">
        <f>S734*H734</f>
        <v>0</v>
      </c>
      <c r="AR734" s="194" t="s">
        <v>955</v>
      </c>
      <c r="AT734" s="194" t="s">
        <v>512</v>
      </c>
      <c r="AU734" s="194" t="s">
        <v>240</v>
      </c>
      <c r="AY734" s="112" t="s">
        <v>858</v>
      </c>
      <c r="BE734" s="195">
        <f>IF(N734="základní",J734,0)</f>
        <v>0</v>
      </c>
      <c r="BF734" s="195">
        <f>IF(N734="snížená",J734,0)</f>
        <v>0</v>
      </c>
      <c r="BG734" s="195">
        <f>IF(N734="zákl. přenesená",J734,0)</f>
        <v>0</v>
      </c>
      <c r="BH734" s="195">
        <f>IF(N734="sníž. přenesená",J734,0)</f>
        <v>0</v>
      </c>
      <c r="BI734" s="195">
        <f>IF(N734="nulová",J734,0)</f>
        <v>0</v>
      </c>
      <c r="BJ734" s="112" t="s">
        <v>544</v>
      </c>
      <c r="BK734" s="195">
        <f>ROUND(I734*H734,2)</f>
        <v>0</v>
      </c>
      <c r="BL734" s="112" t="s">
        <v>955</v>
      </c>
      <c r="BM734" s="194" t="s">
        <v>3337</v>
      </c>
    </row>
    <row r="735" spans="2:65" s="119" customFormat="1" ht="39" x14ac:dyDescent="0.25">
      <c r="B735" s="120"/>
      <c r="D735" s="196" t="s">
        <v>865</v>
      </c>
      <c r="F735" s="197" t="s">
        <v>3338</v>
      </c>
      <c r="L735" s="120"/>
      <c r="M735" s="198"/>
      <c r="T735" s="199"/>
      <c r="AT735" s="112" t="s">
        <v>865</v>
      </c>
      <c r="AU735" s="112" t="s">
        <v>240</v>
      </c>
    </row>
    <row r="736" spans="2:65" s="119" customFormat="1" x14ac:dyDescent="0.25">
      <c r="B736" s="120"/>
      <c r="D736" s="200" t="s">
        <v>867</v>
      </c>
      <c r="F736" s="472" t="s">
        <v>3339</v>
      </c>
      <c r="L736" s="120"/>
      <c r="M736" s="198"/>
      <c r="T736" s="199"/>
      <c r="AT736" s="112" t="s">
        <v>867</v>
      </c>
      <c r="AU736" s="112" t="s">
        <v>240</v>
      </c>
    </row>
    <row r="737" spans="2:65" s="119" customFormat="1" ht="37.9" customHeight="1" x14ac:dyDescent="0.25">
      <c r="B737" s="120"/>
      <c r="C737" s="418" t="s">
        <v>1686</v>
      </c>
      <c r="D737" s="418" t="s">
        <v>512</v>
      </c>
      <c r="E737" s="419" t="s">
        <v>3340</v>
      </c>
      <c r="F737" s="420" t="s">
        <v>3341</v>
      </c>
      <c r="G737" s="421" t="s">
        <v>67</v>
      </c>
      <c r="H737" s="422">
        <v>1</v>
      </c>
      <c r="I737" s="423"/>
      <c r="J737" s="423">
        <f>ROUND(I737*H737,2)</f>
        <v>0</v>
      </c>
      <c r="K737" s="420" t="s">
        <v>862</v>
      </c>
      <c r="L737" s="120"/>
      <c r="M737" s="190" t="s">
        <v>792</v>
      </c>
      <c r="N737" s="191" t="s">
        <v>809</v>
      </c>
      <c r="O737" s="192">
        <v>4.2549999999999999</v>
      </c>
      <c r="P737" s="192">
        <f>O737*H737</f>
        <v>4.2549999999999999</v>
      </c>
      <c r="Q737" s="192">
        <v>3.65E-3</v>
      </c>
      <c r="R737" s="192">
        <f>Q737*H737</f>
        <v>3.65E-3</v>
      </c>
      <c r="S737" s="192">
        <v>0</v>
      </c>
      <c r="T737" s="193">
        <f>S737*H737</f>
        <v>0</v>
      </c>
      <c r="AR737" s="194" t="s">
        <v>955</v>
      </c>
      <c r="AT737" s="194" t="s">
        <v>512</v>
      </c>
      <c r="AU737" s="194" t="s">
        <v>240</v>
      </c>
      <c r="AY737" s="112" t="s">
        <v>858</v>
      </c>
      <c r="BE737" s="195">
        <f>IF(N737="základní",J737,0)</f>
        <v>0</v>
      </c>
      <c r="BF737" s="195">
        <f>IF(N737="snížená",J737,0)</f>
        <v>0</v>
      </c>
      <c r="BG737" s="195">
        <f>IF(N737="zákl. přenesená",J737,0)</f>
        <v>0</v>
      </c>
      <c r="BH737" s="195">
        <f>IF(N737="sníž. přenesená",J737,0)</f>
        <v>0</v>
      </c>
      <c r="BI737" s="195">
        <f>IF(N737="nulová",J737,0)</f>
        <v>0</v>
      </c>
      <c r="BJ737" s="112" t="s">
        <v>544</v>
      </c>
      <c r="BK737" s="195">
        <f>ROUND(I737*H737,2)</f>
        <v>0</v>
      </c>
      <c r="BL737" s="112" t="s">
        <v>955</v>
      </c>
      <c r="BM737" s="194" t="s">
        <v>3342</v>
      </c>
    </row>
    <row r="738" spans="2:65" s="119" customFormat="1" ht="39" x14ac:dyDescent="0.25">
      <c r="B738" s="120"/>
      <c r="D738" s="196" t="s">
        <v>865</v>
      </c>
      <c r="F738" s="197" t="s">
        <v>3343</v>
      </c>
      <c r="L738" s="120"/>
      <c r="M738" s="198"/>
      <c r="T738" s="199"/>
      <c r="AT738" s="112" t="s">
        <v>865</v>
      </c>
      <c r="AU738" s="112" t="s">
        <v>240</v>
      </c>
    </row>
    <row r="739" spans="2:65" s="119" customFormat="1" x14ac:dyDescent="0.25">
      <c r="B739" s="120"/>
      <c r="D739" s="200" t="s">
        <v>867</v>
      </c>
      <c r="F739" s="472" t="s">
        <v>3344</v>
      </c>
      <c r="L739" s="120"/>
      <c r="M739" s="198"/>
      <c r="T739" s="199"/>
      <c r="AT739" s="112" t="s">
        <v>867</v>
      </c>
      <c r="AU739" s="112" t="s">
        <v>240</v>
      </c>
    </row>
    <row r="740" spans="2:65" s="202" customFormat="1" ht="11.25" x14ac:dyDescent="0.25">
      <c r="B740" s="203"/>
      <c r="D740" s="196" t="s">
        <v>869</v>
      </c>
      <c r="E740" s="204" t="s">
        <v>792</v>
      </c>
      <c r="F740" s="205" t="s">
        <v>3345</v>
      </c>
      <c r="H740" s="206">
        <v>1</v>
      </c>
      <c r="L740" s="203"/>
      <c r="M740" s="207"/>
      <c r="T740" s="208"/>
      <c r="AT740" s="204" t="s">
        <v>869</v>
      </c>
      <c r="AU740" s="204" t="s">
        <v>240</v>
      </c>
      <c r="AV740" s="202" t="s">
        <v>240</v>
      </c>
      <c r="AW740" s="202" t="s">
        <v>871</v>
      </c>
      <c r="AX740" s="202" t="s">
        <v>857</v>
      </c>
      <c r="AY740" s="204" t="s">
        <v>858</v>
      </c>
    </row>
    <row r="741" spans="2:65" s="119" customFormat="1" ht="49.15" customHeight="1" x14ac:dyDescent="0.25">
      <c r="B741" s="120"/>
      <c r="C741" s="432" t="s">
        <v>1690</v>
      </c>
      <c r="D741" s="432" t="s">
        <v>932</v>
      </c>
      <c r="E741" s="433" t="s">
        <v>179</v>
      </c>
      <c r="F741" s="434" t="s">
        <v>3346</v>
      </c>
      <c r="G741" s="435" t="s">
        <v>66</v>
      </c>
      <c r="H741" s="436">
        <v>846.67200000000003</v>
      </c>
      <c r="I741" s="437"/>
      <c r="J741" s="437">
        <f>ROUND(I741*H741,2)</f>
        <v>0</v>
      </c>
      <c r="K741" s="434" t="s">
        <v>862</v>
      </c>
      <c r="L741" s="215"/>
      <c r="M741" s="216" t="s">
        <v>792</v>
      </c>
      <c r="N741" s="217" t="s">
        <v>809</v>
      </c>
      <c r="O741" s="192">
        <v>0</v>
      </c>
      <c r="P741" s="192">
        <f>O741*H741</f>
        <v>0</v>
      </c>
      <c r="Q741" s="192">
        <v>5.4000000000000003E-3</v>
      </c>
      <c r="R741" s="192">
        <f>Q741*H741</f>
        <v>4.5720288</v>
      </c>
      <c r="S741" s="192">
        <v>0</v>
      </c>
      <c r="T741" s="193">
        <f>S741*H741</f>
        <v>0</v>
      </c>
      <c r="AR741" s="194" t="s">
        <v>1063</v>
      </c>
      <c r="AT741" s="194" t="s">
        <v>932</v>
      </c>
      <c r="AU741" s="194" t="s">
        <v>240</v>
      </c>
      <c r="AY741" s="112" t="s">
        <v>858</v>
      </c>
      <c r="BE741" s="195">
        <f>IF(N741="základní",J741,0)</f>
        <v>0</v>
      </c>
      <c r="BF741" s="195">
        <f>IF(N741="snížená",J741,0)</f>
        <v>0</v>
      </c>
      <c r="BG741" s="195">
        <f>IF(N741="zákl. přenesená",J741,0)</f>
        <v>0</v>
      </c>
      <c r="BH741" s="195">
        <f>IF(N741="sníž. přenesená",J741,0)</f>
        <v>0</v>
      </c>
      <c r="BI741" s="195">
        <f>IF(N741="nulová",J741,0)</f>
        <v>0</v>
      </c>
      <c r="BJ741" s="112" t="s">
        <v>544</v>
      </c>
      <c r="BK741" s="195">
        <f>ROUND(I741*H741,2)</f>
        <v>0</v>
      </c>
      <c r="BL741" s="112" t="s">
        <v>955</v>
      </c>
      <c r="BM741" s="194" t="s">
        <v>3347</v>
      </c>
    </row>
    <row r="742" spans="2:65" s="119" customFormat="1" ht="29.25" x14ac:dyDescent="0.25">
      <c r="B742" s="120"/>
      <c r="D742" s="196" t="s">
        <v>865</v>
      </c>
      <c r="F742" s="197" t="s">
        <v>3346</v>
      </c>
      <c r="L742" s="120"/>
      <c r="M742" s="198"/>
      <c r="T742" s="199"/>
      <c r="AT742" s="112" t="s">
        <v>865</v>
      </c>
      <c r="AU742" s="112" t="s">
        <v>240</v>
      </c>
    </row>
    <row r="743" spans="2:65" s="202" customFormat="1" ht="11.25" x14ac:dyDescent="0.25">
      <c r="B743" s="203"/>
      <c r="D743" s="196" t="s">
        <v>869</v>
      </c>
      <c r="E743" s="204" t="s">
        <v>792</v>
      </c>
      <c r="F743" s="205" t="s">
        <v>3316</v>
      </c>
      <c r="H743" s="206">
        <v>248.94499999999999</v>
      </c>
      <c r="L743" s="203"/>
      <c r="M743" s="207"/>
      <c r="T743" s="208"/>
      <c r="AT743" s="204" t="s">
        <v>869</v>
      </c>
      <c r="AU743" s="204" t="s">
        <v>240</v>
      </c>
      <c r="AV743" s="202" t="s">
        <v>240</v>
      </c>
      <c r="AW743" s="202" t="s">
        <v>871</v>
      </c>
      <c r="AX743" s="202" t="s">
        <v>857</v>
      </c>
      <c r="AY743" s="204" t="s">
        <v>858</v>
      </c>
    </row>
    <row r="744" spans="2:65" s="202" customFormat="1" ht="11.25" x14ac:dyDescent="0.25">
      <c r="B744" s="203"/>
      <c r="D744" s="196" t="s">
        <v>869</v>
      </c>
      <c r="E744" s="204" t="s">
        <v>792</v>
      </c>
      <c r="F744" s="205" t="s">
        <v>3317</v>
      </c>
      <c r="H744" s="206">
        <v>275.87</v>
      </c>
      <c r="L744" s="203"/>
      <c r="M744" s="207"/>
      <c r="T744" s="208"/>
      <c r="AT744" s="204" t="s">
        <v>869</v>
      </c>
      <c r="AU744" s="204" t="s">
        <v>240</v>
      </c>
      <c r="AV744" s="202" t="s">
        <v>240</v>
      </c>
      <c r="AW744" s="202" t="s">
        <v>871</v>
      </c>
      <c r="AX744" s="202" t="s">
        <v>857</v>
      </c>
      <c r="AY744" s="204" t="s">
        <v>858</v>
      </c>
    </row>
    <row r="745" spans="2:65" s="202" customFormat="1" ht="33.75" x14ac:dyDescent="0.25">
      <c r="B745" s="203"/>
      <c r="D745" s="196" t="s">
        <v>869</v>
      </c>
      <c r="E745" s="204" t="s">
        <v>792</v>
      </c>
      <c r="F745" s="205" t="s">
        <v>3318</v>
      </c>
      <c r="H745" s="206">
        <v>160.745</v>
      </c>
      <c r="L745" s="203"/>
      <c r="M745" s="207"/>
      <c r="T745" s="208"/>
      <c r="AT745" s="204" t="s">
        <v>869</v>
      </c>
      <c r="AU745" s="204" t="s">
        <v>240</v>
      </c>
      <c r="AV745" s="202" t="s">
        <v>240</v>
      </c>
      <c r="AW745" s="202" t="s">
        <v>871</v>
      </c>
      <c r="AX745" s="202" t="s">
        <v>857</v>
      </c>
      <c r="AY745" s="204" t="s">
        <v>858</v>
      </c>
    </row>
    <row r="746" spans="2:65" s="202" customFormat="1" ht="11.25" x14ac:dyDescent="0.25">
      <c r="B746" s="203"/>
      <c r="D746" s="196" t="s">
        <v>869</v>
      </c>
      <c r="E746" s="204" t="s">
        <v>792</v>
      </c>
      <c r="F746" s="205" t="s">
        <v>3319</v>
      </c>
      <c r="H746" s="206">
        <v>20</v>
      </c>
      <c r="L746" s="203"/>
      <c r="M746" s="207"/>
      <c r="T746" s="208"/>
      <c r="AT746" s="204" t="s">
        <v>869</v>
      </c>
      <c r="AU746" s="204" t="s">
        <v>240</v>
      </c>
      <c r="AV746" s="202" t="s">
        <v>240</v>
      </c>
      <c r="AW746" s="202" t="s">
        <v>871</v>
      </c>
      <c r="AX746" s="202" t="s">
        <v>857</v>
      </c>
      <c r="AY746" s="204" t="s">
        <v>858</v>
      </c>
    </row>
    <row r="747" spans="2:65" s="202" customFormat="1" ht="11.25" x14ac:dyDescent="0.25">
      <c r="B747" s="203"/>
      <c r="D747" s="196" t="s">
        <v>869</v>
      </c>
      <c r="F747" s="205" t="s">
        <v>3348</v>
      </c>
      <c r="H747" s="206">
        <v>846.67200000000003</v>
      </c>
      <c r="L747" s="203"/>
      <c r="M747" s="207"/>
      <c r="T747" s="208"/>
      <c r="AT747" s="204" t="s">
        <v>869</v>
      </c>
      <c r="AU747" s="204" t="s">
        <v>240</v>
      </c>
      <c r="AV747" s="202" t="s">
        <v>240</v>
      </c>
      <c r="AW747" s="202" t="s">
        <v>787</v>
      </c>
      <c r="AX747" s="202" t="s">
        <v>544</v>
      </c>
      <c r="AY747" s="204" t="s">
        <v>858</v>
      </c>
    </row>
    <row r="748" spans="2:65" s="119" customFormat="1" ht="33" customHeight="1" x14ac:dyDescent="0.25">
      <c r="B748" s="120"/>
      <c r="C748" s="418" t="s">
        <v>1696</v>
      </c>
      <c r="D748" s="418" t="s">
        <v>512</v>
      </c>
      <c r="E748" s="419" t="s">
        <v>3349</v>
      </c>
      <c r="F748" s="420" t="s">
        <v>3350</v>
      </c>
      <c r="G748" s="421" t="s">
        <v>67</v>
      </c>
      <c r="H748" s="422">
        <v>10</v>
      </c>
      <c r="I748" s="423"/>
      <c r="J748" s="423">
        <f>ROUND(I748*H748,2)</f>
        <v>0</v>
      </c>
      <c r="K748" s="420" t="s">
        <v>862</v>
      </c>
      <c r="L748" s="120"/>
      <c r="M748" s="190" t="s">
        <v>792</v>
      </c>
      <c r="N748" s="191" t="s">
        <v>809</v>
      </c>
      <c r="O748" s="192">
        <v>0.45</v>
      </c>
      <c r="P748" s="192">
        <f>O748*H748</f>
        <v>4.5</v>
      </c>
      <c r="Q748" s="192">
        <v>7.4999999999999997E-3</v>
      </c>
      <c r="R748" s="192">
        <f>Q748*H748</f>
        <v>7.4999999999999997E-2</v>
      </c>
      <c r="S748" s="192">
        <v>0</v>
      </c>
      <c r="T748" s="193">
        <f>S748*H748</f>
        <v>0</v>
      </c>
      <c r="AR748" s="194" t="s">
        <v>955</v>
      </c>
      <c r="AT748" s="194" t="s">
        <v>512</v>
      </c>
      <c r="AU748" s="194" t="s">
        <v>240</v>
      </c>
      <c r="AY748" s="112" t="s">
        <v>858</v>
      </c>
      <c r="BE748" s="195">
        <f>IF(N748="základní",J748,0)</f>
        <v>0</v>
      </c>
      <c r="BF748" s="195">
        <f>IF(N748="snížená",J748,0)</f>
        <v>0</v>
      </c>
      <c r="BG748" s="195">
        <f>IF(N748="zákl. přenesená",J748,0)</f>
        <v>0</v>
      </c>
      <c r="BH748" s="195">
        <f>IF(N748="sníž. přenesená",J748,0)</f>
        <v>0</v>
      </c>
      <c r="BI748" s="195">
        <f>IF(N748="nulová",J748,0)</f>
        <v>0</v>
      </c>
      <c r="BJ748" s="112" t="s">
        <v>544</v>
      </c>
      <c r="BK748" s="195">
        <f>ROUND(I748*H748,2)</f>
        <v>0</v>
      </c>
      <c r="BL748" s="112" t="s">
        <v>955</v>
      </c>
      <c r="BM748" s="194" t="s">
        <v>3351</v>
      </c>
    </row>
    <row r="749" spans="2:65" s="119" customFormat="1" ht="39" x14ac:dyDescent="0.25">
      <c r="B749" s="120"/>
      <c r="D749" s="196" t="s">
        <v>865</v>
      </c>
      <c r="F749" s="197" t="s">
        <v>3352</v>
      </c>
      <c r="L749" s="120"/>
      <c r="M749" s="198"/>
      <c r="T749" s="199"/>
      <c r="AT749" s="112" t="s">
        <v>865</v>
      </c>
      <c r="AU749" s="112" t="s">
        <v>240</v>
      </c>
    </row>
    <row r="750" spans="2:65" s="119" customFormat="1" x14ac:dyDescent="0.25">
      <c r="B750" s="120"/>
      <c r="D750" s="200" t="s">
        <v>867</v>
      </c>
      <c r="F750" s="472" t="s">
        <v>3353</v>
      </c>
      <c r="L750" s="120"/>
      <c r="M750" s="198"/>
      <c r="T750" s="199"/>
      <c r="AT750" s="112" t="s">
        <v>867</v>
      </c>
      <c r="AU750" s="112" t="s">
        <v>240</v>
      </c>
    </row>
    <row r="751" spans="2:65" s="119" customFormat="1" ht="33" customHeight="1" x14ac:dyDescent="0.25">
      <c r="B751" s="120"/>
      <c r="C751" s="418" t="s">
        <v>1700</v>
      </c>
      <c r="D751" s="418" t="s">
        <v>512</v>
      </c>
      <c r="E751" s="419" t="s">
        <v>3354</v>
      </c>
      <c r="F751" s="420" t="s">
        <v>3355</v>
      </c>
      <c r="G751" s="421" t="s">
        <v>67</v>
      </c>
      <c r="H751" s="422">
        <v>10</v>
      </c>
      <c r="I751" s="423"/>
      <c r="J751" s="423">
        <f>ROUND(I751*H751,2)</f>
        <v>0</v>
      </c>
      <c r="K751" s="420" t="s">
        <v>862</v>
      </c>
      <c r="L751" s="120"/>
      <c r="M751" s="190" t="s">
        <v>792</v>
      </c>
      <c r="N751" s="191" t="s">
        <v>809</v>
      </c>
      <c r="O751" s="192">
        <v>0.65</v>
      </c>
      <c r="P751" s="192">
        <f>O751*H751</f>
        <v>6.5</v>
      </c>
      <c r="Q751" s="192">
        <v>1.4999999999999999E-2</v>
      </c>
      <c r="R751" s="192">
        <f>Q751*H751</f>
        <v>0.15</v>
      </c>
      <c r="S751" s="192">
        <v>0</v>
      </c>
      <c r="T751" s="193">
        <f>S751*H751</f>
        <v>0</v>
      </c>
      <c r="AR751" s="194" t="s">
        <v>955</v>
      </c>
      <c r="AT751" s="194" t="s">
        <v>512</v>
      </c>
      <c r="AU751" s="194" t="s">
        <v>240</v>
      </c>
      <c r="AY751" s="112" t="s">
        <v>858</v>
      </c>
      <c r="BE751" s="195">
        <f>IF(N751="základní",J751,0)</f>
        <v>0</v>
      </c>
      <c r="BF751" s="195">
        <f>IF(N751="snížená",J751,0)</f>
        <v>0</v>
      </c>
      <c r="BG751" s="195">
        <f>IF(N751="zákl. přenesená",J751,0)</f>
        <v>0</v>
      </c>
      <c r="BH751" s="195">
        <f>IF(N751="sníž. přenesená",J751,0)</f>
        <v>0</v>
      </c>
      <c r="BI751" s="195">
        <f>IF(N751="nulová",J751,0)</f>
        <v>0</v>
      </c>
      <c r="BJ751" s="112" t="s">
        <v>544</v>
      </c>
      <c r="BK751" s="195">
        <f>ROUND(I751*H751,2)</f>
        <v>0</v>
      </c>
      <c r="BL751" s="112" t="s">
        <v>955</v>
      </c>
      <c r="BM751" s="194" t="s">
        <v>3356</v>
      </c>
    </row>
    <row r="752" spans="2:65" s="119" customFormat="1" ht="39" x14ac:dyDescent="0.25">
      <c r="B752" s="120"/>
      <c r="D752" s="196" t="s">
        <v>865</v>
      </c>
      <c r="F752" s="197" t="s">
        <v>3357</v>
      </c>
      <c r="L752" s="120"/>
      <c r="M752" s="198"/>
      <c r="T752" s="199"/>
      <c r="AT752" s="112" t="s">
        <v>865</v>
      </c>
      <c r="AU752" s="112" t="s">
        <v>240</v>
      </c>
    </row>
    <row r="753" spans="2:65" s="119" customFormat="1" x14ac:dyDescent="0.25">
      <c r="B753" s="120"/>
      <c r="D753" s="200" t="s">
        <v>867</v>
      </c>
      <c r="F753" s="472" t="s">
        <v>3358</v>
      </c>
      <c r="L753" s="120"/>
      <c r="M753" s="198"/>
      <c r="T753" s="199"/>
      <c r="AT753" s="112" t="s">
        <v>867</v>
      </c>
      <c r="AU753" s="112" t="s">
        <v>240</v>
      </c>
    </row>
    <row r="754" spans="2:65" s="119" customFormat="1" ht="33" customHeight="1" x14ac:dyDescent="0.25">
      <c r="B754" s="120"/>
      <c r="C754" s="418" t="s">
        <v>1706</v>
      </c>
      <c r="D754" s="418" t="s">
        <v>512</v>
      </c>
      <c r="E754" s="419" t="s">
        <v>3359</v>
      </c>
      <c r="F754" s="420" t="s">
        <v>3360</v>
      </c>
      <c r="G754" s="421" t="s">
        <v>67</v>
      </c>
      <c r="H754" s="422">
        <v>1</v>
      </c>
      <c r="I754" s="423"/>
      <c r="J754" s="423">
        <f>ROUND(I754*H754,2)</f>
        <v>0</v>
      </c>
      <c r="K754" s="420" t="s">
        <v>862</v>
      </c>
      <c r="L754" s="120"/>
      <c r="M754" s="190" t="s">
        <v>792</v>
      </c>
      <c r="N754" s="191" t="s">
        <v>809</v>
      </c>
      <c r="O754" s="192">
        <v>0.9</v>
      </c>
      <c r="P754" s="192">
        <f>O754*H754</f>
        <v>0.9</v>
      </c>
      <c r="Q754" s="192">
        <v>2.2499999999999999E-2</v>
      </c>
      <c r="R754" s="192">
        <f>Q754*H754</f>
        <v>2.2499999999999999E-2</v>
      </c>
      <c r="S754" s="192">
        <v>0</v>
      </c>
      <c r="T754" s="193">
        <f>S754*H754</f>
        <v>0</v>
      </c>
      <c r="AR754" s="194" t="s">
        <v>955</v>
      </c>
      <c r="AT754" s="194" t="s">
        <v>512</v>
      </c>
      <c r="AU754" s="194" t="s">
        <v>240</v>
      </c>
      <c r="AY754" s="112" t="s">
        <v>858</v>
      </c>
      <c r="BE754" s="195">
        <f>IF(N754="základní",J754,0)</f>
        <v>0</v>
      </c>
      <c r="BF754" s="195">
        <f>IF(N754="snížená",J754,0)</f>
        <v>0</v>
      </c>
      <c r="BG754" s="195">
        <f>IF(N754="zákl. přenesená",J754,0)</f>
        <v>0</v>
      </c>
      <c r="BH754" s="195">
        <f>IF(N754="sníž. přenesená",J754,0)</f>
        <v>0</v>
      </c>
      <c r="BI754" s="195">
        <f>IF(N754="nulová",J754,0)</f>
        <v>0</v>
      </c>
      <c r="BJ754" s="112" t="s">
        <v>544</v>
      </c>
      <c r="BK754" s="195">
        <f>ROUND(I754*H754,2)</f>
        <v>0</v>
      </c>
      <c r="BL754" s="112" t="s">
        <v>955</v>
      </c>
      <c r="BM754" s="194" t="s">
        <v>3361</v>
      </c>
    </row>
    <row r="755" spans="2:65" s="119" customFormat="1" ht="39" x14ac:dyDescent="0.25">
      <c r="B755" s="120"/>
      <c r="D755" s="196" t="s">
        <v>865</v>
      </c>
      <c r="F755" s="197" t="s">
        <v>3362</v>
      </c>
      <c r="L755" s="120"/>
      <c r="M755" s="198"/>
      <c r="T755" s="199"/>
      <c r="AT755" s="112" t="s">
        <v>865</v>
      </c>
      <c r="AU755" s="112" t="s">
        <v>240</v>
      </c>
    </row>
    <row r="756" spans="2:65" s="119" customFormat="1" x14ac:dyDescent="0.25">
      <c r="B756" s="120"/>
      <c r="D756" s="200" t="s">
        <v>867</v>
      </c>
      <c r="F756" s="472" t="s">
        <v>3363</v>
      </c>
      <c r="L756" s="120"/>
      <c r="M756" s="198"/>
      <c r="T756" s="199"/>
      <c r="AT756" s="112" t="s">
        <v>867</v>
      </c>
      <c r="AU756" s="112" t="s">
        <v>240</v>
      </c>
    </row>
    <row r="757" spans="2:65" s="119" customFormat="1" ht="33" customHeight="1" x14ac:dyDescent="0.25">
      <c r="B757" s="120"/>
      <c r="C757" s="418" t="s">
        <v>1711</v>
      </c>
      <c r="D757" s="418" t="s">
        <v>512</v>
      </c>
      <c r="E757" s="419" t="s">
        <v>3364</v>
      </c>
      <c r="F757" s="420" t="s">
        <v>6519</v>
      </c>
      <c r="G757" s="421" t="s">
        <v>67</v>
      </c>
      <c r="H757" s="422">
        <v>1</v>
      </c>
      <c r="I757" s="423"/>
      <c r="J757" s="423">
        <f>ROUND(I757*H757,2)</f>
        <v>0</v>
      </c>
      <c r="K757" s="420" t="s">
        <v>862</v>
      </c>
      <c r="L757" s="120"/>
      <c r="M757" s="190" t="s">
        <v>792</v>
      </c>
      <c r="N757" s="191" t="s">
        <v>809</v>
      </c>
      <c r="O757" s="192">
        <v>1.0349999999999999</v>
      </c>
      <c r="P757" s="192">
        <f>O757*H757</f>
        <v>1.0349999999999999</v>
      </c>
      <c r="Q757" s="192">
        <v>2.588E-2</v>
      </c>
      <c r="R757" s="192">
        <f>Q757*H757</f>
        <v>2.588E-2</v>
      </c>
      <c r="S757" s="192">
        <v>0</v>
      </c>
      <c r="T757" s="193">
        <f>S757*H757</f>
        <v>0</v>
      </c>
      <c r="AR757" s="194" t="s">
        <v>955</v>
      </c>
      <c r="AT757" s="194" t="s">
        <v>512</v>
      </c>
      <c r="AU757" s="194" t="s">
        <v>240</v>
      </c>
      <c r="AY757" s="112" t="s">
        <v>858</v>
      </c>
      <c r="BE757" s="195">
        <f>IF(N757="základní",J757,0)</f>
        <v>0</v>
      </c>
      <c r="BF757" s="195">
        <f>IF(N757="snížená",J757,0)</f>
        <v>0</v>
      </c>
      <c r="BG757" s="195">
        <f>IF(N757="zákl. přenesená",J757,0)</f>
        <v>0</v>
      </c>
      <c r="BH757" s="195">
        <f>IF(N757="sníž. přenesená",J757,0)</f>
        <v>0</v>
      </c>
      <c r="BI757" s="195">
        <f>IF(N757="nulová",J757,0)</f>
        <v>0</v>
      </c>
      <c r="BJ757" s="112" t="s">
        <v>544</v>
      </c>
      <c r="BK757" s="195">
        <f>ROUND(I757*H757,2)</f>
        <v>0</v>
      </c>
      <c r="BL757" s="112" t="s">
        <v>955</v>
      </c>
      <c r="BM757" s="194" t="s">
        <v>3365</v>
      </c>
    </row>
    <row r="758" spans="2:65" s="119" customFormat="1" ht="39" x14ac:dyDescent="0.25">
      <c r="B758" s="120"/>
      <c r="D758" s="196" t="s">
        <v>865</v>
      </c>
      <c r="F758" s="197" t="s">
        <v>3366</v>
      </c>
      <c r="L758" s="120"/>
      <c r="M758" s="198"/>
      <c r="T758" s="199"/>
      <c r="AT758" s="112" t="s">
        <v>865</v>
      </c>
      <c r="AU758" s="112" t="s">
        <v>240</v>
      </c>
    </row>
    <row r="759" spans="2:65" s="119" customFormat="1" x14ac:dyDescent="0.25">
      <c r="B759" s="120"/>
      <c r="D759" s="200" t="s">
        <v>867</v>
      </c>
      <c r="F759" s="472" t="s">
        <v>3367</v>
      </c>
      <c r="L759" s="120"/>
      <c r="M759" s="198"/>
      <c r="T759" s="199"/>
      <c r="AT759" s="112" t="s">
        <v>867</v>
      </c>
      <c r="AU759" s="112" t="s">
        <v>240</v>
      </c>
    </row>
    <row r="760" spans="2:65" s="202" customFormat="1" ht="11.25" x14ac:dyDescent="0.25">
      <c r="B760" s="203"/>
      <c r="D760" s="196" t="s">
        <v>869</v>
      </c>
      <c r="E760" s="204" t="s">
        <v>792</v>
      </c>
      <c r="F760" s="205" t="s">
        <v>3345</v>
      </c>
      <c r="H760" s="206">
        <v>1</v>
      </c>
      <c r="L760" s="203"/>
      <c r="M760" s="207"/>
      <c r="T760" s="208"/>
      <c r="AT760" s="204" t="s">
        <v>869</v>
      </c>
      <c r="AU760" s="204" t="s">
        <v>240</v>
      </c>
      <c r="AV760" s="202" t="s">
        <v>240</v>
      </c>
      <c r="AW760" s="202" t="s">
        <v>871</v>
      </c>
      <c r="AX760" s="202" t="s">
        <v>857</v>
      </c>
      <c r="AY760" s="204" t="s">
        <v>858</v>
      </c>
    </row>
    <row r="761" spans="2:65" s="119" customFormat="1" ht="24.2" customHeight="1" x14ac:dyDescent="0.25">
      <c r="B761" s="120"/>
      <c r="C761" s="432" t="s">
        <v>1715</v>
      </c>
      <c r="D761" s="432" t="s">
        <v>932</v>
      </c>
      <c r="E761" s="433" t="s">
        <v>3368</v>
      </c>
      <c r="F761" s="434" t="s">
        <v>3369</v>
      </c>
      <c r="G761" s="435" t="s">
        <v>66</v>
      </c>
      <c r="H761" s="436">
        <v>24</v>
      </c>
      <c r="I761" s="437"/>
      <c r="J761" s="437">
        <f>ROUND(I761*H761,2)</f>
        <v>0</v>
      </c>
      <c r="K761" s="434" t="s">
        <v>862</v>
      </c>
      <c r="L761" s="215"/>
      <c r="M761" s="216" t="s">
        <v>792</v>
      </c>
      <c r="N761" s="217" t="s">
        <v>809</v>
      </c>
      <c r="O761" s="192">
        <v>0</v>
      </c>
      <c r="P761" s="192">
        <f>O761*H761</f>
        <v>0</v>
      </c>
      <c r="Q761" s="192">
        <v>2.3999999999999998E-3</v>
      </c>
      <c r="R761" s="192">
        <f>Q761*H761</f>
        <v>5.7599999999999998E-2</v>
      </c>
      <c r="S761" s="192">
        <v>0</v>
      </c>
      <c r="T761" s="193">
        <f>S761*H761</f>
        <v>0</v>
      </c>
      <c r="AR761" s="194" t="s">
        <v>1063</v>
      </c>
      <c r="AT761" s="194" t="s">
        <v>932</v>
      </c>
      <c r="AU761" s="194" t="s">
        <v>240</v>
      </c>
      <c r="AY761" s="112" t="s">
        <v>858</v>
      </c>
      <c r="BE761" s="195">
        <f>IF(N761="základní",J761,0)</f>
        <v>0</v>
      </c>
      <c r="BF761" s="195">
        <f>IF(N761="snížená",J761,0)</f>
        <v>0</v>
      </c>
      <c r="BG761" s="195">
        <f>IF(N761="zákl. přenesená",J761,0)</f>
        <v>0</v>
      </c>
      <c r="BH761" s="195">
        <f>IF(N761="sníž. přenesená",J761,0)</f>
        <v>0</v>
      </c>
      <c r="BI761" s="195">
        <f>IF(N761="nulová",J761,0)</f>
        <v>0</v>
      </c>
      <c r="BJ761" s="112" t="s">
        <v>544</v>
      </c>
      <c r="BK761" s="195">
        <f>ROUND(I761*H761,2)</f>
        <v>0</v>
      </c>
      <c r="BL761" s="112" t="s">
        <v>955</v>
      </c>
      <c r="BM761" s="194" t="s">
        <v>3370</v>
      </c>
    </row>
    <row r="762" spans="2:65" s="119" customFormat="1" ht="19.5" x14ac:dyDescent="0.25">
      <c r="B762" s="120"/>
      <c r="D762" s="196" t="s">
        <v>865</v>
      </c>
      <c r="F762" s="197" t="s">
        <v>3369</v>
      </c>
      <c r="L762" s="120"/>
      <c r="M762" s="198"/>
      <c r="T762" s="199"/>
      <c r="AT762" s="112" t="s">
        <v>865</v>
      </c>
      <c r="AU762" s="112" t="s">
        <v>240</v>
      </c>
    </row>
    <row r="763" spans="2:65" s="202" customFormat="1" ht="11.25" x14ac:dyDescent="0.25">
      <c r="B763" s="203"/>
      <c r="D763" s="196" t="s">
        <v>869</v>
      </c>
      <c r="E763" s="204" t="s">
        <v>792</v>
      </c>
      <c r="F763" s="205" t="s">
        <v>3319</v>
      </c>
      <c r="H763" s="206">
        <v>20</v>
      </c>
      <c r="L763" s="203"/>
      <c r="M763" s="207"/>
      <c r="T763" s="208"/>
      <c r="AT763" s="204" t="s">
        <v>869</v>
      </c>
      <c r="AU763" s="204" t="s">
        <v>240</v>
      </c>
      <c r="AV763" s="202" t="s">
        <v>240</v>
      </c>
      <c r="AW763" s="202" t="s">
        <v>871</v>
      </c>
      <c r="AX763" s="202" t="s">
        <v>857</v>
      </c>
      <c r="AY763" s="204" t="s">
        <v>858</v>
      </c>
    </row>
    <row r="764" spans="2:65" s="202" customFormat="1" ht="11.25" x14ac:dyDescent="0.25">
      <c r="B764" s="203"/>
      <c r="D764" s="196" t="s">
        <v>869</v>
      </c>
      <c r="F764" s="205" t="s">
        <v>3371</v>
      </c>
      <c r="H764" s="206">
        <v>24</v>
      </c>
      <c r="L764" s="203"/>
      <c r="M764" s="207"/>
      <c r="T764" s="208"/>
      <c r="AT764" s="204" t="s">
        <v>869</v>
      </c>
      <c r="AU764" s="204" t="s">
        <v>240</v>
      </c>
      <c r="AV764" s="202" t="s">
        <v>240</v>
      </c>
      <c r="AW764" s="202" t="s">
        <v>787</v>
      </c>
      <c r="AX764" s="202" t="s">
        <v>544</v>
      </c>
      <c r="AY764" s="204" t="s">
        <v>858</v>
      </c>
    </row>
    <row r="765" spans="2:65" s="119" customFormat="1" ht="37.9" customHeight="1" x14ac:dyDescent="0.25">
      <c r="B765" s="120"/>
      <c r="C765" s="418" t="s">
        <v>1719</v>
      </c>
      <c r="D765" s="418" t="s">
        <v>512</v>
      </c>
      <c r="E765" s="419" t="s">
        <v>3372</v>
      </c>
      <c r="F765" s="420" t="s">
        <v>3373</v>
      </c>
      <c r="G765" s="421" t="s">
        <v>66</v>
      </c>
      <c r="H765" s="422">
        <v>373.69299999999998</v>
      </c>
      <c r="I765" s="423"/>
      <c r="J765" s="423">
        <f>ROUND(I765*H765,2)</f>
        <v>0</v>
      </c>
      <c r="K765" s="420" t="s">
        <v>862</v>
      </c>
      <c r="L765" s="120"/>
      <c r="M765" s="190" t="s">
        <v>792</v>
      </c>
      <c r="N765" s="191" t="s">
        <v>809</v>
      </c>
      <c r="O765" s="192">
        <v>0.35499999999999998</v>
      </c>
      <c r="P765" s="192">
        <f>O765*H765</f>
        <v>132.66101499999999</v>
      </c>
      <c r="Q765" s="192">
        <v>1.3999999999999999E-4</v>
      </c>
      <c r="R765" s="192">
        <f>Q765*H765</f>
        <v>5.2317019999999992E-2</v>
      </c>
      <c r="S765" s="192">
        <v>0</v>
      </c>
      <c r="T765" s="193">
        <f>S765*H765</f>
        <v>0</v>
      </c>
      <c r="AR765" s="194" t="s">
        <v>955</v>
      </c>
      <c r="AT765" s="194" t="s">
        <v>512</v>
      </c>
      <c r="AU765" s="194" t="s">
        <v>240</v>
      </c>
      <c r="AY765" s="112" t="s">
        <v>858</v>
      </c>
      <c r="BE765" s="195">
        <f>IF(N765="základní",J765,0)</f>
        <v>0</v>
      </c>
      <c r="BF765" s="195">
        <f>IF(N765="snížená",J765,0)</f>
        <v>0</v>
      </c>
      <c r="BG765" s="195">
        <f>IF(N765="zákl. přenesená",J765,0)</f>
        <v>0</v>
      </c>
      <c r="BH765" s="195">
        <f>IF(N765="sníž. přenesená",J765,0)</f>
        <v>0</v>
      </c>
      <c r="BI765" s="195">
        <f>IF(N765="nulová",J765,0)</f>
        <v>0</v>
      </c>
      <c r="BJ765" s="112" t="s">
        <v>544</v>
      </c>
      <c r="BK765" s="195">
        <f>ROUND(I765*H765,2)</f>
        <v>0</v>
      </c>
      <c r="BL765" s="112" t="s">
        <v>955</v>
      </c>
      <c r="BM765" s="194" t="s">
        <v>3374</v>
      </c>
    </row>
    <row r="766" spans="2:65" s="119" customFormat="1" ht="39" x14ac:dyDescent="0.25">
      <c r="B766" s="120"/>
      <c r="D766" s="196" t="s">
        <v>865</v>
      </c>
      <c r="F766" s="197" t="s">
        <v>3375</v>
      </c>
      <c r="L766" s="120"/>
      <c r="M766" s="198"/>
      <c r="T766" s="199"/>
      <c r="AT766" s="112" t="s">
        <v>865</v>
      </c>
      <c r="AU766" s="112" t="s">
        <v>240</v>
      </c>
    </row>
    <row r="767" spans="2:65" s="119" customFormat="1" x14ac:dyDescent="0.25">
      <c r="B767" s="120"/>
      <c r="D767" s="200" t="s">
        <v>867</v>
      </c>
      <c r="F767" s="472" t="s">
        <v>3376</v>
      </c>
      <c r="L767" s="120"/>
      <c r="M767" s="198"/>
      <c r="T767" s="199"/>
      <c r="AT767" s="112" t="s">
        <v>867</v>
      </c>
      <c r="AU767" s="112" t="s">
        <v>240</v>
      </c>
    </row>
    <row r="768" spans="2:65" s="202" customFormat="1" ht="11.25" x14ac:dyDescent="0.25">
      <c r="B768" s="203"/>
      <c r="D768" s="196" t="s">
        <v>869</v>
      </c>
      <c r="E768" s="204" t="s">
        <v>792</v>
      </c>
      <c r="F768" s="205" t="s">
        <v>3377</v>
      </c>
      <c r="H768" s="206">
        <v>124.473</v>
      </c>
      <c r="L768" s="203"/>
      <c r="M768" s="207"/>
      <c r="T768" s="208"/>
      <c r="AT768" s="204" t="s">
        <v>869</v>
      </c>
      <c r="AU768" s="204" t="s">
        <v>240</v>
      </c>
      <c r="AV768" s="202" t="s">
        <v>240</v>
      </c>
      <c r="AW768" s="202" t="s">
        <v>871</v>
      </c>
      <c r="AX768" s="202" t="s">
        <v>857</v>
      </c>
      <c r="AY768" s="204" t="s">
        <v>858</v>
      </c>
    </row>
    <row r="769" spans="2:65" s="202" customFormat="1" ht="11.25" x14ac:dyDescent="0.25">
      <c r="B769" s="203"/>
      <c r="D769" s="196" t="s">
        <v>869</v>
      </c>
      <c r="E769" s="204" t="s">
        <v>792</v>
      </c>
      <c r="F769" s="205" t="s">
        <v>3378</v>
      </c>
      <c r="H769" s="206">
        <v>137.935</v>
      </c>
      <c r="L769" s="203"/>
      <c r="M769" s="207"/>
      <c r="T769" s="208"/>
      <c r="AT769" s="204" t="s">
        <v>869</v>
      </c>
      <c r="AU769" s="204" t="s">
        <v>240</v>
      </c>
      <c r="AV769" s="202" t="s">
        <v>240</v>
      </c>
      <c r="AW769" s="202" t="s">
        <v>871</v>
      </c>
      <c r="AX769" s="202" t="s">
        <v>857</v>
      </c>
      <c r="AY769" s="204" t="s">
        <v>858</v>
      </c>
    </row>
    <row r="770" spans="2:65" s="202" customFormat="1" ht="33.75" x14ac:dyDescent="0.25">
      <c r="B770" s="203"/>
      <c r="D770" s="196" t="s">
        <v>869</v>
      </c>
      <c r="E770" s="204" t="s">
        <v>792</v>
      </c>
      <c r="F770" s="205" t="s">
        <v>3379</v>
      </c>
      <c r="H770" s="206">
        <v>111.285</v>
      </c>
      <c r="L770" s="203"/>
      <c r="M770" s="207"/>
      <c r="T770" s="208"/>
      <c r="AT770" s="204" t="s">
        <v>869</v>
      </c>
      <c r="AU770" s="204" t="s">
        <v>240</v>
      </c>
      <c r="AV770" s="202" t="s">
        <v>240</v>
      </c>
      <c r="AW770" s="202" t="s">
        <v>871</v>
      </c>
      <c r="AX770" s="202" t="s">
        <v>857</v>
      </c>
      <c r="AY770" s="204" t="s">
        <v>858</v>
      </c>
    </row>
    <row r="771" spans="2:65" s="119" customFormat="1" ht="33" customHeight="1" x14ac:dyDescent="0.25">
      <c r="B771" s="120"/>
      <c r="C771" s="418" t="s">
        <v>1727</v>
      </c>
      <c r="D771" s="418" t="s">
        <v>512</v>
      </c>
      <c r="E771" s="419" t="s">
        <v>3380</v>
      </c>
      <c r="F771" s="420" t="s">
        <v>3381</v>
      </c>
      <c r="G771" s="421" t="s">
        <v>66</v>
      </c>
      <c r="H771" s="422">
        <v>157.44499999999999</v>
      </c>
      <c r="I771" s="423"/>
      <c r="J771" s="423">
        <f>ROUND(I771*H771,2)</f>
        <v>0</v>
      </c>
      <c r="K771" s="420" t="s">
        <v>862</v>
      </c>
      <c r="L771" s="120"/>
      <c r="M771" s="190" t="s">
        <v>792</v>
      </c>
      <c r="N771" s="191" t="s">
        <v>809</v>
      </c>
      <c r="O771" s="192">
        <v>0.38800000000000001</v>
      </c>
      <c r="P771" s="192">
        <f>O771*H771</f>
        <v>61.088659999999997</v>
      </c>
      <c r="Q771" s="192">
        <v>2.7999999999999998E-4</v>
      </c>
      <c r="R771" s="192">
        <f>Q771*H771</f>
        <v>4.4084599999999995E-2</v>
      </c>
      <c r="S771" s="192">
        <v>0</v>
      </c>
      <c r="T771" s="193">
        <f>S771*H771</f>
        <v>0</v>
      </c>
      <c r="AR771" s="194" t="s">
        <v>955</v>
      </c>
      <c r="AT771" s="194" t="s">
        <v>512</v>
      </c>
      <c r="AU771" s="194" t="s">
        <v>240</v>
      </c>
      <c r="AY771" s="112" t="s">
        <v>858</v>
      </c>
      <c r="BE771" s="195">
        <f>IF(N771="základní",J771,0)</f>
        <v>0</v>
      </c>
      <c r="BF771" s="195">
        <f>IF(N771="snížená",J771,0)</f>
        <v>0</v>
      </c>
      <c r="BG771" s="195">
        <f>IF(N771="zákl. přenesená",J771,0)</f>
        <v>0</v>
      </c>
      <c r="BH771" s="195">
        <f>IF(N771="sníž. přenesená",J771,0)</f>
        <v>0</v>
      </c>
      <c r="BI771" s="195">
        <f>IF(N771="nulová",J771,0)</f>
        <v>0</v>
      </c>
      <c r="BJ771" s="112" t="s">
        <v>544</v>
      </c>
      <c r="BK771" s="195">
        <f>ROUND(I771*H771,2)</f>
        <v>0</v>
      </c>
      <c r="BL771" s="112" t="s">
        <v>955</v>
      </c>
      <c r="BM771" s="194" t="s">
        <v>3382</v>
      </c>
    </row>
    <row r="772" spans="2:65" s="119" customFormat="1" ht="39" x14ac:dyDescent="0.25">
      <c r="B772" s="120"/>
      <c r="D772" s="196" t="s">
        <v>865</v>
      </c>
      <c r="F772" s="197" t="s">
        <v>3383</v>
      </c>
      <c r="L772" s="120"/>
      <c r="M772" s="198"/>
      <c r="T772" s="199"/>
      <c r="AT772" s="112" t="s">
        <v>865</v>
      </c>
      <c r="AU772" s="112" t="s">
        <v>240</v>
      </c>
    </row>
    <row r="773" spans="2:65" s="119" customFormat="1" x14ac:dyDescent="0.25">
      <c r="B773" s="120"/>
      <c r="D773" s="200" t="s">
        <v>867</v>
      </c>
      <c r="F773" s="472" t="s">
        <v>3384</v>
      </c>
      <c r="L773" s="120"/>
      <c r="M773" s="198"/>
      <c r="T773" s="199"/>
      <c r="AT773" s="112" t="s">
        <v>867</v>
      </c>
      <c r="AU773" s="112" t="s">
        <v>240</v>
      </c>
    </row>
    <row r="774" spans="2:65" s="202" customFormat="1" ht="11.25" x14ac:dyDescent="0.25">
      <c r="B774" s="203"/>
      <c r="D774" s="196" t="s">
        <v>869</v>
      </c>
      <c r="E774" s="204" t="s">
        <v>792</v>
      </c>
      <c r="F774" s="205" t="s">
        <v>3385</v>
      </c>
      <c r="H774" s="206">
        <v>74.683999999999997</v>
      </c>
      <c r="L774" s="203"/>
      <c r="M774" s="207"/>
      <c r="T774" s="208"/>
      <c r="AT774" s="204" t="s">
        <v>869</v>
      </c>
      <c r="AU774" s="204" t="s">
        <v>240</v>
      </c>
      <c r="AV774" s="202" t="s">
        <v>240</v>
      </c>
      <c r="AW774" s="202" t="s">
        <v>871</v>
      </c>
      <c r="AX774" s="202" t="s">
        <v>857</v>
      </c>
      <c r="AY774" s="204" t="s">
        <v>858</v>
      </c>
    </row>
    <row r="775" spans="2:65" s="202" customFormat="1" ht="11.25" x14ac:dyDescent="0.25">
      <c r="B775" s="203"/>
      <c r="D775" s="196" t="s">
        <v>869</v>
      </c>
      <c r="E775" s="204" t="s">
        <v>792</v>
      </c>
      <c r="F775" s="205" t="s">
        <v>3386</v>
      </c>
      <c r="H775" s="206">
        <v>82.760999999999996</v>
      </c>
      <c r="L775" s="203"/>
      <c r="M775" s="207"/>
      <c r="T775" s="208"/>
      <c r="AT775" s="204" t="s">
        <v>869</v>
      </c>
      <c r="AU775" s="204" t="s">
        <v>240</v>
      </c>
      <c r="AV775" s="202" t="s">
        <v>240</v>
      </c>
      <c r="AW775" s="202" t="s">
        <v>871</v>
      </c>
      <c r="AX775" s="202" t="s">
        <v>857</v>
      </c>
      <c r="AY775" s="204" t="s">
        <v>858</v>
      </c>
    </row>
    <row r="776" spans="2:65" s="119" customFormat="1" ht="37.9" customHeight="1" x14ac:dyDescent="0.25">
      <c r="B776" s="120"/>
      <c r="C776" s="418" t="s">
        <v>1733</v>
      </c>
      <c r="D776" s="418" t="s">
        <v>512</v>
      </c>
      <c r="E776" s="419" t="s">
        <v>3387</v>
      </c>
      <c r="F776" s="420" t="s">
        <v>3388</v>
      </c>
      <c r="G776" s="421" t="s">
        <v>66</v>
      </c>
      <c r="H776" s="422">
        <v>104.96299999999999</v>
      </c>
      <c r="I776" s="423"/>
      <c r="J776" s="423">
        <f>ROUND(I776*H776,2)</f>
        <v>0</v>
      </c>
      <c r="K776" s="420" t="s">
        <v>862</v>
      </c>
      <c r="L776" s="120"/>
      <c r="M776" s="190" t="s">
        <v>792</v>
      </c>
      <c r="N776" s="191" t="s">
        <v>809</v>
      </c>
      <c r="O776" s="192">
        <v>0.42299999999999999</v>
      </c>
      <c r="P776" s="192">
        <f>O776*H776</f>
        <v>44.399348999999994</v>
      </c>
      <c r="Q776" s="192">
        <v>4.2999999999999999E-4</v>
      </c>
      <c r="R776" s="192">
        <f>Q776*H776</f>
        <v>4.5134089999999995E-2</v>
      </c>
      <c r="S776" s="192">
        <v>0</v>
      </c>
      <c r="T776" s="193">
        <f>S776*H776</f>
        <v>0</v>
      </c>
      <c r="AR776" s="194" t="s">
        <v>955</v>
      </c>
      <c r="AT776" s="194" t="s">
        <v>512</v>
      </c>
      <c r="AU776" s="194" t="s">
        <v>240</v>
      </c>
      <c r="AY776" s="112" t="s">
        <v>858</v>
      </c>
      <c r="BE776" s="195">
        <f>IF(N776="základní",J776,0)</f>
        <v>0</v>
      </c>
      <c r="BF776" s="195">
        <f>IF(N776="snížená",J776,0)</f>
        <v>0</v>
      </c>
      <c r="BG776" s="195">
        <f>IF(N776="zákl. přenesená",J776,0)</f>
        <v>0</v>
      </c>
      <c r="BH776" s="195">
        <f>IF(N776="sníž. přenesená",J776,0)</f>
        <v>0</v>
      </c>
      <c r="BI776" s="195">
        <f>IF(N776="nulová",J776,0)</f>
        <v>0</v>
      </c>
      <c r="BJ776" s="112" t="s">
        <v>544</v>
      </c>
      <c r="BK776" s="195">
        <f>ROUND(I776*H776,2)</f>
        <v>0</v>
      </c>
      <c r="BL776" s="112" t="s">
        <v>955</v>
      </c>
      <c r="BM776" s="194" t="s">
        <v>3389</v>
      </c>
    </row>
    <row r="777" spans="2:65" s="119" customFormat="1" ht="39" x14ac:dyDescent="0.25">
      <c r="B777" s="120"/>
      <c r="D777" s="196" t="s">
        <v>865</v>
      </c>
      <c r="F777" s="197" t="s">
        <v>3390</v>
      </c>
      <c r="L777" s="120"/>
      <c r="M777" s="198"/>
      <c r="T777" s="199"/>
      <c r="AT777" s="112" t="s">
        <v>865</v>
      </c>
      <c r="AU777" s="112" t="s">
        <v>240</v>
      </c>
    </row>
    <row r="778" spans="2:65" s="119" customFormat="1" x14ac:dyDescent="0.25">
      <c r="B778" s="120"/>
      <c r="D778" s="200" t="s">
        <v>867</v>
      </c>
      <c r="F778" s="472" t="s">
        <v>3391</v>
      </c>
      <c r="L778" s="120"/>
      <c r="M778" s="198"/>
      <c r="T778" s="199"/>
      <c r="AT778" s="112" t="s">
        <v>867</v>
      </c>
      <c r="AU778" s="112" t="s">
        <v>240</v>
      </c>
    </row>
    <row r="779" spans="2:65" s="202" customFormat="1" ht="11.25" x14ac:dyDescent="0.25">
      <c r="B779" s="203"/>
      <c r="D779" s="196" t="s">
        <v>869</v>
      </c>
      <c r="E779" s="204" t="s">
        <v>792</v>
      </c>
      <c r="F779" s="205" t="s">
        <v>3392</v>
      </c>
      <c r="H779" s="206">
        <v>49.789000000000001</v>
      </c>
      <c r="L779" s="203"/>
      <c r="M779" s="207"/>
      <c r="T779" s="208"/>
      <c r="AT779" s="204" t="s">
        <v>869</v>
      </c>
      <c r="AU779" s="204" t="s">
        <v>240</v>
      </c>
      <c r="AV779" s="202" t="s">
        <v>240</v>
      </c>
      <c r="AW779" s="202" t="s">
        <v>871</v>
      </c>
      <c r="AX779" s="202" t="s">
        <v>857</v>
      </c>
      <c r="AY779" s="204" t="s">
        <v>858</v>
      </c>
    </row>
    <row r="780" spans="2:65" s="202" customFormat="1" ht="11.25" x14ac:dyDescent="0.25">
      <c r="B780" s="203"/>
      <c r="D780" s="196" t="s">
        <v>869</v>
      </c>
      <c r="E780" s="204" t="s">
        <v>792</v>
      </c>
      <c r="F780" s="205" t="s">
        <v>3393</v>
      </c>
      <c r="H780" s="206">
        <v>55.173999999999999</v>
      </c>
      <c r="L780" s="203"/>
      <c r="M780" s="207"/>
      <c r="T780" s="208"/>
      <c r="AT780" s="204" t="s">
        <v>869</v>
      </c>
      <c r="AU780" s="204" t="s">
        <v>240</v>
      </c>
      <c r="AV780" s="202" t="s">
        <v>240</v>
      </c>
      <c r="AW780" s="202" t="s">
        <v>871</v>
      </c>
      <c r="AX780" s="202" t="s">
        <v>857</v>
      </c>
      <c r="AY780" s="204" t="s">
        <v>858</v>
      </c>
    </row>
    <row r="781" spans="2:65" s="119" customFormat="1" ht="24.2" customHeight="1" x14ac:dyDescent="0.25">
      <c r="B781" s="120"/>
      <c r="C781" s="432" t="s">
        <v>1739</v>
      </c>
      <c r="D781" s="432" t="s">
        <v>932</v>
      </c>
      <c r="E781" s="433" t="s">
        <v>3394</v>
      </c>
      <c r="F781" s="434" t="s">
        <v>3395</v>
      </c>
      <c r="G781" s="435" t="s">
        <v>66</v>
      </c>
      <c r="H781" s="436">
        <v>741.375</v>
      </c>
      <c r="I781" s="437"/>
      <c r="J781" s="437">
        <f>ROUND(I781*H781,2)</f>
        <v>0</v>
      </c>
      <c r="K781" s="434" t="s">
        <v>862</v>
      </c>
      <c r="L781" s="215"/>
      <c r="M781" s="216" t="s">
        <v>792</v>
      </c>
      <c r="N781" s="217" t="s">
        <v>809</v>
      </c>
      <c r="O781" s="192">
        <v>0</v>
      </c>
      <c r="P781" s="192">
        <f>O781*H781</f>
        <v>0</v>
      </c>
      <c r="Q781" s="192">
        <v>2.2000000000000001E-3</v>
      </c>
      <c r="R781" s="192">
        <f>Q781*H781</f>
        <v>1.6310250000000002</v>
      </c>
      <c r="S781" s="192">
        <v>0</v>
      </c>
      <c r="T781" s="193">
        <f>S781*H781</f>
        <v>0</v>
      </c>
      <c r="AR781" s="194" t="s">
        <v>1063</v>
      </c>
      <c r="AT781" s="194" t="s">
        <v>932</v>
      </c>
      <c r="AU781" s="194" t="s">
        <v>240</v>
      </c>
      <c r="AY781" s="112" t="s">
        <v>858</v>
      </c>
      <c r="BE781" s="195">
        <f>IF(N781="základní",J781,0)</f>
        <v>0</v>
      </c>
      <c r="BF781" s="195">
        <f>IF(N781="snížená",J781,0)</f>
        <v>0</v>
      </c>
      <c r="BG781" s="195">
        <f>IF(N781="zákl. přenesená",J781,0)</f>
        <v>0</v>
      </c>
      <c r="BH781" s="195">
        <f>IF(N781="sníž. přenesená",J781,0)</f>
        <v>0</v>
      </c>
      <c r="BI781" s="195">
        <f>IF(N781="nulová",J781,0)</f>
        <v>0</v>
      </c>
      <c r="BJ781" s="112" t="s">
        <v>544</v>
      </c>
      <c r="BK781" s="195">
        <f>ROUND(I781*H781,2)</f>
        <v>0</v>
      </c>
      <c r="BL781" s="112" t="s">
        <v>955</v>
      </c>
      <c r="BM781" s="194" t="s">
        <v>3396</v>
      </c>
    </row>
    <row r="782" spans="2:65" s="119" customFormat="1" ht="19.5" x14ac:dyDescent="0.25">
      <c r="B782" s="120"/>
      <c r="D782" s="196" t="s">
        <v>865</v>
      </c>
      <c r="F782" s="197" t="s">
        <v>3395</v>
      </c>
      <c r="L782" s="120"/>
      <c r="M782" s="198"/>
      <c r="T782" s="199"/>
      <c r="AT782" s="112" t="s">
        <v>865</v>
      </c>
      <c r="AU782" s="112" t="s">
        <v>240</v>
      </c>
    </row>
    <row r="783" spans="2:65" s="202" customFormat="1" ht="11.25" x14ac:dyDescent="0.25">
      <c r="B783" s="203"/>
      <c r="D783" s="196" t="s">
        <v>869</v>
      </c>
      <c r="E783" s="204" t="s">
        <v>792</v>
      </c>
      <c r="F783" s="205" t="s">
        <v>3316</v>
      </c>
      <c r="H783" s="206">
        <v>248.94499999999999</v>
      </c>
      <c r="L783" s="203"/>
      <c r="M783" s="207"/>
      <c r="T783" s="208"/>
      <c r="AT783" s="204" t="s">
        <v>869</v>
      </c>
      <c r="AU783" s="204" t="s">
        <v>240</v>
      </c>
      <c r="AV783" s="202" t="s">
        <v>240</v>
      </c>
      <c r="AW783" s="202" t="s">
        <v>871</v>
      </c>
      <c r="AX783" s="202" t="s">
        <v>857</v>
      </c>
      <c r="AY783" s="204" t="s">
        <v>858</v>
      </c>
    </row>
    <row r="784" spans="2:65" s="202" customFormat="1" ht="11.25" x14ac:dyDescent="0.25">
      <c r="B784" s="203"/>
      <c r="D784" s="196" t="s">
        <v>869</v>
      </c>
      <c r="E784" s="204" t="s">
        <v>792</v>
      </c>
      <c r="F784" s="205" t="s">
        <v>3317</v>
      </c>
      <c r="H784" s="206">
        <v>275.87</v>
      </c>
      <c r="L784" s="203"/>
      <c r="M784" s="207"/>
      <c r="T784" s="208"/>
      <c r="AT784" s="204" t="s">
        <v>869</v>
      </c>
      <c r="AU784" s="204" t="s">
        <v>240</v>
      </c>
      <c r="AV784" s="202" t="s">
        <v>240</v>
      </c>
      <c r="AW784" s="202" t="s">
        <v>871</v>
      </c>
      <c r="AX784" s="202" t="s">
        <v>857</v>
      </c>
      <c r="AY784" s="204" t="s">
        <v>858</v>
      </c>
    </row>
    <row r="785" spans="2:65" s="202" customFormat="1" ht="33.75" x14ac:dyDescent="0.25">
      <c r="B785" s="203"/>
      <c r="D785" s="196" t="s">
        <v>869</v>
      </c>
      <c r="E785" s="204" t="s">
        <v>792</v>
      </c>
      <c r="F785" s="205" t="s">
        <v>3379</v>
      </c>
      <c r="H785" s="206">
        <v>111.285</v>
      </c>
      <c r="L785" s="203"/>
      <c r="M785" s="207"/>
      <c r="T785" s="208"/>
      <c r="AT785" s="204" t="s">
        <v>869</v>
      </c>
      <c r="AU785" s="204" t="s">
        <v>240</v>
      </c>
      <c r="AV785" s="202" t="s">
        <v>240</v>
      </c>
      <c r="AW785" s="202" t="s">
        <v>871</v>
      </c>
      <c r="AX785" s="202" t="s">
        <v>857</v>
      </c>
      <c r="AY785" s="204" t="s">
        <v>858</v>
      </c>
    </row>
    <row r="786" spans="2:65" s="202" customFormat="1" ht="11.25" x14ac:dyDescent="0.25">
      <c r="B786" s="203"/>
      <c r="D786" s="196" t="s">
        <v>869</v>
      </c>
      <c r="F786" s="205" t="s">
        <v>3397</v>
      </c>
      <c r="H786" s="206">
        <v>741.375</v>
      </c>
      <c r="L786" s="203"/>
      <c r="M786" s="207"/>
      <c r="T786" s="208"/>
      <c r="AT786" s="204" t="s">
        <v>869</v>
      </c>
      <c r="AU786" s="204" t="s">
        <v>240</v>
      </c>
      <c r="AV786" s="202" t="s">
        <v>240</v>
      </c>
      <c r="AW786" s="202" t="s">
        <v>787</v>
      </c>
      <c r="AX786" s="202" t="s">
        <v>544</v>
      </c>
      <c r="AY786" s="204" t="s">
        <v>858</v>
      </c>
    </row>
    <row r="787" spans="2:65" s="119" customFormat="1" ht="24.2" customHeight="1" x14ac:dyDescent="0.25">
      <c r="B787" s="120"/>
      <c r="C787" s="418" t="s">
        <v>1750</v>
      </c>
      <c r="D787" s="418" t="s">
        <v>512</v>
      </c>
      <c r="E787" s="419" t="s">
        <v>3398</v>
      </c>
      <c r="F787" s="420" t="s">
        <v>3399</v>
      </c>
      <c r="G787" s="421" t="s">
        <v>66</v>
      </c>
      <c r="H787" s="422">
        <v>636.1</v>
      </c>
      <c r="I787" s="423"/>
      <c r="J787" s="423">
        <f>ROUND(I787*H787,2)</f>
        <v>0</v>
      </c>
      <c r="K787" s="420" t="s">
        <v>792</v>
      </c>
      <c r="L787" s="120"/>
      <c r="M787" s="190" t="s">
        <v>792</v>
      </c>
      <c r="N787" s="191" t="s">
        <v>809</v>
      </c>
      <c r="O787" s="192">
        <v>6.9000000000000006E-2</v>
      </c>
      <c r="P787" s="192">
        <f>O787*H787</f>
        <v>43.890900000000002</v>
      </c>
      <c r="Q787" s="192">
        <v>1.8000000000000001E-4</v>
      </c>
      <c r="R787" s="192">
        <f>Q787*H787</f>
        <v>0.11449800000000002</v>
      </c>
      <c r="S787" s="192">
        <v>0</v>
      </c>
      <c r="T787" s="193">
        <f>S787*H787</f>
        <v>0</v>
      </c>
      <c r="AR787" s="194" t="s">
        <v>955</v>
      </c>
      <c r="AT787" s="194" t="s">
        <v>512</v>
      </c>
      <c r="AU787" s="194" t="s">
        <v>240</v>
      </c>
      <c r="AY787" s="112" t="s">
        <v>858</v>
      </c>
      <c r="BE787" s="195">
        <f>IF(N787="základní",J787,0)</f>
        <v>0</v>
      </c>
      <c r="BF787" s="195">
        <f>IF(N787="snížená",J787,0)</f>
        <v>0</v>
      </c>
      <c r="BG787" s="195">
        <f>IF(N787="zákl. přenesená",J787,0)</f>
        <v>0</v>
      </c>
      <c r="BH787" s="195">
        <f>IF(N787="sníž. přenesená",J787,0)</f>
        <v>0</v>
      </c>
      <c r="BI787" s="195">
        <f>IF(N787="nulová",J787,0)</f>
        <v>0</v>
      </c>
      <c r="BJ787" s="112" t="s">
        <v>544</v>
      </c>
      <c r="BK787" s="195">
        <f>ROUND(I787*H787,2)</f>
        <v>0</v>
      </c>
      <c r="BL787" s="112" t="s">
        <v>955</v>
      </c>
      <c r="BM787" s="194" t="s">
        <v>3400</v>
      </c>
    </row>
    <row r="788" spans="2:65" s="119" customFormat="1" ht="19.5" x14ac:dyDescent="0.25">
      <c r="B788" s="120"/>
      <c r="D788" s="196" t="s">
        <v>865</v>
      </c>
      <c r="F788" s="197" t="s">
        <v>3401</v>
      </c>
      <c r="L788" s="120"/>
      <c r="M788" s="198"/>
      <c r="T788" s="199"/>
      <c r="AT788" s="112" t="s">
        <v>865</v>
      </c>
      <c r="AU788" s="112" t="s">
        <v>240</v>
      </c>
    </row>
    <row r="789" spans="2:65" s="202" customFormat="1" ht="11.25" x14ac:dyDescent="0.25">
      <c r="B789" s="203"/>
      <c r="D789" s="196" t="s">
        <v>869</v>
      </c>
      <c r="E789" s="204" t="s">
        <v>792</v>
      </c>
      <c r="F789" s="205" t="s">
        <v>3316</v>
      </c>
      <c r="H789" s="206">
        <v>248.94499999999999</v>
      </c>
      <c r="L789" s="203"/>
      <c r="M789" s="207"/>
      <c r="T789" s="208"/>
      <c r="AT789" s="204" t="s">
        <v>869</v>
      </c>
      <c r="AU789" s="204" t="s">
        <v>240</v>
      </c>
      <c r="AV789" s="202" t="s">
        <v>240</v>
      </c>
      <c r="AW789" s="202" t="s">
        <v>871</v>
      </c>
      <c r="AX789" s="202" t="s">
        <v>857</v>
      </c>
      <c r="AY789" s="204" t="s">
        <v>858</v>
      </c>
    </row>
    <row r="790" spans="2:65" s="202" customFormat="1" ht="11.25" x14ac:dyDescent="0.25">
      <c r="B790" s="203"/>
      <c r="D790" s="196" t="s">
        <v>869</v>
      </c>
      <c r="E790" s="204" t="s">
        <v>792</v>
      </c>
      <c r="F790" s="205" t="s">
        <v>3317</v>
      </c>
      <c r="H790" s="206">
        <v>275.87</v>
      </c>
      <c r="L790" s="203"/>
      <c r="M790" s="207"/>
      <c r="T790" s="208"/>
      <c r="AT790" s="204" t="s">
        <v>869</v>
      </c>
      <c r="AU790" s="204" t="s">
        <v>240</v>
      </c>
      <c r="AV790" s="202" t="s">
        <v>240</v>
      </c>
      <c r="AW790" s="202" t="s">
        <v>871</v>
      </c>
      <c r="AX790" s="202" t="s">
        <v>857</v>
      </c>
      <c r="AY790" s="204" t="s">
        <v>858</v>
      </c>
    </row>
    <row r="791" spans="2:65" s="202" customFormat="1" ht="33.75" x14ac:dyDescent="0.25">
      <c r="B791" s="203"/>
      <c r="D791" s="196" t="s">
        <v>869</v>
      </c>
      <c r="E791" s="204" t="s">
        <v>792</v>
      </c>
      <c r="F791" s="205" t="s">
        <v>3379</v>
      </c>
      <c r="H791" s="206">
        <v>111.285</v>
      </c>
      <c r="L791" s="203"/>
      <c r="M791" s="207"/>
      <c r="T791" s="208"/>
      <c r="AT791" s="204" t="s">
        <v>869</v>
      </c>
      <c r="AU791" s="204" t="s">
        <v>240</v>
      </c>
      <c r="AV791" s="202" t="s">
        <v>240</v>
      </c>
      <c r="AW791" s="202" t="s">
        <v>871</v>
      </c>
      <c r="AX791" s="202" t="s">
        <v>857</v>
      </c>
      <c r="AY791" s="204" t="s">
        <v>858</v>
      </c>
    </row>
    <row r="792" spans="2:65" s="119" customFormat="1" ht="24.2" customHeight="1" x14ac:dyDescent="0.25">
      <c r="B792" s="120"/>
      <c r="C792" s="418" t="s">
        <v>1754</v>
      </c>
      <c r="D792" s="418" t="s">
        <v>512</v>
      </c>
      <c r="E792" s="419" t="s">
        <v>184</v>
      </c>
      <c r="F792" s="420" t="s">
        <v>185</v>
      </c>
      <c r="G792" s="421" t="s">
        <v>66</v>
      </c>
      <c r="H792" s="422">
        <v>636.1</v>
      </c>
      <c r="I792" s="423"/>
      <c r="J792" s="423">
        <f>ROUND(I792*H792,2)</f>
        <v>0</v>
      </c>
      <c r="K792" s="420" t="s">
        <v>862</v>
      </c>
      <c r="L792" s="120"/>
      <c r="M792" s="190" t="s">
        <v>792</v>
      </c>
      <c r="N792" s="191" t="s">
        <v>809</v>
      </c>
      <c r="O792" s="192">
        <v>0.09</v>
      </c>
      <c r="P792" s="192">
        <f>O792*H792</f>
        <v>57.249000000000002</v>
      </c>
      <c r="Q792" s="192">
        <v>0</v>
      </c>
      <c r="R792" s="192">
        <f>Q792*H792</f>
        <v>0</v>
      </c>
      <c r="S792" s="192">
        <v>0</v>
      </c>
      <c r="T792" s="193">
        <f>S792*H792</f>
        <v>0</v>
      </c>
      <c r="AR792" s="194" t="s">
        <v>955</v>
      </c>
      <c r="AT792" s="194" t="s">
        <v>512</v>
      </c>
      <c r="AU792" s="194" t="s">
        <v>240</v>
      </c>
      <c r="AY792" s="112" t="s">
        <v>858</v>
      </c>
      <c r="BE792" s="195">
        <f>IF(N792="základní",J792,0)</f>
        <v>0</v>
      </c>
      <c r="BF792" s="195">
        <f>IF(N792="snížená",J792,0)</f>
        <v>0</v>
      </c>
      <c r="BG792" s="195">
        <f>IF(N792="zákl. přenesená",J792,0)</f>
        <v>0</v>
      </c>
      <c r="BH792" s="195">
        <f>IF(N792="sníž. přenesená",J792,0)</f>
        <v>0</v>
      </c>
      <c r="BI792" s="195">
        <f>IF(N792="nulová",J792,0)</f>
        <v>0</v>
      </c>
      <c r="BJ792" s="112" t="s">
        <v>544</v>
      </c>
      <c r="BK792" s="195">
        <f>ROUND(I792*H792,2)</f>
        <v>0</v>
      </c>
      <c r="BL792" s="112" t="s">
        <v>955</v>
      </c>
      <c r="BM792" s="194" t="s">
        <v>3402</v>
      </c>
    </row>
    <row r="793" spans="2:65" s="119" customFormat="1" ht="19.5" x14ac:dyDescent="0.25">
      <c r="B793" s="120"/>
      <c r="D793" s="196" t="s">
        <v>865</v>
      </c>
      <c r="F793" s="197" t="s">
        <v>3403</v>
      </c>
      <c r="L793" s="120"/>
      <c r="M793" s="198"/>
      <c r="T793" s="199"/>
      <c r="AT793" s="112" t="s">
        <v>865</v>
      </c>
      <c r="AU793" s="112" t="s">
        <v>240</v>
      </c>
    </row>
    <row r="794" spans="2:65" s="119" customFormat="1" x14ac:dyDescent="0.25">
      <c r="B794" s="120"/>
      <c r="D794" s="200" t="s">
        <v>867</v>
      </c>
      <c r="F794" s="472" t="s">
        <v>3404</v>
      </c>
      <c r="L794" s="120"/>
      <c r="M794" s="198"/>
      <c r="T794" s="199"/>
      <c r="AT794" s="112" t="s">
        <v>867</v>
      </c>
      <c r="AU794" s="112" t="s">
        <v>240</v>
      </c>
    </row>
    <row r="795" spans="2:65" s="202" customFormat="1" ht="11.25" x14ac:dyDescent="0.25">
      <c r="B795" s="203"/>
      <c r="D795" s="196" t="s">
        <v>869</v>
      </c>
      <c r="E795" s="204" t="s">
        <v>792</v>
      </c>
      <c r="F795" s="205" t="s">
        <v>3316</v>
      </c>
      <c r="H795" s="206">
        <v>248.94499999999999</v>
      </c>
      <c r="L795" s="203"/>
      <c r="M795" s="207"/>
      <c r="T795" s="208"/>
      <c r="AT795" s="204" t="s">
        <v>869</v>
      </c>
      <c r="AU795" s="204" t="s">
        <v>240</v>
      </c>
      <c r="AV795" s="202" t="s">
        <v>240</v>
      </c>
      <c r="AW795" s="202" t="s">
        <v>871</v>
      </c>
      <c r="AX795" s="202" t="s">
        <v>857</v>
      </c>
      <c r="AY795" s="204" t="s">
        <v>858</v>
      </c>
    </row>
    <row r="796" spans="2:65" s="202" customFormat="1" ht="11.25" x14ac:dyDescent="0.25">
      <c r="B796" s="203"/>
      <c r="D796" s="196" t="s">
        <v>869</v>
      </c>
      <c r="E796" s="204" t="s">
        <v>792</v>
      </c>
      <c r="F796" s="205" t="s">
        <v>3317</v>
      </c>
      <c r="H796" s="206">
        <v>275.87</v>
      </c>
      <c r="L796" s="203"/>
      <c r="M796" s="207"/>
      <c r="T796" s="208"/>
      <c r="AT796" s="204" t="s">
        <v>869</v>
      </c>
      <c r="AU796" s="204" t="s">
        <v>240</v>
      </c>
      <c r="AV796" s="202" t="s">
        <v>240</v>
      </c>
      <c r="AW796" s="202" t="s">
        <v>871</v>
      </c>
      <c r="AX796" s="202" t="s">
        <v>857</v>
      </c>
      <c r="AY796" s="204" t="s">
        <v>858</v>
      </c>
    </row>
    <row r="797" spans="2:65" s="202" customFormat="1" ht="33.75" x14ac:dyDescent="0.25">
      <c r="B797" s="203"/>
      <c r="D797" s="196" t="s">
        <v>869</v>
      </c>
      <c r="E797" s="204" t="s">
        <v>792</v>
      </c>
      <c r="F797" s="205" t="s">
        <v>3379</v>
      </c>
      <c r="H797" s="206">
        <v>111.285</v>
      </c>
      <c r="L797" s="203"/>
      <c r="M797" s="207"/>
      <c r="T797" s="208"/>
      <c r="AT797" s="204" t="s">
        <v>869</v>
      </c>
      <c r="AU797" s="204" t="s">
        <v>240</v>
      </c>
      <c r="AV797" s="202" t="s">
        <v>240</v>
      </c>
      <c r="AW797" s="202" t="s">
        <v>871</v>
      </c>
      <c r="AX797" s="202" t="s">
        <v>857</v>
      </c>
      <c r="AY797" s="204" t="s">
        <v>858</v>
      </c>
    </row>
    <row r="798" spans="2:65" s="119" customFormat="1" ht="16.5" customHeight="1" x14ac:dyDescent="0.25">
      <c r="B798" s="120"/>
      <c r="C798" s="432" t="s">
        <v>1758</v>
      </c>
      <c r="D798" s="432" t="s">
        <v>932</v>
      </c>
      <c r="E798" s="433" t="s">
        <v>3405</v>
      </c>
      <c r="F798" s="434" t="s">
        <v>3406</v>
      </c>
      <c r="G798" s="435" t="s">
        <v>66</v>
      </c>
      <c r="H798" s="436">
        <v>734.69600000000003</v>
      </c>
      <c r="I798" s="437"/>
      <c r="J798" s="437">
        <f>ROUND(I798*H798,2)</f>
        <v>0</v>
      </c>
      <c r="K798" s="434" t="s">
        <v>862</v>
      </c>
      <c r="L798" s="215"/>
      <c r="M798" s="216" t="s">
        <v>792</v>
      </c>
      <c r="N798" s="217" t="s">
        <v>809</v>
      </c>
      <c r="O798" s="192">
        <v>0</v>
      </c>
      <c r="P798" s="192">
        <f>O798*H798</f>
        <v>0</v>
      </c>
      <c r="Q798" s="192">
        <v>2.9999999999999997E-4</v>
      </c>
      <c r="R798" s="192">
        <f>Q798*H798</f>
        <v>0.22040879999999999</v>
      </c>
      <c r="S798" s="192">
        <v>0</v>
      </c>
      <c r="T798" s="193">
        <f>S798*H798</f>
        <v>0</v>
      </c>
      <c r="AR798" s="194" t="s">
        <v>1063</v>
      </c>
      <c r="AT798" s="194" t="s">
        <v>932</v>
      </c>
      <c r="AU798" s="194" t="s">
        <v>240</v>
      </c>
      <c r="AY798" s="112" t="s">
        <v>858</v>
      </c>
      <c r="BE798" s="195">
        <f>IF(N798="základní",J798,0)</f>
        <v>0</v>
      </c>
      <c r="BF798" s="195">
        <f>IF(N798="snížená",J798,0)</f>
        <v>0</v>
      </c>
      <c r="BG798" s="195">
        <f>IF(N798="zákl. přenesená",J798,0)</f>
        <v>0</v>
      </c>
      <c r="BH798" s="195">
        <f>IF(N798="sníž. přenesená",J798,0)</f>
        <v>0</v>
      </c>
      <c r="BI798" s="195">
        <f>IF(N798="nulová",J798,0)</f>
        <v>0</v>
      </c>
      <c r="BJ798" s="112" t="s">
        <v>544</v>
      </c>
      <c r="BK798" s="195">
        <f>ROUND(I798*H798,2)</f>
        <v>0</v>
      </c>
      <c r="BL798" s="112" t="s">
        <v>955</v>
      </c>
      <c r="BM798" s="194" t="s">
        <v>3407</v>
      </c>
    </row>
    <row r="799" spans="2:65" s="119" customFormat="1" x14ac:dyDescent="0.25">
      <c r="B799" s="120"/>
      <c r="D799" s="196" t="s">
        <v>865</v>
      </c>
      <c r="F799" s="197" t="s">
        <v>3406</v>
      </c>
      <c r="L799" s="120"/>
      <c r="M799" s="198"/>
      <c r="T799" s="199"/>
      <c r="AT799" s="112" t="s">
        <v>865</v>
      </c>
      <c r="AU799" s="112" t="s">
        <v>240</v>
      </c>
    </row>
    <row r="800" spans="2:65" s="202" customFormat="1" ht="11.25" x14ac:dyDescent="0.25">
      <c r="B800" s="203"/>
      <c r="D800" s="196" t="s">
        <v>869</v>
      </c>
      <c r="F800" s="205" t="s">
        <v>3408</v>
      </c>
      <c r="H800" s="206">
        <v>734.69600000000003</v>
      </c>
      <c r="L800" s="203"/>
      <c r="M800" s="207"/>
      <c r="T800" s="208"/>
      <c r="AT800" s="204" t="s">
        <v>869</v>
      </c>
      <c r="AU800" s="204" t="s">
        <v>240</v>
      </c>
      <c r="AV800" s="202" t="s">
        <v>240</v>
      </c>
      <c r="AW800" s="202" t="s">
        <v>787</v>
      </c>
      <c r="AX800" s="202" t="s">
        <v>544</v>
      </c>
      <c r="AY800" s="204" t="s">
        <v>858</v>
      </c>
    </row>
    <row r="801" spans="2:65" s="119" customFormat="1" ht="21.75" customHeight="1" x14ac:dyDescent="0.25">
      <c r="B801" s="120"/>
      <c r="C801" s="418" t="s">
        <v>1762</v>
      </c>
      <c r="D801" s="418" t="s">
        <v>512</v>
      </c>
      <c r="E801" s="419" t="s">
        <v>3409</v>
      </c>
      <c r="F801" s="420" t="s">
        <v>3410</v>
      </c>
      <c r="G801" s="421" t="s">
        <v>67</v>
      </c>
      <c r="H801" s="422">
        <v>5</v>
      </c>
      <c r="I801" s="423"/>
      <c r="J801" s="423">
        <f>ROUND(I801*H801,2)</f>
        <v>0</v>
      </c>
      <c r="K801" s="420" t="s">
        <v>862</v>
      </c>
      <c r="L801" s="120"/>
      <c r="M801" s="190" t="s">
        <v>792</v>
      </c>
      <c r="N801" s="191" t="s">
        <v>809</v>
      </c>
      <c r="O801" s="192">
        <v>0.34200000000000003</v>
      </c>
      <c r="P801" s="192">
        <f>O801*H801</f>
        <v>1.7100000000000002</v>
      </c>
      <c r="Q801" s="192">
        <v>0</v>
      </c>
      <c r="R801" s="192">
        <f>Q801*H801</f>
        <v>0</v>
      </c>
      <c r="S801" s="192">
        <v>0</v>
      </c>
      <c r="T801" s="193">
        <f>S801*H801</f>
        <v>0</v>
      </c>
      <c r="AR801" s="194" t="s">
        <v>955</v>
      </c>
      <c r="AT801" s="194" t="s">
        <v>512</v>
      </c>
      <c r="AU801" s="194" t="s">
        <v>240</v>
      </c>
      <c r="AY801" s="112" t="s">
        <v>858</v>
      </c>
      <c r="BE801" s="195">
        <f>IF(N801="základní",J801,0)</f>
        <v>0</v>
      </c>
      <c r="BF801" s="195">
        <f>IF(N801="snížená",J801,0)</f>
        <v>0</v>
      </c>
      <c r="BG801" s="195">
        <f>IF(N801="zákl. přenesená",J801,0)</f>
        <v>0</v>
      </c>
      <c r="BH801" s="195">
        <f>IF(N801="sníž. přenesená",J801,0)</f>
        <v>0</v>
      </c>
      <c r="BI801" s="195">
        <f>IF(N801="nulová",J801,0)</f>
        <v>0</v>
      </c>
      <c r="BJ801" s="112" t="s">
        <v>544</v>
      </c>
      <c r="BK801" s="195">
        <f>ROUND(I801*H801,2)</f>
        <v>0</v>
      </c>
      <c r="BL801" s="112" t="s">
        <v>955</v>
      </c>
      <c r="BM801" s="194" t="s">
        <v>3411</v>
      </c>
    </row>
    <row r="802" spans="2:65" s="119" customFormat="1" ht="19.5" x14ac:dyDescent="0.25">
      <c r="B802" s="120"/>
      <c r="D802" s="196" t="s">
        <v>865</v>
      </c>
      <c r="F802" s="197" t="s">
        <v>3412</v>
      </c>
      <c r="L802" s="120"/>
      <c r="M802" s="198"/>
      <c r="T802" s="199"/>
      <c r="AT802" s="112" t="s">
        <v>865</v>
      </c>
      <c r="AU802" s="112" t="s">
        <v>240</v>
      </c>
    </row>
    <row r="803" spans="2:65" s="119" customFormat="1" x14ac:dyDescent="0.25">
      <c r="B803" s="120"/>
      <c r="D803" s="200" t="s">
        <v>867</v>
      </c>
      <c r="F803" s="472" t="s">
        <v>3413</v>
      </c>
      <c r="L803" s="120"/>
      <c r="M803" s="198"/>
      <c r="T803" s="199"/>
      <c r="AT803" s="112" t="s">
        <v>867</v>
      </c>
      <c r="AU803" s="112" t="s">
        <v>240</v>
      </c>
    </row>
    <row r="804" spans="2:65" s="119" customFormat="1" ht="24.2" customHeight="1" x14ac:dyDescent="0.25">
      <c r="B804" s="120"/>
      <c r="C804" s="432" t="s">
        <v>1766</v>
      </c>
      <c r="D804" s="432" t="s">
        <v>932</v>
      </c>
      <c r="E804" s="433" t="s">
        <v>3414</v>
      </c>
      <c r="F804" s="434" t="s">
        <v>3415</v>
      </c>
      <c r="G804" s="435" t="s">
        <v>67</v>
      </c>
      <c r="H804" s="436">
        <v>5</v>
      </c>
      <c r="I804" s="437"/>
      <c r="J804" s="437">
        <f>ROUND(I804*H804,2)</f>
        <v>0</v>
      </c>
      <c r="K804" s="434" t="s">
        <v>862</v>
      </c>
      <c r="L804" s="215"/>
      <c r="M804" s="216" t="s">
        <v>792</v>
      </c>
      <c r="N804" s="217" t="s">
        <v>809</v>
      </c>
      <c r="O804" s="192">
        <v>0</v>
      </c>
      <c r="P804" s="192">
        <f>O804*H804</f>
        <v>0</v>
      </c>
      <c r="Q804" s="192">
        <v>2.5000000000000001E-3</v>
      </c>
      <c r="R804" s="192">
        <f>Q804*H804</f>
        <v>1.2500000000000001E-2</v>
      </c>
      <c r="S804" s="192">
        <v>0</v>
      </c>
      <c r="T804" s="193">
        <f>S804*H804</f>
        <v>0</v>
      </c>
      <c r="AR804" s="194" t="s">
        <v>1063</v>
      </c>
      <c r="AT804" s="194" t="s">
        <v>932</v>
      </c>
      <c r="AU804" s="194" t="s">
        <v>240</v>
      </c>
      <c r="AY804" s="112" t="s">
        <v>858</v>
      </c>
      <c r="BE804" s="195">
        <f>IF(N804="základní",J804,0)</f>
        <v>0</v>
      </c>
      <c r="BF804" s="195">
        <f>IF(N804="snížená",J804,0)</f>
        <v>0</v>
      </c>
      <c r="BG804" s="195">
        <f>IF(N804="zákl. přenesená",J804,0)</f>
        <v>0</v>
      </c>
      <c r="BH804" s="195">
        <f>IF(N804="sníž. přenesená",J804,0)</f>
        <v>0</v>
      </c>
      <c r="BI804" s="195">
        <f>IF(N804="nulová",J804,0)</f>
        <v>0</v>
      </c>
      <c r="BJ804" s="112" t="s">
        <v>544</v>
      </c>
      <c r="BK804" s="195">
        <f>ROUND(I804*H804,2)</f>
        <v>0</v>
      </c>
      <c r="BL804" s="112" t="s">
        <v>955</v>
      </c>
      <c r="BM804" s="194" t="s">
        <v>3416</v>
      </c>
    </row>
    <row r="805" spans="2:65" s="119" customFormat="1" ht="19.5" x14ac:dyDescent="0.25">
      <c r="B805" s="120"/>
      <c r="D805" s="196" t="s">
        <v>865</v>
      </c>
      <c r="F805" s="197" t="s">
        <v>3415</v>
      </c>
      <c r="L805" s="120"/>
      <c r="M805" s="198"/>
      <c r="T805" s="199"/>
      <c r="AT805" s="112" t="s">
        <v>865</v>
      </c>
      <c r="AU805" s="112" t="s">
        <v>240</v>
      </c>
    </row>
    <row r="806" spans="2:65" s="119" customFormat="1" ht="33" customHeight="1" x14ac:dyDescent="0.25">
      <c r="B806" s="120"/>
      <c r="C806" s="418" t="s">
        <v>1770</v>
      </c>
      <c r="D806" s="418" t="s">
        <v>512</v>
      </c>
      <c r="E806" s="419" t="s">
        <v>3417</v>
      </c>
      <c r="F806" s="420" t="s">
        <v>3418</v>
      </c>
      <c r="G806" s="421" t="s">
        <v>67</v>
      </c>
      <c r="H806" s="422">
        <v>5</v>
      </c>
      <c r="I806" s="423"/>
      <c r="J806" s="423">
        <f>ROUND(I806*H806,2)</f>
        <v>0</v>
      </c>
      <c r="K806" s="420" t="s">
        <v>792</v>
      </c>
      <c r="L806" s="120"/>
      <c r="M806" s="190" t="s">
        <v>792</v>
      </c>
      <c r="N806" s="191" t="s">
        <v>809</v>
      </c>
      <c r="O806" s="192">
        <v>0.7</v>
      </c>
      <c r="P806" s="192">
        <f>O806*H806</f>
        <v>3.5</v>
      </c>
      <c r="Q806" s="192">
        <v>6.0000000000000002E-5</v>
      </c>
      <c r="R806" s="192">
        <f>Q806*H806</f>
        <v>3.0000000000000003E-4</v>
      </c>
      <c r="S806" s="192">
        <v>0</v>
      </c>
      <c r="T806" s="193">
        <f>S806*H806</f>
        <v>0</v>
      </c>
      <c r="AR806" s="194" t="s">
        <v>955</v>
      </c>
      <c r="AT806" s="194" t="s">
        <v>512</v>
      </c>
      <c r="AU806" s="194" t="s">
        <v>240</v>
      </c>
      <c r="AY806" s="112" t="s">
        <v>858</v>
      </c>
      <c r="BE806" s="195">
        <f>IF(N806="základní",J806,0)</f>
        <v>0</v>
      </c>
      <c r="BF806" s="195">
        <f>IF(N806="snížená",J806,0)</f>
        <v>0</v>
      </c>
      <c r="BG806" s="195">
        <f>IF(N806="zákl. přenesená",J806,0)</f>
        <v>0</v>
      </c>
      <c r="BH806" s="195">
        <f>IF(N806="sníž. přenesená",J806,0)</f>
        <v>0</v>
      </c>
      <c r="BI806" s="195">
        <f>IF(N806="nulová",J806,0)</f>
        <v>0</v>
      </c>
      <c r="BJ806" s="112" t="s">
        <v>544</v>
      </c>
      <c r="BK806" s="195">
        <f>ROUND(I806*H806,2)</f>
        <v>0</v>
      </c>
      <c r="BL806" s="112" t="s">
        <v>955</v>
      </c>
      <c r="BM806" s="194" t="s">
        <v>3419</v>
      </c>
    </row>
    <row r="807" spans="2:65" s="119" customFormat="1" ht="19.5" x14ac:dyDescent="0.25">
      <c r="B807" s="120"/>
      <c r="D807" s="196" t="s">
        <v>865</v>
      </c>
      <c r="F807" s="197" t="s">
        <v>3418</v>
      </c>
      <c r="L807" s="120"/>
      <c r="M807" s="198"/>
      <c r="T807" s="199"/>
      <c r="AT807" s="112" t="s">
        <v>865</v>
      </c>
      <c r="AU807" s="112" t="s">
        <v>240</v>
      </c>
    </row>
    <row r="808" spans="2:65" s="119" customFormat="1" ht="19.5" x14ac:dyDescent="0.25">
      <c r="B808" s="120"/>
      <c r="D808" s="196" t="s">
        <v>1943</v>
      </c>
      <c r="F808" s="218" t="s">
        <v>3420</v>
      </c>
      <c r="L808" s="120"/>
      <c r="M808" s="198"/>
      <c r="T808" s="199"/>
      <c r="AT808" s="112" t="s">
        <v>1943</v>
      </c>
      <c r="AU808" s="112" t="s">
        <v>240</v>
      </c>
    </row>
    <row r="809" spans="2:65" s="119" customFormat="1" ht="24.2" customHeight="1" x14ac:dyDescent="0.25">
      <c r="B809" s="120"/>
      <c r="C809" s="418" t="s">
        <v>1776</v>
      </c>
      <c r="D809" s="418" t="s">
        <v>512</v>
      </c>
      <c r="E809" s="419" t="s">
        <v>186</v>
      </c>
      <c r="F809" s="420" t="s">
        <v>3421</v>
      </c>
      <c r="G809" s="421" t="s">
        <v>63</v>
      </c>
      <c r="H809" s="422">
        <v>7.8959999999999999</v>
      </c>
      <c r="I809" s="423"/>
      <c r="J809" s="423">
        <f>ROUND(I809*H809,2)</f>
        <v>0</v>
      </c>
      <c r="K809" s="420" t="s">
        <v>862</v>
      </c>
      <c r="L809" s="120"/>
      <c r="M809" s="190" t="s">
        <v>792</v>
      </c>
      <c r="N809" s="191" t="s">
        <v>809</v>
      </c>
      <c r="O809" s="192">
        <v>1.65</v>
      </c>
      <c r="P809" s="192">
        <f>O809*H809</f>
        <v>13.0284</v>
      </c>
      <c r="Q809" s="192">
        <v>0</v>
      </c>
      <c r="R809" s="192">
        <f>Q809*H809</f>
        <v>0</v>
      </c>
      <c r="S809" s="192">
        <v>0</v>
      </c>
      <c r="T809" s="193">
        <f>S809*H809</f>
        <v>0</v>
      </c>
      <c r="AR809" s="194" t="s">
        <v>955</v>
      </c>
      <c r="AT809" s="194" t="s">
        <v>512</v>
      </c>
      <c r="AU809" s="194" t="s">
        <v>240</v>
      </c>
      <c r="AY809" s="112" t="s">
        <v>858</v>
      </c>
      <c r="BE809" s="195">
        <f>IF(N809="základní",J809,0)</f>
        <v>0</v>
      </c>
      <c r="BF809" s="195">
        <f>IF(N809="snížená",J809,0)</f>
        <v>0</v>
      </c>
      <c r="BG809" s="195">
        <f>IF(N809="zákl. přenesená",J809,0)</f>
        <v>0</v>
      </c>
      <c r="BH809" s="195">
        <f>IF(N809="sníž. přenesená",J809,0)</f>
        <v>0</v>
      </c>
      <c r="BI809" s="195">
        <f>IF(N809="nulová",J809,0)</f>
        <v>0</v>
      </c>
      <c r="BJ809" s="112" t="s">
        <v>544</v>
      </c>
      <c r="BK809" s="195">
        <f>ROUND(I809*H809,2)</f>
        <v>0</v>
      </c>
      <c r="BL809" s="112" t="s">
        <v>955</v>
      </c>
      <c r="BM809" s="194" t="s">
        <v>3422</v>
      </c>
    </row>
    <row r="810" spans="2:65" s="119" customFormat="1" ht="29.25" x14ac:dyDescent="0.25">
      <c r="B810" s="120"/>
      <c r="D810" s="196" t="s">
        <v>865</v>
      </c>
      <c r="F810" s="197" t="s">
        <v>3423</v>
      </c>
      <c r="L810" s="120"/>
      <c r="M810" s="198"/>
      <c r="T810" s="199"/>
      <c r="AT810" s="112" t="s">
        <v>865</v>
      </c>
      <c r="AU810" s="112" t="s">
        <v>240</v>
      </c>
    </row>
    <row r="811" spans="2:65" s="119" customFormat="1" x14ac:dyDescent="0.25">
      <c r="B811" s="120"/>
      <c r="D811" s="200" t="s">
        <v>867</v>
      </c>
      <c r="F811" s="472" t="s">
        <v>3424</v>
      </c>
      <c r="L811" s="120"/>
      <c r="M811" s="198"/>
      <c r="T811" s="199"/>
      <c r="AT811" s="112" t="s">
        <v>867</v>
      </c>
      <c r="AU811" s="112" t="s">
        <v>240</v>
      </c>
    </row>
    <row r="812" spans="2:65" s="171" customFormat="1" ht="22.9" customHeight="1" x14ac:dyDescent="0.2">
      <c r="B812" s="172"/>
      <c r="D812" s="173" t="s">
        <v>854</v>
      </c>
      <c r="E812" s="181" t="s">
        <v>2072</v>
      </c>
      <c r="F812" s="181" t="s">
        <v>2073</v>
      </c>
      <c r="J812" s="182">
        <f>BK812</f>
        <v>0</v>
      </c>
      <c r="L812" s="172"/>
      <c r="M812" s="176"/>
      <c r="P812" s="177">
        <f>SUM(P813:P856)</f>
        <v>338.25445100000002</v>
      </c>
      <c r="R812" s="177">
        <f>SUM(R813:R856)</f>
        <v>9.223587880000002</v>
      </c>
      <c r="T812" s="178">
        <f>SUM(T813:T856)</f>
        <v>0</v>
      </c>
      <c r="AR812" s="173" t="s">
        <v>240</v>
      </c>
      <c r="AT812" s="179" t="s">
        <v>854</v>
      </c>
      <c r="AU812" s="179" t="s">
        <v>544</v>
      </c>
      <c r="AY812" s="173" t="s">
        <v>858</v>
      </c>
      <c r="BK812" s="180">
        <f>SUM(BK813:BK856)</f>
        <v>0</v>
      </c>
    </row>
    <row r="813" spans="2:65" s="119" customFormat="1" ht="24.2" customHeight="1" x14ac:dyDescent="0.25">
      <c r="B813" s="120"/>
      <c r="C813" s="418" t="s">
        <v>1780</v>
      </c>
      <c r="D813" s="418" t="s">
        <v>512</v>
      </c>
      <c r="E813" s="419" t="s">
        <v>188</v>
      </c>
      <c r="F813" s="420" t="s">
        <v>189</v>
      </c>
      <c r="G813" s="421" t="s">
        <v>66</v>
      </c>
      <c r="H813" s="422">
        <v>474.98500000000001</v>
      </c>
      <c r="I813" s="423"/>
      <c r="J813" s="423">
        <f>ROUND(I813*H813,2)</f>
        <v>0</v>
      </c>
      <c r="K813" s="420" t="s">
        <v>862</v>
      </c>
      <c r="L813" s="120"/>
      <c r="M813" s="190" t="s">
        <v>792</v>
      </c>
      <c r="N813" s="191" t="s">
        <v>809</v>
      </c>
      <c r="O813" s="192">
        <v>0.111</v>
      </c>
      <c r="P813" s="192">
        <f>O813*H813</f>
        <v>52.723334999999999</v>
      </c>
      <c r="Q813" s="192">
        <v>0</v>
      </c>
      <c r="R813" s="192">
        <f>Q813*H813</f>
        <v>0</v>
      </c>
      <c r="S813" s="192">
        <v>0</v>
      </c>
      <c r="T813" s="193">
        <f>S813*H813</f>
        <v>0</v>
      </c>
      <c r="AR813" s="194" t="s">
        <v>955</v>
      </c>
      <c r="AT813" s="194" t="s">
        <v>512</v>
      </c>
      <c r="AU813" s="194" t="s">
        <v>240</v>
      </c>
      <c r="AY813" s="112" t="s">
        <v>858</v>
      </c>
      <c r="BE813" s="195">
        <f>IF(N813="základní",J813,0)</f>
        <v>0</v>
      </c>
      <c r="BF813" s="195">
        <f>IF(N813="snížená",J813,0)</f>
        <v>0</v>
      </c>
      <c r="BG813" s="195">
        <f>IF(N813="zákl. přenesená",J813,0)</f>
        <v>0</v>
      </c>
      <c r="BH813" s="195">
        <f>IF(N813="sníž. přenesená",J813,0)</f>
        <v>0</v>
      </c>
      <c r="BI813" s="195">
        <f>IF(N813="nulová",J813,0)</f>
        <v>0</v>
      </c>
      <c r="BJ813" s="112" t="s">
        <v>544</v>
      </c>
      <c r="BK813" s="195">
        <f>ROUND(I813*H813,2)</f>
        <v>0</v>
      </c>
      <c r="BL813" s="112" t="s">
        <v>955</v>
      </c>
      <c r="BM813" s="194" t="s">
        <v>3425</v>
      </c>
    </row>
    <row r="814" spans="2:65" s="119" customFormat="1" ht="19.5" x14ac:dyDescent="0.25">
      <c r="B814" s="120"/>
      <c r="D814" s="196" t="s">
        <v>865</v>
      </c>
      <c r="F814" s="197" t="s">
        <v>3426</v>
      </c>
      <c r="L814" s="120"/>
      <c r="M814" s="198"/>
      <c r="T814" s="199"/>
      <c r="AT814" s="112" t="s">
        <v>865</v>
      </c>
      <c r="AU814" s="112" t="s">
        <v>240</v>
      </c>
    </row>
    <row r="815" spans="2:65" s="119" customFormat="1" x14ac:dyDescent="0.25">
      <c r="B815" s="120"/>
      <c r="D815" s="200" t="s">
        <v>867</v>
      </c>
      <c r="F815" s="472" t="s">
        <v>3427</v>
      </c>
      <c r="L815" s="120"/>
      <c r="M815" s="198"/>
      <c r="T815" s="199"/>
      <c r="AT815" s="112" t="s">
        <v>867</v>
      </c>
      <c r="AU815" s="112" t="s">
        <v>240</v>
      </c>
    </row>
    <row r="816" spans="2:65" s="202" customFormat="1" ht="33.75" x14ac:dyDescent="0.25">
      <c r="B816" s="203"/>
      <c r="D816" s="196" t="s">
        <v>869</v>
      </c>
      <c r="E816" s="204" t="s">
        <v>792</v>
      </c>
      <c r="F816" s="205" t="s">
        <v>3266</v>
      </c>
      <c r="H816" s="206">
        <v>474.98500000000001</v>
      </c>
      <c r="L816" s="203"/>
      <c r="M816" s="207"/>
      <c r="T816" s="208"/>
      <c r="AT816" s="204" t="s">
        <v>869</v>
      </c>
      <c r="AU816" s="204" t="s">
        <v>240</v>
      </c>
      <c r="AV816" s="202" t="s">
        <v>240</v>
      </c>
      <c r="AW816" s="202" t="s">
        <v>871</v>
      </c>
      <c r="AX816" s="202" t="s">
        <v>857</v>
      </c>
      <c r="AY816" s="204" t="s">
        <v>858</v>
      </c>
    </row>
    <row r="817" spans="2:65" s="119" customFormat="1" ht="33" customHeight="1" x14ac:dyDescent="0.25">
      <c r="B817" s="120"/>
      <c r="C817" s="432" t="s">
        <v>1784</v>
      </c>
      <c r="D817" s="432" t="s">
        <v>932</v>
      </c>
      <c r="E817" s="433" t="s">
        <v>3428</v>
      </c>
      <c r="F817" s="434" t="s">
        <v>3429</v>
      </c>
      <c r="G817" s="435" t="s">
        <v>66</v>
      </c>
      <c r="H817" s="436">
        <v>498.73399999999998</v>
      </c>
      <c r="I817" s="437"/>
      <c r="J817" s="437">
        <f>ROUND(I817*H817,2)</f>
        <v>0</v>
      </c>
      <c r="K817" s="434" t="s">
        <v>862</v>
      </c>
      <c r="L817" s="215"/>
      <c r="M817" s="216" t="s">
        <v>792</v>
      </c>
      <c r="N817" s="217" t="s">
        <v>809</v>
      </c>
      <c r="O817" s="192">
        <v>0</v>
      </c>
      <c r="P817" s="192">
        <f>O817*H817</f>
        <v>0</v>
      </c>
      <c r="Q817" s="192">
        <v>5.9199999999999999E-3</v>
      </c>
      <c r="R817" s="192">
        <f>Q817*H817</f>
        <v>2.95250528</v>
      </c>
      <c r="S817" s="192">
        <v>0</v>
      </c>
      <c r="T817" s="193">
        <f>S817*H817</f>
        <v>0</v>
      </c>
      <c r="AR817" s="194" t="s">
        <v>1063</v>
      </c>
      <c r="AT817" s="194" t="s">
        <v>932</v>
      </c>
      <c r="AU817" s="194" t="s">
        <v>240</v>
      </c>
      <c r="AY817" s="112" t="s">
        <v>858</v>
      </c>
      <c r="BE817" s="195">
        <f>IF(N817="základní",J817,0)</f>
        <v>0</v>
      </c>
      <c r="BF817" s="195">
        <f>IF(N817="snížená",J817,0)</f>
        <v>0</v>
      </c>
      <c r="BG817" s="195">
        <f>IF(N817="zákl. přenesená",J817,0)</f>
        <v>0</v>
      </c>
      <c r="BH817" s="195">
        <f>IF(N817="sníž. přenesená",J817,0)</f>
        <v>0</v>
      </c>
      <c r="BI817" s="195">
        <f>IF(N817="nulová",J817,0)</f>
        <v>0</v>
      </c>
      <c r="BJ817" s="112" t="s">
        <v>544</v>
      </c>
      <c r="BK817" s="195">
        <f>ROUND(I817*H817,2)</f>
        <v>0</v>
      </c>
      <c r="BL817" s="112" t="s">
        <v>955</v>
      </c>
      <c r="BM817" s="194" t="s">
        <v>3430</v>
      </c>
    </row>
    <row r="818" spans="2:65" s="119" customFormat="1" ht="19.5" x14ac:dyDescent="0.25">
      <c r="B818" s="120"/>
      <c r="D818" s="196" t="s">
        <v>865</v>
      </c>
      <c r="F818" s="197" t="s">
        <v>3429</v>
      </c>
      <c r="L818" s="120"/>
      <c r="M818" s="198"/>
      <c r="T818" s="199"/>
      <c r="AT818" s="112" t="s">
        <v>865</v>
      </c>
      <c r="AU818" s="112" t="s">
        <v>240</v>
      </c>
    </row>
    <row r="819" spans="2:65" s="202" customFormat="1" ht="11.25" x14ac:dyDescent="0.25">
      <c r="B819" s="203"/>
      <c r="D819" s="196" t="s">
        <v>869</v>
      </c>
      <c r="F819" s="205" t="s">
        <v>3431</v>
      </c>
      <c r="H819" s="206">
        <v>498.73399999999998</v>
      </c>
      <c r="L819" s="203"/>
      <c r="M819" s="207"/>
      <c r="T819" s="208"/>
      <c r="AT819" s="204" t="s">
        <v>869</v>
      </c>
      <c r="AU819" s="204" t="s">
        <v>240</v>
      </c>
      <c r="AV819" s="202" t="s">
        <v>240</v>
      </c>
      <c r="AW819" s="202" t="s">
        <v>787</v>
      </c>
      <c r="AX819" s="202" t="s">
        <v>544</v>
      </c>
      <c r="AY819" s="204" t="s">
        <v>858</v>
      </c>
    </row>
    <row r="820" spans="2:65" s="119" customFormat="1" ht="37.9" customHeight="1" x14ac:dyDescent="0.25">
      <c r="B820" s="120"/>
      <c r="C820" s="418" t="s">
        <v>1793</v>
      </c>
      <c r="D820" s="418" t="s">
        <v>512</v>
      </c>
      <c r="E820" s="419" t="s">
        <v>3432</v>
      </c>
      <c r="F820" s="420" t="s">
        <v>3433</v>
      </c>
      <c r="G820" s="421" t="s">
        <v>66</v>
      </c>
      <c r="H820" s="422">
        <v>190</v>
      </c>
      <c r="I820" s="423"/>
      <c r="J820" s="423">
        <f>ROUND(I820*H820,2)</f>
        <v>0</v>
      </c>
      <c r="K820" s="420" t="s">
        <v>862</v>
      </c>
      <c r="L820" s="120"/>
      <c r="M820" s="190" t="s">
        <v>792</v>
      </c>
      <c r="N820" s="191" t="s">
        <v>809</v>
      </c>
      <c r="O820" s="192">
        <v>0.14199999999999999</v>
      </c>
      <c r="P820" s="192">
        <f>O820*H820</f>
        <v>26.979999999999997</v>
      </c>
      <c r="Q820" s="192">
        <v>1.2E-4</v>
      </c>
      <c r="R820" s="192">
        <f>Q820*H820</f>
        <v>2.2800000000000001E-2</v>
      </c>
      <c r="S820" s="192">
        <v>0</v>
      </c>
      <c r="T820" s="193">
        <f>S820*H820</f>
        <v>0</v>
      </c>
      <c r="AR820" s="194" t="s">
        <v>955</v>
      </c>
      <c r="AT820" s="194" t="s">
        <v>512</v>
      </c>
      <c r="AU820" s="194" t="s">
        <v>240</v>
      </c>
      <c r="AY820" s="112" t="s">
        <v>858</v>
      </c>
      <c r="BE820" s="195">
        <f>IF(N820="základní",J820,0)</f>
        <v>0</v>
      </c>
      <c r="BF820" s="195">
        <f>IF(N820="snížená",J820,0)</f>
        <v>0</v>
      </c>
      <c r="BG820" s="195">
        <f>IF(N820="zákl. přenesená",J820,0)</f>
        <v>0</v>
      </c>
      <c r="BH820" s="195">
        <f>IF(N820="sníž. přenesená",J820,0)</f>
        <v>0</v>
      </c>
      <c r="BI820" s="195">
        <f>IF(N820="nulová",J820,0)</f>
        <v>0</v>
      </c>
      <c r="BJ820" s="112" t="s">
        <v>544</v>
      </c>
      <c r="BK820" s="195">
        <f>ROUND(I820*H820,2)</f>
        <v>0</v>
      </c>
      <c r="BL820" s="112" t="s">
        <v>955</v>
      </c>
      <c r="BM820" s="194" t="s">
        <v>3434</v>
      </c>
    </row>
    <row r="821" spans="2:65" s="119" customFormat="1" ht="29.25" x14ac:dyDescent="0.25">
      <c r="B821" s="120"/>
      <c r="D821" s="196" t="s">
        <v>865</v>
      </c>
      <c r="F821" s="197" t="s">
        <v>3435</v>
      </c>
      <c r="L821" s="120"/>
      <c r="M821" s="198"/>
      <c r="T821" s="199"/>
      <c r="AT821" s="112" t="s">
        <v>865</v>
      </c>
      <c r="AU821" s="112" t="s">
        <v>240</v>
      </c>
    </row>
    <row r="822" spans="2:65" s="119" customFormat="1" x14ac:dyDescent="0.25">
      <c r="B822" s="120"/>
      <c r="D822" s="200" t="s">
        <v>867</v>
      </c>
      <c r="F822" s="472" t="s">
        <v>3436</v>
      </c>
      <c r="L822" s="120"/>
      <c r="M822" s="198"/>
      <c r="T822" s="199"/>
      <c r="AT822" s="112" t="s">
        <v>867</v>
      </c>
      <c r="AU822" s="112" t="s">
        <v>240</v>
      </c>
    </row>
    <row r="823" spans="2:65" s="202" customFormat="1" ht="11.25" x14ac:dyDescent="0.25">
      <c r="B823" s="203"/>
      <c r="D823" s="196" t="s">
        <v>869</v>
      </c>
      <c r="E823" s="204" t="s">
        <v>792</v>
      </c>
      <c r="F823" s="205" t="s">
        <v>3437</v>
      </c>
      <c r="H823" s="206">
        <v>190</v>
      </c>
      <c r="L823" s="203"/>
      <c r="M823" s="207"/>
      <c r="T823" s="208"/>
      <c r="AT823" s="204" t="s">
        <v>869</v>
      </c>
      <c r="AU823" s="204" t="s">
        <v>240</v>
      </c>
      <c r="AV823" s="202" t="s">
        <v>240</v>
      </c>
      <c r="AW823" s="202" t="s">
        <v>871</v>
      </c>
      <c r="AX823" s="202" t="s">
        <v>857</v>
      </c>
      <c r="AY823" s="204" t="s">
        <v>858</v>
      </c>
    </row>
    <row r="824" spans="2:65" s="119" customFormat="1" ht="24.2" customHeight="1" x14ac:dyDescent="0.25">
      <c r="B824" s="120"/>
      <c r="C824" s="432" t="s">
        <v>1797</v>
      </c>
      <c r="D824" s="432" t="s">
        <v>932</v>
      </c>
      <c r="E824" s="433" t="s">
        <v>2083</v>
      </c>
      <c r="F824" s="434" t="s">
        <v>2084</v>
      </c>
      <c r="G824" s="435" t="s">
        <v>66</v>
      </c>
      <c r="H824" s="436">
        <v>199.5</v>
      </c>
      <c r="I824" s="437"/>
      <c r="J824" s="437">
        <f>ROUND(I824*H824,2)</f>
        <v>0</v>
      </c>
      <c r="K824" s="434" t="s">
        <v>862</v>
      </c>
      <c r="L824" s="215"/>
      <c r="M824" s="216" t="s">
        <v>792</v>
      </c>
      <c r="N824" s="217" t="s">
        <v>809</v>
      </c>
      <c r="O824" s="192">
        <v>0</v>
      </c>
      <c r="P824" s="192">
        <f>O824*H824</f>
        <v>0</v>
      </c>
      <c r="Q824" s="192">
        <v>2.3999999999999998E-3</v>
      </c>
      <c r="R824" s="192">
        <f>Q824*H824</f>
        <v>0.47879999999999995</v>
      </c>
      <c r="S824" s="192">
        <v>0</v>
      </c>
      <c r="T824" s="193">
        <f>S824*H824</f>
        <v>0</v>
      </c>
      <c r="AR824" s="194" t="s">
        <v>1063</v>
      </c>
      <c r="AT824" s="194" t="s">
        <v>932</v>
      </c>
      <c r="AU824" s="194" t="s">
        <v>240</v>
      </c>
      <c r="AY824" s="112" t="s">
        <v>858</v>
      </c>
      <c r="BE824" s="195">
        <f>IF(N824="základní",J824,0)</f>
        <v>0</v>
      </c>
      <c r="BF824" s="195">
        <f>IF(N824="snížená",J824,0)</f>
        <v>0</v>
      </c>
      <c r="BG824" s="195">
        <f>IF(N824="zákl. přenesená",J824,0)</f>
        <v>0</v>
      </c>
      <c r="BH824" s="195">
        <f>IF(N824="sníž. přenesená",J824,0)</f>
        <v>0</v>
      </c>
      <c r="BI824" s="195">
        <f>IF(N824="nulová",J824,0)</f>
        <v>0</v>
      </c>
      <c r="BJ824" s="112" t="s">
        <v>544</v>
      </c>
      <c r="BK824" s="195">
        <f>ROUND(I824*H824,2)</f>
        <v>0</v>
      </c>
      <c r="BL824" s="112" t="s">
        <v>955</v>
      </c>
      <c r="BM824" s="194" t="s">
        <v>3438</v>
      </c>
    </row>
    <row r="825" spans="2:65" s="119" customFormat="1" ht="19.5" x14ac:dyDescent="0.25">
      <c r="B825" s="120"/>
      <c r="D825" s="196" t="s">
        <v>865</v>
      </c>
      <c r="F825" s="197" t="s">
        <v>2084</v>
      </c>
      <c r="L825" s="120"/>
      <c r="M825" s="198"/>
      <c r="T825" s="199"/>
      <c r="AT825" s="112" t="s">
        <v>865</v>
      </c>
      <c r="AU825" s="112" t="s">
        <v>240</v>
      </c>
    </row>
    <row r="826" spans="2:65" s="202" customFormat="1" ht="11.25" x14ac:dyDescent="0.25">
      <c r="B826" s="203"/>
      <c r="D826" s="196" t="s">
        <v>869</v>
      </c>
      <c r="F826" s="205" t="s">
        <v>3439</v>
      </c>
      <c r="H826" s="206">
        <v>199.5</v>
      </c>
      <c r="L826" s="203"/>
      <c r="M826" s="207"/>
      <c r="T826" s="208"/>
      <c r="AT826" s="204" t="s">
        <v>869</v>
      </c>
      <c r="AU826" s="204" t="s">
        <v>240</v>
      </c>
      <c r="AV826" s="202" t="s">
        <v>240</v>
      </c>
      <c r="AW826" s="202" t="s">
        <v>787</v>
      </c>
      <c r="AX826" s="202" t="s">
        <v>544</v>
      </c>
      <c r="AY826" s="204" t="s">
        <v>858</v>
      </c>
    </row>
    <row r="827" spans="2:65" s="119" customFormat="1" ht="37.9" customHeight="1" x14ac:dyDescent="0.25">
      <c r="B827" s="120"/>
      <c r="C827" s="418" t="s">
        <v>359</v>
      </c>
      <c r="D827" s="418" t="s">
        <v>512</v>
      </c>
      <c r="E827" s="419" t="s">
        <v>3440</v>
      </c>
      <c r="F827" s="420" t="s">
        <v>3441</v>
      </c>
      <c r="G827" s="421" t="s">
        <v>66</v>
      </c>
      <c r="H827" s="422">
        <v>524.81500000000005</v>
      </c>
      <c r="I827" s="423"/>
      <c r="J827" s="423">
        <f>ROUND(I827*H827,2)</f>
        <v>0</v>
      </c>
      <c r="K827" s="420" t="s">
        <v>862</v>
      </c>
      <c r="L827" s="120"/>
      <c r="M827" s="190" t="s">
        <v>792</v>
      </c>
      <c r="N827" s="191" t="s">
        <v>809</v>
      </c>
      <c r="O827" s="192">
        <v>0.22800000000000001</v>
      </c>
      <c r="P827" s="192">
        <f>O827*H827</f>
        <v>119.65782000000002</v>
      </c>
      <c r="Q827" s="192">
        <v>2.4000000000000001E-4</v>
      </c>
      <c r="R827" s="192">
        <f>Q827*H827</f>
        <v>0.12595560000000003</v>
      </c>
      <c r="S827" s="192">
        <v>0</v>
      </c>
      <c r="T827" s="193">
        <f>S827*H827</f>
        <v>0</v>
      </c>
      <c r="AR827" s="194" t="s">
        <v>955</v>
      </c>
      <c r="AT827" s="194" t="s">
        <v>512</v>
      </c>
      <c r="AU827" s="194" t="s">
        <v>240</v>
      </c>
      <c r="AY827" s="112" t="s">
        <v>858</v>
      </c>
      <c r="BE827" s="195">
        <f>IF(N827="základní",J827,0)</f>
        <v>0</v>
      </c>
      <c r="BF827" s="195">
        <f>IF(N827="snížená",J827,0)</f>
        <v>0</v>
      </c>
      <c r="BG827" s="195">
        <f>IF(N827="zákl. přenesená",J827,0)</f>
        <v>0</v>
      </c>
      <c r="BH827" s="195">
        <f>IF(N827="sníž. přenesená",J827,0)</f>
        <v>0</v>
      </c>
      <c r="BI827" s="195">
        <f>IF(N827="nulová",J827,0)</f>
        <v>0</v>
      </c>
      <c r="BJ827" s="112" t="s">
        <v>544</v>
      </c>
      <c r="BK827" s="195">
        <f>ROUND(I827*H827,2)</f>
        <v>0</v>
      </c>
      <c r="BL827" s="112" t="s">
        <v>955</v>
      </c>
      <c r="BM827" s="194" t="s">
        <v>3442</v>
      </c>
    </row>
    <row r="828" spans="2:65" s="119" customFormat="1" ht="29.25" x14ac:dyDescent="0.25">
      <c r="B828" s="120"/>
      <c r="D828" s="196" t="s">
        <v>865</v>
      </c>
      <c r="F828" s="197" t="s">
        <v>3443</v>
      </c>
      <c r="L828" s="120"/>
      <c r="M828" s="198"/>
      <c r="T828" s="199"/>
      <c r="AT828" s="112" t="s">
        <v>865</v>
      </c>
      <c r="AU828" s="112" t="s">
        <v>240</v>
      </c>
    </row>
    <row r="829" spans="2:65" s="119" customFormat="1" x14ac:dyDescent="0.25">
      <c r="B829" s="120"/>
      <c r="D829" s="200" t="s">
        <v>867</v>
      </c>
      <c r="F829" s="472" t="s">
        <v>3444</v>
      </c>
      <c r="L829" s="120"/>
      <c r="M829" s="198"/>
      <c r="T829" s="199"/>
      <c r="AT829" s="112" t="s">
        <v>867</v>
      </c>
      <c r="AU829" s="112" t="s">
        <v>240</v>
      </c>
    </row>
    <row r="830" spans="2:65" s="202" customFormat="1" ht="11.25" x14ac:dyDescent="0.25">
      <c r="B830" s="203"/>
      <c r="D830" s="196" t="s">
        <v>869</v>
      </c>
      <c r="E830" s="204" t="s">
        <v>792</v>
      </c>
      <c r="F830" s="205" t="s">
        <v>3316</v>
      </c>
      <c r="H830" s="206">
        <v>248.94499999999999</v>
      </c>
      <c r="L830" s="203"/>
      <c r="M830" s="207"/>
      <c r="T830" s="208"/>
      <c r="AT830" s="204" t="s">
        <v>869</v>
      </c>
      <c r="AU830" s="204" t="s">
        <v>240</v>
      </c>
      <c r="AV830" s="202" t="s">
        <v>240</v>
      </c>
      <c r="AW830" s="202" t="s">
        <v>871</v>
      </c>
      <c r="AX830" s="202" t="s">
        <v>857</v>
      </c>
      <c r="AY830" s="204" t="s">
        <v>858</v>
      </c>
    </row>
    <row r="831" spans="2:65" s="202" customFormat="1" ht="11.25" x14ac:dyDescent="0.25">
      <c r="B831" s="203"/>
      <c r="D831" s="196" t="s">
        <v>869</v>
      </c>
      <c r="E831" s="204" t="s">
        <v>792</v>
      </c>
      <c r="F831" s="205" t="s">
        <v>3317</v>
      </c>
      <c r="H831" s="206">
        <v>275.87</v>
      </c>
      <c r="L831" s="203"/>
      <c r="M831" s="207"/>
      <c r="T831" s="208"/>
      <c r="AT831" s="204" t="s">
        <v>869</v>
      </c>
      <c r="AU831" s="204" t="s">
        <v>240</v>
      </c>
      <c r="AV831" s="202" t="s">
        <v>240</v>
      </c>
      <c r="AW831" s="202" t="s">
        <v>871</v>
      </c>
      <c r="AX831" s="202" t="s">
        <v>857</v>
      </c>
      <c r="AY831" s="204" t="s">
        <v>858</v>
      </c>
    </row>
    <row r="832" spans="2:65" s="119" customFormat="1" ht="24.2" customHeight="1" x14ac:dyDescent="0.25">
      <c r="B832" s="120"/>
      <c r="C832" s="432" t="s">
        <v>1807</v>
      </c>
      <c r="D832" s="432" t="s">
        <v>932</v>
      </c>
      <c r="E832" s="433" t="s">
        <v>3445</v>
      </c>
      <c r="F832" s="434" t="s">
        <v>3446</v>
      </c>
      <c r="G832" s="435" t="s">
        <v>66</v>
      </c>
      <c r="H832" s="436">
        <v>1102.1120000000001</v>
      </c>
      <c r="I832" s="437"/>
      <c r="J832" s="437">
        <f>ROUND(I832*H832,2)</f>
        <v>0</v>
      </c>
      <c r="K832" s="434" t="s">
        <v>862</v>
      </c>
      <c r="L832" s="215"/>
      <c r="M832" s="216" t="s">
        <v>792</v>
      </c>
      <c r="N832" s="217" t="s">
        <v>809</v>
      </c>
      <c r="O832" s="192">
        <v>0</v>
      </c>
      <c r="P832" s="192">
        <f>O832*H832</f>
        <v>0</v>
      </c>
      <c r="Q832" s="192">
        <v>4.1000000000000003E-3</v>
      </c>
      <c r="R832" s="192">
        <f>Q832*H832</f>
        <v>4.518659200000001</v>
      </c>
      <c r="S832" s="192">
        <v>0</v>
      </c>
      <c r="T832" s="193">
        <f>S832*H832</f>
        <v>0</v>
      </c>
      <c r="AR832" s="194" t="s">
        <v>1063</v>
      </c>
      <c r="AT832" s="194" t="s">
        <v>932</v>
      </c>
      <c r="AU832" s="194" t="s">
        <v>240</v>
      </c>
      <c r="AY832" s="112" t="s">
        <v>858</v>
      </c>
      <c r="BE832" s="195">
        <f>IF(N832="základní",J832,0)</f>
        <v>0</v>
      </c>
      <c r="BF832" s="195">
        <f>IF(N832="snížená",J832,0)</f>
        <v>0</v>
      </c>
      <c r="BG832" s="195">
        <f>IF(N832="zákl. přenesená",J832,0)</f>
        <v>0</v>
      </c>
      <c r="BH832" s="195">
        <f>IF(N832="sníž. přenesená",J832,0)</f>
        <v>0</v>
      </c>
      <c r="BI832" s="195">
        <f>IF(N832="nulová",J832,0)</f>
        <v>0</v>
      </c>
      <c r="BJ832" s="112" t="s">
        <v>544</v>
      </c>
      <c r="BK832" s="195">
        <f>ROUND(I832*H832,2)</f>
        <v>0</v>
      </c>
      <c r="BL832" s="112" t="s">
        <v>955</v>
      </c>
      <c r="BM832" s="194" t="s">
        <v>3447</v>
      </c>
    </row>
    <row r="833" spans="2:65" s="119" customFormat="1" ht="19.5" x14ac:dyDescent="0.25">
      <c r="B833" s="120"/>
      <c r="D833" s="196" t="s">
        <v>865</v>
      </c>
      <c r="F833" s="197" t="s">
        <v>3446</v>
      </c>
      <c r="L833" s="120"/>
      <c r="M833" s="198"/>
      <c r="T833" s="199"/>
      <c r="AT833" s="112" t="s">
        <v>865</v>
      </c>
      <c r="AU833" s="112" t="s">
        <v>240</v>
      </c>
    </row>
    <row r="834" spans="2:65" s="202" customFormat="1" ht="11.25" x14ac:dyDescent="0.25">
      <c r="B834" s="203"/>
      <c r="D834" s="196" t="s">
        <v>869</v>
      </c>
      <c r="F834" s="205" t="s">
        <v>3448</v>
      </c>
      <c r="H834" s="206">
        <v>1102.1120000000001</v>
      </c>
      <c r="L834" s="203"/>
      <c r="M834" s="207"/>
      <c r="T834" s="208"/>
      <c r="AT834" s="204" t="s">
        <v>869</v>
      </c>
      <c r="AU834" s="204" t="s">
        <v>240</v>
      </c>
      <c r="AV834" s="202" t="s">
        <v>240</v>
      </c>
      <c r="AW834" s="202" t="s">
        <v>787</v>
      </c>
      <c r="AX834" s="202" t="s">
        <v>544</v>
      </c>
      <c r="AY834" s="204" t="s">
        <v>858</v>
      </c>
    </row>
    <row r="835" spans="2:65" s="119" customFormat="1" ht="33" customHeight="1" x14ac:dyDescent="0.25">
      <c r="B835" s="120"/>
      <c r="C835" s="418" t="s">
        <v>1812</v>
      </c>
      <c r="D835" s="418" t="s">
        <v>512</v>
      </c>
      <c r="E835" s="419" t="s">
        <v>190</v>
      </c>
      <c r="F835" s="420" t="s">
        <v>191</v>
      </c>
      <c r="G835" s="421" t="s">
        <v>66</v>
      </c>
      <c r="H835" s="422">
        <v>524.81500000000005</v>
      </c>
      <c r="I835" s="423"/>
      <c r="J835" s="423">
        <f>ROUND(I835*H835,2)</f>
        <v>0</v>
      </c>
      <c r="K835" s="420" t="s">
        <v>862</v>
      </c>
      <c r="L835" s="120"/>
      <c r="M835" s="190" t="s">
        <v>792</v>
      </c>
      <c r="N835" s="191" t="s">
        <v>809</v>
      </c>
      <c r="O835" s="192">
        <v>0.23200000000000001</v>
      </c>
      <c r="P835" s="192">
        <f>O835*H835</f>
        <v>121.75708000000002</v>
      </c>
      <c r="Q835" s="192">
        <v>1.2E-4</v>
      </c>
      <c r="R835" s="192">
        <f>Q835*H835</f>
        <v>6.2977800000000014E-2</v>
      </c>
      <c r="S835" s="192">
        <v>0</v>
      </c>
      <c r="T835" s="193">
        <f>S835*H835</f>
        <v>0</v>
      </c>
      <c r="AR835" s="194" t="s">
        <v>955</v>
      </c>
      <c r="AT835" s="194" t="s">
        <v>512</v>
      </c>
      <c r="AU835" s="194" t="s">
        <v>240</v>
      </c>
      <c r="AY835" s="112" t="s">
        <v>858</v>
      </c>
      <c r="BE835" s="195">
        <f>IF(N835="základní",J835,0)</f>
        <v>0</v>
      </c>
      <c r="BF835" s="195">
        <f>IF(N835="snížená",J835,0)</f>
        <v>0</v>
      </c>
      <c r="BG835" s="195">
        <f>IF(N835="zákl. přenesená",J835,0)</f>
        <v>0</v>
      </c>
      <c r="BH835" s="195">
        <f>IF(N835="sníž. přenesená",J835,0)</f>
        <v>0</v>
      </c>
      <c r="BI835" s="195">
        <f>IF(N835="nulová",J835,0)</f>
        <v>0</v>
      </c>
      <c r="BJ835" s="112" t="s">
        <v>544</v>
      </c>
      <c r="BK835" s="195">
        <f>ROUND(I835*H835,2)</f>
        <v>0</v>
      </c>
      <c r="BL835" s="112" t="s">
        <v>955</v>
      </c>
      <c r="BM835" s="194" t="s">
        <v>3449</v>
      </c>
    </row>
    <row r="836" spans="2:65" s="119" customFormat="1" ht="19.5" x14ac:dyDescent="0.25">
      <c r="B836" s="120"/>
      <c r="D836" s="196" t="s">
        <v>865</v>
      </c>
      <c r="F836" s="197" t="s">
        <v>3450</v>
      </c>
      <c r="L836" s="120"/>
      <c r="M836" s="198"/>
      <c r="T836" s="199"/>
      <c r="AT836" s="112" t="s">
        <v>865</v>
      </c>
      <c r="AU836" s="112" t="s">
        <v>240</v>
      </c>
    </row>
    <row r="837" spans="2:65" s="119" customFormat="1" x14ac:dyDescent="0.25">
      <c r="B837" s="120"/>
      <c r="D837" s="200" t="s">
        <v>867</v>
      </c>
      <c r="F837" s="472" t="s">
        <v>3451</v>
      </c>
      <c r="L837" s="120"/>
      <c r="M837" s="198"/>
      <c r="T837" s="199"/>
      <c r="AT837" s="112" t="s">
        <v>867</v>
      </c>
      <c r="AU837" s="112" t="s">
        <v>240</v>
      </c>
    </row>
    <row r="838" spans="2:65" s="202" customFormat="1" ht="11.25" x14ac:dyDescent="0.25">
      <c r="B838" s="203"/>
      <c r="D838" s="196" t="s">
        <v>869</v>
      </c>
      <c r="E838" s="204" t="s">
        <v>792</v>
      </c>
      <c r="F838" s="205" t="s">
        <v>3316</v>
      </c>
      <c r="H838" s="206">
        <v>248.94499999999999</v>
      </c>
      <c r="L838" s="203"/>
      <c r="M838" s="207"/>
      <c r="T838" s="208"/>
      <c r="AT838" s="204" t="s">
        <v>869</v>
      </c>
      <c r="AU838" s="204" t="s">
        <v>240</v>
      </c>
      <c r="AV838" s="202" t="s">
        <v>240</v>
      </c>
      <c r="AW838" s="202" t="s">
        <v>871</v>
      </c>
      <c r="AX838" s="202" t="s">
        <v>857</v>
      </c>
      <c r="AY838" s="204" t="s">
        <v>858</v>
      </c>
    </row>
    <row r="839" spans="2:65" s="202" customFormat="1" ht="11.25" x14ac:dyDescent="0.25">
      <c r="B839" s="203"/>
      <c r="D839" s="196" t="s">
        <v>869</v>
      </c>
      <c r="E839" s="204" t="s">
        <v>792</v>
      </c>
      <c r="F839" s="205" t="s">
        <v>3317</v>
      </c>
      <c r="H839" s="206">
        <v>275.87</v>
      </c>
      <c r="L839" s="203"/>
      <c r="M839" s="207"/>
      <c r="T839" s="208"/>
      <c r="AT839" s="204" t="s">
        <v>869</v>
      </c>
      <c r="AU839" s="204" t="s">
        <v>240</v>
      </c>
      <c r="AV839" s="202" t="s">
        <v>240</v>
      </c>
      <c r="AW839" s="202" t="s">
        <v>871</v>
      </c>
      <c r="AX839" s="202" t="s">
        <v>857</v>
      </c>
      <c r="AY839" s="204" t="s">
        <v>858</v>
      </c>
    </row>
    <row r="840" spans="2:65" s="119" customFormat="1" ht="16.5" customHeight="1" x14ac:dyDescent="0.25">
      <c r="B840" s="120"/>
      <c r="C840" s="432" t="s">
        <v>1819</v>
      </c>
      <c r="D840" s="432" t="s">
        <v>932</v>
      </c>
      <c r="E840" s="433" t="s">
        <v>194</v>
      </c>
      <c r="F840" s="434" t="s">
        <v>3452</v>
      </c>
      <c r="G840" s="435" t="s">
        <v>51</v>
      </c>
      <c r="H840" s="436">
        <v>41.985999999999997</v>
      </c>
      <c r="I840" s="437"/>
      <c r="J840" s="437">
        <f>ROUND(I840*H840,2)</f>
        <v>0</v>
      </c>
      <c r="K840" s="434" t="s">
        <v>862</v>
      </c>
      <c r="L840" s="215"/>
      <c r="M840" s="216" t="s">
        <v>792</v>
      </c>
      <c r="N840" s="217" t="s">
        <v>809</v>
      </c>
      <c r="O840" s="192">
        <v>0</v>
      </c>
      <c r="P840" s="192">
        <f>O840*H840</f>
        <v>0</v>
      </c>
      <c r="Q840" s="192">
        <v>2.5000000000000001E-2</v>
      </c>
      <c r="R840" s="192">
        <f>Q840*H840</f>
        <v>1.04965</v>
      </c>
      <c r="S840" s="192">
        <v>0</v>
      </c>
      <c r="T840" s="193">
        <f>S840*H840</f>
        <v>0</v>
      </c>
      <c r="AR840" s="194" t="s">
        <v>1063</v>
      </c>
      <c r="AT840" s="194" t="s">
        <v>932</v>
      </c>
      <c r="AU840" s="194" t="s">
        <v>240</v>
      </c>
      <c r="AY840" s="112" t="s">
        <v>858</v>
      </c>
      <c r="BE840" s="195">
        <f>IF(N840="základní",J840,0)</f>
        <v>0</v>
      </c>
      <c r="BF840" s="195">
        <f>IF(N840="snížená",J840,0)</f>
        <v>0</v>
      </c>
      <c r="BG840" s="195">
        <f>IF(N840="zákl. přenesená",J840,0)</f>
        <v>0</v>
      </c>
      <c r="BH840" s="195">
        <f>IF(N840="sníž. přenesená",J840,0)</f>
        <v>0</v>
      </c>
      <c r="BI840" s="195">
        <f>IF(N840="nulová",J840,0)</f>
        <v>0</v>
      </c>
      <c r="BJ840" s="112" t="s">
        <v>544</v>
      </c>
      <c r="BK840" s="195">
        <f>ROUND(I840*H840,2)</f>
        <v>0</v>
      </c>
      <c r="BL840" s="112" t="s">
        <v>955</v>
      </c>
      <c r="BM840" s="194" t="s">
        <v>3453</v>
      </c>
    </row>
    <row r="841" spans="2:65" s="119" customFormat="1" x14ac:dyDescent="0.25">
      <c r="B841" s="120"/>
      <c r="D841" s="196" t="s">
        <v>865</v>
      </c>
      <c r="F841" s="197" t="s">
        <v>3452</v>
      </c>
      <c r="L841" s="120"/>
      <c r="M841" s="198"/>
      <c r="T841" s="199"/>
      <c r="AT841" s="112" t="s">
        <v>865</v>
      </c>
      <c r="AU841" s="112" t="s">
        <v>240</v>
      </c>
    </row>
    <row r="842" spans="2:65" s="202" customFormat="1" ht="11.25" x14ac:dyDescent="0.25">
      <c r="B842" s="203"/>
      <c r="D842" s="196" t="s">
        <v>869</v>
      </c>
      <c r="E842" s="204" t="s">
        <v>792</v>
      </c>
      <c r="F842" s="205" t="s">
        <v>3454</v>
      </c>
      <c r="H842" s="206">
        <v>19.916</v>
      </c>
      <c r="L842" s="203"/>
      <c r="M842" s="207"/>
      <c r="T842" s="208"/>
      <c r="AT842" s="204" t="s">
        <v>869</v>
      </c>
      <c r="AU842" s="204" t="s">
        <v>240</v>
      </c>
      <c r="AV842" s="202" t="s">
        <v>240</v>
      </c>
      <c r="AW842" s="202" t="s">
        <v>871</v>
      </c>
      <c r="AX842" s="202" t="s">
        <v>857</v>
      </c>
      <c r="AY842" s="204" t="s">
        <v>858</v>
      </c>
    </row>
    <row r="843" spans="2:65" s="202" customFormat="1" ht="11.25" x14ac:dyDescent="0.25">
      <c r="B843" s="203"/>
      <c r="D843" s="196" t="s">
        <v>869</v>
      </c>
      <c r="E843" s="204" t="s">
        <v>792</v>
      </c>
      <c r="F843" s="205" t="s">
        <v>3455</v>
      </c>
      <c r="H843" s="206">
        <v>22.07</v>
      </c>
      <c r="L843" s="203"/>
      <c r="M843" s="207"/>
      <c r="T843" s="208"/>
      <c r="AT843" s="204" t="s">
        <v>869</v>
      </c>
      <c r="AU843" s="204" t="s">
        <v>240</v>
      </c>
      <c r="AV843" s="202" t="s">
        <v>240</v>
      </c>
      <c r="AW843" s="202" t="s">
        <v>871</v>
      </c>
      <c r="AX843" s="202" t="s">
        <v>857</v>
      </c>
      <c r="AY843" s="204" t="s">
        <v>858</v>
      </c>
    </row>
    <row r="844" spans="2:65" s="119" customFormat="1" ht="24.2" customHeight="1" x14ac:dyDescent="0.25">
      <c r="B844" s="120"/>
      <c r="C844" s="418" t="s">
        <v>1825</v>
      </c>
      <c r="D844" s="418" t="s">
        <v>512</v>
      </c>
      <c r="E844" s="419" t="s">
        <v>3456</v>
      </c>
      <c r="F844" s="420" t="s">
        <v>3457</v>
      </c>
      <c r="G844" s="421" t="s">
        <v>67</v>
      </c>
      <c r="H844" s="422">
        <v>9</v>
      </c>
      <c r="I844" s="423"/>
      <c r="J844" s="423">
        <f>ROUND(I844*H844,2)</f>
        <v>0</v>
      </c>
      <c r="K844" s="420" t="s">
        <v>862</v>
      </c>
      <c r="L844" s="120"/>
      <c r="M844" s="190" t="s">
        <v>792</v>
      </c>
      <c r="N844" s="191" t="s">
        <v>809</v>
      </c>
      <c r="O844" s="192">
        <v>0.05</v>
      </c>
      <c r="P844" s="192">
        <f>O844*H844</f>
        <v>0.45</v>
      </c>
      <c r="Q844" s="192">
        <v>0</v>
      </c>
      <c r="R844" s="192">
        <f>Q844*H844</f>
        <v>0</v>
      </c>
      <c r="S844" s="192">
        <v>0</v>
      </c>
      <c r="T844" s="193">
        <f>S844*H844</f>
        <v>0</v>
      </c>
      <c r="AR844" s="194" t="s">
        <v>955</v>
      </c>
      <c r="AT844" s="194" t="s">
        <v>512</v>
      </c>
      <c r="AU844" s="194" t="s">
        <v>240</v>
      </c>
      <c r="AY844" s="112" t="s">
        <v>858</v>
      </c>
      <c r="BE844" s="195">
        <f>IF(N844="základní",J844,0)</f>
        <v>0</v>
      </c>
      <c r="BF844" s="195">
        <f>IF(N844="snížená",J844,0)</f>
        <v>0</v>
      </c>
      <c r="BG844" s="195">
        <f>IF(N844="zákl. přenesená",J844,0)</f>
        <v>0</v>
      </c>
      <c r="BH844" s="195">
        <f>IF(N844="sníž. přenesená",J844,0)</f>
        <v>0</v>
      </c>
      <c r="BI844" s="195">
        <f>IF(N844="nulová",J844,0)</f>
        <v>0</v>
      </c>
      <c r="BJ844" s="112" t="s">
        <v>544</v>
      </c>
      <c r="BK844" s="195">
        <f>ROUND(I844*H844,2)</f>
        <v>0</v>
      </c>
      <c r="BL844" s="112" t="s">
        <v>955</v>
      </c>
      <c r="BM844" s="194" t="s">
        <v>3458</v>
      </c>
    </row>
    <row r="845" spans="2:65" s="119" customFormat="1" ht="29.25" x14ac:dyDescent="0.25">
      <c r="B845" s="120"/>
      <c r="D845" s="196" t="s">
        <v>865</v>
      </c>
      <c r="F845" s="197" t="s">
        <v>3459</v>
      </c>
      <c r="L845" s="120"/>
      <c r="M845" s="198"/>
      <c r="T845" s="199"/>
      <c r="AT845" s="112" t="s">
        <v>865</v>
      </c>
      <c r="AU845" s="112" t="s">
        <v>240</v>
      </c>
    </row>
    <row r="846" spans="2:65" s="119" customFormat="1" x14ac:dyDescent="0.25">
      <c r="B846" s="120"/>
      <c r="D846" s="200" t="s">
        <v>867</v>
      </c>
      <c r="F846" s="472" t="s">
        <v>3460</v>
      </c>
      <c r="L846" s="120"/>
      <c r="M846" s="198"/>
      <c r="T846" s="199"/>
      <c r="AT846" s="112" t="s">
        <v>867</v>
      </c>
      <c r="AU846" s="112" t="s">
        <v>240</v>
      </c>
    </row>
    <row r="847" spans="2:65" s="202" customFormat="1" ht="11.25" x14ac:dyDescent="0.25">
      <c r="B847" s="203"/>
      <c r="D847" s="196" t="s">
        <v>869</v>
      </c>
      <c r="E847" s="204" t="s">
        <v>792</v>
      </c>
      <c r="F847" s="205" t="s">
        <v>3461</v>
      </c>
      <c r="H847" s="206">
        <v>9</v>
      </c>
      <c r="L847" s="203"/>
      <c r="M847" s="207"/>
      <c r="T847" s="208"/>
      <c r="AT847" s="204" t="s">
        <v>869</v>
      </c>
      <c r="AU847" s="204" t="s">
        <v>240</v>
      </c>
      <c r="AV847" s="202" t="s">
        <v>240</v>
      </c>
      <c r="AW847" s="202" t="s">
        <v>871</v>
      </c>
      <c r="AX847" s="202" t="s">
        <v>857</v>
      </c>
      <c r="AY847" s="204" t="s">
        <v>858</v>
      </c>
    </row>
    <row r="848" spans="2:65" s="119" customFormat="1" ht="24.2" customHeight="1" x14ac:dyDescent="0.25">
      <c r="B848" s="120"/>
      <c r="C848" s="432" t="s">
        <v>1830</v>
      </c>
      <c r="D848" s="432" t="s">
        <v>932</v>
      </c>
      <c r="E848" s="433" t="s">
        <v>3462</v>
      </c>
      <c r="F848" s="434" t="s">
        <v>3463</v>
      </c>
      <c r="G848" s="435" t="s">
        <v>67</v>
      </c>
      <c r="H848" s="436">
        <v>7</v>
      </c>
      <c r="I848" s="437"/>
      <c r="J848" s="437">
        <f>ROUND(I848*H848,2)</f>
        <v>0</v>
      </c>
      <c r="K848" s="434" t="s">
        <v>862</v>
      </c>
      <c r="L848" s="215"/>
      <c r="M848" s="216" t="s">
        <v>792</v>
      </c>
      <c r="N848" s="217" t="s">
        <v>809</v>
      </c>
      <c r="O848" s="192">
        <v>0</v>
      </c>
      <c r="P848" s="192">
        <f>O848*H848</f>
        <v>0</v>
      </c>
      <c r="Q848" s="192">
        <v>1.3600000000000001E-3</v>
      </c>
      <c r="R848" s="192">
        <f>Q848*H848</f>
        <v>9.5200000000000007E-3</v>
      </c>
      <c r="S848" s="192">
        <v>0</v>
      </c>
      <c r="T848" s="193">
        <f>S848*H848</f>
        <v>0</v>
      </c>
      <c r="AR848" s="194" t="s">
        <v>1063</v>
      </c>
      <c r="AT848" s="194" t="s">
        <v>932</v>
      </c>
      <c r="AU848" s="194" t="s">
        <v>240</v>
      </c>
      <c r="AY848" s="112" t="s">
        <v>858</v>
      </c>
      <c r="BE848" s="195">
        <f>IF(N848="základní",J848,0)</f>
        <v>0</v>
      </c>
      <c r="BF848" s="195">
        <f>IF(N848="snížená",J848,0)</f>
        <v>0</v>
      </c>
      <c r="BG848" s="195">
        <f>IF(N848="zákl. přenesená",J848,0)</f>
        <v>0</v>
      </c>
      <c r="BH848" s="195">
        <f>IF(N848="sníž. přenesená",J848,0)</f>
        <v>0</v>
      </c>
      <c r="BI848" s="195">
        <f>IF(N848="nulová",J848,0)</f>
        <v>0</v>
      </c>
      <c r="BJ848" s="112" t="s">
        <v>544</v>
      </c>
      <c r="BK848" s="195">
        <f>ROUND(I848*H848,2)</f>
        <v>0</v>
      </c>
      <c r="BL848" s="112" t="s">
        <v>955</v>
      </c>
      <c r="BM848" s="194" t="s">
        <v>3464</v>
      </c>
    </row>
    <row r="849" spans="2:65" s="119" customFormat="1" ht="19.5" x14ac:dyDescent="0.25">
      <c r="B849" s="120"/>
      <c r="D849" s="196" t="s">
        <v>865</v>
      </c>
      <c r="F849" s="197" t="s">
        <v>3463</v>
      </c>
      <c r="L849" s="120"/>
      <c r="M849" s="198"/>
      <c r="T849" s="199"/>
      <c r="AT849" s="112" t="s">
        <v>865</v>
      </c>
      <c r="AU849" s="112" t="s">
        <v>240</v>
      </c>
    </row>
    <row r="850" spans="2:65" s="202" customFormat="1" ht="11.25" x14ac:dyDescent="0.25">
      <c r="B850" s="203"/>
      <c r="D850" s="196" t="s">
        <v>869</v>
      </c>
      <c r="E850" s="204" t="s">
        <v>792</v>
      </c>
      <c r="F850" s="205" t="s">
        <v>3465</v>
      </c>
      <c r="H850" s="206">
        <v>7</v>
      </c>
      <c r="L850" s="203"/>
      <c r="M850" s="207"/>
      <c r="T850" s="208"/>
      <c r="AT850" s="204" t="s">
        <v>869</v>
      </c>
      <c r="AU850" s="204" t="s">
        <v>240</v>
      </c>
      <c r="AV850" s="202" t="s">
        <v>240</v>
      </c>
      <c r="AW850" s="202" t="s">
        <v>871</v>
      </c>
      <c r="AX850" s="202" t="s">
        <v>857</v>
      </c>
      <c r="AY850" s="204" t="s">
        <v>858</v>
      </c>
    </row>
    <row r="851" spans="2:65" s="119" customFormat="1" ht="24.2" customHeight="1" x14ac:dyDescent="0.25">
      <c r="B851" s="120"/>
      <c r="C851" s="432" t="s">
        <v>1836</v>
      </c>
      <c r="D851" s="432" t="s">
        <v>932</v>
      </c>
      <c r="E851" s="433" t="s">
        <v>3466</v>
      </c>
      <c r="F851" s="434" t="s">
        <v>3463</v>
      </c>
      <c r="G851" s="435" t="s">
        <v>67</v>
      </c>
      <c r="H851" s="436">
        <v>2</v>
      </c>
      <c r="I851" s="437"/>
      <c r="J851" s="437">
        <f>ROUND(I851*H851,2)</f>
        <v>0</v>
      </c>
      <c r="K851" s="434" t="s">
        <v>792</v>
      </c>
      <c r="L851" s="215"/>
      <c r="M851" s="216" t="s">
        <v>792</v>
      </c>
      <c r="N851" s="217" t="s">
        <v>809</v>
      </c>
      <c r="O851" s="192">
        <v>0</v>
      </c>
      <c r="P851" s="192">
        <f>O851*H851</f>
        <v>0</v>
      </c>
      <c r="Q851" s="192">
        <v>1.3600000000000001E-3</v>
      </c>
      <c r="R851" s="192">
        <f>Q851*H851</f>
        <v>2.7200000000000002E-3</v>
      </c>
      <c r="S851" s="192">
        <v>0</v>
      </c>
      <c r="T851" s="193">
        <f>S851*H851</f>
        <v>0</v>
      </c>
      <c r="AR851" s="194" t="s">
        <v>1063</v>
      </c>
      <c r="AT851" s="194" t="s">
        <v>932</v>
      </c>
      <c r="AU851" s="194" t="s">
        <v>240</v>
      </c>
      <c r="AY851" s="112" t="s">
        <v>858</v>
      </c>
      <c r="BE851" s="195">
        <f>IF(N851="základní",J851,0)</f>
        <v>0</v>
      </c>
      <c r="BF851" s="195">
        <f>IF(N851="snížená",J851,0)</f>
        <v>0</v>
      </c>
      <c r="BG851" s="195">
        <f>IF(N851="zákl. přenesená",J851,0)</f>
        <v>0</v>
      </c>
      <c r="BH851" s="195">
        <f>IF(N851="sníž. přenesená",J851,0)</f>
        <v>0</v>
      </c>
      <c r="BI851" s="195">
        <f>IF(N851="nulová",J851,0)</f>
        <v>0</v>
      </c>
      <c r="BJ851" s="112" t="s">
        <v>544</v>
      </c>
      <c r="BK851" s="195">
        <f>ROUND(I851*H851,2)</f>
        <v>0</v>
      </c>
      <c r="BL851" s="112" t="s">
        <v>955</v>
      </c>
      <c r="BM851" s="194" t="s">
        <v>3467</v>
      </c>
    </row>
    <row r="852" spans="2:65" s="119" customFormat="1" ht="19.5" x14ac:dyDescent="0.25">
      <c r="B852" s="120"/>
      <c r="D852" s="196" t="s">
        <v>865</v>
      </c>
      <c r="F852" s="197" t="s">
        <v>3468</v>
      </c>
      <c r="L852" s="120"/>
      <c r="M852" s="198"/>
      <c r="T852" s="199"/>
      <c r="AT852" s="112" t="s">
        <v>865</v>
      </c>
      <c r="AU852" s="112" t="s">
        <v>240</v>
      </c>
    </row>
    <row r="853" spans="2:65" s="202" customFormat="1" ht="11.25" x14ac:dyDescent="0.25">
      <c r="B853" s="203"/>
      <c r="D853" s="196" t="s">
        <v>869</v>
      </c>
      <c r="E853" s="204" t="s">
        <v>792</v>
      </c>
      <c r="F853" s="205" t="s">
        <v>3469</v>
      </c>
      <c r="H853" s="206">
        <v>2</v>
      </c>
      <c r="L853" s="203"/>
      <c r="M853" s="207"/>
      <c r="T853" s="208"/>
      <c r="AT853" s="204" t="s">
        <v>869</v>
      </c>
      <c r="AU853" s="204" t="s">
        <v>240</v>
      </c>
      <c r="AV853" s="202" t="s">
        <v>240</v>
      </c>
      <c r="AW853" s="202" t="s">
        <v>871</v>
      </c>
      <c r="AX853" s="202" t="s">
        <v>857</v>
      </c>
      <c r="AY853" s="204" t="s">
        <v>858</v>
      </c>
    </row>
    <row r="854" spans="2:65" s="119" customFormat="1" ht="24.2" customHeight="1" x14ac:dyDescent="0.25">
      <c r="B854" s="120"/>
      <c r="C854" s="418" t="s">
        <v>1842</v>
      </c>
      <c r="D854" s="418" t="s">
        <v>512</v>
      </c>
      <c r="E854" s="419" t="s">
        <v>192</v>
      </c>
      <c r="F854" s="420" t="s">
        <v>193</v>
      </c>
      <c r="G854" s="421" t="s">
        <v>63</v>
      </c>
      <c r="H854" s="422">
        <v>9.2240000000000002</v>
      </c>
      <c r="I854" s="423"/>
      <c r="J854" s="423">
        <f>ROUND(I854*H854,2)</f>
        <v>0</v>
      </c>
      <c r="K854" s="420" t="s">
        <v>862</v>
      </c>
      <c r="L854" s="120"/>
      <c r="M854" s="190" t="s">
        <v>792</v>
      </c>
      <c r="N854" s="191" t="s">
        <v>809</v>
      </c>
      <c r="O854" s="192">
        <v>1.8089999999999999</v>
      </c>
      <c r="P854" s="192">
        <f>O854*H854</f>
        <v>16.686215999999998</v>
      </c>
      <c r="Q854" s="192">
        <v>0</v>
      </c>
      <c r="R854" s="192">
        <f>Q854*H854</f>
        <v>0</v>
      </c>
      <c r="S854" s="192">
        <v>0</v>
      </c>
      <c r="T854" s="193">
        <f>S854*H854</f>
        <v>0</v>
      </c>
      <c r="AR854" s="194" t="s">
        <v>955</v>
      </c>
      <c r="AT854" s="194" t="s">
        <v>512</v>
      </c>
      <c r="AU854" s="194" t="s">
        <v>240</v>
      </c>
      <c r="AY854" s="112" t="s">
        <v>858</v>
      </c>
      <c r="BE854" s="195">
        <f>IF(N854="základní",J854,0)</f>
        <v>0</v>
      </c>
      <c r="BF854" s="195">
        <f>IF(N854="snížená",J854,0)</f>
        <v>0</v>
      </c>
      <c r="BG854" s="195">
        <f>IF(N854="zákl. přenesená",J854,0)</f>
        <v>0</v>
      </c>
      <c r="BH854" s="195">
        <f>IF(N854="sníž. přenesená",J854,0)</f>
        <v>0</v>
      </c>
      <c r="BI854" s="195">
        <f>IF(N854="nulová",J854,0)</f>
        <v>0</v>
      </c>
      <c r="BJ854" s="112" t="s">
        <v>544</v>
      </c>
      <c r="BK854" s="195">
        <f>ROUND(I854*H854,2)</f>
        <v>0</v>
      </c>
      <c r="BL854" s="112" t="s">
        <v>955</v>
      </c>
      <c r="BM854" s="194" t="s">
        <v>3470</v>
      </c>
    </row>
    <row r="855" spans="2:65" s="119" customFormat="1" ht="29.25" x14ac:dyDescent="0.25">
      <c r="B855" s="120"/>
      <c r="D855" s="196" t="s">
        <v>865</v>
      </c>
      <c r="F855" s="197" t="s">
        <v>2102</v>
      </c>
      <c r="L855" s="120"/>
      <c r="M855" s="198"/>
      <c r="T855" s="199"/>
      <c r="AT855" s="112" t="s">
        <v>865</v>
      </c>
      <c r="AU855" s="112" t="s">
        <v>240</v>
      </c>
    </row>
    <row r="856" spans="2:65" s="119" customFormat="1" x14ac:dyDescent="0.25">
      <c r="B856" s="120"/>
      <c r="D856" s="200" t="s">
        <v>867</v>
      </c>
      <c r="F856" s="472" t="s">
        <v>2103</v>
      </c>
      <c r="L856" s="120"/>
      <c r="M856" s="198"/>
      <c r="T856" s="199"/>
      <c r="AT856" s="112" t="s">
        <v>867</v>
      </c>
      <c r="AU856" s="112" t="s">
        <v>240</v>
      </c>
    </row>
    <row r="857" spans="2:65" s="171" customFormat="1" ht="22.9" customHeight="1" x14ac:dyDescent="0.2">
      <c r="B857" s="172"/>
      <c r="D857" s="173" t="s">
        <v>854</v>
      </c>
      <c r="E857" s="181" t="s">
        <v>3471</v>
      </c>
      <c r="F857" s="181" t="s">
        <v>3472</v>
      </c>
      <c r="J857" s="182">
        <f>BK857</f>
        <v>0</v>
      </c>
      <c r="L857" s="172"/>
      <c r="M857" s="176"/>
      <c r="P857" s="177">
        <f>SUM(P858:P863)</f>
        <v>3.0148199999999998</v>
      </c>
      <c r="R857" s="177">
        <f>SUM(R858:R863)</f>
        <v>1.4800000000000001E-2</v>
      </c>
      <c r="T857" s="178">
        <f>SUM(T858:T863)</f>
        <v>0</v>
      </c>
      <c r="AR857" s="173" t="s">
        <v>240</v>
      </c>
      <c r="AT857" s="179" t="s">
        <v>854</v>
      </c>
      <c r="AU857" s="179" t="s">
        <v>544</v>
      </c>
      <c r="AY857" s="173" t="s">
        <v>858</v>
      </c>
      <c r="BK857" s="180">
        <f>SUM(BK858:BK863)</f>
        <v>0</v>
      </c>
    </row>
    <row r="858" spans="2:65" s="119" customFormat="1" ht="33" customHeight="1" x14ac:dyDescent="0.25">
      <c r="B858" s="120"/>
      <c r="C858" s="418" t="s">
        <v>1848</v>
      </c>
      <c r="D858" s="418" t="s">
        <v>512</v>
      </c>
      <c r="E858" s="419" t="s">
        <v>3473</v>
      </c>
      <c r="F858" s="420" t="s">
        <v>3474</v>
      </c>
      <c r="G858" s="421" t="s">
        <v>67</v>
      </c>
      <c r="H858" s="422">
        <v>5</v>
      </c>
      <c r="I858" s="423"/>
      <c r="J858" s="423">
        <f>ROUND(I858*H858,2)</f>
        <v>0</v>
      </c>
      <c r="K858" s="420" t="s">
        <v>862</v>
      </c>
      <c r="L858" s="120"/>
      <c r="M858" s="190" t="s">
        <v>792</v>
      </c>
      <c r="N858" s="191" t="s">
        <v>809</v>
      </c>
      <c r="O858" s="192">
        <v>0.6</v>
      </c>
      <c r="P858" s="192">
        <f>O858*H858</f>
        <v>3</v>
      </c>
      <c r="Q858" s="192">
        <v>2.96E-3</v>
      </c>
      <c r="R858" s="192">
        <f>Q858*H858</f>
        <v>1.4800000000000001E-2</v>
      </c>
      <c r="S858" s="192">
        <v>0</v>
      </c>
      <c r="T858" s="193">
        <f>S858*H858</f>
        <v>0</v>
      </c>
      <c r="AR858" s="194" t="s">
        <v>955</v>
      </c>
      <c r="AT858" s="194" t="s">
        <v>512</v>
      </c>
      <c r="AU858" s="194" t="s">
        <v>240</v>
      </c>
      <c r="AY858" s="112" t="s">
        <v>858</v>
      </c>
      <c r="BE858" s="195">
        <f>IF(N858="základní",J858,0)</f>
        <v>0</v>
      </c>
      <c r="BF858" s="195">
        <f>IF(N858="snížená",J858,0)</f>
        <v>0</v>
      </c>
      <c r="BG858" s="195">
        <f>IF(N858="zákl. přenesená",J858,0)</f>
        <v>0</v>
      </c>
      <c r="BH858" s="195">
        <f>IF(N858="sníž. přenesená",J858,0)</f>
        <v>0</v>
      </c>
      <c r="BI858" s="195">
        <f>IF(N858="nulová",J858,0)</f>
        <v>0</v>
      </c>
      <c r="BJ858" s="112" t="s">
        <v>544</v>
      </c>
      <c r="BK858" s="195">
        <f>ROUND(I858*H858,2)</f>
        <v>0</v>
      </c>
      <c r="BL858" s="112" t="s">
        <v>955</v>
      </c>
      <c r="BM858" s="194" t="s">
        <v>3475</v>
      </c>
    </row>
    <row r="859" spans="2:65" s="119" customFormat="1" ht="19.5" x14ac:dyDescent="0.25">
      <c r="B859" s="120"/>
      <c r="D859" s="196" t="s">
        <v>865</v>
      </c>
      <c r="F859" s="197" t="s">
        <v>3476</v>
      </c>
      <c r="L859" s="120"/>
      <c r="M859" s="198"/>
      <c r="T859" s="199"/>
      <c r="AT859" s="112" t="s">
        <v>865</v>
      </c>
      <c r="AU859" s="112" t="s">
        <v>240</v>
      </c>
    </row>
    <row r="860" spans="2:65" s="119" customFormat="1" x14ac:dyDescent="0.25">
      <c r="B860" s="120"/>
      <c r="D860" s="200" t="s">
        <v>867</v>
      </c>
      <c r="F860" s="472" t="s">
        <v>3477</v>
      </c>
      <c r="L860" s="120"/>
      <c r="M860" s="198"/>
      <c r="T860" s="199"/>
      <c r="AT860" s="112" t="s">
        <v>867</v>
      </c>
      <c r="AU860" s="112" t="s">
        <v>240</v>
      </c>
    </row>
    <row r="861" spans="2:65" s="119" customFormat="1" ht="24.2" customHeight="1" x14ac:dyDescent="0.25">
      <c r="B861" s="120"/>
      <c r="C861" s="418" t="s">
        <v>1852</v>
      </c>
      <c r="D861" s="418" t="s">
        <v>512</v>
      </c>
      <c r="E861" s="419" t="s">
        <v>195</v>
      </c>
      <c r="F861" s="420" t="s">
        <v>3478</v>
      </c>
      <c r="G861" s="421" t="s">
        <v>63</v>
      </c>
      <c r="H861" s="422">
        <v>1.4999999999999999E-2</v>
      </c>
      <c r="I861" s="423"/>
      <c r="J861" s="423">
        <f>ROUND(I861*H861,2)</f>
        <v>0</v>
      </c>
      <c r="K861" s="420" t="s">
        <v>862</v>
      </c>
      <c r="L861" s="120"/>
      <c r="M861" s="190" t="s">
        <v>792</v>
      </c>
      <c r="N861" s="191" t="s">
        <v>809</v>
      </c>
      <c r="O861" s="192">
        <v>0.98799999999999999</v>
      </c>
      <c r="P861" s="192">
        <f>O861*H861</f>
        <v>1.482E-2</v>
      </c>
      <c r="Q861" s="192">
        <v>0</v>
      </c>
      <c r="R861" s="192">
        <f>Q861*H861</f>
        <v>0</v>
      </c>
      <c r="S861" s="192">
        <v>0</v>
      </c>
      <c r="T861" s="193">
        <f>S861*H861</f>
        <v>0</v>
      </c>
      <c r="AR861" s="194" t="s">
        <v>955</v>
      </c>
      <c r="AT861" s="194" t="s">
        <v>512</v>
      </c>
      <c r="AU861" s="194" t="s">
        <v>240</v>
      </c>
      <c r="AY861" s="112" t="s">
        <v>858</v>
      </c>
      <c r="BE861" s="195">
        <f>IF(N861="základní",J861,0)</f>
        <v>0</v>
      </c>
      <c r="BF861" s="195">
        <f>IF(N861="snížená",J861,0)</f>
        <v>0</v>
      </c>
      <c r="BG861" s="195">
        <f>IF(N861="zákl. přenesená",J861,0)</f>
        <v>0</v>
      </c>
      <c r="BH861" s="195">
        <f>IF(N861="sníž. přenesená",J861,0)</f>
        <v>0</v>
      </c>
      <c r="BI861" s="195">
        <f>IF(N861="nulová",J861,0)</f>
        <v>0</v>
      </c>
      <c r="BJ861" s="112" t="s">
        <v>544</v>
      </c>
      <c r="BK861" s="195">
        <f>ROUND(I861*H861,2)</f>
        <v>0</v>
      </c>
      <c r="BL861" s="112" t="s">
        <v>955</v>
      </c>
      <c r="BM861" s="194" t="s">
        <v>3479</v>
      </c>
    </row>
    <row r="862" spans="2:65" s="119" customFormat="1" ht="29.25" x14ac:dyDescent="0.25">
      <c r="B862" s="120"/>
      <c r="D862" s="196" t="s">
        <v>865</v>
      </c>
      <c r="F862" s="197" t="s">
        <v>3480</v>
      </c>
      <c r="L862" s="120"/>
      <c r="M862" s="198"/>
      <c r="T862" s="199"/>
      <c r="AT862" s="112" t="s">
        <v>865</v>
      </c>
      <c r="AU862" s="112" t="s">
        <v>240</v>
      </c>
    </row>
    <row r="863" spans="2:65" s="119" customFormat="1" x14ac:dyDescent="0.25">
      <c r="B863" s="120"/>
      <c r="D863" s="200" t="s">
        <v>867</v>
      </c>
      <c r="F863" s="472" t="s">
        <v>3481</v>
      </c>
      <c r="L863" s="120"/>
      <c r="M863" s="198"/>
      <c r="T863" s="199"/>
      <c r="AT863" s="112" t="s">
        <v>867</v>
      </c>
      <c r="AU863" s="112" t="s">
        <v>240</v>
      </c>
    </row>
    <row r="864" spans="2:65" s="171" customFormat="1" ht="22.9" customHeight="1" x14ac:dyDescent="0.2">
      <c r="B864" s="172"/>
      <c r="D864" s="173" t="s">
        <v>854</v>
      </c>
      <c r="E864" s="181" t="s">
        <v>3482</v>
      </c>
      <c r="F864" s="181" t="s">
        <v>3483</v>
      </c>
      <c r="J864" s="182">
        <f>BK864</f>
        <v>0</v>
      </c>
      <c r="L864" s="172"/>
      <c r="M864" s="176"/>
      <c r="P864" s="177">
        <f>SUM(P865:P870)</f>
        <v>168.1</v>
      </c>
      <c r="R864" s="177">
        <f>SUM(R865:R870)</f>
        <v>1.8919999999999999</v>
      </c>
      <c r="T864" s="178">
        <f>SUM(T865:T870)</f>
        <v>0</v>
      </c>
      <c r="AR864" s="173" t="s">
        <v>240</v>
      </c>
      <c r="AT864" s="179" t="s">
        <v>854</v>
      </c>
      <c r="AU864" s="179" t="s">
        <v>544</v>
      </c>
      <c r="AY864" s="173" t="s">
        <v>858</v>
      </c>
      <c r="BK864" s="180">
        <f>SUM(BK865:BK870)</f>
        <v>0</v>
      </c>
    </row>
    <row r="865" spans="2:65" s="119" customFormat="1" ht="37.9" customHeight="1" x14ac:dyDescent="0.25">
      <c r="B865" s="120"/>
      <c r="C865" s="418" t="s">
        <v>1856</v>
      </c>
      <c r="D865" s="418" t="s">
        <v>512</v>
      </c>
      <c r="E865" s="419" t="s">
        <v>3484</v>
      </c>
      <c r="F865" s="420" t="s">
        <v>3485</v>
      </c>
      <c r="G865" s="421" t="s">
        <v>67</v>
      </c>
      <c r="H865" s="422">
        <v>1</v>
      </c>
      <c r="I865" s="423"/>
      <c r="J865" s="423">
        <f>ROUND(I865*H865,2)</f>
        <v>0</v>
      </c>
      <c r="K865" s="420" t="s">
        <v>862</v>
      </c>
      <c r="L865" s="120"/>
      <c r="M865" s="190" t="s">
        <v>792</v>
      </c>
      <c r="N865" s="191" t="s">
        <v>809</v>
      </c>
      <c r="O865" s="192">
        <v>168.1</v>
      </c>
      <c r="P865" s="192">
        <f>O865*H865</f>
        <v>168.1</v>
      </c>
      <c r="Q865" s="192">
        <v>0</v>
      </c>
      <c r="R865" s="192">
        <f>Q865*H865</f>
        <v>0</v>
      </c>
      <c r="S865" s="192">
        <v>0</v>
      </c>
      <c r="T865" s="193">
        <f>S865*H865</f>
        <v>0</v>
      </c>
      <c r="AR865" s="194" t="s">
        <v>955</v>
      </c>
      <c r="AT865" s="194" t="s">
        <v>512</v>
      </c>
      <c r="AU865" s="194" t="s">
        <v>240</v>
      </c>
      <c r="AY865" s="112" t="s">
        <v>858</v>
      </c>
      <c r="BE865" s="195">
        <f>IF(N865="základní",J865,0)</f>
        <v>0</v>
      </c>
      <c r="BF865" s="195">
        <f>IF(N865="snížená",J865,0)</f>
        <v>0</v>
      </c>
      <c r="BG865" s="195">
        <f>IF(N865="zákl. přenesená",J865,0)</f>
        <v>0</v>
      </c>
      <c r="BH865" s="195">
        <f>IF(N865="sníž. přenesená",J865,0)</f>
        <v>0</v>
      </c>
      <c r="BI865" s="195">
        <f>IF(N865="nulová",J865,0)</f>
        <v>0</v>
      </c>
      <c r="BJ865" s="112" t="s">
        <v>544</v>
      </c>
      <c r="BK865" s="195">
        <f>ROUND(I865*H865,2)</f>
        <v>0</v>
      </c>
      <c r="BL865" s="112" t="s">
        <v>955</v>
      </c>
      <c r="BM865" s="194" t="s">
        <v>3486</v>
      </c>
    </row>
    <row r="866" spans="2:65" s="119" customFormat="1" ht="19.5" x14ac:dyDescent="0.25">
      <c r="B866" s="120"/>
      <c r="D866" s="196" t="s">
        <v>865</v>
      </c>
      <c r="F866" s="197" t="s">
        <v>3487</v>
      </c>
      <c r="L866" s="120"/>
      <c r="M866" s="198"/>
      <c r="T866" s="199"/>
      <c r="AT866" s="112" t="s">
        <v>865</v>
      </c>
      <c r="AU866" s="112" t="s">
        <v>240</v>
      </c>
    </row>
    <row r="867" spans="2:65" s="119" customFormat="1" x14ac:dyDescent="0.25">
      <c r="B867" s="120"/>
      <c r="D867" s="200" t="s">
        <v>867</v>
      </c>
      <c r="F867" s="472" t="s">
        <v>3488</v>
      </c>
      <c r="L867" s="120"/>
      <c r="M867" s="198"/>
      <c r="T867" s="199"/>
      <c r="AT867" s="112" t="s">
        <v>867</v>
      </c>
      <c r="AU867" s="112" t="s">
        <v>240</v>
      </c>
    </row>
    <row r="868" spans="2:65" s="202" customFormat="1" ht="11.25" x14ac:dyDescent="0.25">
      <c r="B868" s="203"/>
      <c r="D868" s="196" t="s">
        <v>869</v>
      </c>
      <c r="E868" s="204" t="s">
        <v>792</v>
      </c>
      <c r="F868" s="205" t="s">
        <v>544</v>
      </c>
      <c r="H868" s="206">
        <v>1</v>
      </c>
      <c r="L868" s="203"/>
      <c r="M868" s="207"/>
      <c r="T868" s="208"/>
      <c r="AT868" s="204" t="s">
        <v>869</v>
      </c>
      <c r="AU868" s="204" t="s">
        <v>240</v>
      </c>
      <c r="AV868" s="202" t="s">
        <v>240</v>
      </c>
      <c r="AW868" s="202" t="s">
        <v>871</v>
      </c>
      <c r="AX868" s="202" t="s">
        <v>544</v>
      </c>
      <c r="AY868" s="204" t="s">
        <v>858</v>
      </c>
    </row>
    <row r="869" spans="2:65" s="119" customFormat="1" ht="24.2" customHeight="1" x14ac:dyDescent="0.25">
      <c r="B869" s="120"/>
      <c r="C869" s="432" t="s">
        <v>1863</v>
      </c>
      <c r="D869" s="432" t="s">
        <v>932</v>
      </c>
      <c r="E869" s="433" t="s">
        <v>3489</v>
      </c>
      <c r="F869" s="434" t="s">
        <v>3490</v>
      </c>
      <c r="G869" s="435" t="s">
        <v>3491</v>
      </c>
      <c r="H869" s="436">
        <v>1</v>
      </c>
      <c r="I869" s="437"/>
      <c r="J869" s="437">
        <f>ROUND(I869*H869,2)</f>
        <v>0</v>
      </c>
      <c r="K869" s="434" t="s">
        <v>862</v>
      </c>
      <c r="L869" s="215"/>
      <c r="M869" s="216" t="s">
        <v>792</v>
      </c>
      <c r="N869" s="217" t="s">
        <v>809</v>
      </c>
      <c r="O869" s="192">
        <v>0</v>
      </c>
      <c r="P869" s="192">
        <f>O869*H869</f>
        <v>0</v>
      </c>
      <c r="Q869" s="192">
        <v>1.8919999999999999</v>
      </c>
      <c r="R869" s="192">
        <f>Q869*H869</f>
        <v>1.8919999999999999</v>
      </c>
      <c r="S869" s="192">
        <v>0</v>
      </c>
      <c r="T869" s="193">
        <f>S869*H869</f>
        <v>0</v>
      </c>
      <c r="AR869" s="194" t="s">
        <v>1063</v>
      </c>
      <c r="AT869" s="194" t="s">
        <v>932</v>
      </c>
      <c r="AU869" s="194" t="s">
        <v>240</v>
      </c>
      <c r="AY869" s="112" t="s">
        <v>858</v>
      </c>
      <c r="BE869" s="195">
        <f>IF(N869="základní",J869,0)</f>
        <v>0</v>
      </c>
      <c r="BF869" s="195">
        <f>IF(N869="snížená",J869,0)</f>
        <v>0</v>
      </c>
      <c r="BG869" s="195">
        <f>IF(N869="zákl. přenesená",J869,0)</f>
        <v>0</v>
      </c>
      <c r="BH869" s="195">
        <f>IF(N869="sníž. přenesená",J869,0)</f>
        <v>0</v>
      </c>
      <c r="BI869" s="195">
        <f>IF(N869="nulová",J869,0)</f>
        <v>0</v>
      </c>
      <c r="BJ869" s="112" t="s">
        <v>544</v>
      </c>
      <c r="BK869" s="195">
        <f>ROUND(I869*H869,2)</f>
        <v>0</v>
      </c>
      <c r="BL869" s="112" t="s">
        <v>955</v>
      </c>
      <c r="BM869" s="194" t="s">
        <v>3492</v>
      </c>
    </row>
    <row r="870" spans="2:65" s="119" customFormat="1" x14ac:dyDescent="0.25">
      <c r="B870" s="120"/>
      <c r="D870" s="196" t="s">
        <v>865</v>
      </c>
      <c r="F870" s="197" t="s">
        <v>3490</v>
      </c>
      <c r="L870" s="120"/>
      <c r="M870" s="198"/>
      <c r="T870" s="199"/>
      <c r="AT870" s="112" t="s">
        <v>865</v>
      </c>
      <c r="AU870" s="112" t="s">
        <v>240</v>
      </c>
    </row>
    <row r="871" spans="2:65" s="171" customFormat="1" ht="22.9" customHeight="1" x14ac:dyDescent="0.2">
      <c r="B871" s="172"/>
      <c r="D871" s="173" t="s">
        <v>854</v>
      </c>
      <c r="E871" s="181" t="s">
        <v>3493</v>
      </c>
      <c r="F871" s="181" t="s">
        <v>3494</v>
      </c>
      <c r="J871" s="182">
        <f>BK871</f>
        <v>0</v>
      </c>
      <c r="L871" s="172"/>
      <c r="M871" s="176"/>
      <c r="P871" s="177">
        <f>SUM(P872:P878)</f>
        <v>80.421481000000014</v>
      </c>
      <c r="R871" s="177">
        <f>SUM(R872:R878)</f>
        <v>1.6974229999999999</v>
      </c>
      <c r="T871" s="178">
        <f>SUM(T872:T878)</f>
        <v>0</v>
      </c>
      <c r="AR871" s="173" t="s">
        <v>240</v>
      </c>
      <c r="AT871" s="179" t="s">
        <v>854</v>
      </c>
      <c r="AU871" s="179" t="s">
        <v>544</v>
      </c>
      <c r="AY871" s="173" t="s">
        <v>858</v>
      </c>
      <c r="BK871" s="180">
        <f>SUM(BK872:BK878)</f>
        <v>0</v>
      </c>
    </row>
    <row r="872" spans="2:65" s="119" customFormat="1" ht="24.2" customHeight="1" x14ac:dyDescent="0.25">
      <c r="B872" s="120"/>
      <c r="C872" s="418" t="s">
        <v>1869</v>
      </c>
      <c r="D872" s="418" t="s">
        <v>512</v>
      </c>
      <c r="E872" s="419" t="s">
        <v>3495</v>
      </c>
      <c r="F872" s="420" t="s">
        <v>3496</v>
      </c>
      <c r="G872" s="421" t="s">
        <v>66</v>
      </c>
      <c r="H872" s="422">
        <v>104.65</v>
      </c>
      <c r="I872" s="423"/>
      <c r="J872" s="423">
        <f>ROUND(I872*H872,2)</f>
        <v>0</v>
      </c>
      <c r="K872" s="420" t="s">
        <v>862</v>
      </c>
      <c r="L872" s="120"/>
      <c r="M872" s="190" t="s">
        <v>792</v>
      </c>
      <c r="N872" s="191" t="s">
        <v>809</v>
      </c>
      <c r="O872" s="192">
        <v>0.73</v>
      </c>
      <c r="P872" s="192">
        <f>O872*H872</f>
        <v>76.394500000000008</v>
      </c>
      <c r="Q872" s="192">
        <v>1.6219999999999998E-2</v>
      </c>
      <c r="R872" s="192">
        <f>Q872*H872</f>
        <v>1.6974229999999999</v>
      </c>
      <c r="S872" s="192">
        <v>0</v>
      </c>
      <c r="T872" s="193">
        <f>S872*H872</f>
        <v>0</v>
      </c>
      <c r="AR872" s="194" t="s">
        <v>955</v>
      </c>
      <c r="AT872" s="194" t="s">
        <v>512</v>
      </c>
      <c r="AU872" s="194" t="s">
        <v>240</v>
      </c>
      <c r="AY872" s="112" t="s">
        <v>858</v>
      </c>
      <c r="BE872" s="195">
        <f>IF(N872="základní",J872,0)</f>
        <v>0</v>
      </c>
      <c r="BF872" s="195">
        <f>IF(N872="snížená",J872,0)</f>
        <v>0</v>
      </c>
      <c r="BG872" s="195">
        <f>IF(N872="zákl. přenesená",J872,0)</f>
        <v>0</v>
      </c>
      <c r="BH872" s="195">
        <f>IF(N872="sníž. přenesená",J872,0)</f>
        <v>0</v>
      </c>
      <c r="BI872" s="195">
        <f>IF(N872="nulová",J872,0)</f>
        <v>0</v>
      </c>
      <c r="BJ872" s="112" t="s">
        <v>544</v>
      </c>
      <c r="BK872" s="195">
        <f>ROUND(I872*H872,2)</f>
        <v>0</v>
      </c>
      <c r="BL872" s="112" t="s">
        <v>955</v>
      </c>
      <c r="BM872" s="194" t="s">
        <v>3497</v>
      </c>
    </row>
    <row r="873" spans="2:65" s="119" customFormat="1" ht="29.25" x14ac:dyDescent="0.25">
      <c r="B873" s="120"/>
      <c r="D873" s="196" t="s">
        <v>865</v>
      </c>
      <c r="F873" s="197" t="s">
        <v>3498</v>
      </c>
      <c r="L873" s="120"/>
      <c r="M873" s="198"/>
      <c r="T873" s="199"/>
      <c r="AT873" s="112" t="s">
        <v>865</v>
      </c>
      <c r="AU873" s="112" t="s">
        <v>240</v>
      </c>
    </row>
    <row r="874" spans="2:65" s="119" customFormat="1" x14ac:dyDescent="0.25">
      <c r="B874" s="120"/>
      <c r="D874" s="200" t="s">
        <v>867</v>
      </c>
      <c r="F874" s="472" t="s">
        <v>3499</v>
      </c>
      <c r="L874" s="120"/>
      <c r="M874" s="198"/>
      <c r="T874" s="199"/>
      <c r="AT874" s="112" t="s">
        <v>867</v>
      </c>
      <c r="AU874" s="112" t="s">
        <v>240</v>
      </c>
    </row>
    <row r="875" spans="2:65" s="202" customFormat="1" ht="22.5" x14ac:dyDescent="0.25">
      <c r="B875" s="203"/>
      <c r="D875" s="196" t="s">
        <v>869</v>
      </c>
      <c r="E875" s="204" t="s">
        <v>792</v>
      </c>
      <c r="F875" s="205" t="s">
        <v>6520</v>
      </c>
      <c r="H875" s="206">
        <v>104.65</v>
      </c>
      <c r="L875" s="203"/>
      <c r="M875" s="207"/>
      <c r="T875" s="208"/>
      <c r="AT875" s="204" t="s">
        <v>869</v>
      </c>
      <c r="AU875" s="204" t="s">
        <v>240</v>
      </c>
      <c r="AV875" s="202" t="s">
        <v>240</v>
      </c>
      <c r="AW875" s="202" t="s">
        <v>871</v>
      </c>
      <c r="AX875" s="202" t="s">
        <v>857</v>
      </c>
      <c r="AY875" s="204" t="s">
        <v>858</v>
      </c>
    </row>
    <row r="876" spans="2:65" s="119" customFormat="1" ht="24.2" customHeight="1" x14ac:dyDescent="0.25">
      <c r="B876" s="120"/>
      <c r="C876" s="418" t="s">
        <v>1875</v>
      </c>
      <c r="D876" s="418" t="s">
        <v>512</v>
      </c>
      <c r="E876" s="419" t="s">
        <v>3500</v>
      </c>
      <c r="F876" s="420" t="s">
        <v>3501</v>
      </c>
      <c r="G876" s="421" t="s">
        <v>63</v>
      </c>
      <c r="H876" s="422">
        <v>1.6970000000000001</v>
      </c>
      <c r="I876" s="423"/>
      <c r="J876" s="423">
        <f>ROUND(I876*H876,2)</f>
        <v>0</v>
      </c>
      <c r="K876" s="420" t="s">
        <v>862</v>
      </c>
      <c r="L876" s="120"/>
      <c r="M876" s="190" t="s">
        <v>792</v>
      </c>
      <c r="N876" s="191" t="s">
        <v>809</v>
      </c>
      <c r="O876" s="192">
        <v>2.3730000000000002</v>
      </c>
      <c r="P876" s="192">
        <f>O876*H876</f>
        <v>4.0269810000000001</v>
      </c>
      <c r="Q876" s="192">
        <v>0</v>
      </c>
      <c r="R876" s="192">
        <f>Q876*H876</f>
        <v>0</v>
      </c>
      <c r="S876" s="192">
        <v>0</v>
      </c>
      <c r="T876" s="193">
        <f>S876*H876</f>
        <v>0</v>
      </c>
      <c r="AR876" s="194" t="s">
        <v>955</v>
      </c>
      <c r="AT876" s="194" t="s">
        <v>512</v>
      </c>
      <c r="AU876" s="194" t="s">
        <v>240</v>
      </c>
      <c r="AY876" s="112" t="s">
        <v>858</v>
      </c>
      <c r="BE876" s="195">
        <f>IF(N876="základní",J876,0)</f>
        <v>0</v>
      </c>
      <c r="BF876" s="195">
        <f>IF(N876="snížená",J876,0)</f>
        <v>0</v>
      </c>
      <c r="BG876" s="195">
        <f>IF(N876="zákl. přenesená",J876,0)</f>
        <v>0</v>
      </c>
      <c r="BH876" s="195">
        <f>IF(N876="sníž. přenesená",J876,0)</f>
        <v>0</v>
      </c>
      <c r="BI876" s="195">
        <f>IF(N876="nulová",J876,0)</f>
        <v>0</v>
      </c>
      <c r="BJ876" s="112" t="s">
        <v>544</v>
      </c>
      <c r="BK876" s="195">
        <f>ROUND(I876*H876,2)</f>
        <v>0</v>
      </c>
      <c r="BL876" s="112" t="s">
        <v>955</v>
      </c>
      <c r="BM876" s="194" t="s">
        <v>3502</v>
      </c>
    </row>
    <row r="877" spans="2:65" s="119" customFormat="1" ht="29.25" x14ac:dyDescent="0.25">
      <c r="B877" s="120"/>
      <c r="D877" s="196" t="s">
        <v>865</v>
      </c>
      <c r="F877" s="197" t="s">
        <v>3503</v>
      </c>
      <c r="L877" s="120"/>
      <c r="M877" s="198"/>
      <c r="T877" s="199"/>
      <c r="AT877" s="112" t="s">
        <v>865</v>
      </c>
      <c r="AU877" s="112" t="s">
        <v>240</v>
      </c>
    </row>
    <row r="878" spans="2:65" s="119" customFormat="1" x14ac:dyDescent="0.25">
      <c r="B878" s="120"/>
      <c r="D878" s="200" t="s">
        <v>867</v>
      </c>
      <c r="F878" s="472" t="s">
        <v>3504</v>
      </c>
      <c r="L878" s="120"/>
      <c r="M878" s="198"/>
      <c r="T878" s="199"/>
      <c r="AT878" s="112" t="s">
        <v>867</v>
      </c>
      <c r="AU878" s="112" t="s">
        <v>240</v>
      </c>
    </row>
    <row r="879" spans="2:65" s="171" customFormat="1" ht="22.9" customHeight="1" x14ac:dyDescent="0.2">
      <c r="B879" s="172"/>
      <c r="D879" s="173" t="s">
        <v>854</v>
      </c>
      <c r="E879" s="181" t="s">
        <v>2104</v>
      </c>
      <c r="F879" s="181" t="s">
        <v>2105</v>
      </c>
      <c r="J879" s="182">
        <f>BK879</f>
        <v>0</v>
      </c>
      <c r="L879" s="172"/>
      <c r="M879" s="176"/>
      <c r="P879" s="177">
        <f>SUM(P880:P926)</f>
        <v>361.66844000000003</v>
      </c>
      <c r="R879" s="177">
        <f>SUM(R880:R926)</f>
        <v>5.5154541999999998</v>
      </c>
      <c r="T879" s="178">
        <f>SUM(T880:T926)</f>
        <v>0</v>
      </c>
      <c r="AR879" s="173" t="s">
        <v>240</v>
      </c>
      <c r="AT879" s="179" t="s">
        <v>854</v>
      </c>
      <c r="AU879" s="179" t="s">
        <v>544</v>
      </c>
      <c r="AY879" s="173" t="s">
        <v>858</v>
      </c>
      <c r="BK879" s="180">
        <f>SUM(BK880:BK926)</f>
        <v>0</v>
      </c>
    </row>
    <row r="880" spans="2:65" s="119" customFormat="1" ht="33" customHeight="1" x14ac:dyDescent="0.25">
      <c r="B880" s="120"/>
      <c r="C880" s="418" t="s">
        <v>1881</v>
      </c>
      <c r="D880" s="418" t="s">
        <v>512</v>
      </c>
      <c r="E880" s="419" t="s">
        <v>2121</v>
      </c>
      <c r="F880" s="420" t="s">
        <v>2122</v>
      </c>
      <c r="G880" s="421" t="s">
        <v>66</v>
      </c>
      <c r="H880" s="422">
        <v>287.83999999999997</v>
      </c>
      <c r="I880" s="423"/>
      <c r="J880" s="423">
        <f>ROUND(I880*H880,2)</f>
        <v>0</v>
      </c>
      <c r="K880" s="420" t="s">
        <v>862</v>
      </c>
      <c r="L880" s="120"/>
      <c r="M880" s="190" t="s">
        <v>792</v>
      </c>
      <c r="N880" s="191" t="s">
        <v>809</v>
      </c>
      <c r="O880" s="192">
        <v>1.04</v>
      </c>
      <c r="P880" s="192">
        <f>O880*H880</f>
        <v>299.35359999999997</v>
      </c>
      <c r="Q880" s="192">
        <v>1.661E-2</v>
      </c>
      <c r="R880" s="192">
        <f>Q880*H880</f>
        <v>4.7810223999999995</v>
      </c>
      <c r="S880" s="192">
        <v>0</v>
      </c>
      <c r="T880" s="193">
        <f>S880*H880</f>
        <v>0</v>
      </c>
      <c r="AR880" s="194" t="s">
        <v>955</v>
      </c>
      <c r="AT880" s="194" t="s">
        <v>512</v>
      </c>
      <c r="AU880" s="194" t="s">
        <v>240</v>
      </c>
      <c r="AY880" s="112" t="s">
        <v>858</v>
      </c>
      <c r="BE880" s="195">
        <f>IF(N880="základní",J880,0)</f>
        <v>0</v>
      </c>
      <c r="BF880" s="195">
        <f>IF(N880="snížená",J880,0)</f>
        <v>0</v>
      </c>
      <c r="BG880" s="195">
        <f>IF(N880="zákl. přenesená",J880,0)</f>
        <v>0</v>
      </c>
      <c r="BH880" s="195">
        <f>IF(N880="sníž. přenesená",J880,0)</f>
        <v>0</v>
      </c>
      <c r="BI880" s="195">
        <f>IF(N880="nulová",J880,0)</f>
        <v>0</v>
      </c>
      <c r="BJ880" s="112" t="s">
        <v>544</v>
      </c>
      <c r="BK880" s="195">
        <f>ROUND(I880*H880,2)</f>
        <v>0</v>
      </c>
      <c r="BL880" s="112" t="s">
        <v>955</v>
      </c>
      <c r="BM880" s="194" t="s">
        <v>3505</v>
      </c>
    </row>
    <row r="881" spans="2:65" s="119" customFormat="1" ht="29.25" x14ac:dyDescent="0.25">
      <c r="B881" s="120"/>
      <c r="D881" s="196" t="s">
        <v>865</v>
      </c>
      <c r="F881" s="197" t="s">
        <v>2124</v>
      </c>
      <c r="L881" s="120"/>
      <c r="M881" s="198"/>
      <c r="T881" s="199"/>
      <c r="AT881" s="112" t="s">
        <v>865</v>
      </c>
      <c r="AU881" s="112" t="s">
        <v>240</v>
      </c>
    </row>
    <row r="882" spans="2:65" s="119" customFormat="1" x14ac:dyDescent="0.25">
      <c r="B882" s="120"/>
      <c r="D882" s="200" t="s">
        <v>867</v>
      </c>
      <c r="F882" s="472" t="s">
        <v>2125</v>
      </c>
      <c r="L882" s="120"/>
      <c r="M882" s="198"/>
      <c r="T882" s="199"/>
      <c r="AT882" s="112" t="s">
        <v>867</v>
      </c>
      <c r="AU882" s="112" t="s">
        <v>240</v>
      </c>
    </row>
    <row r="883" spans="2:65" s="202" customFormat="1" ht="11.25" x14ac:dyDescent="0.25">
      <c r="B883" s="203"/>
      <c r="D883" s="196" t="s">
        <v>869</v>
      </c>
      <c r="E883" s="204" t="s">
        <v>792</v>
      </c>
      <c r="F883" s="205" t="s">
        <v>3506</v>
      </c>
      <c r="H883" s="206">
        <v>70.33</v>
      </c>
      <c r="L883" s="203"/>
      <c r="M883" s="207"/>
      <c r="T883" s="208"/>
      <c r="AT883" s="204" t="s">
        <v>869</v>
      </c>
      <c r="AU883" s="204" t="s">
        <v>240</v>
      </c>
      <c r="AV883" s="202" t="s">
        <v>240</v>
      </c>
      <c r="AW883" s="202" t="s">
        <v>871</v>
      </c>
      <c r="AX883" s="202" t="s">
        <v>857</v>
      </c>
      <c r="AY883" s="204" t="s">
        <v>858</v>
      </c>
    </row>
    <row r="884" spans="2:65" s="202" customFormat="1" ht="11.25" x14ac:dyDescent="0.25">
      <c r="B884" s="203"/>
      <c r="D884" s="196" t="s">
        <v>869</v>
      </c>
      <c r="E884" s="204" t="s">
        <v>792</v>
      </c>
      <c r="F884" s="205" t="s">
        <v>3507</v>
      </c>
      <c r="H884" s="206">
        <v>52.57</v>
      </c>
      <c r="L884" s="203"/>
      <c r="M884" s="207"/>
      <c r="T884" s="208"/>
      <c r="AT884" s="204" t="s">
        <v>869</v>
      </c>
      <c r="AU884" s="204" t="s">
        <v>240</v>
      </c>
      <c r="AV884" s="202" t="s">
        <v>240</v>
      </c>
      <c r="AW884" s="202" t="s">
        <v>871</v>
      </c>
      <c r="AX884" s="202" t="s">
        <v>857</v>
      </c>
      <c r="AY884" s="204" t="s">
        <v>858</v>
      </c>
    </row>
    <row r="885" spans="2:65" s="202" customFormat="1" ht="11.25" x14ac:dyDescent="0.25">
      <c r="B885" s="203"/>
      <c r="D885" s="196" t="s">
        <v>869</v>
      </c>
      <c r="E885" s="204" t="s">
        <v>792</v>
      </c>
      <c r="F885" s="205" t="s">
        <v>3508</v>
      </c>
      <c r="H885" s="206">
        <v>50.86</v>
      </c>
      <c r="L885" s="203"/>
      <c r="M885" s="207"/>
      <c r="T885" s="208"/>
      <c r="AT885" s="204" t="s">
        <v>869</v>
      </c>
      <c r="AU885" s="204" t="s">
        <v>240</v>
      </c>
      <c r="AV885" s="202" t="s">
        <v>240</v>
      </c>
      <c r="AW885" s="202" t="s">
        <v>871</v>
      </c>
      <c r="AX885" s="202" t="s">
        <v>857</v>
      </c>
      <c r="AY885" s="204" t="s">
        <v>858</v>
      </c>
    </row>
    <row r="886" spans="2:65" s="202" customFormat="1" ht="11.25" x14ac:dyDescent="0.25">
      <c r="B886" s="203"/>
      <c r="D886" s="196" t="s">
        <v>869</v>
      </c>
      <c r="E886" s="204" t="s">
        <v>792</v>
      </c>
      <c r="F886" s="205" t="s">
        <v>3509</v>
      </c>
      <c r="H886" s="206">
        <v>50.86</v>
      </c>
      <c r="L886" s="203"/>
      <c r="M886" s="207"/>
      <c r="T886" s="208"/>
      <c r="AT886" s="204" t="s">
        <v>869</v>
      </c>
      <c r="AU886" s="204" t="s">
        <v>240</v>
      </c>
      <c r="AV886" s="202" t="s">
        <v>240</v>
      </c>
      <c r="AW886" s="202" t="s">
        <v>871</v>
      </c>
      <c r="AX886" s="202" t="s">
        <v>857</v>
      </c>
      <c r="AY886" s="204" t="s">
        <v>858</v>
      </c>
    </row>
    <row r="887" spans="2:65" s="202" customFormat="1" ht="11.25" x14ac:dyDescent="0.25">
      <c r="B887" s="203"/>
      <c r="D887" s="196" t="s">
        <v>869</v>
      </c>
      <c r="E887" s="204" t="s">
        <v>792</v>
      </c>
      <c r="F887" s="205" t="s">
        <v>3510</v>
      </c>
      <c r="H887" s="206">
        <v>63.22</v>
      </c>
      <c r="L887" s="203"/>
      <c r="M887" s="207"/>
      <c r="T887" s="208"/>
      <c r="AT887" s="204" t="s">
        <v>869</v>
      </c>
      <c r="AU887" s="204" t="s">
        <v>240</v>
      </c>
      <c r="AV887" s="202" t="s">
        <v>240</v>
      </c>
      <c r="AW887" s="202" t="s">
        <v>871</v>
      </c>
      <c r="AX887" s="202" t="s">
        <v>857</v>
      </c>
      <c r="AY887" s="204" t="s">
        <v>858</v>
      </c>
    </row>
    <row r="888" spans="2:65" s="119" customFormat="1" ht="33" customHeight="1" x14ac:dyDescent="0.25">
      <c r="B888" s="120"/>
      <c r="C888" s="418" t="s">
        <v>1887</v>
      </c>
      <c r="D888" s="418" t="s">
        <v>512</v>
      </c>
      <c r="E888" s="419" t="s">
        <v>2128</v>
      </c>
      <c r="F888" s="420" t="s">
        <v>2129</v>
      </c>
      <c r="G888" s="421" t="s">
        <v>66</v>
      </c>
      <c r="H888" s="422">
        <v>66.09</v>
      </c>
      <c r="I888" s="423"/>
      <c r="J888" s="423">
        <f>ROUND(I888*H888,2)</f>
        <v>0</v>
      </c>
      <c r="K888" s="420" t="s">
        <v>862</v>
      </c>
      <c r="L888" s="120"/>
      <c r="M888" s="190" t="s">
        <v>792</v>
      </c>
      <c r="N888" s="191" t="s">
        <v>809</v>
      </c>
      <c r="O888" s="192">
        <v>0.54800000000000004</v>
      </c>
      <c r="P888" s="192">
        <f>O888*H888</f>
        <v>36.217320000000008</v>
      </c>
      <c r="Q888" s="192">
        <v>1.25E-3</v>
      </c>
      <c r="R888" s="192">
        <f>Q888*H888</f>
        <v>8.2612500000000005E-2</v>
      </c>
      <c r="S888" s="192">
        <v>0</v>
      </c>
      <c r="T888" s="193">
        <f>S888*H888</f>
        <v>0</v>
      </c>
      <c r="AR888" s="194" t="s">
        <v>955</v>
      </c>
      <c r="AT888" s="194" t="s">
        <v>512</v>
      </c>
      <c r="AU888" s="194" t="s">
        <v>240</v>
      </c>
      <c r="AY888" s="112" t="s">
        <v>858</v>
      </c>
      <c r="BE888" s="195">
        <f>IF(N888="základní",J888,0)</f>
        <v>0</v>
      </c>
      <c r="BF888" s="195">
        <f>IF(N888="snížená",J888,0)</f>
        <v>0</v>
      </c>
      <c r="BG888" s="195">
        <f>IF(N888="zákl. přenesená",J888,0)</f>
        <v>0</v>
      </c>
      <c r="BH888" s="195">
        <f>IF(N888="sníž. přenesená",J888,0)</f>
        <v>0</v>
      </c>
      <c r="BI888" s="195">
        <f>IF(N888="nulová",J888,0)</f>
        <v>0</v>
      </c>
      <c r="BJ888" s="112" t="s">
        <v>544</v>
      </c>
      <c r="BK888" s="195">
        <f>ROUND(I888*H888,2)</f>
        <v>0</v>
      </c>
      <c r="BL888" s="112" t="s">
        <v>955</v>
      </c>
      <c r="BM888" s="194" t="s">
        <v>3511</v>
      </c>
    </row>
    <row r="889" spans="2:65" s="119" customFormat="1" ht="29.25" x14ac:dyDescent="0.25">
      <c r="B889" s="120"/>
      <c r="D889" s="196" t="s">
        <v>865</v>
      </c>
      <c r="F889" s="197" t="s">
        <v>2131</v>
      </c>
      <c r="L889" s="120"/>
      <c r="M889" s="198"/>
      <c r="T889" s="199"/>
      <c r="AT889" s="112" t="s">
        <v>865</v>
      </c>
      <c r="AU889" s="112" t="s">
        <v>240</v>
      </c>
    </row>
    <row r="890" spans="2:65" s="119" customFormat="1" x14ac:dyDescent="0.25">
      <c r="B890" s="120"/>
      <c r="D890" s="200" t="s">
        <v>867</v>
      </c>
      <c r="F890" s="472" t="s">
        <v>2132</v>
      </c>
      <c r="L890" s="120"/>
      <c r="M890" s="198"/>
      <c r="T890" s="199"/>
      <c r="AT890" s="112" t="s">
        <v>867</v>
      </c>
      <c r="AU890" s="112" t="s">
        <v>240</v>
      </c>
    </row>
    <row r="891" spans="2:65" s="202" customFormat="1" ht="11.25" x14ac:dyDescent="0.25">
      <c r="B891" s="203"/>
      <c r="D891" s="196" t="s">
        <v>869</v>
      </c>
      <c r="E891" s="204" t="s">
        <v>792</v>
      </c>
      <c r="F891" s="205" t="s">
        <v>3512</v>
      </c>
      <c r="H891" s="206">
        <v>3.93</v>
      </c>
      <c r="L891" s="203"/>
      <c r="M891" s="207"/>
      <c r="T891" s="208"/>
      <c r="AT891" s="204" t="s">
        <v>869</v>
      </c>
      <c r="AU891" s="204" t="s">
        <v>240</v>
      </c>
      <c r="AV891" s="202" t="s">
        <v>240</v>
      </c>
      <c r="AW891" s="202" t="s">
        <v>871</v>
      </c>
      <c r="AX891" s="202" t="s">
        <v>857</v>
      </c>
      <c r="AY891" s="204" t="s">
        <v>858</v>
      </c>
    </row>
    <row r="892" spans="2:65" s="202" customFormat="1" ht="11.25" x14ac:dyDescent="0.25">
      <c r="B892" s="203"/>
      <c r="D892" s="196" t="s">
        <v>869</v>
      </c>
      <c r="E892" s="204" t="s">
        <v>792</v>
      </c>
      <c r="F892" s="205" t="s">
        <v>3513</v>
      </c>
      <c r="H892" s="206">
        <v>46.7</v>
      </c>
      <c r="L892" s="203"/>
      <c r="M892" s="207"/>
      <c r="T892" s="208"/>
      <c r="AT892" s="204" t="s">
        <v>869</v>
      </c>
      <c r="AU892" s="204" t="s">
        <v>240</v>
      </c>
      <c r="AV892" s="202" t="s">
        <v>240</v>
      </c>
      <c r="AW892" s="202" t="s">
        <v>871</v>
      </c>
      <c r="AX892" s="202" t="s">
        <v>857</v>
      </c>
      <c r="AY892" s="204" t="s">
        <v>858</v>
      </c>
    </row>
    <row r="893" spans="2:65" s="202" customFormat="1" ht="11.25" x14ac:dyDescent="0.25">
      <c r="B893" s="203"/>
      <c r="D893" s="196" t="s">
        <v>869</v>
      </c>
      <c r="E893" s="204" t="s">
        <v>792</v>
      </c>
      <c r="F893" s="205" t="s">
        <v>3514</v>
      </c>
      <c r="H893" s="206">
        <v>7.54</v>
      </c>
      <c r="L893" s="203"/>
      <c r="M893" s="207"/>
      <c r="T893" s="208"/>
      <c r="AT893" s="204" t="s">
        <v>869</v>
      </c>
      <c r="AU893" s="204" t="s">
        <v>240</v>
      </c>
      <c r="AV893" s="202" t="s">
        <v>240</v>
      </c>
      <c r="AW893" s="202" t="s">
        <v>871</v>
      </c>
      <c r="AX893" s="202" t="s">
        <v>857</v>
      </c>
      <c r="AY893" s="204" t="s">
        <v>858</v>
      </c>
    </row>
    <row r="894" spans="2:65" s="202" customFormat="1" ht="11.25" x14ac:dyDescent="0.25">
      <c r="B894" s="203"/>
      <c r="D894" s="196" t="s">
        <v>869</v>
      </c>
      <c r="E894" s="204" t="s">
        <v>792</v>
      </c>
      <c r="F894" s="205" t="s">
        <v>3515</v>
      </c>
      <c r="H894" s="206">
        <v>7.92</v>
      </c>
      <c r="L894" s="203"/>
      <c r="M894" s="207"/>
      <c r="T894" s="208"/>
      <c r="AT894" s="204" t="s">
        <v>869</v>
      </c>
      <c r="AU894" s="204" t="s">
        <v>240</v>
      </c>
      <c r="AV894" s="202" t="s">
        <v>240</v>
      </c>
      <c r="AW894" s="202" t="s">
        <v>871</v>
      </c>
      <c r="AX894" s="202" t="s">
        <v>857</v>
      </c>
      <c r="AY894" s="204" t="s">
        <v>858</v>
      </c>
    </row>
    <row r="895" spans="2:65" s="119" customFormat="1" ht="24.2" customHeight="1" x14ac:dyDescent="0.25">
      <c r="B895" s="120"/>
      <c r="C895" s="432" t="s">
        <v>1893</v>
      </c>
      <c r="D895" s="432" t="s">
        <v>932</v>
      </c>
      <c r="E895" s="433" t="s">
        <v>2144</v>
      </c>
      <c r="F895" s="434" t="s">
        <v>2145</v>
      </c>
      <c r="G895" s="435" t="s">
        <v>66</v>
      </c>
      <c r="H895" s="436">
        <v>71.376999999999995</v>
      </c>
      <c r="I895" s="437"/>
      <c r="J895" s="437">
        <f>ROUND(I895*H895,2)</f>
        <v>0</v>
      </c>
      <c r="K895" s="434" t="s">
        <v>862</v>
      </c>
      <c r="L895" s="215"/>
      <c r="M895" s="216" t="s">
        <v>792</v>
      </c>
      <c r="N895" s="217" t="s">
        <v>809</v>
      </c>
      <c r="O895" s="192">
        <v>0</v>
      </c>
      <c r="P895" s="192">
        <f>O895*H895</f>
        <v>0</v>
      </c>
      <c r="Q895" s="192">
        <v>7.0000000000000001E-3</v>
      </c>
      <c r="R895" s="192">
        <f>Q895*H895</f>
        <v>0.499639</v>
      </c>
      <c r="S895" s="192">
        <v>0</v>
      </c>
      <c r="T895" s="193">
        <f>S895*H895</f>
        <v>0</v>
      </c>
      <c r="AR895" s="194" t="s">
        <v>1063</v>
      </c>
      <c r="AT895" s="194" t="s">
        <v>932</v>
      </c>
      <c r="AU895" s="194" t="s">
        <v>240</v>
      </c>
      <c r="AY895" s="112" t="s">
        <v>858</v>
      </c>
      <c r="BE895" s="195">
        <f>IF(N895="základní",J895,0)</f>
        <v>0</v>
      </c>
      <c r="BF895" s="195">
        <f>IF(N895="snížená",J895,0)</f>
        <v>0</v>
      </c>
      <c r="BG895" s="195">
        <f>IF(N895="zákl. přenesená",J895,0)</f>
        <v>0</v>
      </c>
      <c r="BH895" s="195">
        <f>IF(N895="sníž. přenesená",J895,0)</f>
        <v>0</v>
      </c>
      <c r="BI895" s="195">
        <f>IF(N895="nulová",J895,0)</f>
        <v>0</v>
      </c>
      <c r="BJ895" s="112" t="s">
        <v>544</v>
      </c>
      <c r="BK895" s="195">
        <f>ROUND(I895*H895,2)</f>
        <v>0</v>
      </c>
      <c r="BL895" s="112" t="s">
        <v>955</v>
      </c>
      <c r="BM895" s="194" t="s">
        <v>3516</v>
      </c>
    </row>
    <row r="896" spans="2:65" s="119" customFormat="1" ht="19.5" x14ac:dyDescent="0.25">
      <c r="B896" s="120"/>
      <c r="D896" s="196" t="s">
        <v>865</v>
      </c>
      <c r="F896" s="197" t="s">
        <v>2145</v>
      </c>
      <c r="L896" s="120"/>
      <c r="M896" s="198"/>
      <c r="T896" s="199"/>
      <c r="AT896" s="112" t="s">
        <v>865</v>
      </c>
      <c r="AU896" s="112" t="s">
        <v>240</v>
      </c>
    </row>
    <row r="897" spans="2:65" s="202" customFormat="1" ht="11.25" x14ac:dyDescent="0.25">
      <c r="B897" s="203"/>
      <c r="D897" s="196" t="s">
        <v>869</v>
      </c>
      <c r="F897" s="205" t="s">
        <v>3517</v>
      </c>
      <c r="H897" s="206">
        <v>71.376999999999995</v>
      </c>
      <c r="L897" s="203"/>
      <c r="M897" s="207"/>
      <c r="T897" s="208"/>
      <c r="AT897" s="204" t="s">
        <v>869</v>
      </c>
      <c r="AU897" s="204" t="s">
        <v>240</v>
      </c>
      <c r="AV897" s="202" t="s">
        <v>240</v>
      </c>
      <c r="AW897" s="202" t="s">
        <v>787</v>
      </c>
      <c r="AX897" s="202" t="s">
        <v>544</v>
      </c>
      <c r="AY897" s="204" t="s">
        <v>858</v>
      </c>
    </row>
    <row r="898" spans="2:65" s="119" customFormat="1" ht="24.2" customHeight="1" x14ac:dyDescent="0.25">
      <c r="B898" s="120"/>
      <c r="C898" s="418" t="s">
        <v>1899</v>
      </c>
      <c r="D898" s="418" t="s">
        <v>512</v>
      </c>
      <c r="E898" s="419" t="s">
        <v>2149</v>
      </c>
      <c r="F898" s="420" t="s">
        <v>2150</v>
      </c>
      <c r="G898" s="421" t="s">
        <v>67</v>
      </c>
      <c r="H898" s="422">
        <v>5</v>
      </c>
      <c r="I898" s="423"/>
      <c r="J898" s="423">
        <f>ROUND(I898*H898,2)</f>
        <v>0</v>
      </c>
      <c r="K898" s="420" t="s">
        <v>862</v>
      </c>
      <c r="L898" s="120"/>
      <c r="M898" s="190" t="s">
        <v>792</v>
      </c>
      <c r="N898" s="191" t="s">
        <v>809</v>
      </c>
      <c r="O898" s="192">
        <v>0.68300000000000005</v>
      </c>
      <c r="P898" s="192">
        <f>O898*H898</f>
        <v>3.415</v>
      </c>
      <c r="Q898" s="192">
        <v>3.0000000000000001E-5</v>
      </c>
      <c r="R898" s="192">
        <f>Q898*H898</f>
        <v>1.5000000000000001E-4</v>
      </c>
      <c r="S898" s="192">
        <v>0</v>
      </c>
      <c r="T898" s="193">
        <f>S898*H898</f>
        <v>0</v>
      </c>
      <c r="AR898" s="194" t="s">
        <v>955</v>
      </c>
      <c r="AT898" s="194" t="s">
        <v>512</v>
      </c>
      <c r="AU898" s="194" t="s">
        <v>240</v>
      </c>
      <c r="AY898" s="112" t="s">
        <v>858</v>
      </c>
      <c r="BE898" s="195">
        <f>IF(N898="základní",J898,0)</f>
        <v>0</v>
      </c>
      <c r="BF898" s="195">
        <f>IF(N898="snížená",J898,0)</f>
        <v>0</v>
      </c>
      <c r="BG898" s="195">
        <f>IF(N898="zákl. přenesená",J898,0)</f>
        <v>0</v>
      </c>
      <c r="BH898" s="195">
        <f>IF(N898="sníž. přenesená",J898,0)</f>
        <v>0</v>
      </c>
      <c r="BI898" s="195">
        <f>IF(N898="nulová",J898,0)</f>
        <v>0</v>
      </c>
      <c r="BJ898" s="112" t="s">
        <v>544</v>
      </c>
      <c r="BK898" s="195">
        <f>ROUND(I898*H898,2)</f>
        <v>0</v>
      </c>
      <c r="BL898" s="112" t="s">
        <v>955</v>
      </c>
      <c r="BM898" s="194" t="s">
        <v>3518</v>
      </c>
    </row>
    <row r="899" spans="2:65" s="119" customFormat="1" ht="19.5" x14ac:dyDescent="0.25">
      <c r="B899" s="120"/>
      <c r="D899" s="196" t="s">
        <v>865</v>
      </c>
      <c r="F899" s="197" t="s">
        <v>2152</v>
      </c>
      <c r="L899" s="120"/>
      <c r="M899" s="198"/>
      <c r="T899" s="199"/>
      <c r="AT899" s="112" t="s">
        <v>865</v>
      </c>
      <c r="AU899" s="112" t="s">
        <v>240</v>
      </c>
    </row>
    <row r="900" spans="2:65" s="119" customFormat="1" x14ac:dyDescent="0.25">
      <c r="B900" s="120"/>
      <c r="D900" s="200" t="s">
        <v>867</v>
      </c>
      <c r="F900" s="472" t="s">
        <v>2153</v>
      </c>
      <c r="L900" s="120"/>
      <c r="M900" s="198"/>
      <c r="T900" s="199"/>
      <c r="AT900" s="112" t="s">
        <v>867</v>
      </c>
      <c r="AU900" s="112" t="s">
        <v>240</v>
      </c>
    </row>
    <row r="901" spans="2:65" s="202" customFormat="1" ht="11.25" x14ac:dyDescent="0.25">
      <c r="B901" s="203"/>
      <c r="D901" s="196" t="s">
        <v>869</v>
      </c>
      <c r="E901" s="204" t="s">
        <v>792</v>
      </c>
      <c r="F901" s="205" t="s">
        <v>721</v>
      </c>
      <c r="H901" s="206">
        <v>5</v>
      </c>
      <c r="L901" s="203"/>
      <c r="M901" s="207"/>
      <c r="T901" s="208"/>
      <c r="AT901" s="204" t="s">
        <v>869</v>
      </c>
      <c r="AU901" s="204" t="s">
        <v>240</v>
      </c>
      <c r="AV901" s="202" t="s">
        <v>240</v>
      </c>
      <c r="AW901" s="202" t="s">
        <v>871</v>
      </c>
      <c r="AX901" s="202" t="s">
        <v>857</v>
      </c>
      <c r="AY901" s="204" t="s">
        <v>858</v>
      </c>
    </row>
    <row r="902" spans="2:65" s="119" customFormat="1" ht="24.2" customHeight="1" x14ac:dyDescent="0.25">
      <c r="B902" s="120"/>
      <c r="C902" s="432" t="s">
        <v>1906</v>
      </c>
      <c r="D902" s="432" t="s">
        <v>932</v>
      </c>
      <c r="E902" s="433" t="s">
        <v>2155</v>
      </c>
      <c r="F902" s="434" t="s">
        <v>2156</v>
      </c>
      <c r="G902" s="435" t="s">
        <v>67</v>
      </c>
      <c r="H902" s="436">
        <v>5</v>
      </c>
      <c r="I902" s="437"/>
      <c r="J902" s="437">
        <f>ROUND(I902*H902,2)</f>
        <v>0</v>
      </c>
      <c r="K902" s="434" t="s">
        <v>862</v>
      </c>
      <c r="L902" s="215"/>
      <c r="M902" s="216" t="s">
        <v>792</v>
      </c>
      <c r="N902" s="217" t="s">
        <v>809</v>
      </c>
      <c r="O902" s="192">
        <v>0</v>
      </c>
      <c r="P902" s="192">
        <f>O902*H902</f>
        <v>0</v>
      </c>
      <c r="Q902" s="192">
        <v>8.9999999999999998E-4</v>
      </c>
      <c r="R902" s="192">
        <f>Q902*H902</f>
        <v>4.4999999999999997E-3</v>
      </c>
      <c r="S902" s="192">
        <v>0</v>
      </c>
      <c r="T902" s="193">
        <f>S902*H902</f>
        <v>0</v>
      </c>
      <c r="AR902" s="194" t="s">
        <v>1063</v>
      </c>
      <c r="AT902" s="194" t="s">
        <v>932</v>
      </c>
      <c r="AU902" s="194" t="s">
        <v>240</v>
      </c>
      <c r="AY902" s="112" t="s">
        <v>858</v>
      </c>
      <c r="BE902" s="195">
        <f>IF(N902="základní",J902,0)</f>
        <v>0</v>
      </c>
      <c r="BF902" s="195">
        <f>IF(N902="snížená",J902,0)</f>
        <v>0</v>
      </c>
      <c r="BG902" s="195">
        <f>IF(N902="zákl. přenesená",J902,0)</f>
        <v>0</v>
      </c>
      <c r="BH902" s="195">
        <f>IF(N902="sníž. přenesená",J902,0)</f>
        <v>0</v>
      </c>
      <c r="BI902" s="195">
        <f>IF(N902="nulová",J902,0)</f>
        <v>0</v>
      </c>
      <c r="BJ902" s="112" t="s">
        <v>544</v>
      </c>
      <c r="BK902" s="195">
        <f>ROUND(I902*H902,2)</f>
        <v>0</v>
      </c>
      <c r="BL902" s="112" t="s">
        <v>955</v>
      </c>
      <c r="BM902" s="194" t="s">
        <v>3519</v>
      </c>
    </row>
    <row r="903" spans="2:65" s="119" customFormat="1" x14ac:dyDescent="0.25">
      <c r="B903" s="120"/>
      <c r="D903" s="196" t="s">
        <v>865</v>
      </c>
      <c r="F903" s="197" t="s">
        <v>2156</v>
      </c>
      <c r="L903" s="120"/>
      <c r="M903" s="198"/>
      <c r="T903" s="199"/>
      <c r="AT903" s="112" t="s">
        <v>865</v>
      </c>
      <c r="AU903" s="112" t="s">
        <v>240</v>
      </c>
    </row>
    <row r="904" spans="2:65" s="119" customFormat="1" ht="24.2" customHeight="1" x14ac:dyDescent="0.25">
      <c r="B904" s="120"/>
      <c r="C904" s="418" t="s">
        <v>1912</v>
      </c>
      <c r="D904" s="418" t="s">
        <v>512</v>
      </c>
      <c r="E904" s="419" t="s">
        <v>2159</v>
      </c>
      <c r="F904" s="420" t="s">
        <v>2160</v>
      </c>
      <c r="G904" s="421" t="s">
        <v>67</v>
      </c>
      <c r="H904" s="422">
        <v>3</v>
      </c>
      <c r="I904" s="423"/>
      <c r="J904" s="423">
        <f>ROUND(I904*H904,2)</f>
        <v>0</v>
      </c>
      <c r="K904" s="420" t="s">
        <v>862</v>
      </c>
      <c r="L904" s="120"/>
      <c r="M904" s="190" t="s">
        <v>792</v>
      </c>
      <c r="N904" s="191" t="s">
        <v>809</v>
      </c>
      <c r="O904" s="192">
        <v>0.68300000000000005</v>
      </c>
      <c r="P904" s="192">
        <f>O904*H904</f>
        <v>2.0490000000000004</v>
      </c>
      <c r="Q904" s="192">
        <v>3.0000000000000001E-5</v>
      </c>
      <c r="R904" s="192">
        <f>Q904*H904</f>
        <v>9.0000000000000006E-5</v>
      </c>
      <c r="S904" s="192">
        <v>0</v>
      </c>
      <c r="T904" s="193">
        <f>S904*H904</f>
        <v>0</v>
      </c>
      <c r="AR904" s="194" t="s">
        <v>955</v>
      </c>
      <c r="AT904" s="194" t="s">
        <v>512</v>
      </c>
      <c r="AU904" s="194" t="s">
        <v>240</v>
      </c>
      <c r="AY904" s="112" t="s">
        <v>858</v>
      </c>
      <c r="BE904" s="195">
        <f>IF(N904="základní",J904,0)</f>
        <v>0</v>
      </c>
      <c r="BF904" s="195">
        <f>IF(N904="snížená",J904,0)</f>
        <v>0</v>
      </c>
      <c r="BG904" s="195">
        <f>IF(N904="zákl. přenesená",J904,0)</f>
        <v>0</v>
      </c>
      <c r="BH904" s="195">
        <f>IF(N904="sníž. přenesená",J904,0)</f>
        <v>0</v>
      </c>
      <c r="BI904" s="195">
        <f>IF(N904="nulová",J904,0)</f>
        <v>0</v>
      </c>
      <c r="BJ904" s="112" t="s">
        <v>544</v>
      </c>
      <c r="BK904" s="195">
        <f>ROUND(I904*H904,2)</f>
        <v>0</v>
      </c>
      <c r="BL904" s="112" t="s">
        <v>955</v>
      </c>
      <c r="BM904" s="194" t="s">
        <v>3520</v>
      </c>
    </row>
    <row r="905" spans="2:65" s="119" customFormat="1" ht="19.5" x14ac:dyDescent="0.25">
      <c r="B905" s="120"/>
      <c r="D905" s="196" t="s">
        <v>865</v>
      </c>
      <c r="F905" s="197" t="s">
        <v>2162</v>
      </c>
      <c r="L905" s="120"/>
      <c r="M905" s="198"/>
      <c r="T905" s="199"/>
      <c r="AT905" s="112" t="s">
        <v>865</v>
      </c>
      <c r="AU905" s="112" t="s">
        <v>240</v>
      </c>
    </row>
    <row r="906" spans="2:65" s="119" customFormat="1" x14ac:dyDescent="0.25">
      <c r="B906" s="120"/>
      <c r="D906" s="200" t="s">
        <v>867</v>
      </c>
      <c r="F906" s="472" t="s">
        <v>2163</v>
      </c>
      <c r="L906" s="120"/>
      <c r="M906" s="198"/>
      <c r="T906" s="199"/>
      <c r="AT906" s="112" t="s">
        <v>867</v>
      </c>
      <c r="AU906" s="112" t="s">
        <v>240</v>
      </c>
    </row>
    <row r="907" spans="2:65" s="202" customFormat="1" ht="11.25" x14ac:dyDescent="0.25">
      <c r="B907" s="203"/>
      <c r="D907" s="196" t="s">
        <v>869</v>
      </c>
      <c r="E907" s="204" t="s">
        <v>792</v>
      </c>
      <c r="F907" s="205" t="s">
        <v>724</v>
      </c>
      <c r="H907" s="206">
        <v>3</v>
      </c>
      <c r="L907" s="203"/>
      <c r="M907" s="207"/>
      <c r="T907" s="208"/>
      <c r="AT907" s="204" t="s">
        <v>869</v>
      </c>
      <c r="AU907" s="204" t="s">
        <v>240</v>
      </c>
      <c r="AV907" s="202" t="s">
        <v>240</v>
      </c>
      <c r="AW907" s="202" t="s">
        <v>871</v>
      </c>
      <c r="AX907" s="202" t="s">
        <v>857</v>
      </c>
      <c r="AY907" s="204" t="s">
        <v>858</v>
      </c>
    </row>
    <row r="908" spans="2:65" s="119" customFormat="1" ht="24.2" customHeight="1" x14ac:dyDescent="0.25">
      <c r="B908" s="120"/>
      <c r="C908" s="432" t="s">
        <v>1920</v>
      </c>
      <c r="D908" s="432" t="s">
        <v>932</v>
      </c>
      <c r="E908" s="433" t="s">
        <v>2165</v>
      </c>
      <c r="F908" s="434" t="s">
        <v>2166</v>
      </c>
      <c r="G908" s="435" t="s">
        <v>67</v>
      </c>
      <c r="H908" s="436">
        <v>3</v>
      </c>
      <c r="I908" s="437"/>
      <c r="J908" s="437">
        <f>ROUND(I908*H908,2)</f>
        <v>0</v>
      </c>
      <c r="K908" s="434" t="s">
        <v>862</v>
      </c>
      <c r="L908" s="215"/>
      <c r="M908" s="216" t="s">
        <v>792</v>
      </c>
      <c r="N908" s="217" t="s">
        <v>809</v>
      </c>
      <c r="O908" s="192">
        <v>0</v>
      </c>
      <c r="P908" s="192">
        <f>O908*H908</f>
        <v>0</v>
      </c>
      <c r="Q908" s="192">
        <v>1.4E-3</v>
      </c>
      <c r="R908" s="192">
        <f>Q908*H908</f>
        <v>4.1999999999999997E-3</v>
      </c>
      <c r="S908" s="192">
        <v>0</v>
      </c>
      <c r="T908" s="193">
        <f>S908*H908</f>
        <v>0</v>
      </c>
      <c r="AR908" s="194" t="s">
        <v>1063</v>
      </c>
      <c r="AT908" s="194" t="s">
        <v>932</v>
      </c>
      <c r="AU908" s="194" t="s">
        <v>240</v>
      </c>
      <c r="AY908" s="112" t="s">
        <v>858</v>
      </c>
      <c r="BE908" s="195">
        <f>IF(N908="základní",J908,0)</f>
        <v>0</v>
      </c>
      <c r="BF908" s="195">
        <f>IF(N908="snížená",J908,0)</f>
        <v>0</v>
      </c>
      <c r="BG908" s="195">
        <f>IF(N908="zákl. přenesená",J908,0)</f>
        <v>0</v>
      </c>
      <c r="BH908" s="195">
        <f>IF(N908="sníž. přenesená",J908,0)</f>
        <v>0</v>
      </c>
      <c r="BI908" s="195">
        <f>IF(N908="nulová",J908,0)</f>
        <v>0</v>
      </c>
      <c r="BJ908" s="112" t="s">
        <v>544</v>
      </c>
      <c r="BK908" s="195">
        <f>ROUND(I908*H908,2)</f>
        <v>0</v>
      </c>
      <c r="BL908" s="112" t="s">
        <v>955</v>
      </c>
      <c r="BM908" s="194" t="s">
        <v>3521</v>
      </c>
    </row>
    <row r="909" spans="2:65" s="119" customFormat="1" x14ac:dyDescent="0.25">
      <c r="B909" s="120"/>
      <c r="D909" s="196" t="s">
        <v>865</v>
      </c>
      <c r="F909" s="197" t="s">
        <v>2166</v>
      </c>
      <c r="L909" s="120"/>
      <c r="M909" s="198"/>
      <c r="T909" s="199"/>
      <c r="AT909" s="112" t="s">
        <v>865</v>
      </c>
      <c r="AU909" s="112" t="s">
        <v>240</v>
      </c>
    </row>
    <row r="910" spans="2:65" s="119" customFormat="1" ht="24.2" customHeight="1" x14ac:dyDescent="0.25">
      <c r="B910" s="120"/>
      <c r="C910" s="418" t="s">
        <v>1925</v>
      </c>
      <c r="D910" s="418" t="s">
        <v>512</v>
      </c>
      <c r="E910" s="419" t="s">
        <v>3522</v>
      </c>
      <c r="F910" s="420" t="s">
        <v>3523</v>
      </c>
      <c r="G910" s="421" t="s">
        <v>67</v>
      </c>
      <c r="H910" s="422">
        <v>2</v>
      </c>
      <c r="I910" s="423"/>
      <c r="J910" s="423">
        <f>ROUND(I910*H910,2)</f>
        <v>0</v>
      </c>
      <c r="K910" s="420" t="s">
        <v>862</v>
      </c>
      <c r="L910" s="120"/>
      <c r="M910" s="190" t="s">
        <v>792</v>
      </c>
      <c r="N910" s="191" t="s">
        <v>809</v>
      </c>
      <c r="O910" s="192">
        <v>1.538</v>
      </c>
      <c r="P910" s="192">
        <f>O910*H910</f>
        <v>3.0760000000000001</v>
      </c>
      <c r="Q910" s="192">
        <v>3.058E-2</v>
      </c>
      <c r="R910" s="192">
        <f>Q910*H910</f>
        <v>6.1159999999999999E-2</v>
      </c>
      <c r="S910" s="192">
        <v>0</v>
      </c>
      <c r="T910" s="193">
        <f>S910*H910</f>
        <v>0</v>
      </c>
      <c r="AR910" s="194" t="s">
        <v>955</v>
      </c>
      <c r="AT910" s="194" t="s">
        <v>512</v>
      </c>
      <c r="AU910" s="194" t="s">
        <v>240</v>
      </c>
      <c r="AY910" s="112" t="s">
        <v>858</v>
      </c>
      <c r="BE910" s="195">
        <f>IF(N910="základní",J910,0)</f>
        <v>0</v>
      </c>
      <c r="BF910" s="195">
        <f>IF(N910="snížená",J910,0)</f>
        <v>0</v>
      </c>
      <c r="BG910" s="195">
        <f>IF(N910="zákl. přenesená",J910,0)</f>
        <v>0</v>
      </c>
      <c r="BH910" s="195">
        <f>IF(N910="sníž. přenesená",J910,0)</f>
        <v>0</v>
      </c>
      <c r="BI910" s="195">
        <f>IF(N910="nulová",J910,0)</f>
        <v>0</v>
      </c>
      <c r="BJ910" s="112" t="s">
        <v>544</v>
      </c>
      <c r="BK910" s="195">
        <f>ROUND(I910*H910,2)</f>
        <v>0</v>
      </c>
      <c r="BL910" s="112" t="s">
        <v>955</v>
      </c>
      <c r="BM910" s="194" t="s">
        <v>3524</v>
      </c>
    </row>
    <row r="911" spans="2:65" s="119" customFormat="1" ht="29.25" x14ac:dyDescent="0.25">
      <c r="B911" s="120"/>
      <c r="D911" s="196" t="s">
        <v>865</v>
      </c>
      <c r="F911" s="197" t="s">
        <v>3525</v>
      </c>
      <c r="L911" s="120"/>
      <c r="M911" s="198"/>
      <c r="T911" s="199"/>
      <c r="AT911" s="112" t="s">
        <v>865</v>
      </c>
      <c r="AU911" s="112" t="s">
        <v>240</v>
      </c>
    </row>
    <row r="912" spans="2:65" s="119" customFormat="1" x14ac:dyDescent="0.25">
      <c r="B912" s="120"/>
      <c r="D912" s="200" t="s">
        <v>867</v>
      </c>
      <c r="F912" s="472" t="s">
        <v>3526</v>
      </c>
      <c r="L912" s="120"/>
      <c r="M912" s="198"/>
      <c r="T912" s="199"/>
      <c r="AT912" s="112" t="s">
        <v>867</v>
      </c>
      <c r="AU912" s="112" t="s">
        <v>240</v>
      </c>
    </row>
    <row r="913" spans="2:65" s="119" customFormat="1" ht="19.5" x14ac:dyDescent="0.25">
      <c r="B913" s="120"/>
      <c r="D913" s="196" t="s">
        <v>1943</v>
      </c>
      <c r="F913" s="218" t="s">
        <v>3527</v>
      </c>
      <c r="L913" s="120"/>
      <c r="M913" s="198"/>
      <c r="T913" s="199"/>
      <c r="AT913" s="112" t="s">
        <v>1943</v>
      </c>
      <c r="AU913" s="112" t="s">
        <v>240</v>
      </c>
    </row>
    <row r="914" spans="2:65" s="202" customFormat="1" ht="11.25" x14ac:dyDescent="0.25">
      <c r="B914" s="203"/>
      <c r="D914" s="196" t="s">
        <v>869</v>
      </c>
      <c r="E914" s="204" t="s">
        <v>792</v>
      </c>
      <c r="F914" s="205" t="s">
        <v>3528</v>
      </c>
      <c r="H914" s="206">
        <v>2</v>
      </c>
      <c r="L914" s="203"/>
      <c r="M914" s="207"/>
      <c r="T914" s="208"/>
      <c r="AT914" s="204" t="s">
        <v>869</v>
      </c>
      <c r="AU914" s="204" t="s">
        <v>240</v>
      </c>
      <c r="AV914" s="202" t="s">
        <v>240</v>
      </c>
      <c r="AW914" s="202" t="s">
        <v>871</v>
      </c>
      <c r="AX914" s="202" t="s">
        <v>544</v>
      </c>
      <c r="AY914" s="204" t="s">
        <v>858</v>
      </c>
    </row>
    <row r="915" spans="2:65" s="119" customFormat="1" ht="21.75" customHeight="1" x14ac:dyDescent="0.25">
      <c r="B915" s="120"/>
      <c r="C915" s="418" t="s">
        <v>1932</v>
      </c>
      <c r="D915" s="418" t="s">
        <v>512</v>
      </c>
      <c r="E915" s="419" t="s">
        <v>3529</v>
      </c>
      <c r="F915" s="420" t="s">
        <v>3530</v>
      </c>
      <c r="G915" s="421" t="s">
        <v>66</v>
      </c>
      <c r="H915" s="422">
        <v>0.75</v>
      </c>
      <c r="I915" s="423"/>
      <c r="J915" s="423">
        <f>ROUND(I915*H915,2)</f>
        <v>0</v>
      </c>
      <c r="K915" s="420" t="s">
        <v>862</v>
      </c>
      <c r="L915" s="120"/>
      <c r="M915" s="190" t="s">
        <v>792</v>
      </c>
      <c r="N915" s="191" t="s">
        <v>809</v>
      </c>
      <c r="O915" s="192">
        <v>2</v>
      </c>
      <c r="P915" s="192">
        <f>O915*H915</f>
        <v>1.5</v>
      </c>
      <c r="Q915" s="192">
        <v>1.4789999999999999E-2</v>
      </c>
      <c r="R915" s="192">
        <f>Q915*H915</f>
        <v>1.10925E-2</v>
      </c>
      <c r="S915" s="192">
        <v>0</v>
      </c>
      <c r="T915" s="193">
        <f>S915*H915</f>
        <v>0</v>
      </c>
      <c r="AR915" s="194" t="s">
        <v>955</v>
      </c>
      <c r="AT915" s="194" t="s">
        <v>512</v>
      </c>
      <c r="AU915" s="194" t="s">
        <v>240</v>
      </c>
      <c r="AY915" s="112" t="s">
        <v>858</v>
      </c>
      <c r="BE915" s="195">
        <f>IF(N915="základní",J915,0)</f>
        <v>0</v>
      </c>
      <c r="BF915" s="195">
        <f>IF(N915="snížená",J915,0)</f>
        <v>0</v>
      </c>
      <c r="BG915" s="195">
        <f>IF(N915="zákl. přenesená",J915,0)</f>
        <v>0</v>
      </c>
      <c r="BH915" s="195">
        <f>IF(N915="sníž. přenesená",J915,0)</f>
        <v>0</v>
      </c>
      <c r="BI915" s="195">
        <f>IF(N915="nulová",J915,0)</f>
        <v>0</v>
      </c>
      <c r="BJ915" s="112" t="s">
        <v>544</v>
      </c>
      <c r="BK915" s="195">
        <f>ROUND(I915*H915,2)</f>
        <v>0</v>
      </c>
      <c r="BL915" s="112" t="s">
        <v>955</v>
      </c>
      <c r="BM915" s="194" t="s">
        <v>3531</v>
      </c>
    </row>
    <row r="916" spans="2:65" s="119" customFormat="1" ht="19.5" x14ac:dyDescent="0.25">
      <c r="B916" s="120"/>
      <c r="D916" s="196" t="s">
        <v>865</v>
      </c>
      <c r="F916" s="197" t="s">
        <v>3532</v>
      </c>
      <c r="L916" s="120"/>
      <c r="M916" s="198"/>
      <c r="T916" s="199"/>
      <c r="AT916" s="112" t="s">
        <v>865</v>
      </c>
      <c r="AU916" s="112" t="s">
        <v>240</v>
      </c>
    </row>
    <row r="917" spans="2:65" s="119" customFormat="1" x14ac:dyDescent="0.25">
      <c r="B917" s="120"/>
      <c r="D917" s="200" t="s">
        <v>867</v>
      </c>
      <c r="F917" s="472" t="s">
        <v>3533</v>
      </c>
      <c r="L917" s="120"/>
      <c r="M917" s="198"/>
      <c r="T917" s="199"/>
      <c r="AT917" s="112" t="s">
        <v>867</v>
      </c>
      <c r="AU917" s="112" t="s">
        <v>240</v>
      </c>
    </row>
    <row r="918" spans="2:65" s="202" customFormat="1" ht="11.25" x14ac:dyDescent="0.25">
      <c r="B918" s="203"/>
      <c r="D918" s="196" t="s">
        <v>869</v>
      </c>
      <c r="E918" s="204" t="s">
        <v>792</v>
      </c>
      <c r="F918" s="205" t="s">
        <v>3534</v>
      </c>
      <c r="H918" s="206">
        <v>0.75</v>
      </c>
      <c r="L918" s="203"/>
      <c r="M918" s="207"/>
      <c r="T918" s="208"/>
      <c r="AT918" s="204" t="s">
        <v>869</v>
      </c>
      <c r="AU918" s="204" t="s">
        <v>240</v>
      </c>
      <c r="AV918" s="202" t="s">
        <v>240</v>
      </c>
      <c r="AW918" s="202" t="s">
        <v>871</v>
      </c>
      <c r="AX918" s="202" t="s">
        <v>857</v>
      </c>
      <c r="AY918" s="204" t="s">
        <v>858</v>
      </c>
    </row>
    <row r="919" spans="2:65" s="119" customFormat="1" ht="21.75" customHeight="1" x14ac:dyDescent="0.25">
      <c r="B919" s="120"/>
      <c r="C919" s="418" t="s">
        <v>1939</v>
      </c>
      <c r="D919" s="418" t="s">
        <v>512</v>
      </c>
      <c r="E919" s="419" t="s">
        <v>3535</v>
      </c>
      <c r="F919" s="420" t="s">
        <v>3536</v>
      </c>
      <c r="G919" s="421" t="s">
        <v>66</v>
      </c>
      <c r="H919" s="422">
        <v>3.7050000000000001</v>
      </c>
      <c r="I919" s="423"/>
      <c r="J919" s="423">
        <f>ROUND(I919*H919,2)</f>
        <v>0</v>
      </c>
      <c r="K919" s="420" t="s">
        <v>862</v>
      </c>
      <c r="L919" s="120"/>
      <c r="M919" s="190" t="s">
        <v>792</v>
      </c>
      <c r="N919" s="191" t="s">
        <v>809</v>
      </c>
      <c r="O919" s="192">
        <v>2</v>
      </c>
      <c r="P919" s="192">
        <f>O919*H919</f>
        <v>7.41</v>
      </c>
      <c r="Q919" s="192">
        <v>1.916E-2</v>
      </c>
      <c r="R919" s="192">
        <f>Q919*H919</f>
        <v>7.0987800000000004E-2</v>
      </c>
      <c r="S919" s="192">
        <v>0</v>
      </c>
      <c r="T919" s="193">
        <f>S919*H919</f>
        <v>0</v>
      </c>
      <c r="AR919" s="194" t="s">
        <v>955</v>
      </c>
      <c r="AT919" s="194" t="s">
        <v>512</v>
      </c>
      <c r="AU919" s="194" t="s">
        <v>240</v>
      </c>
      <c r="AY919" s="112" t="s">
        <v>858</v>
      </c>
      <c r="BE919" s="195">
        <f>IF(N919="základní",J919,0)</f>
        <v>0</v>
      </c>
      <c r="BF919" s="195">
        <f>IF(N919="snížená",J919,0)</f>
        <v>0</v>
      </c>
      <c r="BG919" s="195">
        <f>IF(N919="zákl. přenesená",J919,0)</f>
        <v>0</v>
      </c>
      <c r="BH919" s="195">
        <f>IF(N919="sníž. přenesená",J919,0)</f>
        <v>0</v>
      </c>
      <c r="BI919" s="195">
        <f>IF(N919="nulová",J919,0)</f>
        <v>0</v>
      </c>
      <c r="BJ919" s="112" t="s">
        <v>544</v>
      </c>
      <c r="BK919" s="195">
        <f>ROUND(I919*H919,2)</f>
        <v>0</v>
      </c>
      <c r="BL919" s="112" t="s">
        <v>955</v>
      </c>
      <c r="BM919" s="194" t="s">
        <v>3537</v>
      </c>
    </row>
    <row r="920" spans="2:65" s="119" customFormat="1" ht="19.5" x14ac:dyDescent="0.25">
      <c r="B920" s="120"/>
      <c r="D920" s="196" t="s">
        <v>865</v>
      </c>
      <c r="F920" s="197" t="s">
        <v>3538</v>
      </c>
      <c r="L920" s="120"/>
      <c r="M920" s="198"/>
      <c r="T920" s="199"/>
      <c r="AT920" s="112" t="s">
        <v>865</v>
      </c>
      <c r="AU920" s="112" t="s">
        <v>240</v>
      </c>
    </row>
    <row r="921" spans="2:65" s="119" customFormat="1" x14ac:dyDescent="0.25">
      <c r="B921" s="120"/>
      <c r="D921" s="200" t="s">
        <v>867</v>
      </c>
      <c r="F921" s="472" t="s">
        <v>3539</v>
      </c>
      <c r="L921" s="120"/>
      <c r="M921" s="198"/>
      <c r="T921" s="199"/>
      <c r="AT921" s="112" t="s">
        <v>867</v>
      </c>
      <c r="AU921" s="112" t="s">
        <v>240</v>
      </c>
    </row>
    <row r="922" spans="2:65" s="119" customFormat="1" ht="19.5" x14ac:dyDescent="0.25">
      <c r="B922" s="120"/>
      <c r="D922" s="196" t="s">
        <v>1943</v>
      </c>
      <c r="F922" s="218" t="s">
        <v>3527</v>
      </c>
      <c r="L922" s="120"/>
      <c r="M922" s="198"/>
      <c r="T922" s="199"/>
      <c r="AT922" s="112" t="s">
        <v>1943</v>
      </c>
      <c r="AU922" s="112" t="s">
        <v>240</v>
      </c>
    </row>
    <row r="923" spans="2:65" s="202" customFormat="1" ht="11.25" x14ac:dyDescent="0.25">
      <c r="B923" s="203"/>
      <c r="D923" s="196" t="s">
        <v>869</v>
      </c>
      <c r="E923" s="204" t="s">
        <v>792</v>
      </c>
      <c r="F923" s="205" t="s">
        <v>3540</v>
      </c>
      <c r="H923" s="206">
        <v>3.7050000000000001</v>
      </c>
      <c r="L923" s="203"/>
      <c r="M923" s="207"/>
      <c r="T923" s="208"/>
      <c r="AT923" s="204" t="s">
        <v>869</v>
      </c>
      <c r="AU923" s="204" t="s">
        <v>240</v>
      </c>
      <c r="AV923" s="202" t="s">
        <v>240</v>
      </c>
      <c r="AW923" s="202" t="s">
        <v>871</v>
      </c>
      <c r="AX923" s="202" t="s">
        <v>857</v>
      </c>
      <c r="AY923" s="204" t="s">
        <v>858</v>
      </c>
    </row>
    <row r="924" spans="2:65" s="119" customFormat="1" ht="24.2" customHeight="1" x14ac:dyDescent="0.25">
      <c r="B924" s="120"/>
      <c r="C924" s="418" t="s">
        <v>1945</v>
      </c>
      <c r="D924" s="418" t="s">
        <v>512</v>
      </c>
      <c r="E924" s="419" t="s">
        <v>2169</v>
      </c>
      <c r="F924" s="420" t="s">
        <v>2170</v>
      </c>
      <c r="G924" s="421" t="s">
        <v>63</v>
      </c>
      <c r="H924" s="422">
        <v>5.5149999999999997</v>
      </c>
      <c r="I924" s="423"/>
      <c r="J924" s="423">
        <f>ROUND(I924*H924,2)</f>
        <v>0</v>
      </c>
      <c r="K924" s="420" t="s">
        <v>862</v>
      </c>
      <c r="L924" s="120"/>
      <c r="M924" s="190" t="s">
        <v>792</v>
      </c>
      <c r="N924" s="191" t="s">
        <v>809</v>
      </c>
      <c r="O924" s="192">
        <v>1.5680000000000001</v>
      </c>
      <c r="P924" s="192">
        <f>O924*H924</f>
        <v>8.6475200000000001</v>
      </c>
      <c r="Q924" s="192">
        <v>0</v>
      </c>
      <c r="R924" s="192">
        <f>Q924*H924</f>
        <v>0</v>
      </c>
      <c r="S924" s="192">
        <v>0</v>
      </c>
      <c r="T924" s="193">
        <f>S924*H924</f>
        <v>0</v>
      </c>
      <c r="AR924" s="194" t="s">
        <v>955</v>
      </c>
      <c r="AT924" s="194" t="s">
        <v>512</v>
      </c>
      <c r="AU924" s="194" t="s">
        <v>240</v>
      </c>
      <c r="AY924" s="112" t="s">
        <v>858</v>
      </c>
      <c r="BE924" s="195">
        <f>IF(N924="základní",J924,0)</f>
        <v>0</v>
      </c>
      <c r="BF924" s="195">
        <f>IF(N924="snížená",J924,0)</f>
        <v>0</v>
      </c>
      <c r="BG924" s="195">
        <f>IF(N924="zákl. přenesená",J924,0)</f>
        <v>0</v>
      </c>
      <c r="BH924" s="195">
        <f>IF(N924="sníž. přenesená",J924,0)</f>
        <v>0</v>
      </c>
      <c r="BI924" s="195">
        <f>IF(N924="nulová",J924,0)</f>
        <v>0</v>
      </c>
      <c r="BJ924" s="112" t="s">
        <v>544</v>
      </c>
      <c r="BK924" s="195">
        <f>ROUND(I924*H924,2)</f>
        <v>0</v>
      </c>
      <c r="BL924" s="112" t="s">
        <v>955</v>
      </c>
      <c r="BM924" s="194" t="s">
        <v>3541</v>
      </c>
    </row>
    <row r="925" spans="2:65" s="119" customFormat="1" ht="39" x14ac:dyDescent="0.25">
      <c r="B925" s="120"/>
      <c r="D925" s="196" t="s">
        <v>865</v>
      </c>
      <c r="F925" s="197" t="s">
        <v>2172</v>
      </c>
      <c r="L925" s="120"/>
      <c r="M925" s="198"/>
      <c r="T925" s="199"/>
      <c r="AT925" s="112" t="s">
        <v>865</v>
      </c>
      <c r="AU925" s="112" t="s">
        <v>240</v>
      </c>
    </row>
    <row r="926" spans="2:65" s="119" customFormat="1" x14ac:dyDescent="0.25">
      <c r="B926" s="120"/>
      <c r="D926" s="200" t="s">
        <v>867</v>
      </c>
      <c r="F926" s="472" t="s">
        <v>2173</v>
      </c>
      <c r="L926" s="120"/>
      <c r="M926" s="198"/>
      <c r="T926" s="199"/>
      <c r="AT926" s="112" t="s">
        <v>867</v>
      </c>
      <c r="AU926" s="112" t="s">
        <v>240</v>
      </c>
    </row>
    <row r="927" spans="2:65" s="171" customFormat="1" ht="22.9" customHeight="1" x14ac:dyDescent="0.2">
      <c r="B927" s="172"/>
      <c r="D927" s="173" t="s">
        <v>854</v>
      </c>
      <c r="E927" s="181" t="s">
        <v>2174</v>
      </c>
      <c r="F927" s="181" t="s">
        <v>2175</v>
      </c>
      <c r="J927" s="182">
        <f>BK927</f>
        <v>0</v>
      </c>
      <c r="L927" s="172"/>
      <c r="M927" s="176"/>
      <c r="P927" s="177">
        <f>SUM(P928:P956)</f>
        <v>152.24552600000001</v>
      </c>
      <c r="R927" s="177">
        <f>SUM(R928:R956)</f>
        <v>0.31697249999999993</v>
      </c>
      <c r="T927" s="178">
        <f>SUM(T928:T956)</f>
        <v>0</v>
      </c>
      <c r="AR927" s="173" t="s">
        <v>240</v>
      </c>
      <c r="AT927" s="179" t="s">
        <v>854</v>
      </c>
      <c r="AU927" s="179" t="s">
        <v>544</v>
      </c>
      <c r="AY927" s="173" t="s">
        <v>858</v>
      </c>
      <c r="BK927" s="180">
        <f>SUM(BK928:BK956)</f>
        <v>0</v>
      </c>
    </row>
    <row r="928" spans="2:65" s="119" customFormat="1" ht="33" customHeight="1" x14ac:dyDescent="0.25">
      <c r="B928" s="120"/>
      <c r="C928" s="418" t="s">
        <v>1949</v>
      </c>
      <c r="D928" s="418" t="s">
        <v>512</v>
      </c>
      <c r="E928" s="419" t="s">
        <v>3542</v>
      </c>
      <c r="F928" s="420" t="s">
        <v>3543</v>
      </c>
      <c r="G928" s="421" t="s">
        <v>85</v>
      </c>
      <c r="H928" s="422">
        <v>122</v>
      </c>
      <c r="I928" s="423"/>
      <c r="J928" s="423">
        <f>ROUND(I928*H928,2)</f>
        <v>0</v>
      </c>
      <c r="K928" s="420" t="s">
        <v>862</v>
      </c>
      <c r="L928" s="120"/>
      <c r="M928" s="190" t="s">
        <v>792</v>
      </c>
      <c r="N928" s="191" t="s">
        <v>809</v>
      </c>
      <c r="O928" s="192">
        <v>0.995</v>
      </c>
      <c r="P928" s="192">
        <f>O928*H928</f>
        <v>121.39</v>
      </c>
      <c r="Q928" s="192">
        <v>1.89E-3</v>
      </c>
      <c r="R928" s="192">
        <f>Q928*H928</f>
        <v>0.23058000000000001</v>
      </c>
      <c r="S928" s="192">
        <v>0</v>
      </c>
      <c r="T928" s="193">
        <f>S928*H928</f>
        <v>0</v>
      </c>
      <c r="AR928" s="194" t="s">
        <v>955</v>
      </c>
      <c r="AT928" s="194" t="s">
        <v>512</v>
      </c>
      <c r="AU928" s="194" t="s">
        <v>240</v>
      </c>
      <c r="AY928" s="112" t="s">
        <v>858</v>
      </c>
      <c r="BE928" s="195">
        <f>IF(N928="základní",J928,0)</f>
        <v>0</v>
      </c>
      <c r="BF928" s="195">
        <f>IF(N928="snížená",J928,0)</f>
        <v>0</v>
      </c>
      <c r="BG928" s="195">
        <f>IF(N928="zákl. přenesená",J928,0)</f>
        <v>0</v>
      </c>
      <c r="BH928" s="195">
        <f>IF(N928="sníž. přenesená",J928,0)</f>
        <v>0</v>
      </c>
      <c r="BI928" s="195">
        <f>IF(N928="nulová",J928,0)</f>
        <v>0</v>
      </c>
      <c r="BJ928" s="112" t="s">
        <v>544</v>
      </c>
      <c r="BK928" s="195">
        <f>ROUND(I928*H928,2)</f>
        <v>0</v>
      </c>
      <c r="BL928" s="112" t="s">
        <v>955</v>
      </c>
      <c r="BM928" s="194" t="s">
        <v>3544</v>
      </c>
    </row>
    <row r="929" spans="2:65" s="119" customFormat="1" ht="19.5" x14ac:dyDescent="0.25">
      <c r="B929" s="120"/>
      <c r="D929" s="196" t="s">
        <v>865</v>
      </c>
      <c r="F929" s="197" t="s">
        <v>3545</v>
      </c>
      <c r="L929" s="120"/>
      <c r="M929" s="198"/>
      <c r="T929" s="199"/>
      <c r="AT929" s="112" t="s">
        <v>865</v>
      </c>
      <c r="AU929" s="112" t="s">
        <v>240</v>
      </c>
    </row>
    <row r="930" spans="2:65" s="119" customFormat="1" x14ac:dyDescent="0.25">
      <c r="B930" s="120"/>
      <c r="D930" s="200" t="s">
        <v>867</v>
      </c>
      <c r="F930" s="472" t="s">
        <v>3546</v>
      </c>
      <c r="L930" s="120"/>
      <c r="M930" s="198"/>
      <c r="T930" s="199"/>
      <c r="AT930" s="112" t="s">
        <v>867</v>
      </c>
      <c r="AU930" s="112" t="s">
        <v>240</v>
      </c>
    </row>
    <row r="931" spans="2:65" s="202" customFormat="1" ht="11.25" x14ac:dyDescent="0.25">
      <c r="B931" s="203"/>
      <c r="D931" s="196" t="s">
        <v>869</v>
      </c>
      <c r="E931" s="204" t="s">
        <v>792</v>
      </c>
      <c r="F931" s="205" t="s">
        <v>3547</v>
      </c>
      <c r="H931" s="206">
        <v>122</v>
      </c>
      <c r="L931" s="203"/>
      <c r="M931" s="207"/>
      <c r="T931" s="208"/>
      <c r="AT931" s="204" t="s">
        <v>869</v>
      </c>
      <c r="AU931" s="204" t="s">
        <v>240</v>
      </c>
      <c r="AV931" s="202" t="s">
        <v>240</v>
      </c>
      <c r="AW931" s="202" t="s">
        <v>871</v>
      </c>
      <c r="AX931" s="202" t="s">
        <v>857</v>
      </c>
      <c r="AY931" s="204" t="s">
        <v>858</v>
      </c>
    </row>
    <row r="932" spans="2:65" s="119" customFormat="1" ht="24.2" customHeight="1" x14ac:dyDescent="0.25">
      <c r="B932" s="120"/>
      <c r="C932" s="418" t="s">
        <v>1956</v>
      </c>
      <c r="D932" s="418" t="s">
        <v>512</v>
      </c>
      <c r="E932" s="419" t="s">
        <v>2177</v>
      </c>
      <c r="F932" s="420" t="s">
        <v>2178</v>
      </c>
      <c r="G932" s="421" t="s">
        <v>85</v>
      </c>
      <c r="H932" s="422">
        <v>59.55</v>
      </c>
      <c r="I932" s="423"/>
      <c r="J932" s="423">
        <f>ROUND(I932*H932,2)</f>
        <v>0</v>
      </c>
      <c r="K932" s="420" t="s">
        <v>862</v>
      </c>
      <c r="L932" s="120"/>
      <c r="M932" s="190" t="s">
        <v>792</v>
      </c>
      <c r="N932" s="191" t="s">
        <v>809</v>
      </c>
      <c r="O932" s="192">
        <v>0.315</v>
      </c>
      <c r="P932" s="192">
        <f>O932*H932</f>
        <v>18.75825</v>
      </c>
      <c r="Q932" s="192">
        <v>9.1E-4</v>
      </c>
      <c r="R932" s="192">
        <f>Q932*H932</f>
        <v>5.4190499999999996E-2</v>
      </c>
      <c r="S932" s="192">
        <v>0</v>
      </c>
      <c r="T932" s="193">
        <f>S932*H932</f>
        <v>0</v>
      </c>
      <c r="AR932" s="194" t="s">
        <v>955</v>
      </c>
      <c r="AT932" s="194" t="s">
        <v>512</v>
      </c>
      <c r="AU932" s="194" t="s">
        <v>240</v>
      </c>
      <c r="AY932" s="112" t="s">
        <v>858</v>
      </c>
      <c r="BE932" s="195">
        <f>IF(N932="základní",J932,0)</f>
        <v>0</v>
      </c>
      <c r="BF932" s="195">
        <f>IF(N932="snížená",J932,0)</f>
        <v>0</v>
      </c>
      <c r="BG932" s="195">
        <f>IF(N932="zákl. přenesená",J932,0)</f>
        <v>0</v>
      </c>
      <c r="BH932" s="195">
        <f>IF(N932="sníž. přenesená",J932,0)</f>
        <v>0</v>
      </c>
      <c r="BI932" s="195">
        <f>IF(N932="nulová",J932,0)</f>
        <v>0</v>
      </c>
      <c r="BJ932" s="112" t="s">
        <v>544</v>
      </c>
      <c r="BK932" s="195">
        <f>ROUND(I932*H932,2)</f>
        <v>0</v>
      </c>
      <c r="BL932" s="112" t="s">
        <v>955</v>
      </c>
      <c r="BM932" s="194" t="s">
        <v>3548</v>
      </c>
    </row>
    <row r="933" spans="2:65" s="119" customFormat="1" ht="19.5" x14ac:dyDescent="0.25">
      <c r="B933" s="120"/>
      <c r="D933" s="196" t="s">
        <v>865</v>
      </c>
      <c r="F933" s="197" t="s">
        <v>2180</v>
      </c>
      <c r="L933" s="120"/>
      <c r="M933" s="198"/>
      <c r="T933" s="199"/>
      <c r="AT933" s="112" t="s">
        <v>865</v>
      </c>
      <c r="AU933" s="112" t="s">
        <v>240</v>
      </c>
    </row>
    <row r="934" spans="2:65" s="119" customFormat="1" x14ac:dyDescent="0.25">
      <c r="B934" s="120"/>
      <c r="D934" s="200" t="s">
        <v>867</v>
      </c>
      <c r="F934" s="472" t="s">
        <v>2181</v>
      </c>
      <c r="L934" s="120"/>
      <c r="M934" s="198"/>
      <c r="T934" s="199"/>
      <c r="AT934" s="112" t="s">
        <v>867</v>
      </c>
      <c r="AU934" s="112" t="s">
        <v>240</v>
      </c>
    </row>
    <row r="935" spans="2:65" s="119" customFormat="1" ht="19.5" x14ac:dyDescent="0.25">
      <c r="B935" s="120"/>
      <c r="D935" s="196" t="s">
        <v>1943</v>
      </c>
      <c r="F935" s="218" t="s">
        <v>2182</v>
      </c>
      <c r="L935" s="120"/>
      <c r="M935" s="198"/>
      <c r="T935" s="199"/>
      <c r="AT935" s="112" t="s">
        <v>1943</v>
      </c>
      <c r="AU935" s="112" t="s">
        <v>240</v>
      </c>
    </row>
    <row r="936" spans="2:65" s="202" customFormat="1" ht="11.25" x14ac:dyDescent="0.25">
      <c r="B936" s="203"/>
      <c r="D936" s="196" t="s">
        <v>869</v>
      </c>
      <c r="E936" s="204" t="s">
        <v>792</v>
      </c>
      <c r="F936" s="205" t="s">
        <v>3549</v>
      </c>
      <c r="H936" s="206">
        <v>3.45</v>
      </c>
      <c r="L936" s="203"/>
      <c r="M936" s="207"/>
      <c r="T936" s="208"/>
      <c r="AT936" s="204" t="s">
        <v>869</v>
      </c>
      <c r="AU936" s="204" t="s">
        <v>240</v>
      </c>
      <c r="AV936" s="202" t="s">
        <v>240</v>
      </c>
      <c r="AW936" s="202" t="s">
        <v>871</v>
      </c>
      <c r="AX936" s="202" t="s">
        <v>857</v>
      </c>
      <c r="AY936" s="204" t="s">
        <v>858</v>
      </c>
    </row>
    <row r="937" spans="2:65" s="202" customFormat="1" ht="11.25" x14ac:dyDescent="0.25">
      <c r="B937" s="203"/>
      <c r="D937" s="196" t="s">
        <v>869</v>
      </c>
      <c r="E937" s="204" t="s">
        <v>792</v>
      </c>
      <c r="F937" s="205" t="s">
        <v>3550</v>
      </c>
      <c r="H937" s="206">
        <v>24.2</v>
      </c>
      <c r="L937" s="203"/>
      <c r="M937" s="207"/>
      <c r="T937" s="208"/>
      <c r="AT937" s="204" t="s">
        <v>869</v>
      </c>
      <c r="AU937" s="204" t="s">
        <v>240</v>
      </c>
      <c r="AV937" s="202" t="s">
        <v>240</v>
      </c>
      <c r="AW937" s="202" t="s">
        <v>871</v>
      </c>
      <c r="AX937" s="202" t="s">
        <v>857</v>
      </c>
      <c r="AY937" s="204" t="s">
        <v>858</v>
      </c>
    </row>
    <row r="938" spans="2:65" s="202" customFormat="1" ht="11.25" x14ac:dyDescent="0.25">
      <c r="B938" s="203"/>
      <c r="D938" s="196" t="s">
        <v>869</v>
      </c>
      <c r="E938" s="204" t="s">
        <v>792</v>
      </c>
      <c r="F938" s="205" t="s">
        <v>3551</v>
      </c>
      <c r="H938" s="206">
        <v>10.5</v>
      </c>
      <c r="L938" s="203"/>
      <c r="M938" s="207"/>
      <c r="T938" s="208"/>
      <c r="AT938" s="204" t="s">
        <v>869</v>
      </c>
      <c r="AU938" s="204" t="s">
        <v>240</v>
      </c>
      <c r="AV938" s="202" t="s">
        <v>240</v>
      </c>
      <c r="AW938" s="202" t="s">
        <v>871</v>
      </c>
      <c r="AX938" s="202" t="s">
        <v>857</v>
      </c>
      <c r="AY938" s="204" t="s">
        <v>858</v>
      </c>
    </row>
    <row r="939" spans="2:65" s="202" customFormat="1" ht="11.25" x14ac:dyDescent="0.25">
      <c r="B939" s="203"/>
      <c r="D939" s="196" t="s">
        <v>869</v>
      </c>
      <c r="E939" s="204" t="s">
        <v>792</v>
      </c>
      <c r="F939" s="205" t="s">
        <v>3552</v>
      </c>
      <c r="H939" s="206">
        <v>18.05</v>
      </c>
      <c r="L939" s="203"/>
      <c r="M939" s="207"/>
      <c r="T939" s="208"/>
      <c r="AT939" s="204" t="s">
        <v>869</v>
      </c>
      <c r="AU939" s="204" t="s">
        <v>240</v>
      </c>
      <c r="AV939" s="202" t="s">
        <v>240</v>
      </c>
      <c r="AW939" s="202" t="s">
        <v>871</v>
      </c>
      <c r="AX939" s="202" t="s">
        <v>857</v>
      </c>
      <c r="AY939" s="204" t="s">
        <v>858</v>
      </c>
    </row>
    <row r="940" spans="2:65" s="202" customFormat="1" ht="11.25" x14ac:dyDescent="0.25">
      <c r="B940" s="203"/>
      <c r="D940" s="196" t="s">
        <v>869</v>
      </c>
      <c r="E940" s="204" t="s">
        <v>792</v>
      </c>
      <c r="F940" s="205" t="s">
        <v>3553</v>
      </c>
      <c r="H940" s="206">
        <v>3.35</v>
      </c>
      <c r="L940" s="203"/>
      <c r="M940" s="207"/>
      <c r="T940" s="208"/>
      <c r="AT940" s="204" t="s">
        <v>869</v>
      </c>
      <c r="AU940" s="204" t="s">
        <v>240</v>
      </c>
      <c r="AV940" s="202" t="s">
        <v>240</v>
      </c>
      <c r="AW940" s="202" t="s">
        <v>871</v>
      </c>
      <c r="AX940" s="202" t="s">
        <v>857</v>
      </c>
      <c r="AY940" s="204" t="s">
        <v>858</v>
      </c>
    </row>
    <row r="941" spans="2:65" s="119" customFormat="1" ht="24.2" customHeight="1" x14ac:dyDescent="0.25">
      <c r="B941" s="120"/>
      <c r="C941" s="418" t="s">
        <v>1963</v>
      </c>
      <c r="D941" s="418" t="s">
        <v>512</v>
      </c>
      <c r="E941" s="419" t="s">
        <v>3554</v>
      </c>
      <c r="F941" s="420" t="s">
        <v>3555</v>
      </c>
      <c r="G941" s="421" t="s">
        <v>85</v>
      </c>
      <c r="H941" s="422">
        <v>46</v>
      </c>
      <c r="I941" s="423"/>
      <c r="J941" s="423">
        <f>ROUND(I941*H941,2)</f>
        <v>0</v>
      </c>
      <c r="K941" s="420" t="s">
        <v>862</v>
      </c>
      <c r="L941" s="120"/>
      <c r="M941" s="190" t="s">
        <v>792</v>
      </c>
      <c r="N941" s="191" t="s">
        <v>809</v>
      </c>
      <c r="O941" s="192">
        <v>0.215</v>
      </c>
      <c r="P941" s="192">
        <f>O941*H941</f>
        <v>9.89</v>
      </c>
      <c r="Q941" s="192">
        <v>5.9000000000000003E-4</v>
      </c>
      <c r="R941" s="192">
        <f>Q941*H941</f>
        <v>2.7140000000000001E-2</v>
      </c>
      <c r="S941" s="192">
        <v>0</v>
      </c>
      <c r="T941" s="193">
        <f>S941*H941</f>
        <v>0</v>
      </c>
      <c r="AR941" s="194" t="s">
        <v>955</v>
      </c>
      <c r="AT941" s="194" t="s">
        <v>512</v>
      </c>
      <c r="AU941" s="194" t="s">
        <v>240</v>
      </c>
      <c r="AY941" s="112" t="s">
        <v>858</v>
      </c>
      <c r="BE941" s="195">
        <f>IF(N941="základní",J941,0)</f>
        <v>0</v>
      </c>
      <c r="BF941" s="195">
        <f>IF(N941="snížená",J941,0)</f>
        <v>0</v>
      </c>
      <c r="BG941" s="195">
        <f>IF(N941="zákl. přenesená",J941,0)</f>
        <v>0</v>
      </c>
      <c r="BH941" s="195">
        <f>IF(N941="sníž. přenesená",J941,0)</f>
        <v>0</v>
      </c>
      <c r="BI941" s="195">
        <f>IF(N941="nulová",J941,0)</f>
        <v>0</v>
      </c>
      <c r="BJ941" s="112" t="s">
        <v>544</v>
      </c>
      <c r="BK941" s="195">
        <f>ROUND(I941*H941,2)</f>
        <v>0</v>
      </c>
      <c r="BL941" s="112" t="s">
        <v>955</v>
      </c>
      <c r="BM941" s="194" t="s">
        <v>3556</v>
      </c>
    </row>
    <row r="942" spans="2:65" s="119" customFormat="1" ht="19.5" x14ac:dyDescent="0.25">
      <c r="B942" s="120"/>
      <c r="D942" s="196" t="s">
        <v>865</v>
      </c>
      <c r="F942" s="197" t="s">
        <v>3557</v>
      </c>
      <c r="L942" s="120"/>
      <c r="M942" s="198"/>
      <c r="T942" s="199"/>
      <c r="AT942" s="112" t="s">
        <v>865</v>
      </c>
      <c r="AU942" s="112" t="s">
        <v>240</v>
      </c>
    </row>
    <row r="943" spans="2:65" s="119" customFormat="1" x14ac:dyDescent="0.25">
      <c r="B943" s="120"/>
      <c r="D943" s="200" t="s">
        <v>867</v>
      </c>
      <c r="F943" s="472" t="s">
        <v>3558</v>
      </c>
      <c r="L943" s="120"/>
      <c r="M943" s="198"/>
      <c r="T943" s="199"/>
      <c r="AT943" s="112" t="s">
        <v>867</v>
      </c>
      <c r="AU943" s="112" t="s">
        <v>240</v>
      </c>
    </row>
    <row r="944" spans="2:65" s="202" customFormat="1" ht="11.25" x14ac:dyDescent="0.25">
      <c r="B944" s="203"/>
      <c r="D944" s="196" t="s">
        <v>869</v>
      </c>
      <c r="E944" s="204" t="s">
        <v>792</v>
      </c>
      <c r="F944" s="205" t="s">
        <v>3559</v>
      </c>
      <c r="H944" s="206">
        <v>44</v>
      </c>
      <c r="L944" s="203"/>
      <c r="M944" s="207"/>
      <c r="T944" s="208"/>
      <c r="AT944" s="204" t="s">
        <v>869</v>
      </c>
      <c r="AU944" s="204" t="s">
        <v>240</v>
      </c>
      <c r="AV944" s="202" t="s">
        <v>240</v>
      </c>
      <c r="AW944" s="202" t="s">
        <v>871</v>
      </c>
      <c r="AX944" s="202" t="s">
        <v>857</v>
      </c>
      <c r="AY944" s="204" t="s">
        <v>858</v>
      </c>
    </row>
    <row r="945" spans="2:65" s="202" customFormat="1" ht="11.25" x14ac:dyDescent="0.25">
      <c r="B945" s="203"/>
      <c r="D945" s="196" t="s">
        <v>869</v>
      </c>
      <c r="E945" s="204" t="s">
        <v>792</v>
      </c>
      <c r="F945" s="205" t="s">
        <v>3560</v>
      </c>
      <c r="H945" s="206">
        <v>2</v>
      </c>
      <c r="L945" s="203"/>
      <c r="M945" s="207"/>
      <c r="T945" s="208"/>
      <c r="AT945" s="204" t="s">
        <v>869</v>
      </c>
      <c r="AU945" s="204" t="s">
        <v>240</v>
      </c>
      <c r="AV945" s="202" t="s">
        <v>240</v>
      </c>
      <c r="AW945" s="202" t="s">
        <v>871</v>
      </c>
      <c r="AX945" s="202" t="s">
        <v>857</v>
      </c>
      <c r="AY945" s="204" t="s">
        <v>858</v>
      </c>
    </row>
    <row r="946" spans="2:65" s="119" customFormat="1" ht="24.2" customHeight="1" x14ac:dyDescent="0.25">
      <c r="B946" s="120"/>
      <c r="C946" s="418" t="s">
        <v>1984</v>
      </c>
      <c r="D946" s="418" t="s">
        <v>512</v>
      </c>
      <c r="E946" s="419" t="s">
        <v>3561</v>
      </c>
      <c r="F946" s="420" t="s">
        <v>3562</v>
      </c>
      <c r="G946" s="421" t="s">
        <v>66</v>
      </c>
      <c r="H946" s="422">
        <v>0.6</v>
      </c>
      <c r="I946" s="423"/>
      <c r="J946" s="423">
        <f>ROUND(I946*H946,2)</f>
        <v>0</v>
      </c>
      <c r="K946" s="420" t="s">
        <v>862</v>
      </c>
      <c r="L946" s="120"/>
      <c r="M946" s="190" t="s">
        <v>792</v>
      </c>
      <c r="N946" s="191" t="s">
        <v>809</v>
      </c>
      <c r="O946" s="192">
        <v>1.593</v>
      </c>
      <c r="P946" s="192">
        <f>O946*H946</f>
        <v>0.95579999999999998</v>
      </c>
      <c r="Q946" s="192">
        <v>2.3700000000000001E-3</v>
      </c>
      <c r="R946" s="192">
        <f>Q946*H946</f>
        <v>1.4220000000000001E-3</v>
      </c>
      <c r="S946" s="192">
        <v>0</v>
      </c>
      <c r="T946" s="193">
        <f>S946*H946</f>
        <v>0</v>
      </c>
      <c r="AR946" s="194" t="s">
        <v>955</v>
      </c>
      <c r="AT946" s="194" t="s">
        <v>512</v>
      </c>
      <c r="AU946" s="194" t="s">
        <v>240</v>
      </c>
      <c r="AY946" s="112" t="s">
        <v>858</v>
      </c>
      <c r="BE946" s="195">
        <f>IF(N946="základní",J946,0)</f>
        <v>0</v>
      </c>
      <c r="BF946" s="195">
        <f>IF(N946="snížená",J946,0)</f>
        <v>0</v>
      </c>
      <c r="BG946" s="195">
        <f>IF(N946="zákl. přenesená",J946,0)</f>
        <v>0</v>
      </c>
      <c r="BH946" s="195">
        <f>IF(N946="sníž. přenesená",J946,0)</f>
        <v>0</v>
      </c>
      <c r="BI946" s="195">
        <f>IF(N946="nulová",J946,0)</f>
        <v>0</v>
      </c>
      <c r="BJ946" s="112" t="s">
        <v>544</v>
      </c>
      <c r="BK946" s="195">
        <f>ROUND(I946*H946,2)</f>
        <v>0</v>
      </c>
      <c r="BL946" s="112" t="s">
        <v>955</v>
      </c>
      <c r="BM946" s="194" t="s">
        <v>3563</v>
      </c>
    </row>
    <row r="947" spans="2:65" s="119" customFormat="1" ht="19.5" x14ac:dyDescent="0.25">
      <c r="B947" s="120"/>
      <c r="D947" s="196" t="s">
        <v>865</v>
      </c>
      <c r="F947" s="197" t="s">
        <v>3564</v>
      </c>
      <c r="L947" s="120"/>
      <c r="M947" s="198"/>
      <c r="T947" s="199"/>
      <c r="AT947" s="112" t="s">
        <v>865</v>
      </c>
      <c r="AU947" s="112" t="s">
        <v>240</v>
      </c>
    </row>
    <row r="948" spans="2:65" s="119" customFormat="1" x14ac:dyDescent="0.25">
      <c r="B948" s="120"/>
      <c r="D948" s="200" t="s">
        <v>867</v>
      </c>
      <c r="F948" s="472" t="s">
        <v>3565</v>
      </c>
      <c r="L948" s="120"/>
      <c r="M948" s="198"/>
      <c r="T948" s="199"/>
      <c r="AT948" s="112" t="s">
        <v>867</v>
      </c>
      <c r="AU948" s="112" t="s">
        <v>240</v>
      </c>
    </row>
    <row r="949" spans="2:65" s="202" customFormat="1" ht="11.25" x14ac:dyDescent="0.25">
      <c r="B949" s="203"/>
      <c r="D949" s="196" t="s">
        <v>869</v>
      </c>
      <c r="E949" s="204" t="s">
        <v>792</v>
      </c>
      <c r="F949" s="205" t="s">
        <v>3566</v>
      </c>
      <c r="H949" s="206">
        <v>0.6</v>
      </c>
      <c r="L949" s="203"/>
      <c r="M949" s="207"/>
      <c r="T949" s="208"/>
      <c r="AT949" s="204" t="s">
        <v>869</v>
      </c>
      <c r="AU949" s="204" t="s">
        <v>240</v>
      </c>
      <c r="AV949" s="202" t="s">
        <v>240</v>
      </c>
      <c r="AW949" s="202" t="s">
        <v>871</v>
      </c>
      <c r="AX949" s="202" t="s">
        <v>544</v>
      </c>
      <c r="AY949" s="204" t="s">
        <v>858</v>
      </c>
    </row>
    <row r="950" spans="2:65" s="119" customFormat="1" ht="24.2" customHeight="1" x14ac:dyDescent="0.25">
      <c r="B950" s="120"/>
      <c r="C950" s="418" t="s">
        <v>1988</v>
      </c>
      <c r="D950" s="418" t="s">
        <v>512</v>
      </c>
      <c r="E950" s="419" t="s">
        <v>3567</v>
      </c>
      <c r="F950" s="420" t="s">
        <v>3568</v>
      </c>
      <c r="G950" s="421" t="s">
        <v>85</v>
      </c>
      <c r="H950" s="422">
        <v>1</v>
      </c>
      <c r="I950" s="423"/>
      <c r="J950" s="423">
        <f>ROUND(I950*H950,2)</f>
        <v>0</v>
      </c>
      <c r="K950" s="420" t="s">
        <v>862</v>
      </c>
      <c r="L950" s="120"/>
      <c r="M950" s="190" t="s">
        <v>792</v>
      </c>
      <c r="N950" s="191" t="s">
        <v>809</v>
      </c>
      <c r="O950" s="192">
        <v>0.35499999999999998</v>
      </c>
      <c r="P950" s="192">
        <f>O950*H950</f>
        <v>0.35499999999999998</v>
      </c>
      <c r="Q950" s="192">
        <v>3.64E-3</v>
      </c>
      <c r="R950" s="192">
        <f>Q950*H950</f>
        <v>3.64E-3</v>
      </c>
      <c r="S950" s="192">
        <v>0</v>
      </c>
      <c r="T950" s="193">
        <f>S950*H950</f>
        <v>0</v>
      </c>
      <c r="AR950" s="194" t="s">
        <v>955</v>
      </c>
      <c r="AT950" s="194" t="s">
        <v>512</v>
      </c>
      <c r="AU950" s="194" t="s">
        <v>240</v>
      </c>
      <c r="AY950" s="112" t="s">
        <v>858</v>
      </c>
      <c r="BE950" s="195">
        <f>IF(N950="základní",J950,0)</f>
        <v>0</v>
      </c>
      <c r="BF950" s="195">
        <f>IF(N950="snížená",J950,0)</f>
        <v>0</v>
      </c>
      <c r="BG950" s="195">
        <f>IF(N950="zákl. přenesená",J950,0)</f>
        <v>0</v>
      </c>
      <c r="BH950" s="195">
        <f>IF(N950="sníž. přenesená",J950,0)</f>
        <v>0</v>
      </c>
      <c r="BI950" s="195">
        <f>IF(N950="nulová",J950,0)</f>
        <v>0</v>
      </c>
      <c r="BJ950" s="112" t="s">
        <v>544</v>
      </c>
      <c r="BK950" s="195">
        <f>ROUND(I950*H950,2)</f>
        <v>0</v>
      </c>
      <c r="BL950" s="112" t="s">
        <v>955</v>
      </c>
      <c r="BM950" s="194" t="s">
        <v>3569</v>
      </c>
    </row>
    <row r="951" spans="2:65" s="119" customFormat="1" ht="19.5" x14ac:dyDescent="0.25">
      <c r="B951" s="120"/>
      <c r="D951" s="196" t="s">
        <v>865</v>
      </c>
      <c r="F951" s="197" t="s">
        <v>3570</v>
      </c>
      <c r="L951" s="120"/>
      <c r="M951" s="198"/>
      <c r="T951" s="199"/>
      <c r="AT951" s="112" t="s">
        <v>865</v>
      </c>
      <c r="AU951" s="112" t="s">
        <v>240</v>
      </c>
    </row>
    <row r="952" spans="2:65" s="119" customFormat="1" x14ac:dyDescent="0.25">
      <c r="B952" s="120"/>
      <c r="D952" s="200" t="s">
        <v>867</v>
      </c>
      <c r="F952" s="472" t="s">
        <v>3571</v>
      </c>
      <c r="L952" s="120"/>
      <c r="M952" s="198"/>
      <c r="T952" s="199"/>
      <c r="AT952" s="112" t="s">
        <v>867</v>
      </c>
      <c r="AU952" s="112" t="s">
        <v>240</v>
      </c>
    </row>
    <row r="953" spans="2:65" s="202" customFormat="1" ht="11.25" x14ac:dyDescent="0.25">
      <c r="B953" s="203"/>
      <c r="D953" s="196" t="s">
        <v>869</v>
      </c>
      <c r="E953" s="204" t="s">
        <v>792</v>
      </c>
      <c r="F953" s="205" t="s">
        <v>3572</v>
      </c>
      <c r="H953" s="206">
        <v>1</v>
      </c>
      <c r="L953" s="203"/>
      <c r="M953" s="207"/>
      <c r="T953" s="208"/>
      <c r="AT953" s="204" t="s">
        <v>869</v>
      </c>
      <c r="AU953" s="204" t="s">
        <v>240</v>
      </c>
      <c r="AV953" s="202" t="s">
        <v>240</v>
      </c>
      <c r="AW953" s="202" t="s">
        <v>871</v>
      </c>
      <c r="AX953" s="202" t="s">
        <v>544</v>
      </c>
      <c r="AY953" s="204" t="s">
        <v>858</v>
      </c>
    </row>
    <row r="954" spans="2:65" s="119" customFormat="1" ht="24.2" customHeight="1" x14ac:dyDescent="0.25">
      <c r="B954" s="120"/>
      <c r="C954" s="418" t="s">
        <v>1992</v>
      </c>
      <c r="D954" s="418" t="s">
        <v>512</v>
      </c>
      <c r="E954" s="419" t="s">
        <v>197</v>
      </c>
      <c r="F954" s="420" t="s">
        <v>198</v>
      </c>
      <c r="G954" s="421" t="s">
        <v>63</v>
      </c>
      <c r="H954" s="422">
        <v>0.317</v>
      </c>
      <c r="I954" s="423"/>
      <c r="J954" s="423">
        <f>ROUND(I954*H954,2)</f>
        <v>0</v>
      </c>
      <c r="K954" s="420" t="s">
        <v>862</v>
      </c>
      <c r="L954" s="120"/>
      <c r="M954" s="190" t="s">
        <v>792</v>
      </c>
      <c r="N954" s="191" t="s">
        <v>809</v>
      </c>
      <c r="O954" s="192">
        <v>2.8279999999999998</v>
      </c>
      <c r="P954" s="192">
        <f>O954*H954</f>
        <v>0.89647599999999994</v>
      </c>
      <c r="Q954" s="192">
        <v>0</v>
      </c>
      <c r="R954" s="192">
        <f>Q954*H954</f>
        <v>0</v>
      </c>
      <c r="S954" s="192">
        <v>0</v>
      </c>
      <c r="T954" s="193">
        <f>S954*H954</f>
        <v>0</v>
      </c>
      <c r="AR954" s="194" t="s">
        <v>955</v>
      </c>
      <c r="AT954" s="194" t="s">
        <v>512</v>
      </c>
      <c r="AU954" s="194" t="s">
        <v>240</v>
      </c>
      <c r="AY954" s="112" t="s">
        <v>858</v>
      </c>
      <c r="BE954" s="195">
        <f>IF(N954="základní",J954,0)</f>
        <v>0</v>
      </c>
      <c r="BF954" s="195">
        <f>IF(N954="snížená",J954,0)</f>
        <v>0</v>
      </c>
      <c r="BG954" s="195">
        <f>IF(N954="zákl. přenesená",J954,0)</f>
        <v>0</v>
      </c>
      <c r="BH954" s="195">
        <f>IF(N954="sníž. přenesená",J954,0)</f>
        <v>0</v>
      </c>
      <c r="BI954" s="195">
        <f>IF(N954="nulová",J954,0)</f>
        <v>0</v>
      </c>
      <c r="BJ954" s="112" t="s">
        <v>544</v>
      </c>
      <c r="BK954" s="195">
        <f>ROUND(I954*H954,2)</f>
        <v>0</v>
      </c>
      <c r="BL954" s="112" t="s">
        <v>955</v>
      </c>
      <c r="BM954" s="194" t="s">
        <v>3573</v>
      </c>
    </row>
    <row r="955" spans="2:65" s="119" customFormat="1" ht="29.25" x14ac:dyDescent="0.25">
      <c r="B955" s="120"/>
      <c r="D955" s="196" t="s">
        <v>865</v>
      </c>
      <c r="F955" s="197" t="s">
        <v>2189</v>
      </c>
      <c r="L955" s="120"/>
      <c r="M955" s="198"/>
      <c r="T955" s="199"/>
      <c r="AT955" s="112" t="s">
        <v>865</v>
      </c>
      <c r="AU955" s="112" t="s">
        <v>240</v>
      </c>
    </row>
    <row r="956" spans="2:65" s="119" customFormat="1" x14ac:dyDescent="0.25">
      <c r="B956" s="120"/>
      <c r="D956" s="200" t="s">
        <v>867</v>
      </c>
      <c r="F956" s="472" t="s">
        <v>2190</v>
      </c>
      <c r="L956" s="120"/>
      <c r="M956" s="198"/>
      <c r="T956" s="199"/>
      <c r="AT956" s="112" t="s">
        <v>867</v>
      </c>
      <c r="AU956" s="112" t="s">
        <v>240</v>
      </c>
    </row>
    <row r="957" spans="2:65" s="171" customFormat="1" ht="22.9" customHeight="1" x14ac:dyDescent="0.2">
      <c r="B957" s="172"/>
      <c r="D957" s="173" t="s">
        <v>854</v>
      </c>
      <c r="E957" s="181" t="s">
        <v>2191</v>
      </c>
      <c r="F957" s="181" t="s">
        <v>2192</v>
      </c>
      <c r="J957" s="182">
        <f>BK957</f>
        <v>0</v>
      </c>
      <c r="L957" s="172"/>
      <c r="M957" s="176"/>
      <c r="P957" s="177">
        <f>SUM(P958:P1001)</f>
        <v>54.309980000000003</v>
      </c>
      <c r="R957" s="177">
        <f>SUM(R958:R1001)</f>
        <v>0.45011200000000001</v>
      </c>
      <c r="T957" s="178">
        <f>SUM(T958:T1001)</f>
        <v>0</v>
      </c>
      <c r="AR957" s="173" t="s">
        <v>240</v>
      </c>
      <c r="AT957" s="179" t="s">
        <v>854</v>
      </c>
      <c r="AU957" s="179" t="s">
        <v>544</v>
      </c>
      <c r="AY957" s="173" t="s">
        <v>858</v>
      </c>
      <c r="BK957" s="180">
        <f>SUM(BK958:BK1001)</f>
        <v>0</v>
      </c>
    </row>
    <row r="958" spans="2:65" s="119" customFormat="1" ht="24.2" customHeight="1" x14ac:dyDescent="0.25">
      <c r="B958" s="120"/>
      <c r="C958" s="418" t="s">
        <v>1997</v>
      </c>
      <c r="D958" s="418" t="s">
        <v>512</v>
      </c>
      <c r="E958" s="419" t="s">
        <v>199</v>
      </c>
      <c r="F958" s="420" t="s">
        <v>200</v>
      </c>
      <c r="G958" s="421" t="s">
        <v>67</v>
      </c>
      <c r="H958" s="422">
        <v>14</v>
      </c>
      <c r="I958" s="423"/>
      <c r="J958" s="423">
        <f>ROUND(I958*H958,2)</f>
        <v>0</v>
      </c>
      <c r="K958" s="420" t="s">
        <v>862</v>
      </c>
      <c r="L958" s="120"/>
      <c r="M958" s="190" t="s">
        <v>792</v>
      </c>
      <c r="N958" s="191" t="s">
        <v>809</v>
      </c>
      <c r="O958" s="192">
        <v>1.825</v>
      </c>
      <c r="P958" s="192">
        <f>O958*H958</f>
        <v>25.55</v>
      </c>
      <c r="Q958" s="192">
        <v>0</v>
      </c>
      <c r="R958" s="192">
        <f>Q958*H958</f>
        <v>0</v>
      </c>
      <c r="S958" s="192">
        <v>0</v>
      </c>
      <c r="T958" s="193">
        <f>S958*H958</f>
        <v>0</v>
      </c>
      <c r="AR958" s="194" t="s">
        <v>955</v>
      </c>
      <c r="AT958" s="194" t="s">
        <v>512</v>
      </c>
      <c r="AU958" s="194" t="s">
        <v>240</v>
      </c>
      <c r="AY958" s="112" t="s">
        <v>858</v>
      </c>
      <c r="BE958" s="195">
        <f>IF(N958="základní",J958,0)</f>
        <v>0</v>
      </c>
      <c r="BF958" s="195">
        <f>IF(N958="snížená",J958,0)</f>
        <v>0</v>
      </c>
      <c r="BG958" s="195">
        <f>IF(N958="zákl. přenesená",J958,0)</f>
        <v>0</v>
      </c>
      <c r="BH958" s="195">
        <f>IF(N958="sníž. přenesená",J958,0)</f>
        <v>0</v>
      </c>
      <c r="BI958" s="195">
        <f>IF(N958="nulová",J958,0)</f>
        <v>0</v>
      </c>
      <c r="BJ958" s="112" t="s">
        <v>544</v>
      </c>
      <c r="BK958" s="195">
        <f>ROUND(I958*H958,2)</f>
        <v>0</v>
      </c>
      <c r="BL958" s="112" t="s">
        <v>955</v>
      </c>
      <c r="BM958" s="194" t="s">
        <v>3574</v>
      </c>
    </row>
    <row r="959" spans="2:65" s="119" customFormat="1" ht="29.25" x14ac:dyDescent="0.25">
      <c r="B959" s="120"/>
      <c r="D959" s="196" t="s">
        <v>865</v>
      </c>
      <c r="F959" s="197" t="s">
        <v>2195</v>
      </c>
      <c r="L959" s="120"/>
      <c r="M959" s="198"/>
      <c r="T959" s="199"/>
      <c r="AT959" s="112" t="s">
        <v>865</v>
      </c>
      <c r="AU959" s="112" t="s">
        <v>240</v>
      </c>
    </row>
    <row r="960" spans="2:65" s="119" customFormat="1" x14ac:dyDescent="0.25">
      <c r="B960" s="120"/>
      <c r="D960" s="200" t="s">
        <v>867</v>
      </c>
      <c r="F960" s="472" t="s">
        <v>2196</v>
      </c>
      <c r="L960" s="120"/>
      <c r="M960" s="198"/>
      <c r="T960" s="199"/>
      <c r="AT960" s="112" t="s">
        <v>867</v>
      </c>
      <c r="AU960" s="112" t="s">
        <v>240</v>
      </c>
    </row>
    <row r="961" spans="2:65" s="202" customFormat="1" ht="11.25" x14ac:dyDescent="0.25">
      <c r="B961" s="203"/>
      <c r="D961" s="196" t="s">
        <v>869</v>
      </c>
      <c r="E961" s="204" t="s">
        <v>792</v>
      </c>
      <c r="F961" s="205" t="s">
        <v>3269</v>
      </c>
      <c r="H961" s="206">
        <v>2</v>
      </c>
      <c r="L961" s="203"/>
      <c r="M961" s="207"/>
      <c r="T961" s="208"/>
      <c r="AT961" s="204" t="s">
        <v>869</v>
      </c>
      <c r="AU961" s="204" t="s">
        <v>240</v>
      </c>
      <c r="AV961" s="202" t="s">
        <v>240</v>
      </c>
      <c r="AW961" s="202" t="s">
        <v>871</v>
      </c>
      <c r="AX961" s="202" t="s">
        <v>857</v>
      </c>
      <c r="AY961" s="204" t="s">
        <v>858</v>
      </c>
    </row>
    <row r="962" spans="2:65" s="202" customFormat="1" ht="11.25" x14ac:dyDescent="0.25">
      <c r="B962" s="203"/>
      <c r="D962" s="196" t="s">
        <v>869</v>
      </c>
      <c r="E962" s="204" t="s">
        <v>792</v>
      </c>
      <c r="F962" s="205" t="s">
        <v>3270</v>
      </c>
      <c r="H962" s="206">
        <v>3</v>
      </c>
      <c r="L962" s="203"/>
      <c r="M962" s="207"/>
      <c r="T962" s="208"/>
      <c r="AT962" s="204" t="s">
        <v>869</v>
      </c>
      <c r="AU962" s="204" t="s">
        <v>240</v>
      </c>
      <c r="AV962" s="202" t="s">
        <v>240</v>
      </c>
      <c r="AW962" s="202" t="s">
        <v>871</v>
      </c>
      <c r="AX962" s="202" t="s">
        <v>857</v>
      </c>
      <c r="AY962" s="204" t="s">
        <v>858</v>
      </c>
    </row>
    <row r="963" spans="2:65" s="202" customFormat="1" ht="11.25" x14ac:dyDescent="0.25">
      <c r="B963" s="203"/>
      <c r="D963" s="196" t="s">
        <v>869</v>
      </c>
      <c r="E963" s="204" t="s">
        <v>792</v>
      </c>
      <c r="F963" s="205" t="s">
        <v>3271</v>
      </c>
      <c r="H963" s="206">
        <v>3</v>
      </c>
      <c r="L963" s="203"/>
      <c r="M963" s="207"/>
      <c r="T963" s="208"/>
      <c r="AT963" s="204" t="s">
        <v>869</v>
      </c>
      <c r="AU963" s="204" t="s">
        <v>240</v>
      </c>
      <c r="AV963" s="202" t="s">
        <v>240</v>
      </c>
      <c r="AW963" s="202" t="s">
        <v>871</v>
      </c>
      <c r="AX963" s="202" t="s">
        <v>857</v>
      </c>
      <c r="AY963" s="204" t="s">
        <v>858</v>
      </c>
    </row>
    <row r="964" spans="2:65" s="202" customFormat="1" ht="11.25" x14ac:dyDescent="0.25">
      <c r="B964" s="203"/>
      <c r="D964" s="196" t="s">
        <v>869</v>
      </c>
      <c r="E964" s="204" t="s">
        <v>792</v>
      </c>
      <c r="F964" s="205" t="s">
        <v>3272</v>
      </c>
      <c r="H964" s="206">
        <v>6</v>
      </c>
      <c r="L964" s="203"/>
      <c r="M964" s="207"/>
      <c r="T964" s="208"/>
      <c r="AT964" s="204" t="s">
        <v>869</v>
      </c>
      <c r="AU964" s="204" t="s">
        <v>240</v>
      </c>
      <c r="AV964" s="202" t="s">
        <v>240</v>
      </c>
      <c r="AW964" s="202" t="s">
        <v>871</v>
      </c>
      <c r="AX964" s="202" t="s">
        <v>857</v>
      </c>
      <c r="AY964" s="204" t="s">
        <v>858</v>
      </c>
    </row>
    <row r="965" spans="2:65" s="119" customFormat="1" ht="37.9" customHeight="1" x14ac:dyDescent="0.25">
      <c r="B965" s="120"/>
      <c r="C965" s="432" t="s">
        <v>2003</v>
      </c>
      <c r="D965" s="432" t="s">
        <v>932</v>
      </c>
      <c r="E965" s="433" t="s">
        <v>2198</v>
      </c>
      <c r="F965" s="434" t="s">
        <v>6483</v>
      </c>
      <c r="G965" s="435" t="s">
        <v>67</v>
      </c>
      <c r="H965" s="436">
        <v>6</v>
      </c>
      <c r="I965" s="437"/>
      <c r="J965" s="437">
        <f>ROUND(I965*H965,2)</f>
        <v>0</v>
      </c>
      <c r="K965" s="434" t="s">
        <v>792</v>
      </c>
      <c r="L965" s="215"/>
      <c r="M965" s="216" t="s">
        <v>792</v>
      </c>
      <c r="N965" s="217" t="s">
        <v>809</v>
      </c>
      <c r="O965" s="192">
        <v>0</v>
      </c>
      <c r="P965" s="192">
        <f>O965*H965</f>
        <v>0</v>
      </c>
      <c r="Q965" s="192">
        <v>2.0500000000000001E-2</v>
      </c>
      <c r="R965" s="192">
        <f>Q965*H965</f>
        <v>0.123</v>
      </c>
      <c r="S965" s="192">
        <v>0</v>
      </c>
      <c r="T965" s="193">
        <f>S965*H965</f>
        <v>0</v>
      </c>
      <c r="AR965" s="194" t="s">
        <v>1063</v>
      </c>
      <c r="AT965" s="194" t="s">
        <v>932</v>
      </c>
      <c r="AU965" s="194" t="s">
        <v>240</v>
      </c>
      <c r="AY965" s="112" t="s">
        <v>858</v>
      </c>
      <c r="BE965" s="195">
        <f>IF(N965="základní",J965,0)</f>
        <v>0</v>
      </c>
      <c r="BF965" s="195">
        <f>IF(N965="snížená",J965,0)</f>
        <v>0</v>
      </c>
      <c r="BG965" s="195">
        <f>IF(N965="zákl. přenesená",J965,0)</f>
        <v>0</v>
      </c>
      <c r="BH965" s="195">
        <f>IF(N965="sníž. přenesená",J965,0)</f>
        <v>0</v>
      </c>
      <c r="BI965" s="195">
        <f>IF(N965="nulová",J965,0)</f>
        <v>0</v>
      </c>
      <c r="BJ965" s="112" t="s">
        <v>544</v>
      </c>
      <c r="BK965" s="195">
        <f>ROUND(I965*H965,2)</f>
        <v>0</v>
      </c>
      <c r="BL965" s="112" t="s">
        <v>955</v>
      </c>
      <c r="BM965" s="194" t="s">
        <v>3575</v>
      </c>
    </row>
    <row r="966" spans="2:65" s="119" customFormat="1" ht="19.5" x14ac:dyDescent="0.25">
      <c r="B966" s="120"/>
      <c r="D966" s="196" t="s">
        <v>865</v>
      </c>
      <c r="F966" s="197" t="s">
        <v>6483</v>
      </c>
      <c r="L966" s="120"/>
      <c r="M966" s="198"/>
      <c r="T966" s="199"/>
      <c r="AT966" s="112" t="s">
        <v>865</v>
      </c>
      <c r="AU966" s="112" t="s">
        <v>240</v>
      </c>
    </row>
    <row r="967" spans="2:65" s="202" customFormat="1" ht="11.25" x14ac:dyDescent="0.25">
      <c r="B967" s="203"/>
      <c r="D967" s="196" t="s">
        <v>869</v>
      </c>
      <c r="E967" s="204" t="s">
        <v>792</v>
      </c>
      <c r="F967" s="205" t="s">
        <v>3270</v>
      </c>
      <c r="H967" s="206">
        <v>3</v>
      </c>
      <c r="L967" s="203"/>
      <c r="M967" s="207"/>
      <c r="T967" s="208"/>
      <c r="AT967" s="204" t="s">
        <v>869</v>
      </c>
      <c r="AU967" s="204" t="s">
        <v>240</v>
      </c>
      <c r="AV967" s="202" t="s">
        <v>240</v>
      </c>
      <c r="AW967" s="202" t="s">
        <v>871</v>
      </c>
      <c r="AX967" s="202" t="s">
        <v>857</v>
      </c>
      <c r="AY967" s="204" t="s">
        <v>858</v>
      </c>
    </row>
    <row r="968" spans="2:65" s="202" customFormat="1" ht="11.25" x14ac:dyDescent="0.25">
      <c r="B968" s="203"/>
      <c r="D968" s="196" t="s">
        <v>869</v>
      </c>
      <c r="E968" s="204" t="s">
        <v>792</v>
      </c>
      <c r="F968" s="205" t="s">
        <v>3271</v>
      </c>
      <c r="H968" s="206">
        <v>3</v>
      </c>
      <c r="L968" s="203"/>
      <c r="M968" s="207"/>
      <c r="T968" s="208"/>
      <c r="AT968" s="204" t="s">
        <v>869</v>
      </c>
      <c r="AU968" s="204" t="s">
        <v>240</v>
      </c>
      <c r="AV968" s="202" t="s">
        <v>240</v>
      </c>
      <c r="AW968" s="202" t="s">
        <v>871</v>
      </c>
      <c r="AX968" s="202" t="s">
        <v>857</v>
      </c>
      <c r="AY968" s="204" t="s">
        <v>858</v>
      </c>
    </row>
    <row r="969" spans="2:65" s="119" customFormat="1" ht="37.9" customHeight="1" x14ac:dyDescent="0.25">
      <c r="B969" s="120"/>
      <c r="C969" s="432" t="s">
        <v>2011</v>
      </c>
      <c r="D969" s="432" t="s">
        <v>932</v>
      </c>
      <c r="E969" s="433" t="s">
        <v>2201</v>
      </c>
      <c r="F969" s="434" t="s">
        <v>6484</v>
      </c>
      <c r="G969" s="435" t="s">
        <v>67</v>
      </c>
      <c r="H969" s="436">
        <v>2</v>
      </c>
      <c r="I969" s="437"/>
      <c r="J969" s="437">
        <f>ROUND(I969*H969,2)</f>
        <v>0</v>
      </c>
      <c r="K969" s="434" t="s">
        <v>792</v>
      </c>
      <c r="L969" s="215"/>
      <c r="M969" s="216" t="s">
        <v>792</v>
      </c>
      <c r="N969" s="217" t="s">
        <v>809</v>
      </c>
      <c r="O969" s="192">
        <v>0</v>
      </c>
      <c r="P969" s="192">
        <f>O969*H969</f>
        <v>0</v>
      </c>
      <c r="Q969" s="192">
        <v>2.0500000000000001E-2</v>
      </c>
      <c r="R969" s="192">
        <f>Q969*H969</f>
        <v>4.1000000000000002E-2</v>
      </c>
      <c r="S969" s="192">
        <v>0</v>
      </c>
      <c r="T969" s="193">
        <f>S969*H969</f>
        <v>0</v>
      </c>
      <c r="AR969" s="194" t="s">
        <v>1063</v>
      </c>
      <c r="AT969" s="194" t="s">
        <v>932</v>
      </c>
      <c r="AU969" s="194" t="s">
        <v>240</v>
      </c>
      <c r="AY969" s="112" t="s">
        <v>858</v>
      </c>
      <c r="BE969" s="195">
        <f>IF(N969="základní",J969,0)</f>
        <v>0</v>
      </c>
      <c r="BF969" s="195">
        <f>IF(N969="snížená",J969,0)</f>
        <v>0</v>
      </c>
      <c r="BG969" s="195">
        <f>IF(N969="zákl. přenesená",J969,0)</f>
        <v>0</v>
      </c>
      <c r="BH969" s="195">
        <f>IF(N969="sníž. přenesená",J969,0)</f>
        <v>0</v>
      </c>
      <c r="BI969" s="195">
        <f>IF(N969="nulová",J969,0)</f>
        <v>0</v>
      </c>
      <c r="BJ969" s="112" t="s">
        <v>544</v>
      </c>
      <c r="BK969" s="195">
        <f>ROUND(I969*H969,2)</f>
        <v>0</v>
      </c>
      <c r="BL969" s="112" t="s">
        <v>955</v>
      </c>
      <c r="BM969" s="194" t="s">
        <v>3576</v>
      </c>
    </row>
    <row r="970" spans="2:65" s="119" customFormat="1" ht="19.5" x14ac:dyDescent="0.25">
      <c r="B970" s="120"/>
      <c r="D970" s="196" t="s">
        <v>865</v>
      </c>
      <c r="F970" s="197" t="s">
        <v>6484</v>
      </c>
      <c r="L970" s="120"/>
      <c r="M970" s="198"/>
      <c r="T970" s="199"/>
      <c r="AT970" s="112" t="s">
        <v>865</v>
      </c>
      <c r="AU970" s="112" t="s">
        <v>240</v>
      </c>
    </row>
    <row r="971" spans="2:65" s="202" customFormat="1" ht="11.25" x14ac:dyDescent="0.25">
      <c r="B971" s="203"/>
      <c r="D971" s="196" t="s">
        <v>869</v>
      </c>
      <c r="E971" s="204" t="s">
        <v>792</v>
      </c>
      <c r="F971" s="205" t="s">
        <v>3269</v>
      </c>
      <c r="H971" s="206">
        <v>2</v>
      </c>
      <c r="L971" s="203"/>
      <c r="M971" s="207"/>
      <c r="T971" s="208"/>
      <c r="AT971" s="204" t="s">
        <v>869</v>
      </c>
      <c r="AU971" s="204" t="s">
        <v>240</v>
      </c>
      <c r="AV971" s="202" t="s">
        <v>240</v>
      </c>
      <c r="AW971" s="202" t="s">
        <v>871</v>
      </c>
      <c r="AX971" s="202" t="s">
        <v>857</v>
      </c>
      <c r="AY971" s="204" t="s">
        <v>858</v>
      </c>
    </row>
    <row r="972" spans="2:65" s="119" customFormat="1" ht="37.9" customHeight="1" x14ac:dyDescent="0.25">
      <c r="B972" s="120"/>
      <c r="C972" s="432" t="s">
        <v>2019</v>
      </c>
      <c r="D972" s="432" t="s">
        <v>932</v>
      </c>
      <c r="E972" s="433" t="s">
        <v>2204</v>
      </c>
      <c r="F972" s="434" t="s">
        <v>6485</v>
      </c>
      <c r="G972" s="435" t="s">
        <v>67</v>
      </c>
      <c r="H972" s="436">
        <v>6</v>
      </c>
      <c r="I972" s="437"/>
      <c r="J972" s="437">
        <f>ROUND(I972*H972,2)</f>
        <v>0</v>
      </c>
      <c r="K972" s="434" t="s">
        <v>792</v>
      </c>
      <c r="L972" s="215"/>
      <c r="M972" s="216" t="s">
        <v>792</v>
      </c>
      <c r="N972" s="217" t="s">
        <v>809</v>
      </c>
      <c r="O972" s="192">
        <v>0</v>
      </c>
      <c r="P972" s="192">
        <f>O972*H972</f>
        <v>0</v>
      </c>
      <c r="Q972" s="192">
        <v>2.0500000000000001E-2</v>
      </c>
      <c r="R972" s="192">
        <f>Q972*H972</f>
        <v>0.123</v>
      </c>
      <c r="S972" s="192">
        <v>0</v>
      </c>
      <c r="T972" s="193">
        <f>S972*H972</f>
        <v>0</v>
      </c>
      <c r="AR972" s="194" t="s">
        <v>1063</v>
      </c>
      <c r="AT972" s="194" t="s">
        <v>932</v>
      </c>
      <c r="AU972" s="194" t="s">
        <v>240</v>
      </c>
      <c r="AY972" s="112" t="s">
        <v>858</v>
      </c>
      <c r="BE972" s="195">
        <f>IF(N972="základní",J972,0)</f>
        <v>0</v>
      </c>
      <c r="BF972" s="195">
        <f>IF(N972="snížená",J972,0)</f>
        <v>0</v>
      </c>
      <c r="BG972" s="195">
        <f>IF(N972="zákl. přenesená",J972,0)</f>
        <v>0</v>
      </c>
      <c r="BH972" s="195">
        <f>IF(N972="sníž. přenesená",J972,0)</f>
        <v>0</v>
      </c>
      <c r="BI972" s="195">
        <f>IF(N972="nulová",J972,0)</f>
        <v>0</v>
      </c>
      <c r="BJ972" s="112" t="s">
        <v>544</v>
      </c>
      <c r="BK972" s="195">
        <f>ROUND(I972*H972,2)</f>
        <v>0</v>
      </c>
      <c r="BL972" s="112" t="s">
        <v>955</v>
      </c>
      <c r="BM972" s="194" t="s">
        <v>3577</v>
      </c>
    </row>
    <row r="973" spans="2:65" s="119" customFormat="1" ht="19.5" x14ac:dyDescent="0.25">
      <c r="B973" s="120"/>
      <c r="D973" s="196" t="s">
        <v>865</v>
      </c>
      <c r="F973" s="197" t="s">
        <v>6485</v>
      </c>
      <c r="L973" s="120"/>
      <c r="M973" s="198"/>
      <c r="T973" s="199"/>
      <c r="AT973" s="112" t="s">
        <v>865</v>
      </c>
      <c r="AU973" s="112" t="s">
        <v>240</v>
      </c>
    </row>
    <row r="974" spans="2:65" s="202" customFormat="1" ht="11.25" x14ac:dyDescent="0.25">
      <c r="B974" s="203"/>
      <c r="D974" s="196" t="s">
        <v>869</v>
      </c>
      <c r="E974" s="204" t="s">
        <v>792</v>
      </c>
      <c r="F974" s="205" t="s">
        <v>3272</v>
      </c>
      <c r="H974" s="206">
        <v>6</v>
      </c>
      <c r="L974" s="203"/>
      <c r="M974" s="207"/>
      <c r="T974" s="208"/>
      <c r="AT974" s="204" t="s">
        <v>869</v>
      </c>
      <c r="AU974" s="204" t="s">
        <v>240</v>
      </c>
      <c r="AV974" s="202" t="s">
        <v>240</v>
      </c>
      <c r="AW974" s="202" t="s">
        <v>871</v>
      </c>
      <c r="AX974" s="202" t="s">
        <v>857</v>
      </c>
      <c r="AY974" s="204" t="s">
        <v>858</v>
      </c>
    </row>
    <row r="975" spans="2:65" s="119" customFormat="1" ht="21.75" customHeight="1" x14ac:dyDescent="0.25">
      <c r="B975" s="120"/>
      <c r="C975" s="418" t="s">
        <v>2024</v>
      </c>
      <c r="D975" s="418" t="s">
        <v>512</v>
      </c>
      <c r="E975" s="419" t="s">
        <v>206</v>
      </c>
      <c r="F975" s="420" t="s">
        <v>2255</v>
      </c>
      <c r="G975" s="421" t="s">
        <v>67</v>
      </c>
      <c r="H975" s="422">
        <v>14</v>
      </c>
      <c r="I975" s="423"/>
      <c r="J975" s="423">
        <f>ROUND(I975*H975,2)</f>
        <v>0</v>
      </c>
      <c r="K975" s="420" t="s">
        <v>862</v>
      </c>
      <c r="L975" s="120"/>
      <c r="M975" s="190" t="s">
        <v>792</v>
      </c>
      <c r="N975" s="191" t="s">
        <v>809</v>
      </c>
      <c r="O975" s="192">
        <v>0.33500000000000002</v>
      </c>
      <c r="P975" s="192">
        <f>O975*H975</f>
        <v>4.6900000000000004</v>
      </c>
      <c r="Q975" s="192">
        <v>0</v>
      </c>
      <c r="R975" s="192">
        <f>Q975*H975</f>
        <v>0</v>
      </c>
      <c r="S975" s="192">
        <v>0</v>
      </c>
      <c r="T975" s="193">
        <f>S975*H975</f>
        <v>0</v>
      </c>
      <c r="AR975" s="194" t="s">
        <v>955</v>
      </c>
      <c r="AT975" s="194" t="s">
        <v>512</v>
      </c>
      <c r="AU975" s="194" t="s">
        <v>240</v>
      </c>
      <c r="AY975" s="112" t="s">
        <v>858</v>
      </c>
      <c r="BE975" s="195">
        <f>IF(N975="základní",J975,0)</f>
        <v>0</v>
      </c>
      <c r="BF975" s="195">
        <f>IF(N975="snížená",J975,0)</f>
        <v>0</v>
      </c>
      <c r="BG975" s="195">
        <f>IF(N975="zákl. přenesená",J975,0)</f>
        <v>0</v>
      </c>
      <c r="BH975" s="195">
        <f>IF(N975="sníž. přenesená",J975,0)</f>
        <v>0</v>
      </c>
      <c r="BI975" s="195">
        <f>IF(N975="nulová",J975,0)</f>
        <v>0</v>
      </c>
      <c r="BJ975" s="112" t="s">
        <v>544</v>
      </c>
      <c r="BK975" s="195">
        <f>ROUND(I975*H975,2)</f>
        <v>0</v>
      </c>
      <c r="BL975" s="112" t="s">
        <v>955</v>
      </c>
      <c r="BM975" s="194" t="s">
        <v>3578</v>
      </c>
    </row>
    <row r="976" spans="2:65" s="119" customFormat="1" ht="19.5" x14ac:dyDescent="0.25">
      <c r="B976" s="120"/>
      <c r="D976" s="196" t="s">
        <v>865</v>
      </c>
      <c r="F976" s="197" t="s">
        <v>2257</v>
      </c>
      <c r="L976" s="120"/>
      <c r="M976" s="198"/>
      <c r="T976" s="199"/>
      <c r="AT976" s="112" t="s">
        <v>865</v>
      </c>
      <c r="AU976" s="112" t="s">
        <v>240</v>
      </c>
    </row>
    <row r="977" spans="2:65" s="119" customFormat="1" x14ac:dyDescent="0.25">
      <c r="B977" s="120"/>
      <c r="D977" s="200" t="s">
        <v>867</v>
      </c>
      <c r="F977" s="472" t="s">
        <v>2258</v>
      </c>
      <c r="L977" s="120"/>
      <c r="M977" s="198"/>
      <c r="T977" s="199"/>
      <c r="AT977" s="112" t="s">
        <v>867</v>
      </c>
      <c r="AU977" s="112" t="s">
        <v>240</v>
      </c>
    </row>
    <row r="978" spans="2:65" s="202" customFormat="1" ht="11.25" x14ac:dyDescent="0.25">
      <c r="B978" s="203"/>
      <c r="D978" s="196" t="s">
        <v>869</v>
      </c>
      <c r="E978" s="204" t="s">
        <v>792</v>
      </c>
      <c r="F978" s="205" t="s">
        <v>944</v>
      </c>
      <c r="H978" s="206">
        <v>14</v>
      </c>
      <c r="L978" s="203"/>
      <c r="M978" s="207"/>
      <c r="T978" s="208"/>
      <c r="AT978" s="204" t="s">
        <v>869</v>
      </c>
      <c r="AU978" s="204" t="s">
        <v>240</v>
      </c>
      <c r="AV978" s="202" t="s">
        <v>240</v>
      </c>
      <c r="AW978" s="202" t="s">
        <v>871</v>
      </c>
      <c r="AX978" s="202" t="s">
        <v>857</v>
      </c>
      <c r="AY978" s="204" t="s">
        <v>858</v>
      </c>
    </row>
    <row r="979" spans="2:65" s="119" customFormat="1" ht="16.5" customHeight="1" x14ac:dyDescent="0.25">
      <c r="B979" s="120"/>
      <c r="C979" s="432" t="s">
        <v>2029</v>
      </c>
      <c r="D979" s="432" t="s">
        <v>932</v>
      </c>
      <c r="E979" s="433" t="s">
        <v>2261</v>
      </c>
      <c r="F979" s="434" t="s">
        <v>2262</v>
      </c>
      <c r="G979" s="435" t="s">
        <v>67</v>
      </c>
      <c r="H979" s="436">
        <v>12</v>
      </c>
      <c r="I979" s="437"/>
      <c r="J979" s="437">
        <f>ROUND(I979*H979,2)</f>
        <v>0</v>
      </c>
      <c r="K979" s="434" t="s">
        <v>862</v>
      </c>
      <c r="L979" s="215"/>
      <c r="M979" s="216" t="s">
        <v>792</v>
      </c>
      <c r="N979" s="217" t="s">
        <v>809</v>
      </c>
      <c r="O979" s="192">
        <v>0</v>
      </c>
      <c r="P979" s="192">
        <f>O979*H979</f>
        <v>0</v>
      </c>
      <c r="Q979" s="192">
        <v>2.2000000000000001E-3</v>
      </c>
      <c r="R979" s="192">
        <f>Q979*H979</f>
        <v>2.64E-2</v>
      </c>
      <c r="S979" s="192">
        <v>0</v>
      </c>
      <c r="T979" s="193">
        <f>S979*H979</f>
        <v>0</v>
      </c>
      <c r="AR979" s="194" t="s">
        <v>1063</v>
      </c>
      <c r="AT979" s="194" t="s">
        <v>932</v>
      </c>
      <c r="AU979" s="194" t="s">
        <v>240</v>
      </c>
      <c r="AY979" s="112" t="s">
        <v>858</v>
      </c>
      <c r="BE979" s="195">
        <f>IF(N979="základní",J979,0)</f>
        <v>0</v>
      </c>
      <c r="BF979" s="195">
        <f>IF(N979="snížená",J979,0)</f>
        <v>0</v>
      </c>
      <c r="BG979" s="195">
        <f>IF(N979="zákl. přenesená",J979,0)</f>
        <v>0</v>
      </c>
      <c r="BH979" s="195">
        <f>IF(N979="sníž. přenesená",J979,0)</f>
        <v>0</v>
      </c>
      <c r="BI979" s="195">
        <f>IF(N979="nulová",J979,0)</f>
        <v>0</v>
      </c>
      <c r="BJ979" s="112" t="s">
        <v>544</v>
      </c>
      <c r="BK979" s="195">
        <f>ROUND(I979*H979,2)</f>
        <v>0</v>
      </c>
      <c r="BL979" s="112" t="s">
        <v>955</v>
      </c>
      <c r="BM979" s="194" t="s">
        <v>3579</v>
      </c>
    </row>
    <row r="980" spans="2:65" s="119" customFormat="1" x14ac:dyDescent="0.25">
      <c r="B980" s="120"/>
      <c r="D980" s="196" t="s">
        <v>865</v>
      </c>
      <c r="F980" s="197" t="s">
        <v>2262</v>
      </c>
      <c r="L980" s="120"/>
      <c r="M980" s="198"/>
      <c r="T980" s="199"/>
      <c r="AT980" s="112" t="s">
        <v>865</v>
      </c>
      <c r="AU980" s="112" t="s">
        <v>240</v>
      </c>
    </row>
    <row r="981" spans="2:65" s="202" customFormat="1" ht="11.25" x14ac:dyDescent="0.25">
      <c r="B981" s="203"/>
      <c r="D981" s="196" t="s">
        <v>869</v>
      </c>
      <c r="E981" s="204" t="s">
        <v>792</v>
      </c>
      <c r="F981" s="205" t="s">
        <v>931</v>
      </c>
      <c r="H981" s="206">
        <v>12</v>
      </c>
      <c r="L981" s="203"/>
      <c r="M981" s="207"/>
      <c r="T981" s="208"/>
      <c r="AT981" s="204" t="s">
        <v>869</v>
      </c>
      <c r="AU981" s="204" t="s">
        <v>240</v>
      </c>
      <c r="AV981" s="202" t="s">
        <v>240</v>
      </c>
      <c r="AW981" s="202" t="s">
        <v>871</v>
      </c>
      <c r="AX981" s="202" t="s">
        <v>857</v>
      </c>
      <c r="AY981" s="204" t="s">
        <v>858</v>
      </c>
    </row>
    <row r="982" spans="2:65" s="119" customFormat="1" ht="16.5" customHeight="1" x14ac:dyDescent="0.25">
      <c r="B982" s="120"/>
      <c r="C982" s="432" t="s">
        <v>2037</v>
      </c>
      <c r="D982" s="432" t="s">
        <v>932</v>
      </c>
      <c r="E982" s="433" t="s">
        <v>2271</v>
      </c>
      <c r="F982" s="434" t="s">
        <v>2272</v>
      </c>
      <c r="G982" s="435" t="s">
        <v>67</v>
      </c>
      <c r="H982" s="436">
        <v>2</v>
      </c>
      <c r="I982" s="437"/>
      <c r="J982" s="437">
        <f>ROUND(I982*H982,2)</f>
        <v>0</v>
      </c>
      <c r="K982" s="434" t="s">
        <v>862</v>
      </c>
      <c r="L982" s="215"/>
      <c r="M982" s="216" t="s">
        <v>792</v>
      </c>
      <c r="N982" s="217" t="s">
        <v>809</v>
      </c>
      <c r="O982" s="192">
        <v>0</v>
      </c>
      <c r="P982" s="192">
        <f>O982*H982</f>
        <v>0</v>
      </c>
      <c r="Q982" s="192">
        <v>2.2000000000000001E-3</v>
      </c>
      <c r="R982" s="192">
        <f>Q982*H982</f>
        <v>4.4000000000000003E-3</v>
      </c>
      <c r="S982" s="192">
        <v>0</v>
      </c>
      <c r="T982" s="193">
        <f>S982*H982</f>
        <v>0</v>
      </c>
      <c r="AR982" s="194" t="s">
        <v>1063</v>
      </c>
      <c r="AT982" s="194" t="s">
        <v>932</v>
      </c>
      <c r="AU982" s="194" t="s">
        <v>240</v>
      </c>
      <c r="AY982" s="112" t="s">
        <v>858</v>
      </c>
      <c r="BE982" s="195">
        <f>IF(N982="základní",J982,0)</f>
        <v>0</v>
      </c>
      <c r="BF982" s="195">
        <f>IF(N982="snížená",J982,0)</f>
        <v>0</v>
      </c>
      <c r="BG982" s="195">
        <f>IF(N982="zákl. přenesená",J982,0)</f>
        <v>0</v>
      </c>
      <c r="BH982" s="195">
        <f>IF(N982="sníž. přenesená",J982,0)</f>
        <v>0</v>
      </c>
      <c r="BI982" s="195">
        <f>IF(N982="nulová",J982,0)</f>
        <v>0</v>
      </c>
      <c r="BJ982" s="112" t="s">
        <v>544</v>
      </c>
      <c r="BK982" s="195">
        <f>ROUND(I982*H982,2)</f>
        <v>0</v>
      </c>
      <c r="BL982" s="112" t="s">
        <v>955</v>
      </c>
      <c r="BM982" s="194" t="s">
        <v>3580</v>
      </c>
    </row>
    <row r="983" spans="2:65" s="119" customFormat="1" x14ac:dyDescent="0.25">
      <c r="B983" s="120"/>
      <c r="D983" s="196" t="s">
        <v>865</v>
      </c>
      <c r="F983" s="197" t="s">
        <v>2272</v>
      </c>
      <c r="L983" s="120"/>
      <c r="M983" s="198"/>
      <c r="T983" s="199"/>
      <c r="AT983" s="112" t="s">
        <v>865</v>
      </c>
      <c r="AU983" s="112" t="s">
        <v>240</v>
      </c>
    </row>
    <row r="984" spans="2:65" s="202" customFormat="1" ht="11.25" x14ac:dyDescent="0.25">
      <c r="B984" s="203"/>
      <c r="D984" s="196" t="s">
        <v>869</v>
      </c>
      <c r="E984" s="204" t="s">
        <v>792</v>
      </c>
      <c r="F984" s="205" t="s">
        <v>240</v>
      </c>
      <c r="H984" s="206">
        <v>2</v>
      </c>
      <c r="L984" s="203"/>
      <c r="M984" s="207"/>
      <c r="T984" s="208"/>
      <c r="AT984" s="204" t="s">
        <v>869</v>
      </c>
      <c r="AU984" s="204" t="s">
        <v>240</v>
      </c>
      <c r="AV984" s="202" t="s">
        <v>240</v>
      </c>
      <c r="AW984" s="202" t="s">
        <v>871</v>
      </c>
      <c r="AX984" s="202" t="s">
        <v>857</v>
      </c>
      <c r="AY984" s="204" t="s">
        <v>858</v>
      </c>
    </row>
    <row r="985" spans="2:65" s="119" customFormat="1" ht="21.75" customHeight="1" x14ac:dyDescent="0.25">
      <c r="B985" s="120"/>
      <c r="C985" s="418" t="s">
        <v>2041</v>
      </c>
      <c r="D985" s="418" t="s">
        <v>512</v>
      </c>
      <c r="E985" s="419" t="s">
        <v>2287</v>
      </c>
      <c r="F985" s="420" t="s">
        <v>2288</v>
      </c>
      <c r="G985" s="421" t="s">
        <v>67</v>
      </c>
      <c r="H985" s="422">
        <v>8</v>
      </c>
      <c r="I985" s="423"/>
      <c r="J985" s="423">
        <f>ROUND(I985*H985,2)</f>
        <v>0</v>
      </c>
      <c r="K985" s="420" t="s">
        <v>862</v>
      </c>
      <c r="L985" s="120"/>
      <c r="M985" s="190" t="s">
        <v>792</v>
      </c>
      <c r="N985" s="191" t="s">
        <v>809</v>
      </c>
      <c r="O985" s="192">
        <v>0.24</v>
      </c>
      <c r="P985" s="192">
        <f>O985*H985</f>
        <v>1.92</v>
      </c>
      <c r="Q985" s="192">
        <v>0</v>
      </c>
      <c r="R985" s="192">
        <f>Q985*H985</f>
        <v>0</v>
      </c>
      <c r="S985" s="192">
        <v>0</v>
      </c>
      <c r="T985" s="193">
        <f>S985*H985</f>
        <v>0</v>
      </c>
      <c r="AR985" s="194" t="s">
        <v>955</v>
      </c>
      <c r="AT985" s="194" t="s">
        <v>512</v>
      </c>
      <c r="AU985" s="194" t="s">
        <v>240</v>
      </c>
      <c r="AY985" s="112" t="s">
        <v>858</v>
      </c>
      <c r="BE985" s="195">
        <f>IF(N985="základní",J985,0)</f>
        <v>0</v>
      </c>
      <c r="BF985" s="195">
        <f>IF(N985="snížená",J985,0)</f>
        <v>0</v>
      </c>
      <c r="BG985" s="195">
        <f>IF(N985="zákl. přenesená",J985,0)</f>
        <v>0</v>
      </c>
      <c r="BH985" s="195">
        <f>IF(N985="sníž. přenesená",J985,0)</f>
        <v>0</v>
      </c>
      <c r="BI985" s="195">
        <f>IF(N985="nulová",J985,0)</f>
        <v>0</v>
      </c>
      <c r="BJ985" s="112" t="s">
        <v>544</v>
      </c>
      <c r="BK985" s="195">
        <f>ROUND(I985*H985,2)</f>
        <v>0</v>
      </c>
      <c r="BL985" s="112" t="s">
        <v>955</v>
      </c>
      <c r="BM985" s="194" t="s">
        <v>3581</v>
      </c>
    </row>
    <row r="986" spans="2:65" s="119" customFormat="1" ht="19.5" x14ac:dyDescent="0.25">
      <c r="B986" s="120"/>
      <c r="D986" s="196" t="s">
        <v>865</v>
      </c>
      <c r="F986" s="197" t="s">
        <v>2290</v>
      </c>
      <c r="L986" s="120"/>
      <c r="M986" s="198"/>
      <c r="T986" s="199"/>
      <c r="AT986" s="112" t="s">
        <v>865</v>
      </c>
      <c r="AU986" s="112" t="s">
        <v>240</v>
      </c>
    </row>
    <row r="987" spans="2:65" s="119" customFormat="1" x14ac:dyDescent="0.25">
      <c r="B987" s="120"/>
      <c r="D987" s="200" t="s">
        <v>867</v>
      </c>
      <c r="F987" s="472" t="s">
        <v>2291</v>
      </c>
      <c r="L987" s="120"/>
      <c r="M987" s="198"/>
      <c r="T987" s="199"/>
      <c r="AT987" s="112" t="s">
        <v>867</v>
      </c>
      <c r="AU987" s="112" t="s">
        <v>240</v>
      </c>
    </row>
    <row r="988" spans="2:65" s="202" customFormat="1" ht="11.25" x14ac:dyDescent="0.25">
      <c r="B988" s="203"/>
      <c r="D988" s="196" t="s">
        <v>869</v>
      </c>
      <c r="E988" s="204" t="s">
        <v>792</v>
      </c>
      <c r="F988" s="205" t="s">
        <v>905</v>
      </c>
      <c r="H988" s="206">
        <v>8</v>
      </c>
      <c r="L988" s="203"/>
      <c r="M988" s="207"/>
      <c r="T988" s="208"/>
      <c r="AT988" s="204" t="s">
        <v>869</v>
      </c>
      <c r="AU988" s="204" t="s">
        <v>240</v>
      </c>
      <c r="AV988" s="202" t="s">
        <v>240</v>
      </c>
      <c r="AW988" s="202" t="s">
        <v>871</v>
      </c>
      <c r="AX988" s="202" t="s">
        <v>857</v>
      </c>
      <c r="AY988" s="204" t="s">
        <v>858</v>
      </c>
    </row>
    <row r="989" spans="2:65" s="119" customFormat="1" ht="16.5" customHeight="1" x14ac:dyDescent="0.25">
      <c r="B989" s="120"/>
      <c r="C989" s="432" t="s">
        <v>2045</v>
      </c>
      <c r="D989" s="432" t="s">
        <v>932</v>
      </c>
      <c r="E989" s="433" t="s">
        <v>2294</v>
      </c>
      <c r="F989" s="434" t="s">
        <v>2295</v>
      </c>
      <c r="G989" s="435" t="s">
        <v>67</v>
      </c>
      <c r="H989" s="436">
        <v>8</v>
      </c>
      <c r="I989" s="437"/>
      <c r="J989" s="437">
        <f>ROUND(I989*H989,2)</f>
        <v>0</v>
      </c>
      <c r="K989" s="434" t="s">
        <v>862</v>
      </c>
      <c r="L989" s="215"/>
      <c r="M989" s="216" t="s">
        <v>792</v>
      </c>
      <c r="N989" s="217" t="s">
        <v>809</v>
      </c>
      <c r="O989" s="192">
        <v>0</v>
      </c>
      <c r="P989" s="192">
        <f>O989*H989</f>
        <v>0</v>
      </c>
      <c r="Q989" s="192">
        <v>1.4999999999999999E-4</v>
      </c>
      <c r="R989" s="192">
        <f>Q989*H989</f>
        <v>1.1999999999999999E-3</v>
      </c>
      <c r="S989" s="192">
        <v>0</v>
      </c>
      <c r="T989" s="193">
        <f>S989*H989</f>
        <v>0</v>
      </c>
      <c r="AR989" s="194" t="s">
        <v>1063</v>
      </c>
      <c r="AT989" s="194" t="s">
        <v>932</v>
      </c>
      <c r="AU989" s="194" t="s">
        <v>240</v>
      </c>
      <c r="AY989" s="112" t="s">
        <v>858</v>
      </c>
      <c r="BE989" s="195">
        <f>IF(N989="základní",J989,0)</f>
        <v>0</v>
      </c>
      <c r="BF989" s="195">
        <f>IF(N989="snížená",J989,0)</f>
        <v>0</v>
      </c>
      <c r="BG989" s="195">
        <f>IF(N989="zákl. přenesená",J989,0)</f>
        <v>0</v>
      </c>
      <c r="BH989" s="195">
        <f>IF(N989="sníž. přenesená",J989,0)</f>
        <v>0</v>
      </c>
      <c r="BI989" s="195">
        <f>IF(N989="nulová",J989,0)</f>
        <v>0</v>
      </c>
      <c r="BJ989" s="112" t="s">
        <v>544</v>
      </c>
      <c r="BK989" s="195">
        <f>ROUND(I989*H989,2)</f>
        <v>0</v>
      </c>
      <c r="BL989" s="112" t="s">
        <v>955</v>
      </c>
      <c r="BM989" s="194" t="s">
        <v>3582</v>
      </c>
    </row>
    <row r="990" spans="2:65" s="119" customFormat="1" x14ac:dyDescent="0.25">
      <c r="B990" s="120"/>
      <c r="D990" s="196" t="s">
        <v>865</v>
      </c>
      <c r="F990" s="197" t="s">
        <v>2295</v>
      </c>
      <c r="L990" s="120"/>
      <c r="M990" s="198"/>
      <c r="T990" s="199"/>
      <c r="AT990" s="112" t="s">
        <v>865</v>
      </c>
      <c r="AU990" s="112" t="s">
        <v>240</v>
      </c>
    </row>
    <row r="991" spans="2:65" s="202" customFormat="1" ht="11.25" x14ac:dyDescent="0.25">
      <c r="B991" s="203"/>
      <c r="D991" s="196" t="s">
        <v>869</v>
      </c>
      <c r="E991" s="204" t="s">
        <v>792</v>
      </c>
      <c r="F991" s="205" t="s">
        <v>905</v>
      </c>
      <c r="H991" s="206">
        <v>8</v>
      </c>
      <c r="L991" s="203"/>
      <c r="M991" s="207"/>
      <c r="T991" s="208"/>
      <c r="AT991" s="204" t="s">
        <v>869</v>
      </c>
      <c r="AU991" s="204" t="s">
        <v>240</v>
      </c>
      <c r="AV991" s="202" t="s">
        <v>240</v>
      </c>
      <c r="AW991" s="202" t="s">
        <v>871</v>
      </c>
      <c r="AX991" s="202" t="s">
        <v>857</v>
      </c>
      <c r="AY991" s="204" t="s">
        <v>858</v>
      </c>
    </row>
    <row r="992" spans="2:65" s="119" customFormat="1" ht="24.2" customHeight="1" x14ac:dyDescent="0.25">
      <c r="B992" s="120"/>
      <c r="C992" s="418" t="s">
        <v>2051</v>
      </c>
      <c r="D992" s="418" t="s">
        <v>512</v>
      </c>
      <c r="E992" s="419" t="s">
        <v>3583</v>
      </c>
      <c r="F992" s="420" t="s">
        <v>3584</v>
      </c>
      <c r="G992" s="421" t="s">
        <v>85</v>
      </c>
      <c r="H992" s="422">
        <v>41.23</v>
      </c>
      <c r="I992" s="423"/>
      <c r="J992" s="423">
        <f>ROUND(I992*H992,2)</f>
        <v>0</v>
      </c>
      <c r="K992" s="420" t="s">
        <v>862</v>
      </c>
      <c r="L992" s="120"/>
      <c r="M992" s="190" t="s">
        <v>792</v>
      </c>
      <c r="N992" s="191" t="s">
        <v>809</v>
      </c>
      <c r="O992" s="192">
        <v>0.52100000000000002</v>
      </c>
      <c r="P992" s="192">
        <f>O992*H992</f>
        <v>21.480829999999997</v>
      </c>
      <c r="Q992" s="192">
        <v>0</v>
      </c>
      <c r="R992" s="192">
        <f>Q992*H992</f>
        <v>0</v>
      </c>
      <c r="S992" s="192">
        <v>0</v>
      </c>
      <c r="T992" s="193">
        <f>S992*H992</f>
        <v>0</v>
      </c>
      <c r="AR992" s="194" t="s">
        <v>955</v>
      </c>
      <c r="AT992" s="194" t="s">
        <v>512</v>
      </c>
      <c r="AU992" s="194" t="s">
        <v>240</v>
      </c>
      <c r="AY992" s="112" t="s">
        <v>858</v>
      </c>
      <c r="BE992" s="195">
        <f>IF(N992="základní",J992,0)</f>
        <v>0</v>
      </c>
      <c r="BF992" s="195">
        <f>IF(N992="snížená",J992,0)</f>
        <v>0</v>
      </c>
      <c r="BG992" s="195">
        <f>IF(N992="zákl. přenesená",J992,0)</f>
        <v>0</v>
      </c>
      <c r="BH992" s="195">
        <f>IF(N992="sníž. přenesená",J992,0)</f>
        <v>0</v>
      </c>
      <c r="BI992" s="195">
        <f>IF(N992="nulová",J992,0)</f>
        <v>0</v>
      </c>
      <c r="BJ992" s="112" t="s">
        <v>544</v>
      </c>
      <c r="BK992" s="195">
        <f>ROUND(I992*H992,2)</f>
        <v>0</v>
      </c>
      <c r="BL992" s="112" t="s">
        <v>955</v>
      </c>
      <c r="BM992" s="194" t="s">
        <v>3585</v>
      </c>
    </row>
    <row r="993" spans="2:65" s="119" customFormat="1" ht="19.5" x14ac:dyDescent="0.25">
      <c r="B993" s="120"/>
      <c r="D993" s="196" t="s">
        <v>865</v>
      </c>
      <c r="F993" s="197" t="s">
        <v>3586</v>
      </c>
      <c r="L993" s="120"/>
      <c r="M993" s="198"/>
      <c r="T993" s="199"/>
      <c r="AT993" s="112" t="s">
        <v>865</v>
      </c>
      <c r="AU993" s="112" t="s">
        <v>240</v>
      </c>
    </row>
    <row r="994" spans="2:65" s="119" customFormat="1" x14ac:dyDescent="0.25">
      <c r="B994" s="120"/>
      <c r="D994" s="200" t="s">
        <v>867</v>
      </c>
      <c r="F994" s="472" t="s">
        <v>3587</v>
      </c>
      <c r="L994" s="120"/>
      <c r="M994" s="198"/>
      <c r="T994" s="199"/>
      <c r="AT994" s="112" t="s">
        <v>867</v>
      </c>
      <c r="AU994" s="112" t="s">
        <v>240</v>
      </c>
    </row>
    <row r="995" spans="2:65" s="202" customFormat="1" ht="11.25" x14ac:dyDescent="0.25">
      <c r="B995" s="203"/>
      <c r="D995" s="196" t="s">
        <v>869</v>
      </c>
      <c r="E995" s="204" t="s">
        <v>792</v>
      </c>
      <c r="F995" s="205" t="s">
        <v>3588</v>
      </c>
      <c r="H995" s="206">
        <v>41.23</v>
      </c>
      <c r="L995" s="203"/>
      <c r="M995" s="207"/>
      <c r="T995" s="208"/>
      <c r="AT995" s="204" t="s">
        <v>869</v>
      </c>
      <c r="AU995" s="204" t="s">
        <v>240</v>
      </c>
      <c r="AV995" s="202" t="s">
        <v>240</v>
      </c>
      <c r="AW995" s="202" t="s">
        <v>871</v>
      </c>
      <c r="AX995" s="202" t="s">
        <v>857</v>
      </c>
      <c r="AY995" s="204" t="s">
        <v>858</v>
      </c>
    </row>
    <row r="996" spans="2:65" s="119" customFormat="1" ht="16.5" customHeight="1" x14ac:dyDescent="0.25">
      <c r="B996" s="120"/>
      <c r="C996" s="432" t="s">
        <v>2055</v>
      </c>
      <c r="D996" s="432" t="s">
        <v>932</v>
      </c>
      <c r="E996" s="433" t="s">
        <v>3589</v>
      </c>
      <c r="F996" s="434" t="s">
        <v>3590</v>
      </c>
      <c r="G996" s="435" t="s">
        <v>85</v>
      </c>
      <c r="H996" s="436">
        <v>43.704000000000001</v>
      </c>
      <c r="I996" s="437"/>
      <c r="J996" s="437">
        <f>ROUND(I996*H996,2)</f>
        <v>0</v>
      </c>
      <c r="K996" s="434" t="s">
        <v>862</v>
      </c>
      <c r="L996" s="215"/>
      <c r="M996" s="216" t="s">
        <v>792</v>
      </c>
      <c r="N996" s="217" t="s">
        <v>809</v>
      </c>
      <c r="O996" s="192">
        <v>0</v>
      </c>
      <c r="P996" s="192">
        <f>O996*H996</f>
        <v>0</v>
      </c>
      <c r="Q996" s="192">
        <v>3.0000000000000001E-3</v>
      </c>
      <c r="R996" s="192">
        <f>Q996*H996</f>
        <v>0.13111200000000001</v>
      </c>
      <c r="S996" s="192">
        <v>0</v>
      </c>
      <c r="T996" s="193">
        <f>S996*H996</f>
        <v>0</v>
      </c>
      <c r="AR996" s="194" t="s">
        <v>1063</v>
      </c>
      <c r="AT996" s="194" t="s">
        <v>932</v>
      </c>
      <c r="AU996" s="194" t="s">
        <v>240</v>
      </c>
      <c r="AY996" s="112" t="s">
        <v>858</v>
      </c>
      <c r="BE996" s="195">
        <f>IF(N996="základní",J996,0)</f>
        <v>0</v>
      </c>
      <c r="BF996" s="195">
        <f>IF(N996="snížená",J996,0)</f>
        <v>0</v>
      </c>
      <c r="BG996" s="195">
        <f>IF(N996="zákl. přenesená",J996,0)</f>
        <v>0</v>
      </c>
      <c r="BH996" s="195">
        <f>IF(N996="sníž. přenesená",J996,0)</f>
        <v>0</v>
      </c>
      <c r="BI996" s="195">
        <f>IF(N996="nulová",J996,0)</f>
        <v>0</v>
      </c>
      <c r="BJ996" s="112" t="s">
        <v>544</v>
      </c>
      <c r="BK996" s="195">
        <f>ROUND(I996*H996,2)</f>
        <v>0</v>
      </c>
      <c r="BL996" s="112" t="s">
        <v>955</v>
      </c>
      <c r="BM996" s="194" t="s">
        <v>3591</v>
      </c>
    </row>
    <row r="997" spans="2:65" s="119" customFormat="1" x14ac:dyDescent="0.25">
      <c r="B997" s="120"/>
      <c r="D997" s="196" t="s">
        <v>865</v>
      </c>
      <c r="F997" s="197" t="s">
        <v>3592</v>
      </c>
      <c r="L997" s="120"/>
      <c r="M997" s="198"/>
      <c r="T997" s="199"/>
      <c r="AT997" s="112" t="s">
        <v>865</v>
      </c>
      <c r="AU997" s="112" t="s">
        <v>240</v>
      </c>
    </row>
    <row r="998" spans="2:65" s="202" customFormat="1" ht="11.25" x14ac:dyDescent="0.25">
      <c r="B998" s="203"/>
      <c r="D998" s="196" t="s">
        <v>869</v>
      </c>
      <c r="F998" s="205" t="s">
        <v>3593</v>
      </c>
      <c r="H998" s="206">
        <v>43.704000000000001</v>
      </c>
      <c r="L998" s="203"/>
      <c r="M998" s="207"/>
      <c r="T998" s="208"/>
      <c r="AT998" s="204" t="s">
        <v>869</v>
      </c>
      <c r="AU998" s="204" t="s">
        <v>240</v>
      </c>
      <c r="AV998" s="202" t="s">
        <v>240</v>
      </c>
      <c r="AW998" s="202" t="s">
        <v>787</v>
      </c>
      <c r="AX998" s="202" t="s">
        <v>544</v>
      </c>
      <c r="AY998" s="204" t="s">
        <v>858</v>
      </c>
    </row>
    <row r="999" spans="2:65" s="119" customFormat="1" ht="24.2" customHeight="1" x14ac:dyDescent="0.25">
      <c r="B999" s="120"/>
      <c r="C999" s="418" t="s">
        <v>2062</v>
      </c>
      <c r="D999" s="418" t="s">
        <v>512</v>
      </c>
      <c r="E999" s="419" t="s">
        <v>207</v>
      </c>
      <c r="F999" s="420" t="s">
        <v>208</v>
      </c>
      <c r="G999" s="421" t="s">
        <v>63</v>
      </c>
      <c r="H999" s="422">
        <v>0.45</v>
      </c>
      <c r="I999" s="423"/>
      <c r="J999" s="423">
        <f>ROUND(I999*H999,2)</f>
        <v>0</v>
      </c>
      <c r="K999" s="420" t="s">
        <v>862</v>
      </c>
      <c r="L999" s="120"/>
      <c r="M999" s="190" t="s">
        <v>792</v>
      </c>
      <c r="N999" s="191" t="s">
        <v>809</v>
      </c>
      <c r="O999" s="192">
        <v>1.4870000000000001</v>
      </c>
      <c r="P999" s="192">
        <f>O999*H999</f>
        <v>0.66915000000000002</v>
      </c>
      <c r="Q999" s="192">
        <v>0</v>
      </c>
      <c r="R999" s="192">
        <f>Q999*H999</f>
        <v>0</v>
      </c>
      <c r="S999" s="192">
        <v>0</v>
      </c>
      <c r="T999" s="193">
        <f>S999*H999</f>
        <v>0</v>
      </c>
      <c r="AR999" s="194" t="s">
        <v>955</v>
      </c>
      <c r="AT999" s="194" t="s">
        <v>512</v>
      </c>
      <c r="AU999" s="194" t="s">
        <v>240</v>
      </c>
      <c r="AY999" s="112" t="s">
        <v>858</v>
      </c>
      <c r="BE999" s="195">
        <f>IF(N999="základní",J999,0)</f>
        <v>0</v>
      </c>
      <c r="BF999" s="195">
        <f>IF(N999="snížená",J999,0)</f>
        <v>0</v>
      </c>
      <c r="BG999" s="195">
        <f>IF(N999="zákl. přenesená",J999,0)</f>
        <v>0</v>
      </c>
      <c r="BH999" s="195">
        <f>IF(N999="sníž. přenesená",J999,0)</f>
        <v>0</v>
      </c>
      <c r="BI999" s="195">
        <f>IF(N999="nulová",J999,0)</f>
        <v>0</v>
      </c>
      <c r="BJ999" s="112" t="s">
        <v>544</v>
      </c>
      <c r="BK999" s="195">
        <f>ROUND(I999*H999,2)</f>
        <v>0</v>
      </c>
      <c r="BL999" s="112" t="s">
        <v>955</v>
      </c>
      <c r="BM999" s="194" t="s">
        <v>3594</v>
      </c>
    </row>
    <row r="1000" spans="2:65" s="119" customFormat="1" ht="29.25" x14ac:dyDescent="0.25">
      <c r="B1000" s="120"/>
      <c r="D1000" s="196" t="s">
        <v>865</v>
      </c>
      <c r="F1000" s="197" t="s">
        <v>2299</v>
      </c>
      <c r="L1000" s="120"/>
      <c r="M1000" s="198"/>
      <c r="T1000" s="199"/>
      <c r="AT1000" s="112" t="s">
        <v>865</v>
      </c>
      <c r="AU1000" s="112" t="s">
        <v>240</v>
      </c>
    </row>
    <row r="1001" spans="2:65" s="119" customFormat="1" x14ac:dyDescent="0.25">
      <c r="B1001" s="120"/>
      <c r="D1001" s="200" t="s">
        <v>867</v>
      </c>
      <c r="F1001" s="472" t="s">
        <v>2300</v>
      </c>
      <c r="L1001" s="120"/>
      <c r="M1001" s="198"/>
      <c r="T1001" s="199"/>
      <c r="AT1001" s="112" t="s">
        <v>867</v>
      </c>
      <c r="AU1001" s="112" t="s">
        <v>240</v>
      </c>
    </row>
    <row r="1002" spans="2:65" s="171" customFormat="1" ht="22.9" customHeight="1" x14ac:dyDescent="0.2">
      <c r="B1002" s="172"/>
      <c r="D1002" s="173" t="s">
        <v>854</v>
      </c>
      <c r="E1002" s="181" t="s">
        <v>2301</v>
      </c>
      <c r="F1002" s="181" t="s">
        <v>2302</v>
      </c>
      <c r="J1002" s="182">
        <f>BK1002</f>
        <v>0</v>
      </c>
      <c r="L1002" s="172"/>
      <c r="M1002" s="176"/>
      <c r="P1002" s="177">
        <f>SUM(P1003:P1153)</f>
        <v>412.86361000000005</v>
      </c>
      <c r="R1002" s="177">
        <f>SUM(R1003:R1153)</f>
        <v>4.0474769000000022</v>
      </c>
      <c r="T1002" s="178">
        <f>SUM(T1003:T1153)</f>
        <v>0</v>
      </c>
      <c r="AR1002" s="173" t="s">
        <v>240</v>
      </c>
      <c r="AT1002" s="179" t="s">
        <v>854</v>
      </c>
      <c r="AU1002" s="179" t="s">
        <v>544</v>
      </c>
      <c r="AY1002" s="173" t="s">
        <v>858</v>
      </c>
      <c r="BK1002" s="180">
        <f>SUM(BK1003:BK1153)</f>
        <v>0</v>
      </c>
    </row>
    <row r="1003" spans="2:65" s="119" customFormat="1" ht="24.2" customHeight="1" x14ac:dyDescent="0.25">
      <c r="B1003" s="120"/>
      <c r="C1003" s="418" t="s">
        <v>2068</v>
      </c>
      <c r="D1003" s="418" t="s">
        <v>512</v>
      </c>
      <c r="E1003" s="419" t="s">
        <v>3595</v>
      </c>
      <c r="F1003" s="420" t="s">
        <v>3596</v>
      </c>
      <c r="G1003" s="421" t="s">
        <v>66</v>
      </c>
      <c r="H1003" s="422">
        <v>7.59</v>
      </c>
      <c r="I1003" s="423"/>
      <c r="J1003" s="423">
        <f>ROUND(I1003*H1003,2)</f>
        <v>0</v>
      </c>
      <c r="K1003" s="420" t="s">
        <v>862</v>
      </c>
      <c r="L1003" s="120"/>
      <c r="M1003" s="190" t="s">
        <v>792</v>
      </c>
      <c r="N1003" s="191" t="s">
        <v>809</v>
      </c>
      <c r="O1003" s="192">
        <v>1.3440000000000001</v>
      </c>
      <c r="P1003" s="192">
        <f>O1003*H1003</f>
        <v>10.20096</v>
      </c>
      <c r="Q1003" s="192">
        <v>1.3999999999999999E-4</v>
      </c>
      <c r="R1003" s="192">
        <f>Q1003*H1003</f>
        <v>1.0625999999999999E-3</v>
      </c>
      <c r="S1003" s="192">
        <v>0</v>
      </c>
      <c r="T1003" s="193">
        <f>S1003*H1003</f>
        <v>0</v>
      </c>
      <c r="AR1003" s="194" t="s">
        <v>955</v>
      </c>
      <c r="AT1003" s="194" t="s">
        <v>512</v>
      </c>
      <c r="AU1003" s="194" t="s">
        <v>240</v>
      </c>
      <c r="AY1003" s="112" t="s">
        <v>858</v>
      </c>
      <c r="BE1003" s="195">
        <f>IF(N1003="základní",J1003,0)</f>
        <v>0</v>
      </c>
      <c r="BF1003" s="195">
        <f>IF(N1003="snížená",J1003,0)</f>
        <v>0</v>
      </c>
      <c r="BG1003" s="195">
        <f>IF(N1003="zákl. přenesená",J1003,0)</f>
        <v>0</v>
      </c>
      <c r="BH1003" s="195">
        <f>IF(N1003="sníž. přenesená",J1003,0)</f>
        <v>0</v>
      </c>
      <c r="BI1003" s="195">
        <f>IF(N1003="nulová",J1003,0)</f>
        <v>0</v>
      </c>
      <c r="BJ1003" s="112" t="s">
        <v>544</v>
      </c>
      <c r="BK1003" s="195">
        <f>ROUND(I1003*H1003,2)</f>
        <v>0</v>
      </c>
      <c r="BL1003" s="112" t="s">
        <v>955</v>
      </c>
      <c r="BM1003" s="194" t="s">
        <v>3597</v>
      </c>
    </row>
    <row r="1004" spans="2:65" s="119" customFormat="1" ht="29.25" x14ac:dyDescent="0.25">
      <c r="B1004" s="120"/>
      <c r="D1004" s="196" t="s">
        <v>865</v>
      </c>
      <c r="F1004" s="197" t="s">
        <v>3598</v>
      </c>
      <c r="L1004" s="120"/>
      <c r="M1004" s="198"/>
      <c r="T1004" s="199"/>
      <c r="AT1004" s="112" t="s">
        <v>865</v>
      </c>
      <c r="AU1004" s="112" t="s">
        <v>240</v>
      </c>
    </row>
    <row r="1005" spans="2:65" s="119" customFormat="1" x14ac:dyDescent="0.25">
      <c r="B1005" s="120"/>
      <c r="D1005" s="200" t="s">
        <v>867</v>
      </c>
      <c r="F1005" s="472" t="s">
        <v>3599</v>
      </c>
      <c r="L1005" s="120"/>
      <c r="M1005" s="198"/>
      <c r="T1005" s="199"/>
      <c r="AT1005" s="112" t="s">
        <v>867</v>
      </c>
      <c r="AU1005" s="112" t="s">
        <v>240</v>
      </c>
    </row>
    <row r="1006" spans="2:65" s="202" customFormat="1" ht="11.25" x14ac:dyDescent="0.25">
      <c r="B1006" s="203"/>
      <c r="D1006" s="196" t="s">
        <v>869</v>
      </c>
      <c r="E1006" s="204" t="s">
        <v>792</v>
      </c>
      <c r="F1006" s="205" t="s">
        <v>6521</v>
      </c>
      <c r="H1006" s="206">
        <v>7.59</v>
      </c>
      <c r="L1006" s="203"/>
      <c r="M1006" s="207"/>
      <c r="T1006" s="208"/>
      <c r="AT1006" s="204" t="s">
        <v>869</v>
      </c>
      <c r="AU1006" s="204" t="s">
        <v>240</v>
      </c>
      <c r="AV1006" s="202" t="s">
        <v>240</v>
      </c>
      <c r="AW1006" s="202" t="s">
        <v>871</v>
      </c>
      <c r="AX1006" s="202" t="s">
        <v>857</v>
      </c>
      <c r="AY1006" s="204" t="s">
        <v>858</v>
      </c>
    </row>
    <row r="1007" spans="2:65" s="119" customFormat="1" ht="24.2" customHeight="1" x14ac:dyDescent="0.25">
      <c r="B1007" s="120"/>
      <c r="C1007" s="432" t="s">
        <v>2074</v>
      </c>
      <c r="D1007" s="432" t="s">
        <v>932</v>
      </c>
      <c r="E1007" s="433" t="s">
        <v>3600</v>
      </c>
      <c r="F1007" s="434" t="s">
        <v>3601</v>
      </c>
      <c r="G1007" s="435" t="s">
        <v>66</v>
      </c>
      <c r="H1007" s="436">
        <v>7.59</v>
      </c>
      <c r="I1007" s="437"/>
      <c r="J1007" s="437">
        <f>ROUND(I1007*H1007,2)</f>
        <v>0</v>
      </c>
      <c r="K1007" s="434" t="s">
        <v>862</v>
      </c>
      <c r="L1007" s="215"/>
      <c r="M1007" s="216" t="s">
        <v>792</v>
      </c>
      <c r="N1007" s="217" t="s">
        <v>809</v>
      </c>
      <c r="O1007" s="192">
        <v>0</v>
      </c>
      <c r="P1007" s="192">
        <f>O1007*H1007</f>
        <v>0</v>
      </c>
      <c r="Q1007" s="192">
        <v>2.7E-2</v>
      </c>
      <c r="R1007" s="192">
        <f>Q1007*H1007</f>
        <v>0.20493</v>
      </c>
      <c r="S1007" s="192">
        <v>0</v>
      </c>
      <c r="T1007" s="193">
        <f>S1007*H1007</f>
        <v>0</v>
      </c>
      <c r="AR1007" s="194" t="s">
        <v>1063</v>
      </c>
      <c r="AT1007" s="194" t="s">
        <v>932</v>
      </c>
      <c r="AU1007" s="194" t="s">
        <v>240</v>
      </c>
      <c r="AY1007" s="112" t="s">
        <v>858</v>
      </c>
      <c r="BE1007" s="195">
        <f>IF(N1007="základní",J1007,0)</f>
        <v>0</v>
      </c>
      <c r="BF1007" s="195">
        <f>IF(N1007="snížená",J1007,0)</f>
        <v>0</v>
      </c>
      <c r="BG1007" s="195">
        <f>IF(N1007="zákl. přenesená",J1007,0)</f>
        <v>0</v>
      </c>
      <c r="BH1007" s="195">
        <f>IF(N1007="sníž. přenesená",J1007,0)</f>
        <v>0</v>
      </c>
      <c r="BI1007" s="195">
        <f>IF(N1007="nulová",J1007,0)</f>
        <v>0</v>
      </c>
      <c r="BJ1007" s="112" t="s">
        <v>544</v>
      </c>
      <c r="BK1007" s="195">
        <f>ROUND(I1007*H1007,2)</f>
        <v>0</v>
      </c>
      <c r="BL1007" s="112" t="s">
        <v>955</v>
      </c>
      <c r="BM1007" s="194" t="s">
        <v>3602</v>
      </c>
    </row>
    <row r="1008" spans="2:65" s="119" customFormat="1" x14ac:dyDescent="0.25">
      <c r="B1008" s="120"/>
      <c r="D1008" s="196" t="s">
        <v>865</v>
      </c>
      <c r="F1008" s="197" t="s">
        <v>3601</v>
      </c>
      <c r="L1008" s="120"/>
      <c r="M1008" s="198"/>
      <c r="T1008" s="199"/>
      <c r="AT1008" s="112" t="s">
        <v>865</v>
      </c>
      <c r="AU1008" s="112" t="s">
        <v>240</v>
      </c>
    </row>
    <row r="1009" spans="2:65" s="119" customFormat="1" ht="24.2" customHeight="1" x14ac:dyDescent="0.25">
      <c r="B1009" s="120"/>
      <c r="C1009" s="418" t="s">
        <v>2082</v>
      </c>
      <c r="D1009" s="418" t="s">
        <v>512</v>
      </c>
      <c r="E1009" s="419" t="s">
        <v>2318</v>
      </c>
      <c r="F1009" s="420" t="s">
        <v>2319</v>
      </c>
      <c r="G1009" s="421" t="s">
        <v>66</v>
      </c>
      <c r="H1009" s="422">
        <v>119.05500000000001</v>
      </c>
      <c r="I1009" s="423"/>
      <c r="J1009" s="423">
        <f>ROUND(I1009*H1009,2)</f>
        <v>0</v>
      </c>
      <c r="K1009" s="420" t="s">
        <v>862</v>
      </c>
      <c r="L1009" s="120"/>
      <c r="M1009" s="190" t="s">
        <v>792</v>
      </c>
      <c r="N1009" s="191" t="s">
        <v>809</v>
      </c>
      <c r="O1009" s="192">
        <v>1.8149999999999999</v>
      </c>
      <c r="P1009" s="192">
        <f>O1009*H1009</f>
        <v>216.084825</v>
      </c>
      <c r="Q1009" s="192">
        <v>2.5000000000000001E-4</v>
      </c>
      <c r="R1009" s="192">
        <f>Q1009*H1009</f>
        <v>2.9763750000000002E-2</v>
      </c>
      <c r="S1009" s="192">
        <v>0</v>
      </c>
      <c r="T1009" s="193">
        <f>S1009*H1009</f>
        <v>0</v>
      </c>
      <c r="AR1009" s="194" t="s">
        <v>955</v>
      </c>
      <c r="AT1009" s="194" t="s">
        <v>512</v>
      </c>
      <c r="AU1009" s="194" t="s">
        <v>240</v>
      </c>
      <c r="AY1009" s="112" t="s">
        <v>858</v>
      </c>
      <c r="BE1009" s="195">
        <f>IF(N1009="základní",J1009,0)</f>
        <v>0</v>
      </c>
      <c r="BF1009" s="195">
        <f>IF(N1009="snížená",J1009,0)</f>
        <v>0</v>
      </c>
      <c r="BG1009" s="195">
        <f>IF(N1009="zákl. přenesená",J1009,0)</f>
        <v>0</v>
      </c>
      <c r="BH1009" s="195">
        <f>IF(N1009="sníž. přenesená",J1009,0)</f>
        <v>0</v>
      </c>
      <c r="BI1009" s="195">
        <f>IF(N1009="nulová",J1009,0)</f>
        <v>0</v>
      </c>
      <c r="BJ1009" s="112" t="s">
        <v>544</v>
      </c>
      <c r="BK1009" s="195">
        <f>ROUND(I1009*H1009,2)</f>
        <v>0</v>
      </c>
      <c r="BL1009" s="112" t="s">
        <v>955</v>
      </c>
      <c r="BM1009" s="194" t="s">
        <v>3603</v>
      </c>
    </row>
    <row r="1010" spans="2:65" s="119" customFormat="1" ht="29.25" x14ac:dyDescent="0.25">
      <c r="B1010" s="120"/>
      <c r="D1010" s="196" t="s">
        <v>865</v>
      </c>
      <c r="F1010" s="197" t="s">
        <v>2321</v>
      </c>
      <c r="L1010" s="120"/>
      <c r="M1010" s="198"/>
      <c r="T1010" s="199"/>
      <c r="AT1010" s="112" t="s">
        <v>865</v>
      </c>
      <c r="AU1010" s="112" t="s">
        <v>240</v>
      </c>
    </row>
    <row r="1011" spans="2:65" s="119" customFormat="1" x14ac:dyDescent="0.25">
      <c r="B1011" s="120"/>
      <c r="D1011" s="200" t="s">
        <v>867</v>
      </c>
      <c r="F1011" s="472" t="s">
        <v>2322</v>
      </c>
      <c r="L1011" s="120"/>
      <c r="M1011" s="198"/>
      <c r="T1011" s="199"/>
      <c r="AT1011" s="112" t="s">
        <v>867</v>
      </c>
      <c r="AU1011" s="112" t="s">
        <v>240</v>
      </c>
    </row>
    <row r="1012" spans="2:65" s="202" customFormat="1" ht="11.25" x14ac:dyDescent="0.25">
      <c r="B1012" s="203"/>
      <c r="D1012" s="196" t="s">
        <v>869</v>
      </c>
      <c r="E1012" s="204" t="s">
        <v>792</v>
      </c>
      <c r="F1012" s="205" t="s">
        <v>3604</v>
      </c>
      <c r="H1012" s="206">
        <v>6.12</v>
      </c>
      <c r="L1012" s="203"/>
      <c r="M1012" s="207"/>
      <c r="T1012" s="208"/>
      <c r="AT1012" s="204" t="s">
        <v>869</v>
      </c>
      <c r="AU1012" s="204" t="s">
        <v>240</v>
      </c>
      <c r="AV1012" s="202" t="s">
        <v>240</v>
      </c>
      <c r="AW1012" s="202" t="s">
        <v>871</v>
      </c>
      <c r="AX1012" s="202" t="s">
        <v>857</v>
      </c>
      <c r="AY1012" s="204" t="s">
        <v>858</v>
      </c>
    </row>
    <row r="1013" spans="2:65" s="202" customFormat="1" ht="11.25" x14ac:dyDescent="0.25">
      <c r="B1013" s="203"/>
      <c r="D1013" s="196" t="s">
        <v>869</v>
      </c>
      <c r="E1013" s="204" t="s">
        <v>792</v>
      </c>
      <c r="F1013" s="205" t="s">
        <v>3605</v>
      </c>
      <c r="H1013" s="206">
        <v>43.2</v>
      </c>
      <c r="L1013" s="203"/>
      <c r="M1013" s="207"/>
      <c r="T1013" s="208"/>
      <c r="AT1013" s="204" t="s">
        <v>869</v>
      </c>
      <c r="AU1013" s="204" t="s">
        <v>240</v>
      </c>
      <c r="AV1013" s="202" t="s">
        <v>240</v>
      </c>
      <c r="AW1013" s="202" t="s">
        <v>871</v>
      </c>
      <c r="AX1013" s="202" t="s">
        <v>857</v>
      </c>
      <c r="AY1013" s="204" t="s">
        <v>858</v>
      </c>
    </row>
    <row r="1014" spans="2:65" s="202" customFormat="1" ht="11.25" x14ac:dyDescent="0.25">
      <c r="B1014" s="203"/>
      <c r="D1014" s="196" t="s">
        <v>869</v>
      </c>
      <c r="E1014" s="204" t="s">
        <v>792</v>
      </c>
      <c r="F1014" s="205" t="s">
        <v>3606</v>
      </c>
      <c r="H1014" s="206">
        <v>18.72</v>
      </c>
      <c r="L1014" s="203"/>
      <c r="M1014" s="207"/>
      <c r="T1014" s="208"/>
      <c r="AT1014" s="204" t="s">
        <v>869</v>
      </c>
      <c r="AU1014" s="204" t="s">
        <v>240</v>
      </c>
      <c r="AV1014" s="202" t="s">
        <v>240</v>
      </c>
      <c r="AW1014" s="202" t="s">
        <v>871</v>
      </c>
      <c r="AX1014" s="202" t="s">
        <v>857</v>
      </c>
      <c r="AY1014" s="204" t="s">
        <v>858</v>
      </c>
    </row>
    <row r="1015" spans="2:65" s="202" customFormat="1" ht="11.25" x14ac:dyDescent="0.25">
      <c r="B1015" s="203"/>
      <c r="D1015" s="196" t="s">
        <v>869</v>
      </c>
      <c r="E1015" s="204" t="s">
        <v>792</v>
      </c>
      <c r="F1015" s="205" t="s">
        <v>3607</v>
      </c>
      <c r="H1015" s="206">
        <v>51.015000000000001</v>
      </c>
      <c r="L1015" s="203"/>
      <c r="M1015" s="207"/>
      <c r="T1015" s="208"/>
      <c r="AT1015" s="204" t="s">
        <v>869</v>
      </c>
      <c r="AU1015" s="204" t="s">
        <v>240</v>
      </c>
      <c r="AV1015" s="202" t="s">
        <v>240</v>
      </c>
      <c r="AW1015" s="202" t="s">
        <v>871</v>
      </c>
      <c r="AX1015" s="202" t="s">
        <v>857</v>
      </c>
      <c r="AY1015" s="204" t="s">
        <v>858</v>
      </c>
    </row>
    <row r="1016" spans="2:65" s="119" customFormat="1" ht="24.2" customHeight="1" x14ac:dyDescent="0.25">
      <c r="B1016" s="120"/>
      <c r="C1016" s="432" t="s">
        <v>2087</v>
      </c>
      <c r="D1016" s="432" t="s">
        <v>932</v>
      </c>
      <c r="E1016" s="433" t="s">
        <v>2326</v>
      </c>
      <c r="F1016" s="434" t="s">
        <v>2327</v>
      </c>
      <c r="G1016" s="435" t="s">
        <v>66</v>
      </c>
      <c r="H1016" s="436">
        <v>119.05500000000001</v>
      </c>
      <c r="I1016" s="437"/>
      <c r="J1016" s="437">
        <f>ROUND(I1016*H1016,2)</f>
        <v>0</v>
      </c>
      <c r="K1016" s="434" t="s">
        <v>862</v>
      </c>
      <c r="L1016" s="215"/>
      <c r="M1016" s="216" t="s">
        <v>792</v>
      </c>
      <c r="N1016" s="217" t="s">
        <v>809</v>
      </c>
      <c r="O1016" s="192">
        <v>0</v>
      </c>
      <c r="P1016" s="192">
        <f>O1016*H1016</f>
        <v>0</v>
      </c>
      <c r="Q1016" s="192">
        <v>2.7799999999999998E-2</v>
      </c>
      <c r="R1016" s="192">
        <f>Q1016*H1016</f>
        <v>3.3097289999999999</v>
      </c>
      <c r="S1016" s="192">
        <v>0</v>
      </c>
      <c r="T1016" s="193">
        <f>S1016*H1016</f>
        <v>0</v>
      </c>
      <c r="AR1016" s="194" t="s">
        <v>1063</v>
      </c>
      <c r="AT1016" s="194" t="s">
        <v>932</v>
      </c>
      <c r="AU1016" s="194" t="s">
        <v>240</v>
      </c>
      <c r="AY1016" s="112" t="s">
        <v>858</v>
      </c>
      <c r="BE1016" s="195">
        <f>IF(N1016="základní",J1016,0)</f>
        <v>0</v>
      </c>
      <c r="BF1016" s="195">
        <f>IF(N1016="snížená",J1016,0)</f>
        <v>0</v>
      </c>
      <c r="BG1016" s="195">
        <f>IF(N1016="zákl. přenesená",J1016,0)</f>
        <v>0</v>
      </c>
      <c r="BH1016" s="195">
        <f>IF(N1016="sníž. přenesená",J1016,0)</f>
        <v>0</v>
      </c>
      <c r="BI1016" s="195">
        <f>IF(N1016="nulová",J1016,0)</f>
        <v>0</v>
      </c>
      <c r="BJ1016" s="112" t="s">
        <v>544</v>
      </c>
      <c r="BK1016" s="195">
        <f>ROUND(I1016*H1016,2)</f>
        <v>0</v>
      </c>
      <c r="BL1016" s="112" t="s">
        <v>955</v>
      </c>
      <c r="BM1016" s="194" t="s">
        <v>3608</v>
      </c>
    </row>
    <row r="1017" spans="2:65" s="119" customFormat="1" x14ac:dyDescent="0.25">
      <c r="B1017" s="120"/>
      <c r="D1017" s="196" t="s">
        <v>865</v>
      </c>
      <c r="F1017" s="197" t="s">
        <v>2327</v>
      </c>
      <c r="L1017" s="120"/>
      <c r="M1017" s="198"/>
      <c r="T1017" s="199"/>
      <c r="AT1017" s="112" t="s">
        <v>865</v>
      </c>
      <c r="AU1017" s="112" t="s">
        <v>240</v>
      </c>
    </row>
    <row r="1018" spans="2:65" s="119" customFormat="1" ht="19.5" x14ac:dyDescent="0.25">
      <c r="B1018" s="120"/>
      <c r="D1018" s="196" t="s">
        <v>1943</v>
      </c>
      <c r="F1018" s="218" t="s">
        <v>2329</v>
      </c>
      <c r="L1018" s="120"/>
      <c r="M1018" s="198"/>
      <c r="T1018" s="199"/>
      <c r="AT1018" s="112" t="s">
        <v>1943</v>
      </c>
      <c r="AU1018" s="112" t="s">
        <v>240</v>
      </c>
    </row>
    <row r="1019" spans="2:65" s="202" customFormat="1" ht="11.25" x14ac:dyDescent="0.25">
      <c r="B1019" s="203"/>
      <c r="D1019" s="196" t="s">
        <v>869</v>
      </c>
      <c r="E1019" s="204" t="s">
        <v>792</v>
      </c>
      <c r="F1019" s="205" t="s">
        <v>3604</v>
      </c>
      <c r="H1019" s="206">
        <v>6.12</v>
      </c>
      <c r="L1019" s="203"/>
      <c r="M1019" s="207"/>
      <c r="T1019" s="208"/>
      <c r="AT1019" s="204" t="s">
        <v>869</v>
      </c>
      <c r="AU1019" s="204" t="s">
        <v>240</v>
      </c>
      <c r="AV1019" s="202" t="s">
        <v>240</v>
      </c>
      <c r="AW1019" s="202" t="s">
        <v>871</v>
      </c>
      <c r="AX1019" s="202" t="s">
        <v>857</v>
      </c>
      <c r="AY1019" s="204" t="s">
        <v>858</v>
      </c>
    </row>
    <row r="1020" spans="2:65" s="202" customFormat="1" ht="11.25" x14ac:dyDescent="0.25">
      <c r="B1020" s="203"/>
      <c r="D1020" s="196" t="s">
        <v>869</v>
      </c>
      <c r="E1020" s="204" t="s">
        <v>792</v>
      </c>
      <c r="F1020" s="205" t="s">
        <v>3605</v>
      </c>
      <c r="H1020" s="206">
        <v>43.2</v>
      </c>
      <c r="L1020" s="203"/>
      <c r="M1020" s="207"/>
      <c r="T1020" s="208"/>
      <c r="AT1020" s="204" t="s">
        <v>869</v>
      </c>
      <c r="AU1020" s="204" t="s">
        <v>240</v>
      </c>
      <c r="AV1020" s="202" t="s">
        <v>240</v>
      </c>
      <c r="AW1020" s="202" t="s">
        <v>871</v>
      </c>
      <c r="AX1020" s="202" t="s">
        <v>857</v>
      </c>
      <c r="AY1020" s="204" t="s">
        <v>858</v>
      </c>
    </row>
    <row r="1021" spans="2:65" s="202" customFormat="1" ht="11.25" x14ac:dyDescent="0.25">
      <c r="B1021" s="203"/>
      <c r="D1021" s="196" t="s">
        <v>869</v>
      </c>
      <c r="E1021" s="204" t="s">
        <v>792</v>
      </c>
      <c r="F1021" s="205" t="s">
        <v>3606</v>
      </c>
      <c r="H1021" s="206">
        <v>18.72</v>
      </c>
      <c r="L1021" s="203"/>
      <c r="M1021" s="207"/>
      <c r="T1021" s="208"/>
      <c r="AT1021" s="204" t="s">
        <v>869</v>
      </c>
      <c r="AU1021" s="204" t="s">
        <v>240</v>
      </c>
      <c r="AV1021" s="202" t="s">
        <v>240</v>
      </c>
      <c r="AW1021" s="202" t="s">
        <v>871</v>
      </c>
      <c r="AX1021" s="202" t="s">
        <v>857</v>
      </c>
      <c r="AY1021" s="204" t="s">
        <v>858</v>
      </c>
    </row>
    <row r="1022" spans="2:65" s="202" customFormat="1" ht="11.25" x14ac:dyDescent="0.25">
      <c r="B1022" s="203"/>
      <c r="D1022" s="196" t="s">
        <v>869</v>
      </c>
      <c r="E1022" s="204" t="s">
        <v>792</v>
      </c>
      <c r="F1022" s="205" t="s">
        <v>3607</v>
      </c>
      <c r="H1022" s="206">
        <v>51.015000000000001</v>
      </c>
      <c r="L1022" s="203"/>
      <c r="M1022" s="207"/>
      <c r="T1022" s="208"/>
      <c r="AT1022" s="204" t="s">
        <v>869</v>
      </c>
      <c r="AU1022" s="204" t="s">
        <v>240</v>
      </c>
      <c r="AV1022" s="202" t="s">
        <v>240</v>
      </c>
      <c r="AW1022" s="202" t="s">
        <v>871</v>
      </c>
      <c r="AX1022" s="202" t="s">
        <v>857</v>
      </c>
      <c r="AY1022" s="204" t="s">
        <v>858</v>
      </c>
    </row>
    <row r="1023" spans="2:65" s="119" customFormat="1" ht="24.2" customHeight="1" x14ac:dyDescent="0.25">
      <c r="B1023" s="120"/>
      <c r="C1023" s="418" t="s">
        <v>2095</v>
      </c>
      <c r="D1023" s="418" t="s">
        <v>512</v>
      </c>
      <c r="E1023" s="419" t="s">
        <v>2331</v>
      </c>
      <c r="F1023" s="420" t="s">
        <v>2332</v>
      </c>
      <c r="G1023" s="421" t="s">
        <v>85</v>
      </c>
      <c r="H1023" s="422">
        <v>173.6</v>
      </c>
      <c r="I1023" s="423"/>
      <c r="J1023" s="423">
        <f>ROUND(I1023*H1023,2)</f>
        <v>0</v>
      </c>
      <c r="K1023" s="420" t="s">
        <v>862</v>
      </c>
      <c r="L1023" s="120"/>
      <c r="M1023" s="190" t="s">
        <v>792</v>
      </c>
      <c r="N1023" s="191" t="s">
        <v>809</v>
      </c>
      <c r="O1023" s="192">
        <v>0.15</v>
      </c>
      <c r="P1023" s="192">
        <f>O1023*H1023</f>
        <v>26.04</v>
      </c>
      <c r="Q1023" s="192">
        <v>6.0000000000000002E-5</v>
      </c>
      <c r="R1023" s="192">
        <f>Q1023*H1023</f>
        <v>1.0416E-2</v>
      </c>
      <c r="S1023" s="192">
        <v>0</v>
      </c>
      <c r="T1023" s="193">
        <f>S1023*H1023</f>
        <v>0</v>
      </c>
      <c r="AR1023" s="194" t="s">
        <v>955</v>
      </c>
      <c r="AT1023" s="194" t="s">
        <v>512</v>
      </c>
      <c r="AU1023" s="194" t="s">
        <v>240</v>
      </c>
      <c r="AY1023" s="112" t="s">
        <v>858</v>
      </c>
      <c r="BE1023" s="195">
        <f>IF(N1023="základní",J1023,0)</f>
        <v>0</v>
      </c>
      <c r="BF1023" s="195">
        <f>IF(N1023="snížená",J1023,0)</f>
        <v>0</v>
      </c>
      <c r="BG1023" s="195">
        <f>IF(N1023="zákl. přenesená",J1023,0)</f>
        <v>0</v>
      </c>
      <c r="BH1023" s="195">
        <f>IF(N1023="sníž. přenesená",J1023,0)</f>
        <v>0</v>
      </c>
      <c r="BI1023" s="195">
        <f>IF(N1023="nulová",J1023,0)</f>
        <v>0</v>
      </c>
      <c r="BJ1023" s="112" t="s">
        <v>544</v>
      </c>
      <c r="BK1023" s="195">
        <f>ROUND(I1023*H1023,2)</f>
        <v>0</v>
      </c>
      <c r="BL1023" s="112" t="s">
        <v>955</v>
      </c>
      <c r="BM1023" s="194" t="s">
        <v>3609</v>
      </c>
    </row>
    <row r="1024" spans="2:65" s="119" customFormat="1" ht="19.5" x14ac:dyDescent="0.25">
      <c r="B1024" s="120"/>
      <c r="D1024" s="196" t="s">
        <v>865</v>
      </c>
      <c r="F1024" s="197" t="s">
        <v>2334</v>
      </c>
      <c r="L1024" s="120"/>
      <c r="M1024" s="198"/>
      <c r="T1024" s="199"/>
      <c r="AT1024" s="112" t="s">
        <v>865</v>
      </c>
      <c r="AU1024" s="112" t="s">
        <v>240</v>
      </c>
    </row>
    <row r="1025" spans="2:65" s="119" customFormat="1" x14ac:dyDescent="0.25">
      <c r="B1025" s="120"/>
      <c r="D1025" s="200" t="s">
        <v>867</v>
      </c>
      <c r="F1025" s="472" t="s">
        <v>2335</v>
      </c>
      <c r="L1025" s="120"/>
      <c r="M1025" s="198"/>
      <c r="T1025" s="199"/>
      <c r="AT1025" s="112" t="s">
        <v>867</v>
      </c>
      <c r="AU1025" s="112" t="s">
        <v>240</v>
      </c>
    </row>
    <row r="1026" spans="2:65" s="202" customFormat="1" ht="11.25" x14ac:dyDescent="0.25">
      <c r="B1026" s="203"/>
      <c r="D1026" s="196" t="s">
        <v>869</v>
      </c>
      <c r="E1026" s="204" t="s">
        <v>792</v>
      </c>
      <c r="F1026" s="205" t="s">
        <v>3230</v>
      </c>
      <c r="H1026" s="206">
        <v>10.4</v>
      </c>
      <c r="L1026" s="203"/>
      <c r="M1026" s="207"/>
      <c r="T1026" s="208"/>
      <c r="AT1026" s="204" t="s">
        <v>869</v>
      </c>
      <c r="AU1026" s="204" t="s">
        <v>240</v>
      </c>
      <c r="AV1026" s="202" t="s">
        <v>240</v>
      </c>
      <c r="AW1026" s="202" t="s">
        <v>871</v>
      </c>
      <c r="AX1026" s="202" t="s">
        <v>857</v>
      </c>
      <c r="AY1026" s="204" t="s">
        <v>858</v>
      </c>
    </row>
    <row r="1027" spans="2:65" s="202" customFormat="1" ht="11.25" x14ac:dyDescent="0.25">
      <c r="B1027" s="203"/>
      <c r="D1027" s="196" t="s">
        <v>869</v>
      </c>
      <c r="E1027" s="204" t="s">
        <v>792</v>
      </c>
      <c r="F1027" s="205" t="s">
        <v>3196</v>
      </c>
      <c r="H1027" s="206">
        <v>62.4</v>
      </c>
      <c r="L1027" s="203"/>
      <c r="M1027" s="207"/>
      <c r="T1027" s="208"/>
      <c r="AT1027" s="204" t="s">
        <v>869</v>
      </c>
      <c r="AU1027" s="204" t="s">
        <v>240</v>
      </c>
      <c r="AV1027" s="202" t="s">
        <v>240</v>
      </c>
      <c r="AW1027" s="202" t="s">
        <v>871</v>
      </c>
      <c r="AX1027" s="202" t="s">
        <v>857</v>
      </c>
      <c r="AY1027" s="204" t="s">
        <v>858</v>
      </c>
    </row>
    <row r="1028" spans="2:65" s="202" customFormat="1" ht="11.25" x14ac:dyDescent="0.25">
      <c r="B1028" s="203"/>
      <c r="D1028" s="196" t="s">
        <v>869</v>
      </c>
      <c r="E1028" s="204" t="s">
        <v>792</v>
      </c>
      <c r="F1028" s="205" t="s">
        <v>3197</v>
      </c>
      <c r="H1028" s="206">
        <v>28</v>
      </c>
      <c r="L1028" s="203"/>
      <c r="M1028" s="207"/>
      <c r="T1028" s="208"/>
      <c r="AT1028" s="204" t="s">
        <v>869</v>
      </c>
      <c r="AU1028" s="204" t="s">
        <v>240</v>
      </c>
      <c r="AV1028" s="202" t="s">
        <v>240</v>
      </c>
      <c r="AW1028" s="202" t="s">
        <v>871</v>
      </c>
      <c r="AX1028" s="202" t="s">
        <v>857</v>
      </c>
      <c r="AY1028" s="204" t="s">
        <v>858</v>
      </c>
    </row>
    <row r="1029" spans="2:65" s="202" customFormat="1" ht="11.25" x14ac:dyDescent="0.25">
      <c r="B1029" s="203"/>
      <c r="D1029" s="196" t="s">
        <v>869</v>
      </c>
      <c r="E1029" s="204" t="s">
        <v>792</v>
      </c>
      <c r="F1029" s="205" t="s">
        <v>3198</v>
      </c>
      <c r="H1029" s="206">
        <v>41.5</v>
      </c>
      <c r="L1029" s="203"/>
      <c r="M1029" s="207"/>
      <c r="T1029" s="208"/>
      <c r="AT1029" s="204" t="s">
        <v>869</v>
      </c>
      <c r="AU1029" s="204" t="s">
        <v>240</v>
      </c>
      <c r="AV1029" s="202" t="s">
        <v>240</v>
      </c>
      <c r="AW1029" s="202" t="s">
        <v>871</v>
      </c>
      <c r="AX1029" s="202" t="s">
        <v>857</v>
      </c>
      <c r="AY1029" s="204" t="s">
        <v>858</v>
      </c>
    </row>
    <row r="1030" spans="2:65" s="202" customFormat="1" ht="11.25" x14ac:dyDescent="0.25">
      <c r="B1030" s="203"/>
      <c r="D1030" s="196" t="s">
        <v>869</v>
      </c>
      <c r="E1030" s="204" t="s">
        <v>792</v>
      </c>
      <c r="F1030" s="205" t="s">
        <v>6522</v>
      </c>
      <c r="H1030" s="206">
        <v>11.2</v>
      </c>
      <c r="L1030" s="203"/>
      <c r="M1030" s="207"/>
      <c r="T1030" s="208"/>
      <c r="AT1030" s="204" t="s">
        <v>869</v>
      </c>
      <c r="AU1030" s="204" t="s">
        <v>240</v>
      </c>
      <c r="AV1030" s="202" t="s">
        <v>240</v>
      </c>
      <c r="AW1030" s="202" t="s">
        <v>871</v>
      </c>
      <c r="AX1030" s="202" t="s">
        <v>857</v>
      </c>
      <c r="AY1030" s="204" t="s">
        <v>858</v>
      </c>
    </row>
    <row r="1031" spans="2:65" s="202" customFormat="1" ht="11.25" x14ac:dyDescent="0.25">
      <c r="B1031" s="203"/>
      <c r="D1031" s="196" t="s">
        <v>869</v>
      </c>
      <c r="E1031" s="204" t="s">
        <v>792</v>
      </c>
      <c r="F1031" s="205" t="s">
        <v>3610</v>
      </c>
      <c r="H1031" s="206">
        <v>8</v>
      </c>
      <c r="L1031" s="203"/>
      <c r="M1031" s="207"/>
      <c r="T1031" s="208"/>
      <c r="AT1031" s="204" t="s">
        <v>869</v>
      </c>
      <c r="AU1031" s="204" t="s">
        <v>240</v>
      </c>
      <c r="AV1031" s="202" t="s">
        <v>240</v>
      </c>
      <c r="AW1031" s="202" t="s">
        <v>871</v>
      </c>
      <c r="AX1031" s="202" t="s">
        <v>857</v>
      </c>
      <c r="AY1031" s="204" t="s">
        <v>858</v>
      </c>
    </row>
    <row r="1032" spans="2:65" s="202" customFormat="1" ht="11.25" x14ac:dyDescent="0.25">
      <c r="B1032" s="203"/>
      <c r="D1032" s="196" t="s">
        <v>869</v>
      </c>
      <c r="E1032" s="204" t="s">
        <v>792</v>
      </c>
      <c r="F1032" s="205" t="s">
        <v>3611</v>
      </c>
      <c r="H1032" s="206">
        <v>12.1</v>
      </c>
      <c r="L1032" s="203"/>
      <c r="M1032" s="207"/>
      <c r="T1032" s="208"/>
      <c r="AT1032" s="204" t="s">
        <v>869</v>
      </c>
      <c r="AU1032" s="204" t="s">
        <v>240</v>
      </c>
      <c r="AV1032" s="202" t="s">
        <v>240</v>
      </c>
      <c r="AW1032" s="202" t="s">
        <v>871</v>
      </c>
      <c r="AX1032" s="202" t="s">
        <v>857</v>
      </c>
      <c r="AY1032" s="204" t="s">
        <v>858</v>
      </c>
    </row>
    <row r="1033" spans="2:65" s="119" customFormat="1" ht="24.2" customHeight="1" x14ac:dyDescent="0.25">
      <c r="B1033" s="120"/>
      <c r="C1033" s="418" t="s">
        <v>2100</v>
      </c>
      <c r="D1033" s="418" t="s">
        <v>512</v>
      </c>
      <c r="E1033" s="419" t="s">
        <v>2339</v>
      </c>
      <c r="F1033" s="420" t="s">
        <v>2340</v>
      </c>
      <c r="G1033" s="421" t="s">
        <v>85</v>
      </c>
      <c r="H1033" s="422">
        <v>173.6</v>
      </c>
      <c r="I1033" s="423"/>
      <c r="J1033" s="423">
        <f>ROUND(I1033*H1033,2)</f>
        <v>0</v>
      </c>
      <c r="K1033" s="420" t="s">
        <v>862</v>
      </c>
      <c r="L1033" s="120"/>
      <c r="M1033" s="190" t="s">
        <v>792</v>
      </c>
      <c r="N1033" s="191" t="s">
        <v>809</v>
      </c>
      <c r="O1033" s="192">
        <v>0.15</v>
      </c>
      <c r="P1033" s="192">
        <f>O1033*H1033</f>
        <v>26.04</v>
      </c>
      <c r="Q1033" s="192">
        <v>6.9999999999999994E-5</v>
      </c>
      <c r="R1033" s="192">
        <f>Q1033*H1033</f>
        <v>1.2151999999999998E-2</v>
      </c>
      <c r="S1033" s="192">
        <v>0</v>
      </c>
      <c r="T1033" s="193">
        <f>S1033*H1033</f>
        <v>0</v>
      </c>
      <c r="AR1033" s="194" t="s">
        <v>955</v>
      </c>
      <c r="AT1033" s="194" t="s">
        <v>512</v>
      </c>
      <c r="AU1033" s="194" t="s">
        <v>240</v>
      </c>
      <c r="AY1033" s="112" t="s">
        <v>858</v>
      </c>
      <c r="BE1033" s="195">
        <f>IF(N1033="základní",J1033,0)</f>
        <v>0</v>
      </c>
      <c r="BF1033" s="195">
        <f>IF(N1033="snížená",J1033,0)</f>
        <v>0</v>
      </c>
      <c r="BG1033" s="195">
        <f>IF(N1033="zákl. přenesená",J1033,0)</f>
        <v>0</v>
      </c>
      <c r="BH1033" s="195">
        <f>IF(N1033="sníž. přenesená",J1033,0)</f>
        <v>0</v>
      </c>
      <c r="BI1033" s="195">
        <f>IF(N1033="nulová",J1033,0)</f>
        <v>0</v>
      </c>
      <c r="BJ1033" s="112" t="s">
        <v>544</v>
      </c>
      <c r="BK1033" s="195">
        <f>ROUND(I1033*H1033,2)</f>
        <v>0</v>
      </c>
      <c r="BL1033" s="112" t="s">
        <v>955</v>
      </c>
      <c r="BM1033" s="194" t="s">
        <v>3612</v>
      </c>
    </row>
    <row r="1034" spans="2:65" s="119" customFormat="1" ht="19.5" x14ac:dyDescent="0.25">
      <c r="B1034" s="120"/>
      <c r="D1034" s="196" t="s">
        <v>865</v>
      </c>
      <c r="F1034" s="197" t="s">
        <v>2342</v>
      </c>
      <c r="L1034" s="120"/>
      <c r="M1034" s="198"/>
      <c r="T1034" s="199"/>
      <c r="AT1034" s="112" t="s">
        <v>865</v>
      </c>
      <c r="AU1034" s="112" t="s">
        <v>240</v>
      </c>
    </row>
    <row r="1035" spans="2:65" s="119" customFormat="1" x14ac:dyDescent="0.25">
      <c r="B1035" s="120"/>
      <c r="D1035" s="200" t="s">
        <v>867</v>
      </c>
      <c r="F1035" s="472" t="s">
        <v>2343</v>
      </c>
      <c r="L1035" s="120"/>
      <c r="M1035" s="198"/>
      <c r="T1035" s="199"/>
      <c r="AT1035" s="112" t="s">
        <v>867</v>
      </c>
      <c r="AU1035" s="112" t="s">
        <v>240</v>
      </c>
    </row>
    <row r="1036" spans="2:65" s="202" customFormat="1" ht="11.25" x14ac:dyDescent="0.25">
      <c r="B1036" s="203"/>
      <c r="D1036" s="196" t="s">
        <v>869</v>
      </c>
      <c r="E1036" s="204" t="s">
        <v>792</v>
      </c>
      <c r="F1036" s="205" t="s">
        <v>3230</v>
      </c>
      <c r="H1036" s="206">
        <v>10.4</v>
      </c>
      <c r="L1036" s="203"/>
      <c r="M1036" s="207"/>
      <c r="T1036" s="208"/>
      <c r="AT1036" s="204" t="s">
        <v>869</v>
      </c>
      <c r="AU1036" s="204" t="s">
        <v>240</v>
      </c>
      <c r="AV1036" s="202" t="s">
        <v>240</v>
      </c>
      <c r="AW1036" s="202" t="s">
        <v>871</v>
      </c>
      <c r="AX1036" s="202" t="s">
        <v>857</v>
      </c>
      <c r="AY1036" s="204" t="s">
        <v>858</v>
      </c>
    </row>
    <row r="1037" spans="2:65" s="202" customFormat="1" ht="11.25" x14ac:dyDescent="0.25">
      <c r="B1037" s="203"/>
      <c r="D1037" s="196" t="s">
        <v>869</v>
      </c>
      <c r="E1037" s="204" t="s">
        <v>792</v>
      </c>
      <c r="F1037" s="205" t="s">
        <v>3196</v>
      </c>
      <c r="H1037" s="206">
        <v>62.4</v>
      </c>
      <c r="L1037" s="203"/>
      <c r="M1037" s="207"/>
      <c r="T1037" s="208"/>
      <c r="AT1037" s="204" t="s">
        <v>869</v>
      </c>
      <c r="AU1037" s="204" t="s">
        <v>240</v>
      </c>
      <c r="AV1037" s="202" t="s">
        <v>240</v>
      </c>
      <c r="AW1037" s="202" t="s">
        <v>871</v>
      </c>
      <c r="AX1037" s="202" t="s">
        <v>857</v>
      </c>
      <c r="AY1037" s="204" t="s">
        <v>858</v>
      </c>
    </row>
    <row r="1038" spans="2:65" s="202" customFormat="1" ht="11.25" x14ac:dyDescent="0.25">
      <c r="B1038" s="203"/>
      <c r="D1038" s="196" t="s">
        <v>869</v>
      </c>
      <c r="E1038" s="204" t="s">
        <v>792</v>
      </c>
      <c r="F1038" s="205" t="s">
        <v>3197</v>
      </c>
      <c r="H1038" s="206">
        <v>28</v>
      </c>
      <c r="L1038" s="203"/>
      <c r="M1038" s="207"/>
      <c r="T1038" s="208"/>
      <c r="AT1038" s="204" t="s">
        <v>869</v>
      </c>
      <c r="AU1038" s="204" t="s">
        <v>240</v>
      </c>
      <c r="AV1038" s="202" t="s">
        <v>240</v>
      </c>
      <c r="AW1038" s="202" t="s">
        <v>871</v>
      </c>
      <c r="AX1038" s="202" t="s">
        <v>857</v>
      </c>
      <c r="AY1038" s="204" t="s">
        <v>858</v>
      </c>
    </row>
    <row r="1039" spans="2:65" s="202" customFormat="1" ht="11.25" x14ac:dyDescent="0.25">
      <c r="B1039" s="203"/>
      <c r="D1039" s="196" t="s">
        <v>869</v>
      </c>
      <c r="E1039" s="204" t="s">
        <v>792</v>
      </c>
      <c r="F1039" s="205" t="s">
        <v>3198</v>
      </c>
      <c r="H1039" s="206">
        <v>41.5</v>
      </c>
      <c r="L1039" s="203"/>
      <c r="M1039" s="207"/>
      <c r="T1039" s="208"/>
      <c r="AT1039" s="204" t="s">
        <v>869</v>
      </c>
      <c r="AU1039" s="204" t="s">
        <v>240</v>
      </c>
      <c r="AV1039" s="202" t="s">
        <v>240</v>
      </c>
      <c r="AW1039" s="202" t="s">
        <v>871</v>
      </c>
      <c r="AX1039" s="202" t="s">
        <v>857</v>
      </c>
      <c r="AY1039" s="204" t="s">
        <v>858</v>
      </c>
    </row>
    <row r="1040" spans="2:65" s="202" customFormat="1" ht="11.25" x14ac:dyDescent="0.25">
      <c r="B1040" s="203"/>
      <c r="D1040" s="196" t="s">
        <v>869</v>
      </c>
      <c r="E1040" s="204" t="s">
        <v>792</v>
      </c>
      <c r="F1040" s="205" t="s">
        <v>6522</v>
      </c>
      <c r="H1040" s="206">
        <v>11.2</v>
      </c>
      <c r="L1040" s="203"/>
      <c r="M1040" s="207"/>
      <c r="T1040" s="208"/>
      <c r="AT1040" s="204" t="s">
        <v>869</v>
      </c>
      <c r="AU1040" s="204" t="s">
        <v>240</v>
      </c>
      <c r="AV1040" s="202" t="s">
        <v>240</v>
      </c>
      <c r="AW1040" s="202" t="s">
        <v>871</v>
      </c>
      <c r="AX1040" s="202" t="s">
        <v>857</v>
      </c>
      <c r="AY1040" s="204" t="s">
        <v>858</v>
      </c>
    </row>
    <row r="1041" spans="2:65" s="202" customFormat="1" ht="11.25" x14ac:dyDescent="0.25">
      <c r="B1041" s="203"/>
      <c r="D1041" s="196" t="s">
        <v>869</v>
      </c>
      <c r="E1041" s="204" t="s">
        <v>792</v>
      </c>
      <c r="F1041" s="205" t="s">
        <v>3610</v>
      </c>
      <c r="H1041" s="206">
        <v>8</v>
      </c>
      <c r="L1041" s="203"/>
      <c r="M1041" s="207"/>
      <c r="T1041" s="208"/>
      <c r="AT1041" s="204" t="s">
        <v>869</v>
      </c>
      <c r="AU1041" s="204" t="s">
        <v>240</v>
      </c>
      <c r="AV1041" s="202" t="s">
        <v>240</v>
      </c>
      <c r="AW1041" s="202" t="s">
        <v>871</v>
      </c>
      <c r="AX1041" s="202" t="s">
        <v>857</v>
      </c>
      <c r="AY1041" s="204" t="s">
        <v>858</v>
      </c>
    </row>
    <row r="1042" spans="2:65" s="202" customFormat="1" ht="11.25" x14ac:dyDescent="0.25">
      <c r="B1042" s="203"/>
      <c r="D1042" s="196" t="s">
        <v>869</v>
      </c>
      <c r="E1042" s="204" t="s">
        <v>792</v>
      </c>
      <c r="F1042" s="205" t="s">
        <v>3611</v>
      </c>
      <c r="H1042" s="206">
        <v>12.1</v>
      </c>
      <c r="L1042" s="203"/>
      <c r="M1042" s="207"/>
      <c r="T1042" s="208"/>
      <c r="AT1042" s="204" t="s">
        <v>869</v>
      </c>
      <c r="AU1042" s="204" t="s">
        <v>240</v>
      </c>
      <c r="AV1042" s="202" t="s">
        <v>240</v>
      </c>
      <c r="AW1042" s="202" t="s">
        <v>871</v>
      </c>
      <c r="AX1042" s="202" t="s">
        <v>857</v>
      </c>
      <c r="AY1042" s="204" t="s">
        <v>858</v>
      </c>
    </row>
    <row r="1043" spans="2:65" s="119" customFormat="1" ht="44.25" customHeight="1" x14ac:dyDescent="0.25">
      <c r="B1043" s="120"/>
      <c r="C1043" s="418" t="s">
        <v>2106</v>
      </c>
      <c r="D1043" s="418" t="s">
        <v>512</v>
      </c>
      <c r="E1043" s="419" t="s">
        <v>3613</v>
      </c>
      <c r="F1043" s="420" t="s">
        <v>6523</v>
      </c>
      <c r="G1043" s="421" t="s">
        <v>67</v>
      </c>
      <c r="H1043" s="422">
        <v>1</v>
      </c>
      <c r="I1043" s="423"/>
      <c r="J1043" s="423">
        <f>ROUND(I1043*H1043,2)</f>
        <v>0</v>
      </c>
      <c r="K1043" s="420" t="s">
        <v>792</v>
      </c>
      <c r="L1043" s="120"/>
      <c r="M1043" s="190" t="s">
        <v>792</v>
      </c>
      <c r="N1043" s="191" t="s">
        <v>809</v>
      </c>
      <c r="O1043" s="192">
        <v>0.42799999999999999</v>
      </c>
      <c r="P1043" s="192">
        <f>O1043*H1043</f>
        <v>0.42799999999999999</v>
      </c>
      <c r="Q1043" s="192">
        <v>0</v>
      </c>
      <c r="R1043" s="192">
        <f>Q1043*H1043</f>
        <v>0</v>
      </c>
      <c r="S1043" s="192">
        <v>0</v>
      </c>
      <c r="T1043" s="193">
        <f>S1043*H1043</f>
        <v>0</v>
      </c>
      <c r="AR1043" s="194" t="s">
        <v>955</v>
      </c>
      <c r="AT1043" s="194" t="s">
        <v>512</v>
      </c>
      <c r="AU1043" s="194" t="s">
        <v>240</v>
      </c>
      <c r="AY1043" s="112" t="s">
        <v>858</v>
      </c>
      <c r="BE1043" s="195">
        <f>IF(N1043="základní",J1043,0)</f>
        <v>0</v>
      </c>
      <c r="BF1043" s="195">
        <f>IF(N1043="snížená",J1043,0)</f>
        <v>0</v>
      </c>
      <c r="BG1043" s="195">
        <f>IF(N1043="zákl. přenesená",J1043,0)</f>
        <v>0</v>
      </c>
      <c r="BH1043" s="195">
        <f>IF(N1043="sníž. přenesená",J1043,0)</f>
        <v>0</v>
      </c>
      <c r="BI1043" s="195">
        <f>IF(N1043="nulová",J1043,0)</f>
        <v>0</v>
      </c>
      <c r="BJ1043" s="112" t="s">
        <v>544</v>
      </c>
      <c r="BK1043" s="195">
        <f>ROUND(I1043*H1043,2)</f>
        <v>0</v>
      </c>
      <c r="BL1043" s="112" t="s">
        <v>955</v>
      </c>
      <c r="BM1043" s="194" t="s">
        <v>3614</v>
      </c>
    </row>
    <row r="1044" spans="2:65" s="119" customFormat="1" ht="29.25" x14ac:dyDescent="0.25">
      <c r="B1044" s="120"/>
      <c r="D1044" s="196" t="s">
        <v>865</v>
      </c>
      <c r="F1044" s="197" t="s">
        <v>6523</v>
      </c>
      <c r="L1044" s="120"/>
      <c r="M1044" s="198"/>
      <c r="T1044" s="199"/>
      <c r="AT1044" s="112" t="s">
        <v>865</v>
      </c>
      <c r="AU1044" s="112" t="s">
        <v>240</v>
      </c>
    </row>
    <row r="1045" spans="2:65" s="119" customFormat="1" ht="24.2" customHeight="1" x14ac:dyDescent="0.25">
      <c r="B1045" s="120"/>
      <c r="C1045" s="418" t="s">
        <v>2113</v>
      </c>
      <c r="D1045" s="418" t="s">
        <v>512</v>
      </c>
      <c r="E1045" s="419" t="s">
        <v>209</v>
      </c>
      <c r="F1045" s="420" t="s">
        <v>3615</v>
      </c>
      <c r="G1045" s="421" t="s">
        <v>67</v>
      </c>
      <c r="H1045" s="422">
        <v>1</v>
      </c>
      <c r="I1045" s="423"/>
      <c r="J1045" s="423">
        <f>ROUND(I1045*H1045,2)</f>
        <v>0</v>
      </c>
      <c r="K1045" s="420" t="s">
        <v>862</v>
      </c>
      <c r="L1045" s="120"/>
      <c r="M1045" s="190" t="s">
        <v>792</v>
      </c>
      <c r="N1045" s="191" t="s">
        <v>809</v>
      </c>
      <c r="O1045" s="192">
        <v>9.1</v>
      </c>
      <c r="P1045" s="192">
        <f>O1045*H1045</f>
        <v>9.1</v>
      </c>
      <c r="Q1045" s="192">
        <v>0</v>
      </c>
      <c r="R1045" s="192">
        <f>Q1045*H1045</f>
        <v>0</v>
      </c>
      <c r="S1045" s="192">
        <v>0</v>
      </c>
      <c r="T1045" s="193">
        <f>S1045*H1045</f>
        <v>0</v>
      </c>
      <c r="AR1045" s="194" t="s">
        <v>955</v>
      </c>
      <c r="AT1045" s="194" t="s">
        <v>512</v>
      </c>
      <c r="AU1045" s="194" t="s">
        <v>240</v>
      </c>
      <c r="AY1045" s="112" t="s">
        <v>858</v>
      </c>
      <c r="BE1045" s="195">
        <f>IF(N1045="základní",J1045,0)</f>
        <v>0</v>
      </c>
      <c r="BF1045" s="195">
        <f>IF(N1045="snížená",J1045,0)</f>
        <v>0</v>
      </c>
      <c r="BG1045" s="195">
        <f>IF(N1045="zákl. přenesená",J1045,0)</f>
        <v>0</v>
      </c>
      <c r="BH1045" s="195">
        <f>IF(N1045="sníž. přenesená",J1045,0)</f>
        <v>0</v>
      </c>
      <c r="BI1045" s="195">
        <f>IF(N1045="nulová",J1045,0)</f>
        <v>0</v>
      </c>
      <c r="BJ1045" s="112" t="s">
        <v>544</v>
      </c>
      <c r="BK1045" s="195">
        <f>ROUND(I1045*H1045,2)</f>
        <v>0</v>
      </c>
      <c r="BL1045" s="112" t="s">
        <v>955</v>
      </c>
      <c r="BM1045" s="194" t="s">
        <v>3616</v>
      </c>
    </row>
    <row r="1046" spans="2:65" s="119" customFormat="1" ht="19.5" x14ac:dyDescent="0.25">
      <c r="B1046" s="120"/>
      <c r="D1046" s="196" t="s">
        <v>865</v>
      </c>
      <c r="F1046" s="197" t="s">
        <v>3615</v>
      </c>
      <c r="L1046" s="120"/>
      <c r="M1046" s="198"/>
      <c r="T1046" s="199"/>
      <c r="AT1046" s="112" t="s">
        <v>865</v>
      </c>
      <c r="AU1046" s="112" t="s">
        <v>240</v>
      </c>
    </row>
    <row r="1047" spans="2:65" s="119" customFormat="1" x14ac:dyDescent="0.25">
      <c r="B1047" s="120"/>
      <c r="D1047" s="200" t="s">
        <v>867</v>
      </c>
      <c r="F1047" s="472" t="s">
        <v>3617</v>
      </c>
      <c r="L1047" s="120"/>
      <c r="M1047" s="198"/>
      <c r="T1047" s="199"/>
      <c r="AT1047" s="112" t="s">
        <v>867</v>
      </c>
      <c r="AU1047" s="112" t="s">
        <v>240</v>
      </c>
    </row>
    <row r="1048" spans="2:65" s="202" customFormat="1" ht="11.25" x14ac:dyDescent="0.25">
      <c r="B1048" s="203"/>
      <c r="D1048" s="196" t="s">
        <v>869</v>
      </c>
      <c r="E1048" s="204" t="s">
        <v>792</v>
      </c>
      <c r="F1048" s="205" t="s">
        <v>3618</v>
      </c>
      <c r="H1048" s="206">
        <v>1</v>
      </c>
      <c r="L1048" s="203"/>
      <c r="M1048" s="207"/>
      <c r="T1048" s="208"/>
      <c r="AT1048" s="204" t="s">
        <v>869</v>
      </c>
      <c r="AU1048" s="204" t="s">
        <v>240</v>
      </c>
      <c r="AV1048" s="202" t="s">
        <v>240</v>
      </c>
      <c r="AW1048" s="202" t="s">
        <v>871</v>
      </c>
      <c r="AX1048" s="202" t="s">
        <v>857</v>
      </c>
      <c r="AY1048" s="204" t="s">
        <v>858</v>
      </c>
    </row>
    <row r="1049" spans="2:65" s="119" customFormat="1" ht="33" customHeight="1" x14ac:dyDescent="0.25">
      <c r="B1049" s="120"/>
      <c r="C1049" s="432" t="s">
        <v>2120</v>
      </c>
      <c r="D1049" s="432" t="s">
        <v>932</v>
      </c>
      <c r="E1049" s="433" t="s">
        <v>2352</v>
      </c>
      <c r="F1049" s="434" t="s">
        <v>3619</v>
      </c>
      <c r="G1049" s="435" t="s">
        <v>66</v>
      </c>
      <c r="H1049" s="436">
        <v>3.51</v>
      </c>
      <c r="I1049" s="437"/>
      <c r="J1049" s="437">
        <f>ROUND(I1049*H1049,2)</f>
        <v>0</v>
      </c>
      <c r="K1049" s="434" t="s">
        <v>792</v>
      </c>
      <c r="L1049" s="215"/>
      <c r="M1049" s="216" t="s">
        <v>792</v>
      </c>
      <c r="N1049" s="217" t="s">
        <v>809</v>
      </c>
      <c r="O1049" s="192">
        <v>0</v>
      </c>
      <c r="P1049" s="192">
        <f>O1049*H1049</f>
        <v>0</v>
      </c>
      <c r="Q1049" s="192">
        <v>1.908E-2</v>
      </c>
      <c r="R1049" s="192">
        <f>Q1049*H1049</f>
        <v>6.6970799999999997E-2</v>
      </c>
      <c r="S1049" s="192">
        <v>0</v>
      </c>
      <c r="T1049" s="193">
        <f>S1049*H1049</f>
        <v>0</v>
      </c>
      <c r="AR1049" s="194" t="s">
        <v>1063</v>
      </c>
      <c r="AT1049" s="194" t="s">
        <v>932</v>
      </c>
      <c r="AU1049" s="194" t="s">
        <v>240</v>
      </c>
      <c r="AY1049" s="112" t="s">
        <v>858</v>
      </c>
      <c r="BE1049" s="195">
        <f>IF(N1049="základní",J1049,0)</f>
        <v>0</v>
      </c>
      <c r="BF1049" s="195">
        <f>IF(N1049="snížená",J1049,0)</f>
        <v>0</v>
      </c>
      <c r="BG1049" s="195">
        <f>IF(N1049="zákl. přenesená",J1049,0)</f>
        <v>0</v>
      </c>
      <c r="BH1049" s="195">
        <f>IF(N1049="sníž. přenesená",J1049,0)</f>
        <v>0</v>
      </c>
      <c r="BI1049" s="195">
        <f>IF(N1049="nulová",J1049,0)</f>
        <v>0</v>
      </c>
      <c r="BJ1049" s="112" t="s">
        <v>544</v>
      </c>
      <c r="BK1049" s="195">
        <f>ROUND(I1049*H1049,2)</f>
        <v>0</v>
      </c>
      <c r="BL1049" s="112" t="s">
        <v>955</v>
      </c>
      <c r="BM1049" s="194" t="s">
        <v>3620</v>
      </c>
    </row>
    <row r="1050" spans="2:65" s="119" customFormat="1" ht="19.5" x14ac:dyDescent="0.25">
      <c r="B1050" s="120"/>
      <c r="D1050" s="196" t="s">
        <v>865</v>
      </c>
      <c r="F1050" s="197" t="s">
        <v>3619</v>
      </c>
      <c r="L1050" s="120"/>
      <c r="M1050" s="198"/>
      <c r="T1050" s="199"/>
      <c r="AT1050" s="112" t="s">
        <v>865</v>
      </c>
      <c r="AU1050" s="112" t="s">
        <v>240</v>
      </c>
    </row>
    <row r="1051" spans="2:65" s="119" customFormat="1" ht="19.5" x14ac:dyDescent="0.25">
      <c r="B1051" s="120"/>
      <c r="D1051" s="196" t="s">
        <v>1943</v>
      </c>
      <c r="F1051" s="218" t="s">
        <v>2355</v>
      </c>
      <c r="L1051" s="120"/>
      <c r="M1051" s="198"/>
      <c r="T1051" s="199"/>
      <c r="AT1051" s="112" t="s">
        <v>1943</v>
      </c>
      <c r="AU1051" s="112" t="s">
        <v>240</v>
      </c>
    </row>
    <row r="1052" spans="2:65" s="202" customFormat="1" ht="11.25" x14ac:dyDescent="0.25">
      <c r="B1052" s="203"/>
      <c r="D1052" s="196" t="s">
        <v>869</v>
      </c>
      <c r="E1052" s="204" t="s">
        <v>792</v>
      </c>
      <c r="F1052" s="205" t="s">
        <v>3621</v>
      </c>
      <c r="H1052" s="206">
        <v>3.51</v>
      </c>
      <c r="L1052" s="203"/>
      <c r="M1052" s="207"/>
      <c r="T1052" s="208"/>
      <c r="AT1052" s="204" t="s">
        <v>869</v>
      </c>
      <c r="AU1052" s="204" t="s">
        <v>240</v>
      </c>
      <c r="AV1052" s="202" t="s">
        <v>240</v>
      </c>
      <c r="AW1052" s="202" t="s">
        <v>871</v>
      </c>
      <c r="AX1052" s="202" t="s">
        <v>857</v>
      </c>
      <c r="AY1052" s="204" t="s">
        <v>858</v>
      </c>
    </row>
    <row r="1053" spans="2:65" s="119" customFormat="1" ht="33" customHeight="1" x14ac:dyDescent="0.25">
      <c r="B1053" s="120"/>
      <c r="C1053" s="418" t="s">
        <v>2127</v>
      </c>
      <c r="D1053" s="418" t="s">
        <v>512</v>
      </c>
      <c r="E1053" s="419" t="s">
        <v>3622</v>
      </c>
      <c r="F1053" s="420" t="s">
        <v>3623</v>
      </c>
      <c r="G1053" s="421" t="s">
        <v>67</v>
      </c>
      <c r="H1053" s="422">
        <v>1</v>
      </c>
      <c r="I1053" s="423"/>
      <c r="J1053" s="423">
        <f>ROUND(I1053*H1053,2)</f>
        <v>0</v>
      </c>
      <c r="K1053" s="420" t="s">
        <v>862</v>
      </c>
      <c r="L1053" s="120"/>
      <c r="M1053" s="190" t="s">
        <v>792</v>
      </c>
      <c r="N1053" s="191" t="s">
        <v>809</v>
      </c>
      <c r="O1053" s="192">
        <v>18.600000000000001</v>
      </c>
      <c r="P1053" s="192">
        <f>O1053*H1053</f>
        <v>18.600000000000001</v>
      </c>
      <c r="Q1053" s="192">
        <v>0</v>
      </c>
      <c r="R1053" s="192">
        <f>Q1053*H1053</f>
        <v>0</v>
      </c>
      <c r="S1053" s="192">
        <v>0</v>
      </c>
      <c r="T1053" s="193">
        <f>S1053*H1053</f>
        <v>0</v>
      </c>
      <c r="AR1053" s="194" t="s">
        <v>955</v>
      </c>
      <c r="AT1053" s="194" t="s">
        <v>512</v>
      </c>
      <c r="AU1053" s="194" t="s">
        <v>240</v>
      </c>
      <c r="AY1053" s="112" t="s">
        <v>858</v>
      </c>
      <c r="BE1053" s="195">
        <f>IF(N1053="základní",J1053,0)</f>
        <v>0</v>
      </c>
      <c r="BF1053" s="195">
        <f>IF(N1053="snížená",J1053,0)</f>
        <v>0</v>
      </c>
      <c r="BG1053" s="195">
        <f>IF(N1053="zákl. přenesená",J1053,0)</f>
        <v>0</v>
      </c>
      <c r="BH1053" s="195">
        <f>IF(N1053="sníž. přenesená",J1053,0)</f>
        <v>0</v>
      </c>
      <c r="BI1053" s="195">
        <f>IF(N1053="nulová",J1053,0)</f>
        <v>0</v>
      </c>
      <c r="BJ1053" s="112" t="s">
        <v>544</v>
      </c>
      <c r="BK1053" s="195">
        <f>ROUND(I1053*H1053,2)</f>
        <v>0</v>
      </c>
      <c r="BL1053" s="112" t="s">
        <v>955</v>
      </c>
      <c r="BM1053" s="194" t="s">
        <v>3624</v>
      </c>
    </row>
    <row r="1054" spans="2:65" s="119" customFormat="1" ht="19.5" x14ac:dyDescent="0.25">
      <c r="B1054" s="120"/>
      <c r="D1054" s="196" t="s">
        <v>865</v>
      </c>
      <c r="F1054" s="197" t="s">
        <v>3625</v>
      </c>
      <c r="L1054" s="120"/>
      <c r="M1054" s="198"/>
      <c r="T1054" s="199"/>
      <c r="AT1054" s="112" t="s">
        <v>865</v>
      </c>
      <c r="AU1054" s="112" t="s">
        <v>240</v>
      </c>
    </row>
    <row r="1055" spans="2:65" s="119" customFormat="1" x14ac:dyDescent="0.25">
      <c r="B1055" s="120"/>
      <c r="D1055" s="200" t="s">
        <v>867</v>
      </c>
      <c r="F1055" s="472" t="s">
        <v>3626</v>
      </c>
      <c r="L1055" s="120"/>
      <c r="M1055" s="198"/>
      <c r="T1055" s="199"/>
      <c r="AT1055" s="112" t="s">
        <v>867</v>
      </c>
      <c r="AU1055" s="112" t="s">
        <v>240</v>
      </c>
    </row>
    <row r="1056" spans="2:65" s="202" customFormat="1" ht="11.25" x14ac:dyDescent="0.25">
      <c r="B1056" s="203"/>
      <c r="D1056" s="196" t="s">
        <v>869</v>
      </c>
      <c r="E1056" s="204" t="s">
        <v>792</v>
      </c>
      <c r="F1056" s="205" t="s">
        <v>6524</v>
      </c>
      <c r="H1056" s="206">
        <v>1</v>
      </c>
      <c r="L1056" s="203"/>
      <c r="M1056" s="207"/>
      <c r="T1056" s="208"/>
      <c r="AT1056" s="204" t="s">
        <v>869</v>
      </c>
      <c r="AU1056" s="204" t="s">
        <v>240</v>
      </c>
      <c r="AV1056" s="202" t="s">
        <v>240</v>
      </c>
      <c r="AW1056" s="202" t="s">
        <v>871</v>
      </c>
      <c r="AX1056" s="202" t="s">
        <v>857</v>
      </c>
      <c r="AY1056" s="204" t="s">
        <v>858</v>
      </c>
    </row>
    <row r="1057" spans="2:65" s="119" customFormat="1" ht="37.9" customHeight="1" x14ac:dyDescent="0.25">
      <c r="B1057" s="120"/>
      <c r="C1057" s="432" t="s">
        <v>2143</v>
      </c>
      <c r="D1057" s="432" t="s">
        <v>932</v>
      </c>
      <c r="E1057" s="433" t="s">
        <v>3628</v>
      </c>
      <c r="F1057" s="434" t="s">
        <v>3629</v>
      </c>
      <c r="G1057" s="435" t="s">
        <v>66</v>
      </c>
      <c r="H1057" s="436">
        <v>10.285</v>
      </c>
      <c r="I1057" s="437"/>
      <c r="J1057" s="437">
        <f>ROUND(I1057*H1057,2)</f>
        <v>0</v>
      </c>
      <c r="K1057" s="434" t="s">
        <v>792</v>
      </c>
      <c r="L1057" s="215"/>
      <c r="M1057" s="216" t="s">
        <v>792</v>
      </c>
      <c r="N1057" s="217" t="s">
        <v>809</v>
      </c>
      <c r="O1057" s="192">
        <v>0</v>
      </c>
      <c r="P1057" s="192">
        <f>O1057*H1057</f>
        <v>0</v>
      </c>
      <c r="Q1057" s="192">
        <v>3.8150000000000003E-2</v>
      </c>
      <c r="R1057" s="192">
        <f>Q1057*H1057</f>
        <v>0.39237275000000005</v>
      </c>
      <c r="S1057" s="192">
        <v>0</v>
      </c>
      <c r="T1057" s="193">
        <f>S1057*H1057</f>
        <v>0</v>
      </c>
      <c r="AR1057" s="194" t="s">
        <v>1063</v>
      </c>
      <c r="AT1057" s="194" t="s">
        <v>932</v>
      </c>
      <c r="AU1057" s="194" t="s">
        <v>240</v>
      </c>
      <c r="AY1057" s="112" t="s">
        <v>858</v>
      </c>
      <c r="BE1057" s="195">
        <f>IF(N1057="základní",J1057,0)</f>
        <v>0</v>
      </c>
      <c r="BF1057" s="195">
        <f>IF(N1057="snížená",J1057,0)</f>
        <v>0</v>
      </c>
      <c r="BG1057" s="195">
        <f>IF(N1057="zákl. přenesená",J1057,0)</f>
        <v>0</v>
      </c>
      <c r="BH1057" s="195">
        <f>IF(N1057="sníž. přenesená",J1057,0)</f>
        <v>0</v>
      </c>
      <c r="BI1057" s="195">
        <f>IF(N1057="nulová",J1057,0)</f>
        <v>0</v>
      </c>
      <c r="BJ1057" s="112" t="s">
        <v>544</v>
      </c>
      <c r="BK1057" s="195">
        <f>ROUND(I1057*H1057,2)</f>
        <v>0</v>
      </c>
      <c r="BL1057" s="112" t="s">
        <v>955</v>
      </c>
      <c r="BM1057" s="194" t="s">
        <v>3630</v>
      </c>
    </row>
    <row r="1058" spans="2:65" s="119" customFormat="1" ht="19.5" x14ac:dyDescent="0.25">
      <c r="B1058" s="120"/>
      <c r="D1058" s="196" t="s">
        <v>865</v>
      </c>
      <c r="F1058" s="197" t="s">
        <v>3629</v>
      </c>
      <c r="L1058" s="120"/>
      <c r="M1058" s="198"/>
      <c r="T1058" s="199"/>
      <c r="AT1058" s="112" t="s">
        <v>865</v>
      </c>
      <c r="AU1058" s="112" t="s">
        <v>240</v>
      </c>
    </row>
    <row r="1059" spans="2:65" s="119" customFormat="1" ht="19.5" x14ac:dyDescent="0.25">
      <c r="B1059" s="120"/>
      <c r="D1059" s="196" t="s">
        <v>1943</v>
      </c>
      <c r="F1059" s="218" t="s">
        <v>2355</v>
      </c>
      <c r="L1059" s="120"/>
      <c r="M1059" s="198"/>
      <c r="T1059" s="199"/>
      <c r="AT1059" s="112" t="s">
        <v>1943</v>
      </c>
      <c r="AU1059" s="112" t="s">
        <v>240</v>
      </c>
    </row>
    <row r="1060" spans="2:65" s="202" customFormat="1" ht="11.25" x14ac:dyDescent="0.25">
      <c r="B1060" s="203"/>
      <c r="D1060" s="196" t="s">
        <v>869</v>
      </c>
      <c r="E1060" s="204" t="s">
        <v>792</v>
      </c>
      <c r="F1060" s="205" t="s">
        <v>6525</v>
      </c>
      <c r="H1060" s="206">
        <v>10.285</v>
      </c>
      <c r="L1060" s="203"/>
      <c r="M1060" s="207"/>
      <c r="T1060" s="208"/>
      <c r="AT1060" s="204" t="s">
        <v>869</v>
      </c>
      <c r="AU1060" s="204" t="s">
        <v>240</v>
      </c>
      <c r="AV1060" s="202" t="s">
        <v>240</v>
      </c>
      <c r="AW1060" s="202" t="s">
        <v>871</v>
      </c>
      <c r="AX1060" s="202" t="s">
        <v>857</v>
      </c>
      <c r="AY1060" s="204" t="s">
        <v>858</v>
      </c>
    </row>
    <row r="1061" spans="2:65" s="119" customFormat="1" ht="24.2" customHeight="1" x14ac:dyDescent="0.25">
      <c r="B1061" s="120"/>
      <c r="C1061" s="418" t="s">
        <v>2148</v>
      </c>
      <c r="D1061" s="418" t="s">
        <v>512</v>
      </c>
      <c r="E1061" s="419" t="s">
        <v>3631</v>
      </c>
      <c r="F1061" s="420" t="s">
        <v>3632</v>
      </c>
      <c r="G1061" s="421" t="s">
        <v>66</v>
      </c>
      <c r="H1061" s="422">
        <v>5</v>
      </c>
      <c r="I1061" s="423"/>
      <c r="J1061" s="423">
        <f>ROUND(I1061*H1061,2)</f>
        <v>0</v>
      </c>
      <c r="K1061" s="420" t="s">
        <v>862</v>
      </c>
      <c r="L1061" s="120"/>
      <c r="M1061" s="190" t="s">
        <v>792</v>
      </c>
      <c r="N1061" s="191" t="s">
        <v>809</v>
      </c>
      <c r="O1061" s="192">
        <v>2.35</v>
      </c>
      <c r="P1061" s="192">
        <f>O1061*H1061</f>
        <v>11.75</v>
      </c>
      <c r="Q1061" s="192">
        <v>1.2E-4</v>
      </c>
      <c r="R1061" s="192">
        <f>Q1061*H1061</f>
        <v>6.0000000000000006E-4</v>
      </c>
      <c r="S1061" s="192">
        <v>0</v>
      </c>
      <c r="T1061" s="193">
        <f>S1061*H1061</f>
        <v>0</v>
      </c>
      <c r="AR1061" s="194" t="s">
        <v>955</v>
      </c>
      <c r="AT1061" s="194" t="s">
        <v>512</v>
      </c>
      <c r="AU1061" s="194" t="s">
        <v>240</v>
      </c>
      <c r="AY1061" s="112" t="s">
        <v>858</v>
      </c>
      <c r="BE1061" s="195">
        <f>IF(N1061="základní",J1061,0)</f>
        <v>0</v>
      </c>
      <c r="BF1061" s="195">
        <f>IF(N1061="snížená",J1061,0)</f>
        <v>0</v>
      </c>
      <c r="BG1061" s="195">
        <f>IF(N1061="zákl. přenesená",J1061,0)</f>
        <v>0</v>
      </c>
      <c r="BH1061" s="195">
        <f>IF(N1061="sníž. přenesená",J1061,0)</f>
        <v>0</v>
      </c>
      <c r="BI1061" s="195">
        <f>IF(N1061="nulová",J1061,0)</f>
        <v>0</v>
      </c>
      <c r="BJ1061" s="112" t="s">
        <v>544</v>
      </c>
      <c r="BK1061" s="195">
        <f>ROUND(I1061*H1061,2)</f>
        <v>0</v>
      </c>
      <c r="BL1061" s="112" t="s">
        <v>955</v>
      </c>
      <c r="BM1061" s="194" t="s">
        <v>3633</v>
      </c>
    </row>
    <row r="1062" spans="2:65" s="119" customFormat="1" ht="19.5" x14ac:dyDescent="0.25">
      <c r="B1062" s="120"/>
      <c r="D1062" s="196" t="s">
        <v>865</v>
      </c>
      <c r="F1062" s="197" t="s">
        <v>3634</v>
      </c>
      <c r="L1062" s="120"/>
      <c r="M1062" s="198"/>
      <c r="T1062" s="199"/>
      <c r="AT1062" s="112" t="s">
        <v>865</v>
      </c>
      <c r="AU1062" s="112" t="s">
        <v>240</v>
      </c>
    </row>
    <row r="1063" spans="2:65" s="119" customFormat="1" x14ac:dyDescent="0.25">
      <c r="B1063" s="120"/>
      <c r="D1063" s="200" t="s">
        <v>867</v>
      </c>
      <c r="F1063" s="472" t="s">
        <v>3635</v>
      </c>
      <c r="L1063" s="120"/>
      <c r="M1063" s="198"/>
      <c r="T1063" s="199"/>
      <c r="AT1063" s="112" t="s">
        <v>867</v>
      </c>
      <c r="AU1063" s="112" t="s">
        <v>240</v>
      </c>
    </row>
    <row r="1064" spans="2:65" s="202" customFormat="1" ht="11.25" x14ac:dyDescent="0.25">
      <c r="B1064" s="203"/>
      <c r="D1064" s="196" t="s">
        <v>869</v>
      </c>
      <c r="E1064" s="204" t="s">
        <v>792</v>
      </c>
      <c r="F1064" s="205" t="s">
        <v>3636</v>
      </c>
      <c r="H1064" s="206">
        <v>5</v>
      </c>
      <c r="L1064" s="203"/>
      <c r="M1064" s="207"/>
      <c r="T1064" s="208"/>
      <c r="AT1064" s="204" t="s">
        <v>869</v>
      </c>
      <c r="AU1064" s="204" t="s">
        <v>240</v>
      </c>
      <c r="AV1064" s="202" t="s">
        <v>240</v>
      </c>
      <c r="AW1064" s="202" t="s">
        <v>871</v>
      </c>
      <c r="AX1064" s="202" t="s">
        <v>857</v>
      </c>
      <c r="AY1064" s="204" t="s">
        <v>858</v>
      </c>
    </row>
    <row r="1065" spans="2:65" s="119" customFormat="1" ht="16.5" customHeight="1" x14ac:dyDescent="0.25">
      <c r="B1065" s="120"/>
      <c r="C1065" s="432" t="s">
        <v>2154</v>
      </c>
      <c r="D1065" s="432" t="s">
        <v>932</v>
      </c>
      <c r="E1065" s="433" t="s">
        <v>3637</v>
      </c>
      <c r="F1065" s="434" t="s">
        <v>3638</v>
      </c>
      <c r="G1065" s="435" t="s">
        <v>67</v>
      </c>
      <c r="H1065" s="436">
        <v>5</v>
      </c>
      <c r="I1065" s="437"/>
      <c r="J1065" s="437">
        <f>ROUND(I1065*H1065,2)</f>
        <v>0</v>
      </c>
      <c r="K1065" s="434" t="s">
        <v>862</v>
      </c>
      <c r="L1065" s="215"/>
      <c r="M1065" s="216" t="s">
        <v>792</v>
      </c>
      <c r="N1065" s="217" t="s">
        <v>809</v>
      </c>
      <c r="O1065" s="192">
        <v>0</v>
      </c>
      <c r="P1065" s="192">
        <f>O1065*H1065</f>
        <v>0</v>
      </c>
      <c r="Q1065" s="192">
        <v>1.09E-3</v>
      </c>
      <c r="R1065" s="192">
        <f>Q1065*H1065</f>
        <v>5.45E-3</v>
      </c>
      <c r="S1065" s="192">
        <v>0</v>
      </c>
      <c r="T1065" s="193">
        <f>S1065*H1065</f>
        <v>0</v>
      </c>
      <c r="AR1065" s="194" t="s">
        <v>1063</v>
      </c>
      <c r="AT1065" s="194" t="s">
        <v>932</v>
      </c>
      <c r="AU1065" s="194" t="s">
        <v>240</v>
      </c>
      <c r="AY1065" s="112" t="s">
        <v>858</v>
      </c>
      <c r="BE1065" s="195">
        <f>IF(N1065="základní",J1065,0)</f>
        <v>0</v>
      </c>
      <c r="BF1065" s="195">
        <f>IF(N1065="snížená",J1065,0)</f>
        <v>0</v>
      </c>
      <c r="BG1065" s="195">
        <f>IF(N1065="zákl. přenesená",J1065,0)</f>
        <v>0</v>
      </c>
      <c r="BH1065" s="195">
        <f>IF(N1065="sníž. přenesená",J1065,0)</f>
        <v>0</v>
      </c>
      <c r="BI1065" s="195">
        <f>IF(N1065="nulová",J1065,0)</f>
        <v>0</v>
      </c>
      <c r="BJ1065" s="112" t="s">
        <v>544</v>
      </c>
      <c r="BK1065" s="195">
        <f>ROUND(I1065*H1065,2)</f>
        <v>0</v>
      </c>
      <c r="BL1065" s="112" t="s">
        <v>955</v>
      </c>
      <c r="BM1065" s="194" t="s">
        <v>3639</v>
      </c>
    </row>
    <row r="1066" spans="2:65" s="119" customFormat="1" x14ac:dyDescent="0.25">
      <c r="B1066" s="120"/>
      <c r="D1066" s="196" t="s">
        <v>865</v>
      </c>
      <c r="F1066" s="197" t="s">
        <v>3638</v>
      </c>
      <c r="L1066" s="120"/>
      <c r="M1066" s="198"/>
      <c r="T1066" s="199"/>
      <c r="AT1066" s="112" t="s">
        <v>865</v>
      </c>
      <c r="AU1066" s="112" t="s">
        <v>240</v>
      </c>
    </row>
    <row r="1067" spans="2:65" s="119" customFormat="1" ht="16.5" customHeight="1" x14ac:dyDescent="0.25">
      <c r="B1067" s="120"/>
      <c r="C1067" s="418" t="s">
        <v>2158</v>
      </c>
      <c r="D1067" s="418" t="s">
        <v>512</v>
      </c>
      <c r="E1067" s="419" t="s">
        <v>2359</v>
      </c>
      <c r="F1067" s="420" t="s">
        <v>2360</v>
      </c>
      <c r="G1067" s="421" t="s">
        <v>67</v>
      </c>
      <c r="H1067" s="422">
        <v>1</v>
      </c>
      <c r="I1067" s="423"/>
      <c r="J1067" s="423">
        <f>ROUND(I1067*H1067,2)</f>
        <v>0</v>
      </c>
      <c r="K1067" s="420" t="s">
        <v>862</v>
      </c>
      <c r="L1067" s="120"/>
      <c r="M1067" s="190" t="s">
        <v>792</v>
      </c>
      <c r="N1067" s="191" t="s">
        <v>809</v>
      </c>
      <c r="O1067" s="192">
        <v>5</v>
      </c>
      <c r="P1067" s="192">
        <f>O1067*H1067</f>
        <v>5</v>
      </c>
      <c r="Q1067" s="192">
        <v>0</v>
      </c>
      <c r="R1067" s="192">
        <f>Q1067*H1067</f>
        <v>0</v>
      </c>
      <c r="S1067" s="192">
        <v>0</v>
      </c>
      <c r="T1067" s="193">
        <f>S1067*H1067</f>
        <v>0</v>
      </c>
      <c r="AR1067" s="194" t="s">
        <v>955</v>
      </c>
      <c r="AT1067" s="194" t="s">
        <v>512</v>
      </c>
      <c r="AU1067" s="194" t="s">
        <v>240</v>
      </c>
      <c r="AY1067" s="112" t="s">
        <v>858</v>
      </c>
      <c r="BE1067" s="195">
        <f>IF(N1067="základní",J1067,0)</f>
        <v>0</v>
      </c>
      <c r="BF1067" s="195">
        <f>IF(N1067="snížená",J1067,0)</f>
        <v>0</v>
      </c>
      <c r="BG1067" s="195">
        <f>IF(N1067="zákl. přenesená",J1067,0)</f>
        <v>0</v>
      </c>
      <c r="BH1067" s="195">
        <f>IF(N1067="sníž. přenesená",J1067,0)</f>
        <v>0</v>
      </c>
      <c r="BI1067" s="195">
        <f>IF(N1067="nulová",J1067,0)</f>
        <v>0</v>
      </c>
      <c r="BJ1067" s="112" t="s">
        <v>544</v>
      </c>
      <c r="BK1067" s="195">
        <f>ROUND(I1067*H1067,2)</f>
        <v>0</v>
      </c>
      <c r="BL1067" s="112" t="s">
        <v>955</v>
      </c>
      <c r="BM1067" s="194" t="s">
        <v>3640</v>
      </c>
    </row>
    <row r="1068" spans="2:65" s="119" customFormat="1" ht="19.5" x14ac:dyDescent="0.25">
      <c r="B1068" s="120"/>
      <c r="D1068" s="196" t="s">
        <v>865</v>
      </c>
      <c r="F1068" s="197" t="s">
        <v>2362</v>
      </c>
      <c r="L1068" s="120"/>
      <c r="M1068" s="198"/>
      <c r="T1068" s="199"/>
      <c r="AT1068" s="112" t="s">
        <v>865</v>
      </c>
      <c r="AU1068" s="112" t="s">
        <v>240</v>
      </c>
    </row>
    <row r="1069" spans="2:65" s="119" customFormat="1" x14ac:dyDescent="0.25">
      <c r="B1069" s="120"/>
      <c r="D1069" s="200" t="s">
        <v>867</v>
      </c>
      <c r="F1069" s="472" t="s">
        <v>2363</v>
      </c>
      <c r="L1069" s="120"/>
      <c r="M1069" s="198"/>
      <c r="T1069" s="199"/>
      <c r="AT1069" s="112" t="s">
        <v>867</v>
      </c>
      <c r="AU1069" s="112" t="s">
        <v>240</v>
      </c>
    </row>
    <row r="1070" spans="2:65" s="202" customFormat="1" ht="11.25" x14ac:dyDescent="0.25">
      <c r="B1070" s="203"/>
      <c r="D1070" s="196" t="s">
        <v>869</v>
      </c>
      <c r="E1070" s="204" t="s">
        <v>792</v>
      </c>
      <c r="F1070" s="205" t="s">
        <v>3627</v>
      </c>
      <c r="H1070" s="206">
        <v>1</v>
      </c>
      <c r="L1070" s="203"/>
      <c r="M1070" s="207"/>
      <c r="T1070" s="208"/>
      <c r="AT1070" s="204" t="s">
        <v>869</v>
      </c>
      <c r="AU1070" s="204" t="s">
        <v>240</v>
      </c>
      <c r="AV1070" s="202" t="s">
        <v>240</v>
      </c>
      <c r="AW1070" s="202" t="s">
        <v>871</v>
      </c>
      <c r="AX1070" s="202" t="s">
        <v>857</v>
      </c>
      <c r="AY1070" s="204" t="s">
        <v>858</v>
      </c>
    </row>
    <row r="1071" spans="2:65" s="119" customFormat="1" ht="16.5" customHeight="1" x14ac:dyDescent="0.25">
      <c r="B1071" s="120"/>
      <c r="C1071" s="432" t="s">
        <v>2164</v>
      </c>
      <c r="D1071" s="432" t="s">
        <v>932</v>
      </c>
      <c r="E1071" s="433" t="s">
        <v>2365</v>
      </c>
      <c r="F1071" s="434" t="s">
        <v>2366</v>
      </c>
      <c r="G1071" s="435" t="s">
        <v>67</v>
      </c>
      <c r="H1071" s="436">
        <v>1</v>
      </c>
      <c r="I1071" s="437"/>
      <c r="J1071" s="437">
        <f>ROUND(I1071*H1071,2)</f>
        <v>0</v>
      </c>
      <c r="K1071" s="434" t="s">
        <v>862</v>
      </c>
      <c r="L1071" s="215"/>
      <c r="M1071" s="216" t="s">
        <v>792</v>
      </c>
      <c r="N1071" s="217" t="s">
        <v>809</v>
      </c>
      <c r="O1071" s="192">
        <v>0</v>
      </c>
      <c r="P1071" s="192">
        <f>O1071*H1071</f>
        <v>0</v>
      </c>
      <c r="Q1071" s="192">
        <v>2.2000000000000001E-3</v>
      </c>
      <c r="R1071" s="192">
        <f>Q1071*H1071</f>
        <v>2.2000000000000001E-3</v>
      </c>
      <c r="S1071" s="192">
        <v>0</v>
      </c>
      <c r="T1071" s="193">
        <f>S1071*H1071</f>
        <v>0</v>
      </c>
      <c r="AR1071" s="194" t="s">
        <v>1063</v>
      </c>
      <c r="AT1071" s="194" t="s">
        <v>932</v>
      </c>
      <c r="AU1071" s="194" t="s">
        <v>240</v>
      </c>
      <c r="AY1071" s="112" t="s">
        <v>858</v>
      </c>
      <c r="BE1071" s="195">
        <f>IF(N1071="základní",J1071,0)</f>
        <v>0</v>
      </c>
      <c r="BF1071" s="195">
        <f>IF(N1071="snížená",J1071,0)</f>
        <v>0</v>
      </c>
      <c r="BG1071" s="195">
        <f>IF(N1071="zákl. přenesená",J1071,0)</f>
        <v>0</v>
      </c>
      <c r="BH1071" s="195">
        <f>IF(N1071="sníž. přenesená",J1071,0)</f>
        <v>0</v>
      </c>
      <c r="BI1071" s="195">
        <f>IF(N1071="nulová",J1071,0)</f>
        <v>0</v>
      </c>
      <c r="BJ1071" s="112" t="s">
        <v>544</v>
      </c>
      <c r="BK1071" s="195">
        <f>ROUND(I1071*H1071,2)</f>
        <v>0</v>
      </c>
      <c r="BL1071" s="112" t="s">
        <v>955</v>
      </c>
      <c r="BM1071" s="194" t="s">
        <v>3641</v>
      </c>
    </row>
    <row r="1072" spans="2:65" s="119" customFormat="1" x14ac:dyDescent="0.25">
      <c r="B1072" s="120"/>
      <c r="D1072" s="196" t="s">
        <v>865</v>
      </c>
      <c r="F1072" s="197" t="s">
        <v>2366</v>
      </c>
      <c r="L1072" s="120"/>
      <c r="M1072" s="198"/>
      <c r="T1072" s="199"/>
      <c r="AT1072" s="112" t="s">
        <v>865</v>
      </c>
      <c r="AU1072" s="112" t="s">
        <v>240</v>
      </c>
    </row>
    <row r="1073" spans="2:65" s="119" customFormat="1" ht="37.9" customHeight="1" x14ac:dyDescent="0.25">
      <c r="B1073" s="120"/>
      <c r="C1073" s="418" t="s">
        <v>2168</v>
      </c>
      <c r="D1073" s="418" t="s">
        <v>512</v>
      </c>
      <c r="E1073" s="419" t="s">
        <v>2370</v>
      </c>
      <c r="F1073" s="420" t="s">
        <v>2371</v>
      </c>
      <c r="G1073" s="421" t="s">
        <v>67</v>
      </c>
      <c r="H1073" s="422">
        <v>14</v>
      </c>
      <c r="I1073" s="423"/>
      <c r="J1073" s="423">
        <f>ROUND(I1073*H1073,2)</f>
        <v>0</v>
      </c>
      <c r="K1073" s="420" t="s">
        <v>792</v>
      </c>
      <c r="L1073" s="120"/>
      <c r="M1073" s="190" t="s">
        <v>792</v>
      </c>
      <c r="N1073" s="191" t="s">
        <v>809</v>
      </c>
      <c r="O1073" s="192">
        <v>0.48299999999999998</v>
      </c>
      <c r="P1073" s="192">
        <f>O1073*H1073</f>
        <v>6.7619999999999996</v>
      </c>
      <c r="Q1073" s="192">
        <v>6.9999999999999994E-5</v>
      </c>
      <c r="R1073" s="192">
        <f>Q1073*H1073</f>
        <v>9.7999999999999997E-4</v>
      </c>
      <c r="S1073" s="192">
        <v>0</v>
      </c>
      <c r="T1073" s="193">
        <f>S1073*H1073</f>
        <v>0</v>
      </c>
      <c r="AR1073" s="194" t="s">
        <v>955</v>
      </c>
      <c r="AT1073" s="194" t="s">
        <v>512</v>
      </c>
      <c r="AU1073" s="194" t="s">
        <v>240</v>
      </c>
      <c r="AY1073" s="112" t="s">
        <v>858</v>
      </c>
      <c r="BE1073" s="195">
        <f>IF(N1073="základní",J1073,0)</f>
        <v>0</v>
      </c>
      <c r="BF1073" s="195">
        <f>IF(N1073="snížená",J1073,0)</f>
        <v>0</v>
      </c>
      <c r="BG1073" s="195">
        <f>IF(N1073="zákl. přenesená",J1073,0)</f>
        <v>0</v>
      </c>
      <c r="BH1073" s="195">
        <f>IF(N1073="sníž. přenesená",J1073,0)</f>
        <v>0</v>
      </c>
      <c r="BI1073" s="195">
        <f>IF(N1073="nulová",J1073,0)</f>
        <v>0</v>
      </c>
      <c r="BJ1073" s="112" t="s">
        <v>544</v>
      </c>
      <c r="BK1073" s="195">
        <f>ROUND(I1073*H1073,2)</f>
        <v>0</v>
      </c>
      <c r="BL1073" s="112" t="s">
        <v>955</v>
      </c>
      <c r="BM1073" s="194" t="s">
        <v>3642</v>
      </c>
    </row>
    <row r="1074" spans="2:65" s="119" customFormat="1" ht="19.5" x14ac:dyDescent="0.25">
      <c r="B1074" s="120"/>
      <c r="D1074" s="196" t="s">
        <v>865</v>
      </c>
      <c r="F1074" s="197" t="s">
        <v>2371</v>
      </c>
      <c r="L1074" s="120"/>
      <c r="M1074" s="198"/>
      <c r="T1074" s="199"/>
      <c r="AT1074" s="112" t="s">
        <v>865</v>
      </c>
      <c r="AU1074" s="112" t="s">
        <v>240</v>
      </c>
    </row>
    <row r="1075" spans="2:65" s="202" customFormat="1" ht="11.25" x14ac:dyDescent="0.25">
      <c r="B1075" s="203"/>
      <c r="D1075" s="196" t="s">
        <v>869</v>
      </c>
      <c r="E1075" s="204" t="s">
        <v>792</v>
      </c>
      <c r="F1075" s="205" t="s">
        <v>944</v>
      </c>
      <c r="H1075" s="206">
        <v>14</v>
      </c>
      <c r="L1075" s="203"/>
      <c r="M1075" s="207"/>
      <c r="T1075" s="208"/>
      <c r="AT1075" s="204" t="s">
        <v>869</v>
      </c>
      <c r="AU1075" s="204" t="s">
        <v>240</v>
      </c>
      <c r="AV1075" s="202" t="s">
        <v>240</v>
      </c>
      <c r="AW1075" s="202" t="s">
        <v>871</v>
      </c>
      <c r="AX1075" s="202" t="s">
        <v>857</v>
      </c>
      <c r="AY1075" s="204" t="s">
        <v>858</v>
      </c>
    </row>
    <row r="1076" spans="2:65" s="119" customFormat="1" ht="44.25" customHeight="1" x14ac:dyDescent="0.25">
      <c r="B1076" s="120"/>
      <c r="C1076" s="418" t="s">
        <v>2176</v>
      </c>
      <c r="D1076" s="418" t="s">
        <v>512</v>
      </c>
      <c r="E1076" s="419" t="s">
        <v>2374</v>
      </c>
      <c r="F1076" s="420" t="s">
        <v>2375</v>
      </c>
      <c r="G1076" s="421" t="s">
        <v>67</v>
      </c>
      <c r="H1076" s="422">
        <v>38</v>
      </c>
      <c r="I1076" s="423"/>
      <c r="J1076" s="423">
        <f>ROUND(I1076*H1076,2)</f>
        <v>0</v>
      </c>
      <c r="K1076" s="420" t="s">
        <v>792</v>
      </c>
      <c r="L1076" s="120"/>
      <c r="M1076" s="190" t="s">
        <v>792</v>
      </c>
      <c r="N1076" s="191" t="s">
        <v>809</v>
      </c>
      <c r="O1076" s="192">
        <v>0.48299999999999998</v>
      </c>
      <c r="P1076" s="192">
        <f>O1076*H1076</f>
        <v>18.353999999999999</v>
      </c>
      <c r="Q1076" s="192">
        <v>6.9999999999999994E-5</v>
      </c>
      <c r="R1076" s="192">
        <f>Q1076*H1076</f>
        <v>2.6599999999999996E-3</v>
      </c>
      <c r="S1076" s="192">
        <v>0</v>
      </c>
      <c r="T1076" s="193">
        <f>S1076*H1076</f>
        <v>0</v>
      </c>
      <c r="AR1076" s="194" t="s">
        <v>955</v>
      </c>
      <c r="AT1076" s="194" t="s">
        <v>512</v>
      </c>
      <c r="AU1076" s="194" t="s">
        <v>240</v>
      </c>
      <c r="AY1076" s="112" t="s">
        <v>858</v>
      </c>
      <c r="BE1076" s="195">
        <f>IF(N1076="základní",J1076,0)</f>
        <v>0</v>
      </c>
      <c r="BF1076" s="195">
        <f>IF(N1076="snížená",J1076,0)</f>
        <v>0</v>
      </c>
      <c r="BG1076" s="195">
        <f>IF(N1076="zákl. přenesená",J1076,0)</f>
        <v>0</v>
      </c>
      <c r="BH1076" s="195">
        <f>IF(N1076="sníž. přenesená",J1076,0)</f>
        <v>0</v>
      </c>
      <c r="BI1076" s="195">
        <f>IF(N1076="nulová",J1076,0)</f>
        <v>0</v>
      </c>
      <c r="BJ1076" s="112" t="s">
        <v>544</v>
      </c>
      <c r="BK1076" s="195">
        <f>ROUND(I1076*H1076,2)</f>
        <v>0</v>
      </c>
      <c r="BL1076" s="112" t="s">
        <v>955</v>
      </c>
      <c r="BM1076" s="194" t="s">
        <v>3643</v>
      </c>
    </row>
    <row r="1077" spans="2:65" s="119" customFormat="1" ht="29.25" x14ac:dyDescent="0.25">
      <c r="B1077" s="120"/>
      <c r="D1077" s="196" t="s">
        <v>865</v>
      </c>
      <c r="F1077" s="197" t="s">
        <v>2375</v>
      </c>
      <c r="L1077" s="120"/>
      <c r="M1077" s="198"/>
      <c r="T1077" s="199"/>
      <c r="AT1077" s="112" t="s">
        <v>865</v>
      </c>
      <c r="AU1077" s="112" t="s">
        <v>240</v>
      </c>
    </row>
    <row r="1078" spans="2:65" s="202" customFormat="1" ht="11.25" x14ac:dyDescent="0.25">
      <c r="B1078" s="203"/>
      <c r="D1078" s="196" t="s">
        <v>869</v>
      </c>
      <c r="E1078" s="204" t="s">
        <v>792</v>
      </c>
      <c r="F1078" s="205" t="s">
        <v>1127</v>
      </c>
      <c r="H1078" s="206">
        <v>38</v>
      </c>
      <c r="L1078" s="203"/>
      <c r="M1078" s="207"/>
      <c r="T1078" s="208"/>
      <c r="AT1078" s="204" t="s">
        <v>869</v>
      </c>
      <c r="AU1078" s="204" t="s">
        <v>240</v>
      </c>
      <c r="AV1078" s="202" t="s">
        <v>240</v>
      </c>
      <c r="AW1078" s="202" t="s">
        <v>871</v>
      </c>
      <c r="AX1078" s="202" t="s">
        <v>857</v>
      </c>
      <c r="AY1078" s="204" t="s">
        <v>858</v>
      </c>
    </row>
    <row r="1079" spans="2:65" s="119" customFormat="1" ht="37.9" customHeight="1" x14ac:dyDescent="0.25">
      <c r="B1079" s="120"/>
      <c r="C1079" s="418" t="s">
        <v>2187</v>
      </c>
      <c r="D1079" s="418" t="s">
        <v>512</v>
      </c>
      <c r="E1079" s="419" t="s">
        <v>2378</v>
      </c>
      <c r="F1079" s="420" t="s">
        <v>2379</v>
      </c>
      <c r="G1079" s="421" t="s">
        <v>67</v>
      </c>
      <c r="H1079" s="422">
        <v>5</v>
      </c>
      <c r="I1079" s="423"/>
      <c r="J1079" s="423">
        <f>ROUND(I1079*H1079,2)</f>
        <v>0</v>
      </c>
      <c r="K1079" s="420" t="s">
        <v>792</v>
      </c>
      <c r="L1079" s="120"/>
      <c r="M1079" s="190" t="s">
        <v>792</v>
      </c>
      <c r="N1079" s="191" t="s">
        <v>809</v>
      </c>
      <c r="O1079" s="192">
        <v>0.48299999999999998</v>
      </c>
      <c r="P1079" s="192">
        <f>O1079*H1079</f>
        <v>2.415</v>
      </c>
      <c r="Q1079" s="192">
        <v>6.9999999999999994E-5</v>
      </c>
      <c r="R1079" s="192">
        <f>Q1079*H1079</f>
        <v>3.4999999999999994E-4</v>
      </c>
      <c r="S1079" s="192">
        <v>0</v>
      </c>
      <c r="T1079" s="193">
        <f>S1079*H1079</f>
        <v>0</v>
      </c>
      <c r="AR1079" s="194" t="s">
        <v>955</v>
      </c>
      <c r="AT1079" s="194" t="s">
        <v>512</v>
      </c>
      <c r="AU1079" s="194" t="s">
        <v>240</v>
      </c>
      <c r="AY1079" s="112" t="s">
        <v>858</v>
      </c>
      <c r="BE1079" s="195">
        <f>IF(N1079="základní",J1079,0)</f>
        <v>0</v>
      </c>
      <c r="BF1079" s="195">
        <f>IF(N1079="snížená",J1079,0)</f>
        <v>0</v>
      </c>
      <c r="BG1079" s="195">
        <f>IF(N1079="zákl. přenesená",J1079,0)</f>
        <v>0</v>
      </c>
      <c r="BH1079" s="195">
        <f>IF(N1079="sníž. přenesená",J1079,0)</f>
        <v>0</v>
      </c>
      <c r="BI1079" s="195">
        <f>IF(N1079="nulová",J1079,0)</f>
        <v>0</v>
      </c>
      <c r="BJ1079" s="112" t="s">
        <v>544</v>
      </c>
      <c r="BK1079" s="195">
        <f>ROUND(I1079*H1079,2)</f>
        <v>0</v>
      </c>
      <c r="BL1079" s="112" t="s">
        <v>955</v>
      </c>
      <c r="BM1079" s="194" t="s">
        <v>3644</v>
      </c>
    </row>
    <row r="1080" spans="2:65" s="119" customFormat="1" ht="19.5" x14ac:dyDescent="0.25">
      <c r="B1080" s="120"/>
      <c r="D1080" s="196" t="s">
        <v>865</v>
      </c>
      <c r="F1080" s="197" t="s">
        <v>2379</v>
      </c>
      <c r="L1080" s="120"/>
      <c r="M1080" s="198"/>
      <c r="T1080" s="199"/>
      <c r="AT1080" s="112" t="s">
        <v>865</v>
      </c>
      <c r="AU1080" s="112" t="s">
        <v>240</v>
      </c>
    </row>
    <row r="1081" spans="2:65" s="202" customFormat="1" ht="11.25" x14ac:dyDescent="0.25">
      <c r="B1081" s="203"/>
      <c r="D1081" s="196" t="s">
        <v>869</v>
      </c>
      <c r="E1081" s="204" t="s">
        <v>792</v>
      </c>
      <c r="F1081" s="205" t="s">
        <v>721</v>
      </c>
      <c r="H1081" s="206">
        <v>5</v>
      </c>
      <c r="L1081" s="203"/>
      <c r="M1081" s="207"/>
      <c r="T1081" s="208"/>
      <c r="AT1081" s="204" t="s">
        <v>869</v>
      </c>
      <c r="AU1081" s="204" t="s">
        <v>240</v>
      </c>
      <c r="AV1081" s="202" t="s">
        <v>240</v>
      </c>
      <c r="AW1081" s="202" t="s">
        <v>871</v>
      </c>
      <c r="AX1081" s="202" t="s">
        <v>857</v>
      </c>
      <c r="AY1081" s="204" t="s">
        <v>858</v>
      </c>
    </row>
    <row r="1082" spans="2:65" s="119" customFormat="1" ht="37.9" customHeight="1" x14ac:dyDescent="0.25">
      <c r="B1082" s="120"/>
      <c r="C1082" s="418" t="s">
        <v>2193</v>
      </c>
      <c r="D1082" s="418" t="s">
        <v>512</v>
      </c>
      <c r="E1082" s="419" t="s">
        <v>2382</v>
      </c>
      <c r="F1082" s="420" t="s">
        <v>2383</v>
      </c>
      <c r="G1082" s="421" t="s">
        <v>67</v>
      </c>
      <c r="H1082" s="422">
        <v>5</v>
      </c>
      <c r="I1082" s="423"/>
      <c r="J1082" s="423">
        <f>ROUND(I1082*H1082,2)</f>
        <v>0</v>
      </c>
      <c r="K1082" s="420" t="s">
        <v>792</v>
      </c>
      <c r="L1082" s="120"/>
      <c r="M1082" s="190" t="s">
        <v>792</v>
      </c>
      <c r="N1082" s="191" t="s">
        <v>809</v>
      </c>
      <c r="O1082" s="192">
        <v>0.48299999999999998</v>
      </c>
      <c r="P1082" s="192">
        <f>O1082*H1082</f>
        <v>2.415</v>
      </c>
      <c r="Q1082" s="192">
        <v>6.9999999999999994E-5</v>
      </c>
      <c r="R1082" s="192">
        <f>Q1082*H1082</f>
        <v>3.4999999999999994E-4</v>
      </c>
      <c r="S1082" s="192">
        <v>0</v>
      </c>
      <c r="T1082" s="193">
        <f>S1082*H1082</f>
        <v>0</v>
      </c>
      <c r="AR1082" s="194" t="s">
        <v>955</v>
      </c>
      <c r="AT1082" s="194" t="s">
        <v>512</v>
      </c>
      <c r="AU1082" s="194" t="s">
        <v>240</v>
      </c>
      <c r="AY1082" s="112" t="s">
        <v>858</v>
      </c>
      <c r="BE1082" s="195">
        <f>IF(N1082="základní",J1082,0)</f>
        <v>0</v>
      </c>
      <c r="BF1082" s="195">
        <f>IF(N1082="snížená",J1082,0)</f>
        <v>0</v>
      </c>
      <c r="BG1082" s="195">
        <f>IF(N1082="zákl. přenesená",J1082,0)</f>
        <v>0</v>
      </c>
      <c r="BH1082" s="195">
        <f>IF(N1082="sníž. přenesená",J1082,0)</f>
        <v>0</v>
      </c>
      <c r="BI1082" s="195">
        <f>IF(N1082="nulová",J1082,0)</f>
        <v>0</v>
      </c>
      <c r="BJ1082" s="112" t="s">
        <v>544</v>
      </c>
      <c r="BK1082" s="195">
        <f>ROUND(I1082*H1082,2)</f>
        <v>0</v>
      </c>
      <c r="BL1082" s="112" t="s">
        <v>955</v>
      </c>
      <c r="BM1082" s="194" t="s">
        <v>3645</v>
      </c>
    </row>
    <row r="1083" spans="2:65" s="119" customFormat="1" ht="19.5" x14ac:dyDescent="0.25">
      <c r="B1083" s="120"/>
      <c r="D1083" s="196" t="s">
        <v>865</v>
      </c>
      <c r="F1083" s="197" t="s">
        <v>2383</v>
      </c>
      <c r="L1083" s="120"/>
      <c r="M1083" s="198"/>
      <c r="T1083" s="199"/>
      <c r="AT1083" s="112" t="s">
        <v>865</v>
      </c>
      <c r="AU1083" s="112" t="s">
        <v>240</v>
      </c>
    </row>
    <row r="1084" spans="2:65" s="202" customFormat="1" ht="11.25" x14ac:dyDescent="0.25">
      <c r="B1084" s="203"/>
      <c r="D1084" s="196" t="s">
        <v>869</v>
      </c>
      <c r="E1084" s="204" t="s">
        <v>792</v>
      </c>
      <c r="F1084" s="205" t="s">
        <v>721</v>
      </c>
      <c r="H1084" s="206">
        <v>5</v>
      </c>
      <c r="L1084" s="203"/>
      <c r="M1084" s="207"/>
      <c r="T1084" s="208"/>
      <c r="AT1084" s="204" t="s">
        <v>869</v>
      </c>
      <c r="AU1084" s="204" t="s">
        <v>240</v>
      </c>
      <c r="AV1084" s="202" t="s">
        <v>240</v>
      </c>
      <c r="AW1084" s="202" t="s">
        <v>871</v>
      </c>
      <c r="AX1084" s="202" t="s">
        <v>857</v>
      </c>
      <c r="AY1084" s="204" t="s">
        <v>858</v>
      </c>
    </row>
    <row r="1085" spans="2:65" s="119" customFormat="1" ht="37.9" customHeight="1" x14ac:dyDescent="0.25">
      <c r="B1085" s="120"/>
      <c r="C1085" s="418" t="s">
        <v>2197</v>
      </c>
      <c r="D1085" s="418" t="s">
        <v>512</v>
      </c>
      <c r="E1085" s="419" t="s">
        <v>2386</v>
      </c>
      <c r="F1085" s="420" t="s">
        <v>2387</v>
      </c>
      <c r="G1085" s="421" t="s">
        <v>67</v>
      </c>
      <c r="H1085" s="422">
        <v>10</v>
      </c>
      <c r="I1085" s="423"/>
      <c r="J1085" s="423">
        <f>ROUND(I1085*H1085,2)</f>
        <v>0</v>
      </c>
      <c r="K1085" s="420" t="s">
        <v>792</v>
      </c>
      <c r="L1085" s="120"/>
      <c r="M1085" s="190" t="s">
        <v>792</v>
      </c>
      <c r="N1085" s="191" t="s">
        <v>809</v>
      </c>
      <c r="O1085" s="192">
        <v>0.48299999999999998</v>
      </c>
      <c r="P1085" s="192">
        <f>O1085*H1085</f>
        <v>4.83</v>
      </c>
      <c r="Q1085" s="192">
        <v>6.9999999999999994E-5</v>
      </c>
      <c r="R1085" s="192">
        <f>Q1085*H1085</f>
        <v>6.9999999999999988E-4</v>
      </c>
      <c r="S1085" s="192">
        <v>0</v>
      </c>
      <c r="T1085" s="193">
        <f>S1085*H1085</f>
        <v>0</v>
      </c>
      <c r="AR1085" s="194" t="s">
        <v>955</v>
      </c>
      <c r="AT1085" s="194" t="s">
        <v>512</v>
      </c>
      <c r="AU1085" s="194" t="s">
        <v>240</v>
      </c>
      <c r="AY1085" s="112" t="s">
        <v>858</v>
      </c>
      <c r="BE1085" s="195">
        <f>IF(N1085="základní",J1085,0)</f>
        <v>0</v>
      </c>
      <c r="BF1085" s="195">
        <f>IF(N1085="snížená",J1085,0)</f>
        <v>0</v>
      </c>
      <c r="BG1085" s="195">
        <f>IF(N1085="zákl. přenesená",J1085,0)</f>
        <v>0</v>
      </c>
      <c r="BH1085" s="195">
        <f>IF(N1085="sníž. přenesená",J1085,0)</f>
        <v>0</v>
      </c>
      <c r="BI1085" s="195">
        <f>IF(N1085="nulová",J1085,0)</f>
        <v>0</v>
      </c>
      <c r="BJ1085" s="112" t="s">
        <v>544</v>
      </c>
      <c r="BK1085" s="195">
        <f>ROUND(I1085*H1085,2)</f>
        <v>0</v>
      </c>
      <c r="BL1085" s="112" t="s">
        <v>955</v>
      </c>
      <c r="BM1085" s="194" t="s">
        <v>3646</v>
      </c>
    </row>
    <row r="1086" spans="2:65" s="119" customFormat="1" ht="19.5" x14ac:dyDescent="0.25">
      <c r="B1086" s="120"/>
      <c r="D1086" s="196" t="s">
        <v>865</v>
      </c>
      <c r="F1086" s="197" t="s">
        <v>2387</v>
      </c>
      <c r="L1086" s="120"/>
      <c r="M1086" s="198"/>
      <c r="T1086" s="199"/>
      <c r="AT1086" s="112" t="s">
        <v>865</v>
      </c>
      <c r="AU1086" s="112" t="s">
        <v>240</v>
      </c>
    </row>
    <row r="1087" spans="2:65" s="202" customFormat="1" ht="11.25" x14ac:dyDescent="0.25">
      <c r="B1087" s="203"/>
      <c r="D1087" s="196" t="s">
        <v>869</v>
      </c>
      <c r="E1087" s="204" t="s">
        <v>792</v>
      </c>
      <c r="F1087" s="205" t="s">
        <v>917</v>
      </c>
      <c r="H1087" s="206">
        <v>10</v>
      </c>
      <c r="L1087" s="203"/>
      <c r="M1087" s="207"/>
      <c r="T1087" s="208"/>
      <c r="AT1087" s="204" t="s">
        <v>869</v>
      </c>
      <c r="AU1087" s="204" t="s">
        <v>240</v>
      </c>
      <c r="AV1087" s="202" t="s">
        <v>240</v>
      </c>
      <c r="AW1087" s="202" t="s">
        <v>871</v>
      </c>
      <c r="AX1087" s="202" t="s">
        <v>857</v>
      </c>
      <c r="AY1087" s="204" t="s">
        <v>858</v>
      </c>
    </row>
    <row r="1088" spans="2:65" s="119" customFormat="1" ht="37.9" customHeight="1" x14ac:dyDescent="0.25">
      <c r="B1088" s="120"/>
      <c r="C1088" s="418" t="s">
        <v>2200</v>
      </c>
      <c r="D1088" s="418" t="s">
        <v>512</v>
      </c>
      <c r="E1088" s="419" t="s">
        <v>2390</v>
      </c>
      <c r="F1088" s="420" t="s">
        <v>2391</v>
      </c>
      <c r="G1088" s="421" t="s">
        <v>67</v>
      </c>
      <c r="H1088" s="422">
        <v>10</v>
      </c>
      <c r="I1088" s="423"/>
      <c r="J1088" s="423">
        <f>ROUND(I1088*H1088,2)</f>
        <v>0</v>
      </c>
      <c r="K1088" s="420" t="s">
        <v>792</v>
      </c>
      <c r="L1088" s="120"/>
      <c r="M1088" s="190" t="s">
        <v>792</v>
      </c>
      <c r="N1088" s="191" t="s">
        <v>809</v>
      </c>
      <c r="O1088" s="192">
        <v>0.48299999999999998</v>
      </c>
      <c r="P1088" s="192">
        <f>O1088*H1088</f>
        <v>4.83</v>
      </c>
      <c r="Q1088" s="192">
        <v>6.9999999999999994E-5</v>
      </c>
      <c r="R1088" s="192">
        <f>Q1088*H1088</f>
        <v>6.9999999999999988E-4</v>
      </c>
      <c r="S1088" s="192">
        <v>0</v>
      </c>
      <c r="T1088" s="193">
        <f>S1088*H1088</f>
        <v>0</v>
      </c>
      <c r="AR1088" s="194" t="s">
        <v>955</v>
      </c>
      <c r="AT1088" s="194" t="s">
        <v>512</v>
      </c>
      <c r="AU1088" s="194" t="s">
        <v>240</v>
      </c>
      <c r="AY1088" s="112" t="s">
        <v>858</v>
      </c>
      <c r="BE1088" s="195">
        <f>IF(N1088="základní",J1088,0)</f>
        <v>0</v>
      </c>
      <c r="BF1088" s="195">
        <f>IF(N1088="snížená",J1088,0)</f>
        <v>0</v>
      </c>
      <c r="BG1088" s="195">
        <f>IF(N1088="zákl. přenesená",J1088,0)</f>
        <v>0</v>
      </c>
      <c r="BH1088" s="195">
        <f>IF(N1088="sníž. přenesená",J1088,0)</f>
        <v>0</v>
      </c>
      <c r="BI1088" s="195">
        <f>IF(N1088="nulová",J1088,0)</f>
        <v>0</v>
      </c>
      <c r="BJ1088" s="112" t="s">
        <v>544</v>
      </c>
      <c r="BK1088" s="195">
        <f>ROUND(I1088*H1088,2)</f>
        <v>0</v>
      </c>
      <c r="BL1088" s="112" t="s">
        <v>955</v>
      </c>
      <c r="BM1088" s="194" t="s">
        <v>3647</v>
      </c>
    </row>
    <row r="1089" spans="2:65" s="119" customFormat="1" ht="19.5" x14ac:dyDescent="0.25">
      <c r="B1089" s="120"/>
      <c r="D1089" s="196" t="s">
        <v>865</v>
      </c>
      <c r="F1089" s="197" t="s">
        <v>2391</v>
      </c>
      <c r="L1089" s="120"/>
      <c r="M1089" s="198"/>
      <c r="T1089" s="199"/>
      <c r="AT1089" s="112" t="s">
        <v>865</v>
      </c>
      <c r="AU1089" s="112" t="s">
        <v>240</v>
      </c>
    </row>
    <row r="1090" spans="2:65" s="202" customFormat="1" ht="11.25" x14ac:dyDescent="0.25">
      <c r="B1090" s="203"/>
      <c r="D1090" s="196" t="s">
        <v>869</v>
      </c>
      <c r="E1090" s="204" t="s">
        <v>792</v>
      </c>
      <c r="F1090" s="205" t="s">
        <v>917</v>
      </c>
      <c r="H1090" s="206">
        <v>10</v>
      </c>
      <c r="L1090" s="203"/>
      <c r="M1090" s="207"/>
      <c r="T1090" s="208"/>
      <c r="AT1090" s="204" t="s">
        <v>869</v>
      </c>
      <c r="AU1090" s="204" t="s">
        <v>240</v>
      </c>
      <c r="AV1090" s="202" t="s">
        <v>240</v>
      </c>
      <c r="AW1090" s="202" t="s">
        <v>871</v>
      </c>
      <c r="AX1090" s="202" t="s">
        <v>857</v>
      </c>
      <c r="AY1090" s="204" t="s">
        <v>858</v>
      </c>
    </row>
    <row r="1091" spans="2:65" s="119" customFormat="1" ht="37.9" customHeight="1" x14ac:dyDescent="0.25">
      <c r="B1091" s="120"/>
      <c r="C1091" s="418" t="s">
        <v>2203</v>
      </c>
      <c r="D1091" s="418" t="s">
        <v>512</v>
      </c>
      <c r="E1091" s="419" t="s">
        <v>2394</v>
      </c>
      <c r="F1091" s="420" t="s">
        <v>2395</v>
      </c>
      <c r="G1091" s="421" t="s">
        <v>67</v>
      </c>
      <c r="H1091" s="422">
        <v>10</v>
      </c>
      <c r="I1091" s="423"/>
      <c r="J1091" s="423">
        <f>ROUND(I1091*H1091,2)</f>
        <v>0</v>
      </c>
      <c r="K1091" s="420" t="s">
        <v>792</v>
      </c>
      <c r="L1091" s="120"/>
      <c r="M1091" s="190" t="s">
        <v>792</v>
      </c>
      <c r="N1091" s="191" t="s">
        <v>809</v>
      </c>
      <c r="O1091" s="192">
        <v>0.48299999999999998</v>
      </c>
      <c r="P1091" s="192">
        <f>O1091*H1091</f>
        <v>4.83</v>
      </c>
      <c r="Q1091" s="192">
        <v>6.9999999999999994E-5</v>
      </c>
      <c r="R1091" s="192">
        <f>Q1091*H1091</f>
        <v>6.9999999999999988E-4</v>
      </c>
      <c r="S1091" s="192">
        <v>0</v>
      </c>
      <c r="T1091" s="193">
        <f>S1091*H1091</f>
        <v>0</v>
      </c>
      <c r="AR1091" s="194" t="s">
        <v>955</v>
      </c>
      <c r="AT1091" s="194" t="s">
        <v>512</v>
      </c>
      <c r="AU1091" s="194" t="s">
        <v>240</v>
      </c>
      <c r="AY1091" s="112" t="s">
        <v>858</v>
      </c>
      <c r="BE1091" s="195">
        <f>IF(N1091="základní",J1091,0)</f>
        <v>0</v>
      </c>
      <c r="BF1091" s="195">
        <f>IF(N1091="snížená",J1091,0)</f>
        <v>0</v>
      </c>
      <c r="BG1091" s="195">
        <f>IF(N1091="zákl. přenesená",J1091,0)</f>
        <v>0</v>
      </c>
      <c r="BH1091" s="195">
        <f>IF(N1091="sníž. přenesená",J1091,0)</f>
        <v>0</v>
      </c>
      <c r="BI1091" s="195">
        <f>IF(N1091="nulová",J1091,0)</f>
        <v>0</v>
      </c>
      <c r="BJ1091" s="112" t="s">
        <v>544</v>
      </c>
      <c r="BK1091" s="195">
        <f>ROUND(I1091*H1091,2)</f>
        <v>0</v>
      </c>
      <c r="BL1091" s="112" t="s">
        <v>955</v>
      </c>
      <c r="BM1091" s="194" t="s">
        <v>3648</v>
      </c>
    </row>
    <row r="1092" spans="2:65" s="119" customFormat="1" ht="19.5" x14ac:dyDescent="0.25">
      <c r="B1092" s="120"/>
      <c r="D1092" s="196" t="s">
        <v>865</v>
      </c>
      <c r="F1092" s="197" t="s">
        <v>2395</v>
      </c>
      <c r="L1092" s="120"/>
      <c r="M1092" s="198"/>
      <c r="T1092" s="199"/>
      <c r="AT1092" s="112" t="s">
        <v>865</v>
      </c>
      <c r="AU1092" s="112" t="s">
        <v>240</v>
      </c>
    </row>
    <row r="1093" spans="2:65" s="202" customFormat="1" ht="11.25" x14ac:dyDescent="0.25">
      <c r="B1093" s="203"/>
      <c r="D1093" s="196" t="s">
        <v>869</v>
      </c>
      <c r="E1093" s="204" t="s">
        <v>792</v>
      </c>
      <c r="F1093" s="205" t="s">
        <v>917</v>
      </c>
      <c r="H1093" s="206">
        <v>10</v>
      </c>
      <c r="L1093" s="203"/>
      <c r="M1093" s="207"/>
      <c r="T1093" s="208"/>
      <c r="AT1093" s="204" t="s">
        <v>869</v>
      </c>
      <c r="AU1093" s="204" t="s">
        <v>240</v>
      </c>
      <c r="AV1093" s="202" t="s">
        <v>240</v>
      </c>
      <c r="AW1093" s="202" t="s">
        <v>871</v>
      </c>
      <c r="AX1093" s="202" t="s">
        <v>857</v>
      </c>
      <c r="AY1093" s="204" t="s">
        <v>858</v>
      </c>
    </row>
    <row r="1094" spans="2:65" s="119" customFormat="1" ht="37.9" customHeight="1" x14ac:dyDescent="0.25">
      <c r="B1094" s="120"/>
      <c r="C1094" s="418" t="s">
        <v>2206</v>
      </c>
      <c r="D1094" s="418" t="s">
        <v>512</v>
      </c>
      <c r="E1094" s="419" t="s">
        <v>2398</v>
      </c>
      <c r="F1094" s="420" t="s">
        <v>2399</v>
      </c>
      <c r="G1094" s="421" t="s">
        <v>67</v>
      </c>
      <c r="H1094" s="422">
        <v>10</v>
      </c>
      <c r="I1094" s="423"/>
      <c r="J1094" s="423">
        <f>ROUND(I1094*H1094,2)</f>
        <v>0</v>
      </c>
      <c r="K1094" s="420" t="s">
        <v>792</v>
      </c>
      <c r="L1094" s="120"/>
      <c r="M1094" s="190" t="s">
        <v>792</v>
      </c>
      <c r="N1094" s="191" t="s">
        <v>809</v>
      </c>
      <c r="O1094" s="192">
        <v>0.48299999999999998</v>
      </c>
      <c r="P1094" s="192">
        <f>O1094*H1094</f>
        <v>4.83</v>
      </c>
      <c r="Q1094" s="192">
        <v>6.9999999999999994E-5</v>
      </c>
      <c r="R1094" s="192">
        <f>Q1094*H1094</f>
        <v>6.9999999999999988E-4</v>
      </c>
      <c r="S1094" s="192">
        <v>0</v>
      </c>
      <c r="T1094" s="193">
        <f>S1094*H1094</f>
        <v>0</v>
      </c>
      <c r="AR1094" s="194" t="s">
        <v>955</v>
      </c>
      <c r="AT1094" s="194" t="s">
        <v>512</v>
      </c>
      <c r="AU1094" s="194" t="s">
        <v>240</v>
      </c>
      <c r="AY1094" s="112" t="s">
        <v>858</v>
      </c>
      <c r="BE1094" s="195">
        <f>IF(N1094="základní",J1094,0)</f>
        <v>0</v>
      </c>
      <c r="BF1094" s="195">
        <f>IF(N1094="snížená",J1094,0)</f>
        <v>0</v>
      </c>
      <c r="BG1094" s="195">
        <f>IF(N1094="zákl. přenesená",J1094,0)</f>
        <v>0</v>
      </c>
      <c r="BH1094" s="195">
        <f>IF(N1094="sníž. přenesená",J1094,0)</f>
        <v>0</v>
      </c>
      <c r="BI1094" s="195">
        <f>IF(N1094="nulová",J1094,0)</f>
        <v>0</v>
      </c>
      <c r="BJ1094" s="112" t="s">
        <v>544</v>
      </c>
      <c r="BK1094" s="195">
        <f>ROUND(I1094*H1094,2)</f>
        <v>0</v>
      </c>
      <c r="BL1094" s="112" t="s">
        <v>955</v>
      </c>
      <c r="BM1094" s="194" t="s">
        <v>3649</v>
      </c>
    </row>
    <row r="1095" spans="2:65" s="119" customFormat="1" ht="19.5" x14ac:dyDescent="0.25">
      <c r="B1095" s="120"/>
      <c r="D1095" s="196" t="s">
        <v>865</v>
      </c>
      <c r="F1095" s="197" t="s">
        <v>2399</v>
      </c>
      <c r="L1095" s="120"/>
      <c r="M1095" s="198"/>
      <c r="T1095" s="199"/>
      <c r="AT1095" s="112" t="s">
        <v>865</v>
      </c>
      <c r="AU1095" s="112" t="s">
        <v>240</v>
      </c>
    </row>
    <row r="1096" spans="2:65" s="202" customFormat="1" ht="11.25" x14ac:dyDescent="0.25">
      <c r="B1096" s="203"/>
      <c r="D1096" s="196" t="s">
        <v>869</v>
      </c>
      <c r="E1096" s="204" t="s">
        <v>792</v>
      </c>
      <c r="F1096" s="205" t="s">
        <v>917</v>
      </c>
      <c r="H1096" s="206">
        <v>10</v>
      </c>
      <c r="L1096" s="203"/>
      <c r="M1096" s="207"/>
      <c r="T1096" s="208"/>
      <c r="AT1096" s="204" t="s">
        <v>869</v>
      </c>
      <c r="AU1096" s="204" t="s">
        <v>240</v>
      </c>
      <c r="AV1096" s="202" t="s">
        <v>240</v>
      </c>
      <c r="AW1096" s="202" t="s">
        <v>871</v>
      </c>
      <c r="AX1096" s="202" t="s">
        <v>857</v>
      </c>
      <c r="AY1096" s="204" t="s">
        <v>858</v>
      </c>
    </row>
    <row r="1097" spans="2:65" s="119" customFormat="1" ht="37.9" customHeight="1" x14ac:dyDescent="0.25">
      <c r="B1097" s="120"/>
      <c r="C1097" s="418" t="s">
        <v>2209</v>
      </c>
      <c r="D1097" s="418" t="s">
        <v>512</v>
      </c>
      <c r="E1097" s="419" t="s">
        <v>2402</v>
      </c>
      <c r="F1097" s="420" t="s">
        <v>2403</v>
      </c>
      <c r="G1097" s="421" t="s">
        <v>67</v>
      </c>
      <c r="H1097" s="422">
        <v>4</v>
      </c>
      <c r="I1097" s="423"/>
      <c r="J1097" s="423">
        <f>ROUND(I1097*H1097,2)</f>
        <v>0</v>
      </c>
      <c r="K1097" s="420" t="s">
        <v>792</v>
      </c>
      <c r="L1097" s="120"/>
      <c r="M1097" s="190" t="s">
        <v>792</v>
      </c>
      <c r="N1097" s="191" t="s">
        <v>809</v>
      </c>
      <c r="O1097" s="192">
        <v>0.48299999999999998</v>
      </c>
      <c r="P1097" s="192">
        <f>O1097*H1097</f>
        <v>1.9319999999999999</v>
      </c>
      <c r="Q1097" s="192">
        <v>6.9999999999999994E-5</v>
      </c>
      <c r="R1097" s="192">
        <f>Q1097*H1097</f>
        <v>2.7999999999999998E-4</v>
      </c>
      <c r="S1097" s="192">
        <v>0</v>
      </c>
      <c r="T1097" s="193">
        <f>S1097*H1097</f>
        <v>0</v>
      </c>
      <c r="AR1097" s="194" t="s">
        <v>955</v>
      </c>
      <c r="AT1097" s="194" t="s">
        <v>512</v>
      </c>
      <c r="AU1097" s="194" t="s">
        <v>240</v>
      </c>
      <c r="AY1097" s="112" t="s">
        <v>858</v>
      </c>
      <c r="BE1097" s="195">
        <f>IF(N1097="základní",J1097,0)</f>
        <v>0</v>
      </c>
      <c r="BF1097" s="195">
        <f>IF(N1097="snížená",J1097,0)</f>
        <v>0</v>
      </c>
      <c r="BG1097" s="195">
        <f>IF(N1097="zákl. přenesená",J1097,0)</f>
        <v>0</v>
      </c>
      <c r="BH1097" s="195">
        <f>IF(N1097="sníž. přenesená",J1097,0)</f>
        <v>0</v>
      </c>
      <c r="BI1097" s="195">
        <f>IF(N1097="nulová",J1097,0)</f>
        <v>0</v>
      </c>
      <c r="BJ1097" s="112" t="s">
        <v>544</v>
      </c>
      <c r="BK1097" s="195">
        <f>ROUND(I1097*H1097,2)</f>
        <v>0</v>
      </c>
      <c r="BL1097" s="112" t="s">
        <v>955</v>
      </c>
      <c r="BM1097" s="194" t="s">
        <v>3650</v>
      </c>
    </row>
    <row r="1098" spans="2:65" s="119" customFormat="1" ht="19.5" x14ac:dyDescent="0.25">
      <c r="B1098" s="120"/>
      <c r="D1098" s="196" t="s">
        <v>865</v>
      </c>
      <c r="F1098" s="197" t="s">
        <v>2403</v>
      </c>
      <c r="L1098" s="120"/>
      <c r="M1098" s="198"/>
      <c r="T1098" s="199"/>
      <c r="AT1098" s="112" t="s">
        <v>865</v>
      </c>
      <c r="AU1098" s="112" t="s">
        <v>240</v>
      </c>
    </row>
    <row r="1099" spans="2:65" s="202" customFormat="1" ht="11.25" x14ac:dyDescent="0.25">
      <c r="B1099" s="203"/>
      <c r="D1099" s="196" t="s">
        <v>869</v>
      </c>
      <c r="E1099" s="204" t="s">
        <v>792</v>
      </c>
      <c r="F1099" s="205" t="s">
        <v>863</v>
      </c>
      <c r="H1099" s="206">
        <v>4</v>
      </c>
      <c r="L1099" s="203"/>
      <c r="M1099" s="207"/>
      <c r="T1099" s="208"/>
      <c r="AT1099" s="204" t="s">
        <v>869</v>
      </c>
      <c r="AU1099" s="204" t="s">
        <v>240</v>
      </c>
      <c r="AV1099" s="202" t="s">
        <v>240</v>
      </c>
      <c r="AW1099" s="202" t="s">
        <v>871</v>
      </c>
      <c r="AX1099" s="202" t="s">
        <v>857</v>
      </c>
      <c r="AY1099" s="204" t="s">
        <v>858</v>
      </c>
    </row>
    <row r="1100" spans="2:65" s="119" customFormat="1" ht="44.25" customHeight="1" x14ac:dyDescent="0.25">
      <c r="B1100" s="120"/>
      <c r="C1100" s="418" t="s">
        <v>2213</v>
      </c>
      <c r="D1100" s="418" t="s">
        <v>512</v>
      </c>
      <c r="E1100" s="419" t="s">
        <v>2418</v>
      </c>
      <c r="F1100" s="420" t="s">
        <v>2419</v>
      </c>
      <c r="G1100" s="421" t="s">
        <v>85</v>
      </c>
      <c r="H1100" s="422">
        <v>20</v>
      </c>
      <c r="I1100" s="423"/>
      <c r="J1100" s="423">
        <f>ROUND(I1100*H1100,2)</f>
        <v>0</v>
      </c>
      <c r="K1100" s="420" t="s">
        <v>792</v>
      </c>
      <c r="L1100" s="120"/>
      <c r="M1100" s="190" t="s">
        <v>792</v>
      </c>
      <c r="N1100" s="191" t="s">
        <v>809</v>
      </c>
      <c r="O1100" s="192">
        <v>0.48299999999999998</v>
      </c>
      <c r="P1100" s="192">
        <f>O1100*H1100</f>
        <v>9.66</v>
      </c>
      <c r="Q1100" s="192">
        <v>6.9999999999999994E-5</v>
      </c>
      <c r="R1100" s="192">
        <f>Q1100*H1100</f>
        <v>1.3999999999999998E-3</v>
      </c>
      <c r="S1100" s="192">
        <v>0</v>
      </c>
      <c r="T1100" s="193">
        <f>S1100*H1100</f>
        <v>0</v>
      </c>
      <c r="AR1100" s="194" t="s">
        <v>955</v>
      </c>
      <c r="AT1100" s="194" t="s">
        <v>512</v>
      </c>
      <c r="AU1100" s="194" t="s">
        <v>240</v>
      </c>
      <c r="AY1100" s="112" t="s">
        <v>858</v>
      </c>
      <c r="BE1100" s="195">
        <f>IF(N1100="základní",J1100,0)</f>
        <v>0</v>
      </c>
      <c r="BF1100" s="195">
        <f>IF(N1100="snížená",J1100,0)</f>
        <v>0</v>
      </c>
      <c r="BG1100" s="195">
        <f>IF(N1100="zákl. přenesená",J1100,0)</f>
        <v>0</v>
      </c>
      <c r="BH1100" s="195">
        <f>IF(N1100="sníž. přenesená",J1100,0)</f>
        <v>0</v>
      </c>
      <c r="BI1100" s="195">
        <f>IF(N1100="nulová",J1100,0)</f>
        <v>0</v>
      </c>
      <c r="BJ1100" s="112" t="s">
        <v>544</v>
      </c>
      <c r="BK1100" s="195">
        <f>ROUND(I1100*H1100,2)</f>
        <v>0</v>
      </c>
      <c r="BL1100" s="112" t="s">
        <v>955</v>
      </c>
      <c r="BM1100" s="194" t="s">
        <v>3651</v>
      </c>
    </row>
    <row r="1101" spans="2:65" s="119" customFormat="1" ht="29.25" x14ac:dyDescent="0.25">
      <c r="B1101" s="120"/>
      <c r="D1101" s="196" t="s">
        <v>865</v>
      </c>
      <c r="F1101" s="197" t="s">
        <v>2419</v>
      </c>
      <c r="L1101" s="120"/>
      <c r="M1101" s="198"/>
      <c r="T1101" s="199"/>
      <c r="AT1101" s="112" t="s">
        <v>865</v>
      </c>
      <c r="AU1101" s="112" t="s">
        <v>240</v>
      </c>
    </row>
    <row r="1102" spans="2:65" s="202" customFormat="1" ht="11.25" x14ac:dyDescent="0.25">
      <c r="B1102" s="203"/>
      <c r="D1102" s="196" t="s">
        <v>869</v>
      </c>
      <c r="E1102" s="204" t="s">
        <v>792</v>
      </c>
      <c r="F1102" s="205" t="s">
        <v>3652</v>
      </c>
      <c r="H1102" s="206">
        <v>20</v>
      </c>
      <c r="L1102" s="203"/>
      <c r="M1102" s="207"/>
      <c r="T1102" s="208"/>
      <c r="AT1102" s="204" t="s">
        <v>869</v>
      </c>
      <c r="AU1102" s="204" t="s">
        <v>240</v>
      </c>
      <c r="AV1102" s="202" t="s">
        <v>240</v>
      </c>
      <c r="AW1102" s="202" t="s">
        <v>871</v>
      </c>
      <c r="AX1102" s="202" t="s">
        <v>857</v>
      </c>
      <c r="AY1102" s="204" t="s">
        <v>858</v>
      </c>
    </row>
    <row r="1103" spans="2:65" s="119" customFormat="1" ht="44.25" customHeight="1" x14ac:dyDescent="0.25">
      <c r="B1103" s="120"/>
      <c r="C1103" s="418" t="s">
        <v>2219</v>
      </c>
      <c r="D1103" s="418" t="s">
        <v>512</v>
      </c>
      <c r="E1103" s="419" t="s">
        <v>3653</v>
      </c>
      <c r="F1103" s="420" t="s">
        <v>3654</v>
      </c>
      <c r="G1103" s="421" t="s">
        <v>67</v>
      </c>
      <c r="H1103" s="422">
        <v>1</v>
      </c>
      <c r="I1103" s="423"/>
      <c r="J1103" s="423">
        <f>ROUND(I1103*H1103,2)</f>
        <v>0</v>
      </c>
      <c r="K1103" s="420" t="s">
        <v>792</v>
      </c>
      <c r="L1103" s="120"/>
      <c r="M1103" s="190" t="s">
        <v>792</v>
      </c>
      <c r="N1103" s="191" t="s">
        <v>809</v>
      </c>
      <c r="O1103" s="192">
        <v>0.48299999999999998</v>
      </c>
      <c r="P1103" s="192">
        <f>O1103*H1103</f>
        <v>0.48299999999999998</v>
      </c>
      <c r="Q1103" s="192">
        <v>6.9999999999999994E-5</v>
      </c>
      <c r="R1103" s="192">
        <f>Q1103*H1103</f>
        <v>6.9999999999999994E-5</v>
      </c>
      <c r="S1103" s="192">
        <v>0</v>
      </c>
      <c r="T1103" s="193">
        <f>S1103*H1103</f>
        <v>0</v>
      </c>
      <c r="AR1103" s="194" t="s">
        <v>955</v>
      </c>
      <c r="AT1103" s="194" t="s">
        <v>512</v>
      </c>
      <c r="AU1103" s="194" t="s">
        <v>240</v>
      </c>
      <c r="AY1103" s="112" t="s">
        <v>858</v>
      </c>
      <c r="BE1103" s="195">
        <f>IF(N1103="základní",J1103,0)</f>
        <v>0</v>
      </c>
      <c r="BF1103" s="195">
        <f>IF(N1103="snížená",J1103,0)</f>
        <v>0</v>
      </c>
      <c r="BG1103" s="195">
        <f>IF(N1103="zákl. přenesená",J1103,0)</f>
        <v>0</v>
      </c>
      <c r="BH1103" s="195">
        <f>IF(N1103="sníž. přenesená",J1103,0)</f>
        <v>0</v>
      </c>
      <c r="BI1103" s="195">
        <f>IF(N1103="nulová",J1103,0)</f>
        <v>0</v>
      </c>
      <c r="BJ1103" s="112" t="s">
        <v>544</v>
      </c>
      <c r="BK1103" s="195">
        <f>ROUND(I1103*H1103,2)</f>
        <v>0</v>
      </c>
      <c r="BL1103" s="112" t="s">
        <v>955</v>
      </c>
      <c r="BM1103" s="194" t="s">
        <v>3655</v>
      </c>
    </row>
    <row r="1104" spans="2:65" s="119" customFormat="1" ht="29.25" x14ac:dyDescent="0.25">
      <c r="B1104" s="120"/>
      <c r="D1104" s="196" t="s">
        <v>865</v>
      </c>
      <c r="F1104" s="197" t="s">
        <v>3654</v>
      </c>
      <c r="L1104" s="120"/>
      <c r="M1104" s="198"/>
      <c r="T1104" s="199"/>
      <c r="AT1104" s="112" t="s">
        <v>865</v>
      </c>
      <c r="AU1104" s="112" t="s">
        <v>240</v>
      </c>
    </row>
    <row r="1105" spans="2:65" s="202" customFormat="1" ht="11.25" x14ac:dyDescent="0.25">
      <c r="B1105" s="203"/>
      <c r="D1105" s="196" t="s">
        <v>869</v>
      </c>
      <c r="E1105" s="204" t="s">
        <v>792</v>
      </c>
      <c r="F1105" s="205" t="s">
        <v>544</v>
      </c>
      <c r="H1105" s="206">
        <v>1</v>
      </c>
      <c r="L1105" s="203"/>
      <c r="M1105" s="207"/>
      <c r="T1105" s="208"/>
      <c r="AT1105" s="204" t="s">
        <v>869</v>
      </c>
      <c r="AU1105" s="204" t="s">
        <v>240</v>
      </c>
      <c r="AV1105" s="202" t="s">
        <v>240</v>
      </c>
      <c r="AW1105" s="202" t="s">
        <v>871</v>
      </c>
      <c r="AX1105" s="202" t="s">
        <v>857</v>
      </c>
      <c r="AY1105" s="204" t="s">
        <v>858</v>
      </c>
    </row>
    <row r="1106" spans="2:65" s="119" customFormat="1" ht="44.25" customHeight="1" x14ac:dyDescent="0.25">
      <c r="B1106" s="120"/>
      <c r="C1106" s="418" t="s">
        <v>2222</v>
      </c>
      <c r="D1106" s="418" t="s">
        <v>512</v>
      </c>
      <c r="E1106" s="419" t="s">
        <v>3656</v>
      </c>
      <c r="F1106" s="420" t="s">
        <v>3657</v>
      </c>
      <c r="G1106" s="421" t="s">
        <v>67</v>
      </c>
      <c r="H1106" s="422">
        <v>8</v>
      </c>
      <c r="I1106" s="423"/>
      <c r="J1106" s="423">
        <f>ROUND(I1106*H1106,2)</f>
        <v>0</v>
      </c>
      <c r="K1106" s="420" t="s">
        <v>792</v>
      </c>
      <c r="L1106" s="120"/>
      <c r="M1106" s="190" t="s">
        <v>792</v>
      </c>
      <c r="N1106" s="191" t="s">
        <v>809</v>
      </c>
      <c r="O1106" s="192">
        <v>0.48299999999999998</v>
      </c>
      <c r="P1106" s="192">
        <f>O1106*H1106</f>
        <v>3.8639999999999999</v>
      </c>
      <c r="Q1106" s="192">
        <v>6.9999999999999994E-5</v>
      </c>
      <c r="R1106" s="192">
        <f>Q1106*H1106</f>
        <v>5.5999999999999995E-4</v>
      </c>
      <c r="S1106" s="192">
        <v>0</v>
      </c>
      <c r="T1106" s="193">
        <f>S1106*H1106</f>
        <v>0</v>
      </c>
      <c r="AR1106" s="194" t="s">
        <v>955</v>
      </c>
      <c r="AT1106" s="194" t="s">
        <v>512</v>
      </c>
      <c r="AU1106" s="194" t="s">
        <v>240</v>
      </c>
      <c r="AY1106" s="112" t="s">
        <v>858</v>
      </c>
      <c r="BE1106" s="195">
        <f>IF(N1106="základní",J1106,0)</f>
        <v>0</v>
      </c>
      <c r="BF1106" s="195">
        <f>IF(N1106="snížená",J1106,0)</f>
        <v>0</v>
      </c>
      <c r="BG1106" s="195">
        <f>IF(N1106="zákl. přenesená",J1106,0)</f>
        <v>0</v>
      </c>
      <c r="BH1106" s="195">
        <f>IF(N1106="sníž. přenesená",J1106,0)</f>
        <v>0</v>
      </c>
      <c r="BI1106" s="195">
        <f>IF(N1106="nulová",J1106,0)</f>
        <v>0</v>
      </c>
      <c r="BJ1106" s="112" t="s">
        <v>544</v>
      </c>
      <c r="BK1106" s="195">
        <f>ROUND(I1106*H1106,2)</f>
        <v>0</v>
      </c>
      <c r="BL1106" s="112" t="s">
        <v>955</v>
      </c>
      <c r="BM1106" s="194" t="s">
        <v>3658</v>
      </c>
    </row>
    <row r="1107" spans="2:65" s="119" customFormat="1" ht="29.25" x14ac:dyDescent="0.25">
      <c r="B1107" s="120"/>
      <c r="D1107" s="196" t="s">
        <v>865</v>
      </c>
      <c r="F1107" s="197" t="s">
        <v>3657</v>
      </c>
      <c r="L1107" s="120"/>
      <c r="M1107" s="198"/>
      <c r="T1107" s="199"/>
      <c r="AT1107" s="112" t="s">
        <v>865</v>
      </c>
      <c r="AU1107" s="112" t="s">
        <v>240</v>
      </c>
    </row>
    <row r="1108" spans="2:65" s="202" customFormat="1" ht="11.25" x14ac:dyDescent="0.25">
      <c r="B1108" s="203"/>
      <c r="D1108" s="196" t="s">
        <v>869</v>
      </c>
      <c r="E1108" s="204" t="s">
        <v>792</v>
      </c>
      <c r="F1108" s="205" t="s">
        <v>905</v>
      </c>
      <c r="H1108" s="206">
        <v>8</v>
      </c>
      <c r="L1108" s="203"/>
      <c r="M1108" s="207"/>
      <c r="T1108" s="208"/>
      <c r="AT1108" s="204" t="s">
        <v>869</v>
      </c>
      <c r="AU1108" s="204" t="s">
        <v>240</v>
      </c>
      <c r="AV1108" s="202" t="s">
        <v>240</v>
      </c>
      <c r="AW1108" s="202" t="s">
        <v>871</v>
      </c>
      <c r="AX1108" s="202" t="s">
        <v>857</v>
      </c>
      <c r="AY1108" s="204" t="s">
        <v>858</v>
      </c>
    </row>
    <row r="1109" spans="2:65" s="119" customFormat="1" ht="37.9" customHeight="1" x14ac:dyDescent="0.25">
      <c r="B1109" s="120"/>
      <c r="C1109" s="418" t="s">
        <v>2225</v>
      </c>
      <c r="D1109" s="418" t="s">
        <v>512</v>
      </c>
      <c r="E1109" s="419" t="s">
        <v>3659</v>
      </c>
      <c r="F1109" s="420" t="s">
        <v>3660</v>
      </c>
      <c r="G1109" s="421" t="s">
        <v>67</v>
      </c>
      <c r="H1109" s="422">
        <v>1</v>
      </c>
      <c r="I1109" s="423"/>
      <c r="J1109" s="423">
        <f>ROUND(I1109*H1109,2)</f>
        <v>0</v>
      </c>
      <c r="K1109" s="420" t="s">
        <v>792</v>
      </c>
      <c r="L1109" s="120"/>
      <c r="M1109" s="190" t="s">
        <v>792</v>
      </c>
      <c r="N1109" s="191" t="s">
        <v>809</v>
      </c>
      <c r="O1109" s="192">
        <v>0.48299999999999998</v>
      </c>
      <c r="P1109" s="192">
        <f>O1109*H1109</f>
        <v>0.48299999999999998</v>
      </c>
      <c r="Q1109" s="192">
        <v>6.9999999999999994E-5</v>
      </c>
      <c r="R1109" s="192">
        <f>Q1109*H1109</f>
        <v>6.9999999999999994E-5</v>
      </c>
      <c r="S1109" s="192">
        <v>0</v>
      </c>
      <c r="T1109" s="193">
        <f>S1109*H1109</f>
        <v>0</v>
      </c>
      <c r="AR1109" s="194" t="s">
        <v>955</v>
      </c>
      <c r="AT1109" s="194" t="s">
        <v>512</v>
      </c>
      <c r="AU1109" s="194" t="s">
        <v>240</v>
      </c>
      <c r="AY1109" s="112" t="s">
        <v>858</v>
      </c>
      <c r="BE1109" s="195">
        <f>IF(N1109="základní",J1109,0)</f>
        <v>0</v>
      </c>
      <c r="BF1109" s="195">
        <f>IF(N1109="snížená",J1109,0)</f>
        <v>0</v>
      </c>
      <c r="BG1109" s="195">
        <f>IF(N1109="zákl. přenesená",J1109,0)</f>
        <v>0</v>
      </c>
      <c r="BH1109" s="195">
        <f>IF(N1109="sníž. přenesená",J1109,0)</f>
        <v>0</v>
      </c>
      <c r="BI1109" s="195">
        <f>IF(N1109="nulová",J1109,0)</f>
        <v>0</v>
      </c>
      <c r="BJ1109" s="112" t="s">
        <v>544</v>
      </c>
      <c r="BK1109" s="195">
        <f>ROUND(I1109*H1109,2)</f>
        <v>0</v>
      </c>
      <c r="BL1109" s="112" t="s">
        <v>955</v>
      </c>
      <c r="BM1109" s="194" t="s">
        <v>3661</v>
      </c>
    </row>
    <row r="1110" spans="2:65" s="119" customFormat="1" ht="29.25" x14ac:dyDescent="0.25">
      <c r="B1110" s="120"/>
      <c r="D1110" s="196" t="s">
        <v>865</v>
      </c>
      <c r="F1110" s="197" t="s">
        <v>3660</v>
      </c>
      <c r="L1110" s="120"/>
      <c r="M1110" s="198"/>
      <c r="T1110" s="199"/>
      <c r="AT1110" s="112" t="s">
        <v>865</v>
      </c>
      <c r="AU1110" s="112" t="s">
        <v>240</v>
      </c>
    </row>
    <row r="1111" spans="2:65" s="202" customFormat="1" ht="11.25" x14ac:dyDescent="0.25">
      <c r="B1111" s="203"/>
      <c r="D1111" s="196" t="s">
        <v>869</v>
      </c>
      <c r="E1111" s="204" t="s">
        <v>792</v>
      </c>
      <c r="F1111" s="205" t="s">
        <v>544</v>
      </c>
      <c r="H1111" s="206">
        <v>1</v>
      </c>
      <c r="L1111" s="203"/>
      <c r="M1111" s="207"/>
      <c r="T1111" s="208"/>
      <c r="AT1111" s="204" t="s">
        <v>869</v>
      </c>
      <c r="AU1111" s="204" t="s">
        <v>240</v>
      </c>
      <c r="AV1111" s="202" t="s">
        <v>240</v>
      </c>
      <c r="AW1111" s="202" t="s">
        <v>871</v>
      </c>
      <c r="AX1111" s="202" t="s">
        <v>857</v>
      </c>
      <c r="AY1111" s="204" t="s">
        <v>858</v>
      </c>
    </row>
    <row r="1112" spans="2:65" s="119" customFormat="1" ht="37.9" customHeight="1" x14ac:dyDescent="0.25">
      <c r="B1112" s="120"/>
      <c r="C1112" s="418" t="s">
        <v>2229</v>
      </c>
      <c r="D1112" s="418" t="s">
        <v>512</v>
      </c>
      <c r="E1112" s="419" t="s">
        <v>2450</v>
      </c>
      <c r="F1112" s="420" t="s">
        <v>2451</v>
      </c>
      <c r="G1112" s="421" t="s">
        <v>67</v>
      </c>
      <c r="H1112" s="422">
        <v>1</v>
      </c>
      <c r="I1112" s="423"/>
      <c r="J1112" s="423">
        <f>ROUND(I1112*H1112,2)</f>
        <v>0</v>
      </c>
      <c r="K1112" s="420" t="s">
        <v>792</v>
      </c>
      <c r="L1112" s="120"/>
      <c r="M1112" s="190" t="s">
        <v>792</v>
      </c>
      <c r="N1112" s="191" t="s">
        <v>809</v>
      </c>
      <c r="O1112" s="192">
        <v>0.48299999999999998</v>
      </c>
      <c r="P1112" s="192">
        <f>O1112*H1112</f>
        <v>0.48299999999999998</v>
      </c>
      <c r="Q1112" s="192">
        <v>6.9999999999999994E-5</v>
      </c>
      <c r="R1112" s="192">
        <f>Q1112*H1112</f>
        <v>6.9999999999999994E-5</v>
      </c>
      <c r="S1112" s="192">
        <v>0</v>
      </c>
      <c r="T1112" s="193">
        <f>S1112*H1112</f>
        <v>0</v>
      </c>
      <c r="AR1112" s="194" t="s">
        <v>955</v>
      </c>
      <c r="AT1112" s="194" t="s">
        <v>512</v>
      </c>
      <c r="AU1112" s="194" t="s">
        <v>240</v>
      </c>
      <c r="AY1112" s="112" t="s">
        <v>858</v>
      </c>
      <c r="BE1112" s="195">
        <f>IF(N1112="základní",J1112,0)</f>
        <v>0</v>
      </c>
      <c r="BF1112" s="195">
        <f>IF(N1112="snížená",J1112,0)</f>
        <v>0</v>
      </c>
      <c r="BG1112" s="195">
        <f>IF(N1112="zákl. přenesená",J1112,0)</f>
        <v>0</v>
      </c>
      <c r="BH1112" s="195">
        <f>IF(N1112="sníž. přenesená",J1112,0)</f>
        <v>0</v>
      </c>
      <c r="BI1112" s="195">
        <f>IF(N1112="nulová",J1112,0)</f>
        <v>0</v>
      </c>
      <c r="BJ1112" s="112" t="s">
        <v>544</v>
      </c>
      <c r="BK1112" s="195">
        <f>ROUND(I1112*H1112,2)</f>
        <v>0</v>
      </c>
      <c r="BL1112" s="112" t="s">
        <v>955</v>
      </c>
      <c r="BM1112" s="194" t="s">
        <v>3662</v>
      </c>
    </row>
    <row r="1113" spans="2:65" s="119" customFormat="1" ht="29.25" x14ac:dyDescent="0.25">
      <c r="B1113" s="120"/>
      <c r="D1113" s="196" t="s">
        <v>865</v>
      </c>
      <c r="F1113" s="197" t="s">
        <v>2451</v>
      </c>
      <c r="L1113" s="120"/>
      <c r="M1113" s="198"/>
      <c r="T1113" s="199"/>
      <c r="AT1113" s="112" t="s">
        <v>865</v>
      </c>
      <c r="AU1113" s="112" t="s">
        <v>240</v>
      </c>
    </row>
    <row r="1114" spans="2:65" s="202" customFormat="1" ht="11.25" x14ac:dyDescent="0.25">
      <c r="B1114" s="203"/>
      <c r="D1114" s="196" t="s">
        <v>869</v>
      </c>
      <c r="E1114" s="204" t="s">
        <v>792</v>
      </c>
      <c r="F1114" s="205" t="s">
        <v>544</v>
      </c>
      <c r="H1114" s="206">
        <v>1</v>
      </c>
      <c r="L1114" s="203"/>
      <c r="M1114" s="207"/>
      <c r="T1114" s="208"/>
      <c r="AT1114" s="204" t="s">
        <v>869</v>
      </c>
      <c r="AU1114" s="204" t="s">
        <v>240</v>
      </c>
      <c r="AV1114" s="202" t="s">
        <v>240</v>
      </c>
      <c r="AW1114" s="202" t="s">
        <v>871</v>
      </c>
      <c r="AX1114" s="202" t="s">
        <v>857</v>
      </c>
      <c r="AY1114" s="204" t="s">
        <v>858</v>
      </c>
    </row>
    <row r="1115" spans="2:65" s="119" customFormat="1" ht="37.9" customHeight="1" x14ac:dyDescent="0.25">
      <c r="B1115" s="120"/>
      <c r="C1115" s="418" t="s">
        <v>2232</v>
      </c>
      <c r="D1115" s="418" t="s">
        <v>512</v>
      </c>
      <c r="E1115" s="419" t="s">
        <v>3663</v>
      </c>
      <c r="F1115" s="420" t="s">
        <v>3664</v>
      </c>
      <c r="G1115" s="421" t="s">
        <v>67</v>
      </c>
      <c r="H1115" s="422">
        <v>1</v>
      </c>
      <c r="I1115" s="423"/>
      <c r="J1115" s="423">
        <f>ROUND(I1115*H1115,2)</f>
        <v>0</v>
      </c>
      <c r="K1115" s="420" t="s">
        <v>792</v>
      </c>
      <c r="L1115" s="120"/>
      <c r="M1115" s="190" t="s">
        <v>792</v>
      </c>
      <c r="N1115" s="191" t="s">
        <v>809</v>
      </c>
      <c r="O1115" s="192">
        <v>0.48299999999999998</v>
      </c>
      <c r="P1115" s="192">
        <f>O1115*H1115</f>
        <v>0.48299999999999998</v>
      </c>
      <c r="Q1115" s="192">
        <v>6.9999999999999994E-5</v>
      </c>
      <c r="R1115" s="192">
        <f>Q1115*H1115</f>
        <v>6.9999999999999994E-5</v>
      </c>
      <c r="S1115" s="192">
        <v>0</v>
      </c>
      <c r="T1115" s="193">
        <f>S1115*H1115</f>
        <v>0</v>
      </c>
      <c r="AR1115" s="194" t="s">
        <v>955</v>
      </c>
      <c r="AT1115" s="194" t="s">
        <v>512</v>
      </c>
      <c r="AU1115" s="194" t="s">
        <v>240</v>
      </c>
      <c r="AY1115" s="112" t="s">
        <v>858</v>
      </c>
      <c r="BE1115" s="195">
        <f>IF(N1115="základní",J1115,0)</f>
        <v>0</v>
      </c>
      <c r="BF1115" s="195">
        <f>IF(N1115="snížená",J1115,0)</f>
        <v>0</v>
      </c>
      <c r="BG1115" s="195">
        <f>IF(N1115="zákl. přenesená",J1115,0)</f>
        <v>0</v>
      </c>
      <c r="BH1115" s="195">
        <f>IF(N1115="sníž. přenesená",J1115,0)</f>
        <v>0</v>
      </c>
      <c r="BI1115" s="195">
        <f>IF(N1115="nulová",J1115,0)</f>
        <v>0</v>
      </c>
      <c r="BJ1115" s="112" t="s">
        <v>544</v>
      </c>
      <c r="BK1115" s="195">
        <f>ROUND(I1115*H1115,2)</f>
        <v>0</v>
      </c>
      <c r="BL1115" s="112" t="s">
        <v>955</v>
      </c>
      <c r="BM1115" s="194" t="s">
        <v>3665</v>
      </c>
    </row>
    <row r="1116" spans="2:65" s="119" customFormat="1" ht="29.25" x14ac:dyDescent="0.25">
      <c r="B1116" s="120"/>
      <c r="D1116" s="196" t="s">
        <v>865</v>
      </c>
      <c r="F1116" s="197" t="s">
        <v>3664</v>
      </c>
      <c r="L1116" s="120"/>
      <c r="M1116" s="198"/>
      <c r="T1116" s="199"/>
      <c r="AT1116" s="112" t="s">
        <v>865</v>
      </c>
      <c r="AU1116" s="112" t="s">
        <v>240</v>
      </c>
    </row>
    <row r="1117" spans="2:65" s="202" customFormat="1" ht="11.25" x14ac:dyDescent="0.25">
      <c r="B1117" s="203"/>
      <c r="D1117" s="196" t="s">
        <v>869</v>
      </c>
      <c r="E1117" s="204" t="s">
        <v>792</v>
      </c>
      <c r="F1117" s="205" t="s">
        <v>544</v>
      </c>
      <c r="H1117" s="206">
        <v>1</v>
      </c>
      <c r="L1117" s="203"/>
      <c r="M1117" s="207"/>
      <c r="T1117" s="208"/>
      <c r="AT1117" s="204" t="s">
        <v>869</v>
      </c>
      <c r="AU1117" s="204" t="s">
        <v>240</v>
      </c>
      <c r="AV1117" s="202" t="s">
        <v>240</v>
      </c>
      <c r="AW1117" s="202" t="s">
        <v>871</v>
      </c>
      <c r="AX1117" s="202" t="s">
        <v>857</v>
      </c>
      <c r="AY1117" s="204" t="s">
        <v>858</v>
      </c>
    </row>
    <row r="1118" spans="2:65" s="119" customFormat="1" ht="37.9" customHeight="1" x14ac:dyDescent="0.25">
      <c r="B1118" s="120"/>
      <c r="C1118" s="418" t="s">
        <v>2237</v>
      </c>
      <c r="D1118" s="418" t="s">
        <v>512</v>
      </c>
      <c r="E1118" s="419" t="s">
        <v>3666</v>
      </c>
      <c r="F1118" s="420" t="s">
        <v>3667</v>
      </c>
      <c r="G1118" s="421" t="s">
        <v>67</v>
      </c>
      <c r="H1118" s="422">
        <v>1</v>
      </c>
      <c r="I1118" s="423"/>
      <c r="J1118" s="423">
        <f>ROUND(I1118*H1118,2)</f>
        <v>0</v>
      </c>
      <c r="K1118" s="420" t="s">
        <v>792</v>
      </c>
      <c r="L1118" s="120"/>
      <c r="M1118" s="190" t="s">
        <v>792</v>
      </c>
      <c r="N1118" s="191" t="s">
        <v>809</v>
      </c>
      <c r="O1118" s="192">
        <v>0.48299999999999998</v>
      </c>
      <c r="P1118" s="192">
        <f>O1118*H1118</f>
        <v>0.48299999999999998</v>
      </c>
      <c r="Q1118" s="192">
        <v>6.9999999999999994E-5</v>
      </c>
      <c r="R1118" s="192">
        <f>Q1118*H1118</f>
        <v>6.9999999999999994E-5</v>
      </c>
      <c r="S1118" s="192">
        <v>0</v>
      </c>
      <c r="T1118" s="193">
        <f>S1118*H1118</f>
        <v>0</v>
      </c>
      <c r="AR1118" s="194" t="s">
        <v>955</v>
      </c>
      <c r="AT1118" s="194" t="s">
        <v>512</v>
      </c>
      <c r="AU1118" s="194" t="s">
        <v>240</v>
      </c>
      <c r="AY1118" s="112" t="s">
        <v>858</v>
      </c>
      <c r="BE1118" s="195">
        <f>IF(N1118="základní",J1118,0)</f>
        <v>0</v>
      </c>
      <c r="BF1118" s="195">
        <f>IF(N1118="snížená",J1118,0)</f>
        <v>0</v>
      </c>
      <c r="BG1118" s="195">
        <f>IF(N1118="zákl. přenesená",J1118,0)</f>
        <v>0</v>
      </c>
      <c r="BH1118" s="195">
        <f>IF(N1118="sníž. přenesená",J1118,0)</f>
        <v>0</v>
      </c>
      <c r="BI1118" s="195">
        <f>IF(N1118="nulová",J1118,0)</f>
        <v>0</v>
      </c>
      <c r="BJ1118" s="112" t="s">
        <v>544</v>
      </c>
      <c r="BK1118" s="195">
        <f>ROUND(I1118*H1118,2)</f>
        <v>0</v>
      </c>
      <c r="BL1118" s="112" t="s">
        <v>955</v>
      </c>
      <c r="BM1118" s="194" t="s">
        <v>3668</v>
      </c>
    </row>
    <row r="1119" spans="2:65" s="119" customFormat="1" ht="29.25" x14ac:dyDescent="0.25">
      <c r="B1119" s="120"/>
      <c r="D1119" s="196" t="s">
        <v>865</v>
      </c>
      <c r="F1119" s="197" t="s">
        <v>3667</v>
      </c>
      <c r="L1119" s="120"/>
      <c r="M1119" s="198"/>
      <c r="T1119" s="199"/>
      <c r="AT1119" s="112" t="s">
        <v>865</v>
      </c>
      <c r="AU1119" s="112" t="s">
        <v>240</v>
      </c>
    </row>
    <row r="1120" spans="2:65" s="202" customFormat="1" ht="11.25" x14ac:dyDescent="0.25">
      <c r="B1120" s="203"/>
      <c r="D1120" s="196" t="s">
        <v>869</v>
      </c>
      <c r="E1120" s="204" t="s">
        <v>792</v>
      </c>
      <c r="F1120" s="205" t="s">
        <v>544</v>
      </c>
      <c r="H1120" s="206">
        <v>1</v>
      </c>
      <c r="L1120" s="203"/>
      <c r="M1120" s="207"/>
      <c r="T1120" s="208"/>
      <c r="AT1120" s="204" t="s">
        <v>869</v>
      </c>
      <c r="AU1120" s="204" t="s">
        <v>240</v>
      </c>
      <c r="AV1120" s="202" t="s">
        <v>240</v>
      </c>
      <c r="AW1120" s="202" t="s">
        <v>871</v>
      </c>
      <c r="AX1120" s="202" t="s">
        <v>857</v>
      </c>
      <c r="AY1120" s="204" t="s">
        <v>858</v>
      </c>
    </row>
    <row r="1121" spans="2:65" s="119" customFormat="1" ht="37.9" customHeight="1" x14ac:dyDescent="0.25">
      <c r="B1121" s="120"/>
      <c r="C1121" s="418" t="s">
        <v>2241</v>
      </c>
      <c r="D1121" s="418" t="s">
        <v>512</v>
      </c>
      <c r="E1121" s="419" t="s">
        <v>3669</v>
      </c>
      <c r="F1121" s="420" t="s">
        <v>3670</v>
      </c>
      <c r="G1121" s="421" t="s">
        <v>67</v>
      </c>
      <c r="H1121" s="422">
        <v>1</v>
      </c>
      <c r="I1121" s="423"/>
      <c r="J1121" s="423">
        <f>ROUND(I1121*H1121,2)</f>
        <v>0</v>
      </c>
      <c r="K1121" s="420" t="s">
        <v>792</v>
      </c>
      <c r="L1121" s="120"/>
      <c r="M1121" s="190" t="s">
        <v>792</v>
      </c>
      <c r="N1121" s="191" t="s">
        <v>809</v>
      </c>
      <c r="O1121" s="192">
        <v>0.48299999999999998</v>
      </c>
      <c r="P1121" s="192">
        <f>O1121*H1121</f>
        <v>0.48299999999999998</v>
      </c>
      <c r="Q1121" s="192">
        <v>6.9999999999999994E-5</v>
      </c>
      <c r="R1121" s="192">
        <f>Q1121*H1121</f>
        <v>6.9999999999999994E-5</v>
      </c>
      <c r="S1121" s="192">
        <v>0</v>
      </c>
      <c r="T1121" s="193">
        <f>S1121*H1121</f>
        <v>0</v>
      </c>
      <c r="AR1121" s="194" t="s">
        <v>955</v>
      </c>
      <c r="AT1121" s="194" t="s">
        <v>512</v>
      </c>
      <c r="AU1121" s="194" t="s">
        <v>240</v>
      </c>
      <c r="AY1121" s="112" t="s">
        <v>858</v>
      </c>
      <c r="BE1121" s="195">
        <f>IF(N1121="základní",J1121,0)</f>
        <v>0</v>
      </c>
      <c r="BF1121" s="195">
        <f>IF(N1121="snížená",J1121,0)</f>
        <v>0</v>
      </c>
      <c r="BG1121" s="195">
        <f>IF(N1121="zákl. přenesená",J1121,0)</f>
        <v>0</v>
      </c>
      <c r="BH1121" s="195">
        <f>IF(N1121="sníž. přenesená",J1121,0)</f>
        <v>0</v>
      </c>
      <c r="BI1121" s="195">
        <f>IF(N1121="nulová",J1121,0)</f>
        <v>0</v>
      </c>
      <c r="BJ1121" s="112" t="s">
        <v>544</v>
      </c>
      <c r="BK1121" s="195">
        <f>ROUND(I1121*H1121,2)</f>
        <v>0</v>
      </c>
      <c r="BL1121" s="112" t="s">
        <v>955</v>
      </c>
      <c r="BM1121" s="194" t="s">
        <v>3671</v>
      </c>
    </row>
    <row r="1122" spans="2:65" s="119" customFormat="1" ht="19.5" x14ac:dyDescent="0.25">
      <c r="B1122" s="120"/>
      <c r="D1122" s="196" t="s">
        <v>865</v>
      </c>
      <c r="F1122" s="197" t="s">
        <v>3670</v>
      </c>
      <c r="L1122" s="120"/>
      <c r="M1122" s="198"/>
      <c r="T1122" s="199"/>
      <c r="AT1122" s="112" t="s">
        <v>865</v>
      </c>
      <c r="AU1122" s="112" t="s">
        <v>240</v>
      </c>
    </row>
    <row r="1123" spans="2:65" s="202" customFormat="1" ht="11.25" x14ac:dyDescent="0.25">
      <c r="B1123" s="203"/>
      <c r="D1123" s="196" t="s">
        <v>869</v>
      </c>
      <c r="E1123" s="204" t="s">
        <v>792</v>
      </c>
      <c r="F1123" s="205" t="s">
        <v>544</v>
      </c>
      <c r="H1123" s="206">
        <v>1</v>
      </c>
      <c r="L1123" s="203"/>
      <c r="M1123" s="207"/>
      <c r="T1123" s="208"/>
      <c r="AT1123" s="204" t="s">
        <v>869</v>
      </c>
      <c r="AU1123" s="204" t="s">
        <v>240</v>
      </c>
      <c r="AV1123" s="202" t="s">
        <v>240</v>
      </c>
      <c r="AW1123" s="202" t="s">
        <v>871</v>
      </c>
      <c r="AX1123" s="202" t="s">
        <v>857</v>
      </c>
      <c r="AY1123" s="204" t="s">
        <v>858</v>
      </c>
    </row>
    <row r="1124" spans="2:65" s="119" customFormat="1" ht="44.25" customHeight="1" x14ac:dyDescent="0.25">
      <c r="B1124" s="120"/>
      <c r="C1124" s="418" t="s">
        <v>2244</v>
      </c>
      <c r="D1124" s="418" t="s">
        <v>512</v>
      </c>
      <c r="E1124" s="419" t="s">
        <v>3672</v>
      </c>
      <c r="F1124" s="420" t="s">
        <v>3673</v>
      </c>
      <c r="G1124" s="421" t="s">
        <v>67</v>
      </c>
      <c r="H1124" s="422">
        <v>1</v>
      </c>
      <c r="I1124" s="423"/>
      <c r="J1124" s="423">
        <f>ROUND(I1124*H1124,2)</f>
        <v>0</v>
      </c>
      <c r="K1124" s="420" t="s">
        <v>792</v>
      </c>
      <c r="L1124" s="120"/>
      <c r="M1124" s="190" t="s">
        <v>792</v>
      </c>
      <c r="N1124" s="191" t="s">
        <v>809</v>
      </c>
      <c r="O1124" s="192">
        <v>0.48299999999999998</v>
      </c>
      <c r="P1124" s="192">
        <f>O1124*H1124</f>
        <v>0.48299999999999998</v>
      </c>
      <c r="Q1124" s="192">
        <v>6.9999999999999994E-5</v>
      </c>
      <c r="R1124" s="192">
        <f>Q1124*H1124</f>
        <v>6.9999999999999994E-5</v>
      </c>
      <c r="S1124" s="192">
        <v>0</v>
      </c>
      <c r="T1124" s="193">
        <f>S1124*H1124</f>
        <v>0</v>
      </c>
      <c r="AR1124" s="194" t="s">
        <v>955</v>
      </c>
      <c r="AT1124" s="194" t="s">
        <v>512</v>
      </c>
      <c r="AU1124" s="194" t="s">
        <v>240</v>
      </c>
      <c r="AY1124" s="112" t="s">
        <v>858</v>
      </c>
      <c r="BE1124" s="195">
        <f>IF(N1124="základní",J1124,0)</f>
        <v>0</v>
      </c>
      <c r="BF1124" s="195">
        <f>IF(N1124="snížená",J1124,0)</f>
        <v>0</v>
      </c>
      <c r="BG1124" s="195">
        <f>IF(N1124="zákl. přenesená",J1124,0)</f>
        <v>0</v>
      </c>
      <c r="BH1124" s="195">
        <f>IF(N1124="sníž. přenesená",J1124,0)</f>
        <v>0</v>
      </c>
      <c r="BI1124" s="195">
        <f>IF(N1124="nulová",J1124,0)</f>
        <v>0</v>
      </c>
      <c r="BJ1124" s="112" t="s">
        <v>544</v>
      </c>
      <c r="BK1124" s="195">
        <f>ROUND(I1124*H1124,2)</f>
        <v>0</v>
      </c>
      <c r="BL1124" s="112" t="s">
        <v>955</v>
      </c>
      <c r="BM1124" s="194" t="s">
        <v>3674</v>
      </c>
    </row>
    <row r="1125" spans="2:65" s="119" customFormat="1" ht="29.25" x14ac:dyDescent="0.25">
      <c r="B1125" s="120"/>
      <c r="D1125" s="196" t="s">
        <v>865</v>
      </c>
      <c r="F1125" s="197" t="s">
        <v>3673</v>
      </c>
      <c r="L1125" s="120"/>
      <c r="M1125" s="198"/>
      <c r="T1125" s="199"/>
      <c r="AT1125" s="112" t="s">
        <v>865</v>
      </c>
      <c r="AU1125" s="112" t="s">
        <v>240</v>
      </c>
    </row>
    <row r="1126" spans="2:65" s="202" customFormat="1" ht="11.25" x14ac:dyDescent="0.25">
      <c r="B1126" s="203"/>
      <c r="D1126" s="196" t="s">
        <v>869</v>
      </c>
      <c r="E1126" s="204" t="s">
        <v>792</v>
      </c>
      <c r="F1126" s="205" t="s">
        <v>544</v>
      </c>
      <c r="H1126" s="206">
        <v>1</v>
      </c>
      <c r="L1126" s="203"/>
      <c r="M1126" s="207"/>
      <c r="T1126" s="208"/>
      <c r="AT1126" s="204" t="s">
        <v>869</v>
      </c>
      <c r="AU1126" s="204" t="s">
        <v>240</v>
      </c>
      <c r="AV1126" s="202" t="s">
        <v>240</v>
      </c>
      <c r="AW1126" s="202" t="s">
        <v>871</v>
      </c>
      <c r="AX1126" s="202" t="s">
        <v>857</v>
      </c>
      <c r="AY1126" s="204" t="s">
        <v>858</v>
      </c>
    </row>
    <row r="1127" spans="2:65" s="119" customFormat="1" ht="44.25" customHeight="1" x14ac:dyDescent="0.25">
      <c r="B1127" s="120"/>
      <c r="C1127" s="418" t="s">
        <v>2250</v>
      </c>
      <c r="D1127" s="418" t="s">
        <v>512</v>
      </c>
      <c r="E1127" s="419" t="s">
        <v>3675</v>
      </c>
      <c r="F1127" s="420" t="s">
        <v>3676</v>
      </c>
      <c r="G1127" s="421" t="s">
        <v>67</v>
      </c>
      <c r="H1127" s="422">
        <v>5</v>
      </c>
      <c r="I1127" s="423"/>
      <c r="J1127" s="423">
        <f>ROUND(I1127*H1127,2)</f>
        <v>0</v>
      </c>
      <c r="K1127" s="420" t="s">
        <v>792</v>
      </c>
      <c r="L1127" s="120"/>
      <c r="M1127" s="190" t="s">
        <v>792</v>
      </c>
      <c r="N1127" s="191" t="s">
        <v>809</v>
      </c>
      <c r="O1127" s="192">
        <v>0.48299999999999998</v>
      </c>
      <c r="P1127" s="192">
        <f>O1127*H1127</f>
        <v>2.415</v>
      </c>
      <c r="Q1127" s="192">
        <v>6.9999999999999994E-5</v>
      </c>
      <c r="R1127" s="192">
        <f>Q1127*H1127</f>
        <v>3.4999999999999994E-4</v>
      </c>
      <c r="S1127" s="192">
        <v>0</v>
      </c>
      <c r="T1127" s="193">
        <f>S1127*H1127</f>
        <v>0</v>
      </c>
      <c r="AR1127" s="194" t="s">
        <v>955</v>
      </c>
      <c r="AT1127" s="194" t="s">
        <v>512</v>
      </c>
      <c r="AU1127" s="194" t="s">
        <v>240</v>
      </c>
      <c r="AY1127" s="112" t="s">
        <v>858</v>
      </c>
      <c r="BE1127" s="195">
        <f>IF(N1127="základní",J1127,0)</f>
        <v>0</v>
      </c>
      <c r="BF1127" s="195">
        <f>IF(N1127="snížená",J1127,0)</f>
        <v>0</v>
      </c>
      <c r="BG1127" s="195">
        <f>IF(N1127="zákl. přenesená",J1127,0)</f>
        <v>0</v>
      </c>
      <c r="BH1127" s="195">
        <f>IF(N1127="sníž. přenesená",J1127,0)</f>
        <v>0</v>
      </c>
      <c r="BI1127" s="195">
        <f>IF(N1127="nulová",J1127,0)</f>
        <v>0</v>
      </c>
      <c r="BJ1127" s="112" t="s">
        <v>544</v>
      </c>
      <c r="BK1127" s="195">
        <f>ROUND(I1127*H1127,2)</f>
        <v>0</v>
      </c>
      <c r="BL1127" s="112" t="s">
        <v>955</v>
      </c>
      <c r="BM1127" s="194" t="s">
        <v>3677</v>
      </c>
    </row>
    <row r="1128" spans="2:65" s="119" customFormat="1" ht="29.25" x14ac:dyDescent="0.25">
      <c r="B1128" s="120"/>
      <c r="D1128" s="196" t="s">
        <v>865</v>
      </c>
      <c r="F1128" s="197" t="s">
        <v>3676</v>
      </c>
      <c r="L1128" s="120"/>
      <c r="M1128" s="198"/>
      <c r="T1128" s="199"/>
      <c r="AT1128" s="112" t="s">
        <v>865</v>
      </c>
      <c r="AU1128" s="112" t="s">
        <v>240</v>
      </c>
    </row>
    <row r="1129" spans="2:65" s="202" customFormat="1" ht="11.25" x14ac:dyDescent="0.25">
      <c r="B1129" s="203"/>
      <c r="D1129" s="196" t="s">
        <v>869</v>
      </c>
      <c r="E1129" s="204" t="s">
        <v>792</v>
      </c>
      <c r="F1129" s="205" t="s">
        <v>721</v>
      </c>
      <c r="H1129" s="206">
        <v>5</v>
      </c>
      <c r="L1129" s="203"/>
      <c r="M1129" s="207"/>
      <c r="T1129" s="208"/>
      <c r="AT1129" s="204" t="s">
        <v>869</v>
      </c>
      <c r="AU1129" s="204" t="s">
        <v>240</v>
      </c>
      <c r="AV1129" s="202" t="s">
        <v>240</v>
      </c>
      <c r="AW1129" s="202" t="s">
        <v>871</v>
      </c>
      <c r="AX1129" s="202" t="s">
        <v>857</v>
      </c>
      <c r="AY1129" s="204" t="s">
        <v>858</v>
      </c>
    </row>
    <row r="1130" spans="2:65" s="119" customFormat="1" ht="44.25" customHeight="1" x14ac:dyDescent="0.25">
      <c r="B1130" s="120"/>
      <c r="C1130" s="418" t="s">
        <v>2254</v>
      </c>
      <c r="D1130" s="418" t="s">
        <v>512</v>
      </c>
      <c r="E1130" s="419" t="s">
        <v>3678</v>
      </c>
      <c r="F1130" s="420" t="s">
        <v>3679</v>
      </c>
      <c r="G1130" s="421" t="s">
        <v>67</v>
      </c>
      <c r="H1130" s="422">
        <v>1</v>
      </c>
      <c r="I1130" s="423"/>
      <c r="J1130" s="423">
        <f>ROUND(I1130*H1130,2)</f>
        <v>0</v>
      </c>
      <c r="K1130" s="420" t="s">
        <v>792</v>
      </c>
      <c r="L1130" s="120"/>
      <c r="M1130" s="190" t="s">
        <v>792</v>
      </c>
      <c r="N1130" s="191" t="s">
        <v>809</v>
      </c>
      <c r="O1130" s="192">
        <v>0.48299999999999998</v>
      </c>
      <c r="P1130" s="192">
        <f>O1130*H1130</f>
        <v>0.48299999999999998</v>
      </c>
      <c r="Q1130" s="192">
        <v>6.9999999999999994E-5</v>
      </c>
      <c r="R1130" s="192">
        <f>Q1130*H1130</f>
        <v>6.9999999999999994E-5</v>
      </c>
      <c r="S1130" s="192">
        <v>0</v>
      </c>
      <c r="T1130" s="193">
        <f>S1130*H1130</f>
        <v>0</v>
      </c>
      <c r="AR1130" s="194" t="s">
        <v>955</v>
      </c>
      <c r="AT1130" s="194" t="s">
        <v>512</v>
      </c>
      <c r="AU1130" s="194" t="s">
        <v>240</v>
      </c>
      <c r="AY1130" s="112" t="s">
        <v>858</v>
      </c>
      <c r="BE1130" s="195">
        <f>IF(N1130="základní",J1130,0)</f>
        <v>0</v>
      </c>
      <c r="BF1130" s="195">
        <f>IF(N1130="snížená",J1130,0)</f>
        <v>0</v>
      </c>
      <c r="BG1130" s="195">
        <f>IF(N1130="zákl. přenesená",J1130,0)</f>
        <v>0</v>
      </c>
      <c r="BH1130" s="195">
        <f>IF(N1130="sníž. přenesená",J1130,0)</f>
        <v>0</v>
      </c>
      <c r="BI1130" s="195">
        <f>IF(N1130="nulová",J1130,0)</f>
        <v>0</v>
      </c>
      <c r="BJ1130" s="112" t="s">
        <v>544</v>
      </c>
      <c r="BK1130" s="195">
        <f>ROUND(I1130*H1130,2)</f>
        <v>0</v>
      </c>
      <c r="BL1130" s="112" t="s">
        <v>955</v>
      </c>
      <c r="BM1130" s="194" t="s">
        <v>3680</v>
      </c>
    </row>
    <row r="1131" spans="2:65" s="119" customFormat="1" ht="29.25" x14ac:dyDescent="0.25">
      <c r="B1131" s="120"/>
      <c r="D1131" s="196" t="s">
        <v>865</v>
      </c>
      <c r="F1131" s="197" t="s">
        <v>3679</v>
      </c>
      <c r="L1131" s="120"/>
      <c r="M1131" s="198"/>
      <c r="T1131" s="199"/>
      <c r="AT1131" s="112" t="s">
        <v>865</v>
      </c>
      <c r="AU1131" s="112" t="s">
        <v>240</v>
      </c>
    </row>
    <row r="1132" spans="2:65" s="202" customFormat="1" ht="11.25" x14ac:dyDescent="0.25">
      <c r="B1132" s="203"/>
      <c r="D1132" s="196" t="s">
        <v>869</v>
      </c>
      <c r="E1132" s="204" t="s">
        <v>792</v>
      </c>
      <c r="F1132" s="205" t="s">
        <v>544</v>
      </c>
      <c r="H1132" s="206">
        <v>1</v>
      </c>
      <c r="L1132" s="203"/>
      <c r="M1132" s="207"/>
      <c r="T1132" s="208"/>
      <c r="AT1132" s="204" t="s">
        <v>869</v>
      </c>
      <c r="AU1132" s="204" t="s">
        <v>240</v>
      </c>
      <c r="AV1132" s="202" t="s">
        <v>240</v>
      </c>
      <c r="AW1132" s="202" t="s">
        <v>871</v>
      </c>
      <c r="AX1132" s="202" t="s">
        <v>857</v>
      </c>
      <c r="AY1132" s="204" t="s">
        <v>858</v>
      </c>
    </row>
    <row r="1133" spans="2:65" s="119" customFormat="1" ht="37.9" customHeight="1" x14ac:dyDescent="0.25">
      <c r="B1133" s="120"/>
      <c r="C1133" s="418" t="s">
        <v>2260</v>
      </c>
      <c r="D1133" s="418" t="s">
        <v>512</v>
      </c>
      <c r="E1133" s="419" t="s">
        <v>3681</v>
      </c>
      <c r="F1133" s="420" t="s">
        <v>3682</v>
      </c>
      <c r="G1133" s="421" t="s">
        <v>67</v>
      </c>
      <c r="H1133" s="422">
        <v>2</v>
      </c>
      <c r="I1133" s="423"/>
      <c r="J1133" s="423">
        <f>ROUND(I1133*H1133,2)</f>
        <v>0</v>
      </c>
      <c r="K1133" s="420" t="s">
        <v>792</v>
      </c>
      <c r="L1133" s="120"/>
      <c r="M1133" s="190" t="s">
        <v>792</v>
      </c>
      <c r="N1133" s="191" t="s">
        <v>809</v>
      </c>
      <c r="O1133" s="192">
        <v>0.48299999999999998</v>
      </c>
      <c r="P1133" s="192">
        <f>O1133*H1133</f>
        <v>0.96599999999999997</v>
      </c>
      <c r="Q1133" s="192">
        <v>6.9999999999999994E-5</v>
      </c>
      <c r="R1133" s="192">
        <f>Q1133*H1133</f>
        <v>1.3999999999999999E-4</v>
      </c>
      <c r="S1133" s="192">
        <v>0</v>
      </c>
      <c r="T1133" s="193">
        <f>S1133*H1133</f>
        <v>0</v>
      </c>
      <c r="AR1133" s="194" t="s">
        <v>955</v>
      </c>
      <c r="AT1133" s="194" t="s">
        <v>512</v>
      </c>
      <c r="AU1133" s="194" t="s">
        <v>240</v>
      </c>
      <c r="AY1133" s="112" t="s">
        <v>858</v>
      </c>
      <c r="BE1133" s="195">
        <f>IF(N1133="základní",J1133,0)</f>
        <v>0</v>
      </c>
      <c r="BF1133" s="195">
        <f>IF(N1133="snížená",J1133,0)</f>
        <v>0</v>
      </c>
      <c r="BG1133" s="195">
        <f>IF(N1133="zákl. přenesená",J1133,0)</f>
        <v>0</v>
      </c>
      <c r="BH1133" s="195">
        <f>IF(N1133="sníž. přenesená",J1133,0)</f>
        <v>0</v>
      </c>
      <c r="BI1133" s="195">
        <f>IF(N1133="nulová",J1133,0)</f>
        <v>0</v>
      </c>
      <c r="BJ1133" s="112" t="s">
        <v>544</v>
      </c>
      <c r="BK1133" s="195">
        <f>ROUND(I1133*H1133,2)</f>
        <v>0</v>
      </c>
      <c r="BL1133" s="112" t="s">
        <v>955</v>
      </c>
      <c r="BM1133" s="194" t="s">
        <v>3683</v>
      </c>
    </row>
    <row r="1134" spans="2:65" s="119" customFormat="1" ht="29.25" x14ac:dyDescent="0.25">
      <c r="B1134" s="120"/>
      <c r="D1134" s="196" t="s">
        <v>865</v>
      </c>
      <c r="F1134" s="197" t="s">
        <v>3682</v>
      </c>
      <c r="L1134" s="120"/>
      <c r="M1134" s="198"/>
      <c r="T1134" s="199"/>
      <c r="AT1134" s="112" t="s">
        <v>865</v>
      </c>
      <c r="AU1134" s="112" t="s">
        <v>240</v>
      </c>
    </row>
    <row r="1135" spans="2:65" s="202" customFormat="1" ht="11.25" x14ac:dyDescent="0.25">
      <c r="B1135" s="203"/>
      <c r="D1135" s="196" t="s">
        <v>869</v>
      </c>
      <c r="E1135" s="204" t="s">
        <v>792</v>
      </c>
      <c r="F1135" s="205" t="s">
        <v>240</v>
      </c>
      <c r="H1135" s="206">
        <v>2</v>
      </c>
      <c r="L1135" s="203"/>
      <c r="M1135" s="207"/>
      <c r="T1135" s="208"/>
      <c r="AT1135" s="204" t="s">
        <v>869</v>
      </c>
      <c r="AU1135" s="204" t="s">
        <v>240</v>
      </c>
      <c r="AV1135" s="202" t="s">
        <v>240</v>
      </c>
      <c r="AW1135" s="202" t="s">
        <v>871</v>
      </c>
      <c r="AX1135" s="202" t="s">
        <v>857</v>
      </c>
      <c r="AY1135" s="204" t="s">
        <v>858</v>
      </c>
    </row>
    <row r="1136" spans="2:65" s="119" customFormat="1" ht="49.15" customHeight="1" x14ac:dyDescent="0.25">
      <c r="B1136" s="120"/>
      <c r="C1136" s="418" t="s">
        <v>2265</v>
      </c>
      <c r="D1136" s="418" t="s">
        <v>512</v>
      </c>
      <c r="E1136" s="419" t="s">
        <v>3684</v>
      </c>
      <c r="F1136" s="420" t="s">
        <v>3685</v>
      </c>
      <c r="G1136" s="421" t="s">
        <v>67</v>
      </c>
      <c r="H1136" s="422">
        <v>1</v>
      </c>
      <c r="I1136" s="423"/>
      <c r="J1136" s="423">
        <f>ROUND(I1136*H1136,2)</f>
        <v>0</v>
      </c>
      <c r="K1136" s="420" t="s">
        <v>792</v>
      </c>
      <c r="L1136" s="120"/>
      <c r="M1136" s="190" t="s">
        <v>792</v>
      </c>
      <c r="N1136" s="191" t="s">
        <v>809</v>
      </c>
      <c r="O1136" s="192">
        <v>0.48299999999999998</v>
      </c>
      <c r="P1136" s="192">
        <f>O1136*H1136</f>
        <v>0.48299999999999998</v>
      </c>
      <c r="Q1136" s="192">
        <v>6.9999999999999994E-5</v>
      </c>
      <c r="R1136" s="192">
        <f>Q1136*H1136</f>
        <v>6.9999999999999994E-5</v>
      </c>
      <c r="S1136" s="192">
        <v>0</v>
      </c>
      <c r="T1136" s="193">
        <f>S1136*H1136</f>
        <v>0</v>
      </c>
      <c r="AR1136" s="194" t="s">
        <v>955</v>
      </c>
      <c r="AT1136" s="194" t="s">
        <v>512</v>
      </c>
      <c r="AU1136" s="194" t="s">
        <v>240</v>
      </c>
      <c r="AY1136" s="112" t="s">
        <v>858</v>
      </c>
      <c r="BE1136" s="195">
        <f>IF(N1136="základní",J1136,0)</f>
        <v>0</v>
      </c>
      <c r="BF1136" s="195">
        <f>IF(N1136="snížená",J1136,0)</f>
        <v>0</v>
      </c>
      <c r="BG1136" s="195">
        <f>IF(N1136="zákl. přenesená",J1136,0)</f>
        <v>0</v>
      </c>
      <c r="BH1136" s="195">
        <f>IF(N1136="sníž. přenesená",J1136,0)</f>
        <v>0</v>
      </c>
      <c r="BI1136" s="195">
        <f>IF(N1136="nulová",J1136,0)</f>
        <v>0</v>
      </c>
      <c r="BJ1136" s="112" t="s">
        <v>544</v>
      </c>
      <c r="BK1136" s="195">
        <f>ROUND(I1136*H1136,2)</f>
        <v>0</v>
      </c>
      <c r="BL1136" s="112" t="s">
        <v>955</v>
      </c>
      <c r="BM1136" s="194" t="s">
        <v>3686</v>
      </c>
    </row>
    <row r="1137" spans="2:65" s="119" customFormat="1" ht="29.25" x14ac:dyDescent="0.25">
      <c r="B1137" s="120"/>
      <c r="D1137" s="196" t="s">
        <v>865</v>
      </c>
      <c r="F1137" s="197" t="s">
        <v>3685</v>
      </c>
      <c r="L1137" s="120"/>
      <c r="M1137" s="198"/>
      <c r="T1137" s="199"/>
      <c r="AT1137" s="112" t="s">
        <v>865</v>
      </c>
      <c r="AU1137" s="112" t="s">
        <v>240</v>
      </c>
    </row>
    <row r="1138" spans="2:65" s="202" customFormat="1" ht="11.25" x14ac:dyDescent="0.25">
      <c r="B1138" s="203"/>
      <c r="D1138" s="196" t="s">
        <v>869</v>
      </c>
      <c r="E1138" s="204" t="s">
        <v>792</v>
      </c>
      <c r="F1138" s="205" t="s">
        <v>544</v>
      </c>
      <c r="H1138" s="206">
        <v>1</v>
      </c>
      <c r="L1138" s="203"/>
      <c r="M1138" s="207"/>
      <c r="T1138" s="208"/>
      <c r="AT1138" s="204" t="s">
        <v>869</v>
      </c>
      <c r="AU1138" s="204" t="s">
        <v>240</v>
      </c>
      <c r="AV1138" s="202" t="s">
        <v>240</v>
      </c>
      <c r="AW1138" s="202" t="s">
        <v>871</v>
      </c>
      <c r="AX1138" s="202" t="s">
        <v>857</v>
      </c>
      <c r="AY1138" s="204" t="s">
        <v>858</v>
      </c>
    </row>
    <row r="1139" spans="2:65" s="119" customFormat="1" ht="37.9" customHeight="1" x14ac:dyDescent="0.25">
      <c r="B1139" s="120"/>
      <c r="C1139" s="418" t="s">
        <v>2270</v>
      </c>
      <c r="D1139" s="418" t="s">
        <v>512</v>
      </c>
      <c r="E1139" s="419" t="s">
        <v>2454</v>
      </c>
      <c r="F1139" s="420" t="s">
        <v>2455</v>
      </c>
      <c r="G1139" s="421" t="s">
        <v>67</v>
      </c>
      <c r="H1139" s="422">
        <v>10</v>
      </c>
      <c r="I1139" s="423"/>
      <c r="J1139" s="423">
        <f>ROUND(I1139*H1139,2)</f>
        <v>0</v>
      </c>
      <c r="K1139" s="420" t="s">
        <v>792</v>
      </c>
      <c r="L1139" s="120"/>
      <c r="M1139" s="190" t="s">
        <v>792</v>
      </c>
      <c r="N1139" s="191" t="s">
        <v>809</v>
      </c>
      <c r="O1139" s="192">
        <v>0.48299999999999998</v>
      </c>
      <c r="P1139" s="192">
        <f>O1139*H1139</f>
        <v>4.83</v>
      </c>
      <c r="Q1139" s="192">
        <v>6.9999999999999994E-5</v>
      </c>
      <c r="R1139" s="192">
        <f>Q1139*H1139</f>
        <v>6.9999999999999988E-4</v>
      </c>
      <c r="S1139" s="192">
        <v>0</v>
      </c>
      <c r="T1139" s="193">
        <f>S1139*H1139</f>
        <v>0</v>
      </c>
      <c r="AR1139" s="194" t="s">
        <v>955</v>
      </c>
      <c r="AT1139" s="194" t="s">
        <v>512</v>
      </c>
      <c r="AU1139" s="194" t="s">
        <v>240</v>
      </c>
      <c r="AY1139" s="112" t="s">
        <v>858</v>
      </c>
      <c r="BE1139" s="195">
        <f>IF(N1139="základní",J1139,0)</f>
        <v>0</v>
      </c>
      <c r="BF1139" s="195">
        <f>IF(N1139="snížená",J1139,0)</f>
        <v>0</v>
      </c>
      <c r="BG1139" s="195">
        <f>IF(N1139="zákl. přenesená",J1139,0)</f>
        <v>0</v>
      </c>
      <c r="BH1139" s="195">
        <f>IF(N1139="sníž. přenesená",J1139,0)</f>
        <v>0</v>
      </c>
      <c r="BI1139" s="195">
        <f>IF(N1139="nulová",J1139,0)</f>
        <v>0</v>
      </c>
      <c r="BJ1139" s="112" t="s">
        <v>544</v>
      </c>
      <c r="BK1139" s="195">
        <f>ROUND(I1139*H1139,2)</f>
        <v>0</v>
      </c>
      <c r="BL1139" s="112" t="s">
        <v>955</v>
      </c>
      <c r="BM1139" s="194" t="s">
        <v>3687</v>
      </c>
    </row>
    <row r="1140" spans="2:65" s="119" customFormat="1" ht="29.25" x14ac:dyDescent="0.25">
      <c r="B1140" s="120"/>
      <c r="D1140" s="196" t="s">
        <v>865</v>
      </c>
      <c r="F1140" s="197" t="s">
        <v>2455</v>
      </c>
      <c r="L1140" s="120"/>
      <c r="M1140" s="198"/>
      <c r="T1140" s="199"/>
      <c r="AT1140" s="112" t="s">
        <v>865</v>
      </c>
      <c r="AU1140" s="112" t="s">
        <v>240</v>
      </c>
    </row>
    <row r="1141" spans="2:65" s="202" customFormat="1" ht="11.25" x14ac:dyDescent="0.25">
      <c r="B1141" s="203"/>
      <c r="D1141" s="196" t="s">
        <v>869</v>
      </c>
      <c r="E1141" s="204" t="s">
        <v>792</v>
      </c>
      <c r="F1141" s="205" t="s">
        <v>917</v>
      </c>
      <c r="H1141" s="206">
        <v>10</v>
      </c>
      <c r="L1141" s="203"/>
      <c r="M1141" s="207"/>
      <c r="T1141" s="208"/>
      <c r="AT1141" s="204" t="s">
        <v>869</v>
      </c>
      <c r="AU1141" s="204" t="s">
        <v>240</v>
      </c>
      <c r="AV1141" s="202" t="s">
        <v>240</v>
      </c>
      <c r="AW1141" s="202" t="s">
        <v>871</v>
      </c>
      <c r="AX1141" s="202" t="s">
        <v>857</v>
      </c>
      <c r="AY1141" s="204" t="s">
        <v>858</v>
      </c>
    </row>
    <row r="1142" spans="2:65" s="119" customFormat="1" ht="49.15" customHeight="1" x14ac:dyDescent="0.25">
      <c r="B1142" s="120"/>
      <c r="C1142" s="418" t="s">
        <v>2274</v>
      </c>
      <c r="D1142" s="418" t="s">
        <v>512</v>
      </c>
      <c r="E1142" s="419" t="s">
        <v>3688</v>
      </c>
      <c r="F1142" s="420" t="s">
        <v>3689</v>
      </c>
      <c r="G1142" s="421" t="s">
        <v>67</v>
      </c>
      <c r="H1142" s="422">
        <v>7</v>
      </c>
      <c r="I1142" s="423"/>
      <c r="J1142" s="423">
        <f>ROUND(I1142*H1142,2)</f>
        <v>0</v>
      </c>
      <c r="K1142" s="420" t="s">
        <v>792</v>
      </c>
      <c r="L1142" s="120"/>
      <c r="M1142" s="190" t="s">
        <v>792</v>
      </c>
      <c r="N1142" s="191" t="s">
        <v>809</v>
      </c>
      <c r="O1142" s="192">
        <v>0.48299999999999998</v>
      </c>
      <c r="P1142" s="192">
        <f>O1142*H1142</f>
        <v>3.3809999999999998</v>
      </c>
      <c r="Q1142" s="192">
        <v>6.9999999999999994E-5</v>
      </c>
      <c r="R1142" s="192">
        <f>Q1142*H1142</f>
        <v>4.8999999999999998E-4</v>
      </c>
      <c r="S1142" s="192">
        <v>0</v>
      </c>
      <c r="T1142" s="193">
        <f>S1142*H1142</f>
        <v>0</v>
      </c>
      <c r="AR1142" s="194" t="s">
        <v>955</v>
      </c>
      <c r="AT1142" s="194" t="s">
        <v>512</v>
      </c>
      <c r="AU1142" s="194" t="s">
        <v>240</v>
      </c>
      <c r="AY1142" s="112" t="s">
        <v>858</v>
      </c>
      <c r="BE1142" s="195">
        <f>IF(N1142="základní",J1142,0)</f>
        <v>0</v>
      </c>
      <c r="BF1142" s="195">
        <f>IF(N1142="snížená",J1142,0)</f>
        <v>0</v>
      </c>
      <c r="BG1142" s="195">
        <f>IF(N1142="zákl. přenesená",J1142,0)</f>
        <v>0</v>
      </c>
      <c r="BH1142" s="195">
        <f>IF(N1142="sníž. přenesená",J1142,0)</f>
        <v>0</v>
      </c>
      <c r="BI1142" s="195">
        <f>IF(N1142="nulová",J1142,0)</f>
        <v>0</v>
      </c>
      <c r="BJ1142" s="112" t="s">
        <v>544</v>
      </c>
      <c r="BK1142" s="195">
        <f>ROUND(I1142*H1142,2)</f>
        <v>0</v>
      </c>
      <c r="BL1142" s="112" t="s">
        <v>955</v>
      </c>
      <c r="BM1142" s="194" t="s">
        <v>3690</v>
      </c>
    </row>
    <row r="1143" spans="2:65" s="119" customFormat="1" ht="29.25" x14ac:dyDescent="0.25">
      <c r="B1143" s="120"/>
      <c r="D1143" s="196" t="s">
        <v>865</v>
      </c>
      <c r="F1143" s="197" t="s">
        <v>3689</v>
      </c>
      <c r="L1143" s="120"/>
      <c r="M1143" s="198"/>
      <c r="T1143" s="199"/>
      <c r="AT1143" s="112" t="s">
        <v>865</v>
      </c>
      <c r="AU1143" s="112" t="s">
        <v>240</v>
      </c>
    </row>
    <row r="1144" spans="2:65" s="202" customFormat="1" ht="11.25" x14ac:dyDescent="0.25">
      <c r="B1144" s="203"/>
      <c r="D1144" s="196" t="s">
        <v>869</v>
      </c>
      <c r="E1144" s="204" t="s">
        <v>792</v>
      </c>
      <c r="F1144" s="205" t="s">
        <v>901</v>
      </c>
      <c r="H1144" s="206">
        <v>7</v>
      </c>
      <c r="L1144" s="203"/>
      <c r="M1144" s="207"/>
      <c r="T1144" s="208"/>
      <c r="AT1144" s="204" t="s">
        <v>869</v>
      </c>
      <c r="AU1144" s="204" t="s">
        <v>240</v>
      </c>
      <c r="AV1144" s="202" t="s">
        <v>240</v>
      </c>
      <c r="AW1144" s="202" t="s">
        <v>871</v>
      </c>
      <c r="AX1144" s="202" t="s">
        <v>857</v>
      </c>
      <c r="AY1144" s="204" t="s">
        <v>858</v>
      </c>
    </row>
    <row r="1145" spans="2:65" s="119" customFormat="1" ht="55.5" customHeight="1" x14ac:dyDescent="0.25">
      <c r="B1145" s="120"/>
      <c r="C1145" s="418" t="s">
        <v>2282</v>
      </c>
      <c r="D1145" s="418" t="s">
        <v>512</v>
      </c>
      <c r="E1145" s="419" t="s">
        <v>3691</v>
      </c>
      <c r="F1145" s="420" t="s">
        <v>3692</v>
      </c>
      <c r="G1145" s="421" t="s">
        <v>67</v>
      </c>
      <c r="H1145" s="422">
        <v>1</v>
      </c>
      <c r="I1145" s="423"/>
      <c r="J1145" s="423">
        <f>ROUND(I1145*H1145,2)</f>
        <v>0</v>
      </c>
      <c r="K1145" s="420" t="s">
        <v>792</v>
      </c>
      <c r="L1145" s="120"/>
      <c r="M1145" s="190" t="s">
        <v>792</v>
      </c>
      <c r="N1145" s="191" t="s">
        <v>809</v>
      </c>
      <c r="O1145" s="192">
        <v>0.48299999999999998</v>
      </c>
      <c r="P1145" s="192">
        <f>O1145*H1145</f>
        <v>0.48299999999999998</v>
      </c>
      <c r="Q1145" s="192">
        <v>6.9999999999999994E-5</v>
      </c>
      <c r="R1145" s="192">
        <f>Q1145*H1145</f>
        <v>6.9999999999999994E-5</v>
      </c>
      <c r="S1145" s="192">
        <v>0</v>
      </c>
      <c r="T1145" s="193">
        <f>S1145*H1145</f>
        <v>0</v>
      </c>
      <c r="AR1145" s="194" t="s">
        <v>955</v>
      </c>
      <c r="AT1145" s="194" t="s">
        <v>512</v>
      </c>
      <c r="AU1145" s="194" t="s">
        <v>240</v>
      </c>
      <c r="AY1145" s="112" t="s">
        <v>858</v>
      </c>
      <c r="BE1145" s="195">
        <f>IF(N1145="základní",J1145,0)</f>
        <v>0</v>
      </c>
      <c r="BF1145" s="195">
        <f>IF(N1145="snížená",J1145,0)</f>
        <v>0</v>
      </c>
      <c r="BG1145" s="195">
        <f>IF(N1145="zákl. přenesená",J1145,0)</f>
        <v>0</v>
      </c>
      <c r="BH1145" s="195">
        <f>IF(N1145="sníž. přenesená",J1145,0)</f>
        <v>0</v>
      </c>
      <c r="BI1145" s="195">
        <f>IF(N1145="nulová",J1145,0)</f>
        <v>0</v>
      </c>
      <c r="BJ1145" s="112" t="s">
        <v>544</v>
      </c>
      <c r="BK1145" s="195">
        <f>ROUND(I1145*H1145,2)</f>
        <v>0</v>
      </c>
      <c r="BL1145" s="112" t="s">
        <v>955</v>
      </c>
      <c r="BM1145" s="194" t="s">
        <v>3693</v>
      </c>
    </row>
    <row r="1146" spans="2:65" s="119" customFormat="1" ht="39" x14ac:dyDescent="0.25">
      <c r="B1146" s="120"/>
      <c r="D1146" s="196" t="s">
        <v>865</v>
      </c>
      <c r="F1146" s="197" t="s">
        <v>3692</v>
      </c>
      <c r="L1146" s="120"/>
      <c r="M1146" s="198"/>
      <c r="T1146" s="199"/>
      <c r="AT1146" s="112" t="s">
        <v>865</v>
      </c>
      <c r="AU1146" s="112" t="s">
        <v>240</v>
      </c>
    </row>
    <row r="1147" spans="2:65" s="202" customFormat="1" ht="11.25" x14ac:dyDescent="0.25">
      <c r="B1147" s="203"/>
      <c r="D1147" s="196" t="s">
        <v>869</v>
      </c>
      <c r="E1147" s="204" t="s">
        <v>792</v>
      </c>
      <c r="F1147" s="205" t="s">
        <v>544</v>
      </c>
      <c r="H1147" s="206">
        <v>1</v>
      </c>
      <c r="L1147" s="203"/>
      <c r="M1147" s="207"/>
      <c r="T1147" s="208"/>
      <c r="AT1147" s="204" t="s">
        <v>869</v>
      </c>
      <c r="AU1147" s="204" t="s">
        <v>240</v>
      </c>
      <c r="AV1147" s="202" t="s">
        <v>240</v>
      </c>
      <c r="AW1147" s="202" t="s">
        <v>871</v>
      </c>
      <c r="AX1147" s="202" t="s">
        <v>857</v>
      </c>
      <c r="AY1147" s="204" t="s">
        <v>858</v>
      </c>
    </row>
    <row r="1148" spans="2:65" s="119" customFormat="1" ht="55.5" customHeight="1" x14ac:dyDescent="0.25">
      <c r="B1148" s="120"/>
      <c r="C1148" s="418" t="s">
        <v>2286</v>
      </c>
      <c r="D1148" s="418" t="s">
        <v>512</v>
      </c>
      <c r="E1148" s="419" t="s">
        <v>3694</v>
      </c>
      <c r="F1148" s="420" t="s">
        <v>3695</v>
      </c>
      <c r="G1148" s="421" t="s">
        <v>67</v>
      </c>
      <c r="H1148" s="422">
        <v>1</v>
      </c>
      <c r="I1148" s="423"/>
      <c r="J1148" s="423">
        <f>ROUND(I1148*H1148,2)</f>
        <v>0</v>
      </c>
      <c r="K1148" s="420" t="s">
        <v>792</v>
      </c>
      <c r="L1148" s="120"/>
      <c r="M1148" s="190" t="s">
        <v>792</v>
      </c>
      <c r="N1148" s="191" t="s">
        <v>809</v>
      </c>
      <c r="O1148" s="192">
        <v>0.48299999999999998</v>
      </c>
      <c r="P1148" s="192">
        <f>O1148*H1148</f>
        <v>0.48299999999999998</v>
      </c>
      <c r="Q1148" s="192">
        <v>6.9999999999999994E-5</v>
      </c>
      <c r="R1148" s="192">
        <f>Q1148*H1148</f>
        <v>6.9999999999999994E-5</v>
      </c>
      <c r="S1148" s="192">
        <v>0</v>
      </c>
      <c r="T1148" s="193">
        <f>S1148*H1148</f>
        <v>0</v>
      </c>
      <c r="AR1148" s="194" t="s">
        <v>955</v>
      </c>
      <c r="AT1148" s="194" t="s">
        <v>512</v>
      </c>
      <c r="AU1148" s="194" t="s">
        <v>240</v>
      </c>
      <c r="AY1148" s="112" t="s">
        <v>858</v>
      </c>
      <c r="BE1148" s="195">
        <f>IF(N1148="základní",J1148,0)</f>
        <v>0</v>
      </c>
      <c r="BF1148" s="195">
        <f>IF(N1148="snížená",J1148,0)</f>
        <v>0</v>
      </c>
      <c r="BG1148" s="195">
        <f>IF(N1148="zákl. přenesená",J1148,0)</f>
        <v>0</v>
      </c>
      <c r="BH1148" s="195">
        <f>IF(N1148="sníž. přenesená",J1148,0)</f>
        <v>0</v>
      </c>
      <c r="BI1148" s="195">
        <f>IF(N1148="nulová",J1148,0)</f>
        <v>0</v>
      </c>
      <c r="BJ1148" s="112" t="s">
        <v>544</v>
      </c>
      <c r="BK1148" s="195">
        <f>ROUND(I1148*H1148,2)</f>
        <v>0</v>
      </c>
      <c r="BL1148" s="112" t="s">
        <v>955</v>
      </c>
      <c r="BM1148" s="194" t="s">
        <v>3696</v>
      </c>
    </row>
    <row r="1149" spans="2:65" s="119" customFormat="1" ht="39" x14ac:dyDescent="0.25">
      <c r="B1149" s="120"/>
      <c r="D1149" s="196" t="s">
        <v>865</v>
      </c>
      <c r="F1149" s="197" t="s">
        <v>3695</v>
      </c>
      <c r="L1149" s="120"/>
      <c r="M1149" s="198"/>
      <c r="T1149" s="199"/>
      <c r="AT1149" s="112" t="s">
        <v>865</v>
      </c>
      <c r="AU1149" s="112" t="s">
        <v>240</v>
      </c>
    </row>
    <row r="1150" spans="2:65" s="202" customFormat="1" ht="11.25" x14ac:dyDescent="0.25">
      <c r="B1150" s="203"/>
      <c r="D1150" s="196" t="s">
        <v>869</v>
      </c>
      <c r="E1150" s="204" t="s">
        <v>792</v>
      </c>
      <c r="F1150" s="205" t="s">
        <v>544</v>
      </c>
      <c r="H1150" s="206">
        <v>1</v>
      </c>
      <c r="L1150" s="203"/>
      <c r="M1150" s="207"/>
      <c r="T1150" s="208"/>
      <c r="AT1150" s="204" t="s">
        <v>869</v>
      </c>
      <c r="AU1150" s="204" t="s">
        <v>240</v>
      </c>
      <c r="AV1150" s="202" t="s">
        <v>240</v>
      </c>
      <c r="AW1150" s="202" t="s">
        <v>871</v>
      </c>
      <c r="AX1150" s="202" t="s">
        <v>857</v>
      </c>
      <c r="AY1150" s="204" t="s">
        <v>858</v>
      </c>
    </row>
    <row r="1151" spans="2:65" s="119" customFormat="1" ht="24.2" customHeight="1" x14ac:dyDescent="0.25">
      <c r="B1151" s="120"/>
      <c r="C1151" s="418" t="s">
        <v>2293</v>
      </c>
      <c r="D1151" s="418" t="s">
        <v>512</v>
      </c>
      <c r="E1151" s="419" t="s">
        <v>211</v>
      </c>
      <c r="F1151" s="420" t="s">
        <v>212</v>
      </c>
      <c r="G1151" s="421" t="s">
        <v>63</v>
      </c>
      <c r="H1151" s="422">
        <v>4.0469999999999997</v>
      </c>
      <c r="I1151" s="423"/>
      <c r="J1151" s="423">
        <f>ROUND(I1151*H1151,2)</f>
        <v>0</v>
      </c>
      <c r="K1151" s="420" t="s">
        <v>862</v>
      </c>
      <c r="L1151" s="120"/>
      <c r="M1151" s="190" t="s">
        <v>792</v>
      </c>
      <c r="N1151" s="191" t="s">
        <v>809</v>
      </c>
      <c r="O1151" s="192">
        <v>1.9750000000000001</v>
      </c>
      <c r="P1151" s="192">
        <f>O1151*H1151</f>
        <v>7.9928249999999998</v>
      </c>
      <c r="Q1151" s="192">
        <v>0</v>
      </c>
      <c r="R1151" s="192">
        <f>Q1151*H1151</f>
        <v>0</v>
      </c>
      <c r="S1151" s="192">
        <v>0</v>
      </c>
      <c r="T1151" s="193">
        <f>S1151*H1151</f>
        <v>0</v>
      </c>
      <c r="AR1151" s="194" t="s">
        <v>955</v>
      </c>
      <c r="AT1151" s="194" t="s">
        <v>512</v>
      </c>
      <c r="AU1151" s="194" t="s">
        <v>240</v>
      </c>
      <c r="AY1151" s="112" t="s">
        <v>858</v>
      </c>
      <c r="BE1151" s="195">
        <f>IF(N1151="základní",J1151,0)</f>
        <v>0</v>
      </c>
      <c r="BF1151" s="195">
        <f>IF(N1151="snížená",J1151,0)</f>
        <v>0</v>
      </c>
      <c r="BG1151" s="195">
        <f>IF(N1151="zákl. přenesená",J1151,0)</f>
        <v>0</v>
      </c>
      <c r="BH1151" s="195">
        <f>IF(N1151="sníž. přenesená",J1151,0)</f>
        <v>0</v>
      </c>
      <c r="BI1151" s="195">
        <f>IF(N1151="nulová",J1151,0)</f>
        <v>0</v>
      </c>
      <c r="BJ1151" s="112" t="s">
        <v>544</v>
      </c>
      <c r="BK1151" s="195">
        <f>ROUND(I1151*H1151,2)</f>
        <v>0</v>
      </c>
      <c r="BL1151" s="112" t="s">
        <v>955</v>
      </c>
      <c r="BM1151" s="194" t="s">
        <v>3697</v>
      </c>
    </row>
    <row r="1152" spans="2:65" s="119" customFormat="1" ht="29.25" x14ac:dyDescent="0.25">
      <c r="B1152" s="120"/>
      <c r="D1152" s="196" t="s">
        <v>865</v>
      </c>
      <c r="F1152" s="197" t="s">
        <v>2485</v>
      </c>
      <c r="L1152" s="120"/>
      <c r="M1152" s="198"/>
      <c r="T1152" s="199"/>
      <c r="AT1152" s="112" t="s">
        <v>865</v>
      </c>
      <c r="AU1152" s="112" t="s">
        <v>240</v>
      </c>
    </row>
    <row r="1153" spans="2:65" s="119" customFormat="1" x14ac:dyDescent="0.25">
      <c r="B1153" s="120"/>
      <c r="D1153" s="200" t="s">
        <v>867</v>
      </c>
      <c r="F1153" s="472" t="s">
        <v>2486</v>
      </c>
      <c r="L1153" s="120"/>
      <c r="M1153" s="198"/>
      <c r="T1153" s="199"/>
      <c r="AT1153" s="112" t="s">
        <v>867</v>
      </c>
      <c r="AU1153" s="112" t="s">
        <v>240</v>
      </c>
    </row>
    <row r="1154" spans="2:65" s="171" customFormat="1" ht="22.9" customHeight="1" x14ac:dyDescent="0.2">
      <c r="B1154" s="172"/>
      <c r="D1154" s="173" t="s">
        <v>854</v>
      </c>
      <c r="E1154" s="181" t="s">
        <v>2487</v>
      </c>
      <c r="F1154" s="181" t="s">
        <v>2488</v>
      </c>
      <c r="J1154" s="182">
        <f>BK1154</f>
        <v>0</v>
      </c>
      <c r="L1154" s="172"/>
      <c r="M1154" s="176"/>
      <c r="P1154" s="177">
        <f>SUM(P1155:P1216)</f>
        <v>283.483498</v>
      </c>
      <c r="R1154" s="177">
        <f>SUM(R1155:R1216)</f>
        <v>6.8734760499999998</v>
      </c>
      <c r="T1154" s="178">
        <f>SUM(T1155:T1216)</f>
        <v>0</v>
      </c>
      <c r="AR1154" s="173" t="s">
        <v>240</v>
      </c>
      <c r="AT1154" s="179" t="s">
        <v>854</v>
      </c>
      <c r="AU1154" s="179" t="s">
        <v>544</v>
      </c>
      <c r="AY1154" s="173" t="s">
        <v>858</v>
      </c>
      <c r="BK1154" s="180">
        <f>SUM(BK1155:BK1216)</f>
        <v>0</v>
      </c>
    </row>
    <row r="1155" spans="2:65" s="119" customFormat="1" ht="16.5" customHeight="1" x14ac:dyDescent="0.25">
      <c r="B1155" s="120"/>
      <c r="C1155" s="418" t="s">
        <v>2297</v>
      </c>
      <c r="D1155" s="418" t="s">
        <v>512</v>
      </c>
      <c r="E1155" s="419" t="s">
        <v>2490</v>
      </c>
      <c r="F1155" s="420" t="s">
        <v>2491</v>
      </c>
      <c r="G1155" s="421" t="s">
        <v>66</v>
      </c>
      <c r="H1155" s="422">
        <v>174.48</v>
      </c>
      <c r="I1155" s="423"/>
      <c r="J1155" s="423">
        <f>ROUND(I1155*H1155,2)</f>
        <v>0</v>
      </c>
      <c r="K1155" s="420" t="s">
        <v>862</v>
      </c>
      <c r="L1155" s="120"/>
      <c r="M1155" s="190" t="s">
        <v>792</v>
      </c>
      <c r="N1155" s="191" t="s">
        <v>809</v>
      </c>
      <c r="O1155" s="192">
        <v>2.4E-2</v>
      </c>
      <c r="P1155" s="192">
        <f>O1155*H1155</f>
        <v>4.1875200000000001</v>
      </c>
      <c r="Q1155" s="192">
        <v>0</v>
      </c>
      <c r="R1155" s="192">
        <f>Q1155*H1155</f>
        <v>0</v>
      </c>
      <c r="S1155" s="192">
        <v>0</v>
      </c>
      <c r="T1155" s="193">
        <f>S1155*H1155</f>
        <v>0</v>
      </c>
      <c r="AR1155" s="194" t="s">
        <v>955</v>
      </c>
      <c r="AT1155" s="194" t="s">
        <v>512</v>
      </c>
      <c r="AU1155" s="194" t="s">
        <v>240</v>
      </c>
      <c r="AY1155" s="112" t="s">
        <v>858</v>
      </c>
      <c r="BE1155" s="195">
        <f>IF(N1155="základní",J1155,0)</f>
        <v>0</v>
      </c>
      <c r="BF1155" s="195">
        <f>IF(N1155="snížená",J1155,0)</f>
        <v>0</v>
      </c>
      <c r="BG1155" s="195">
        <f>IF(N1155="zákl. přenesená",J1155,0)</f>
        <v>0</v>
      </c>
      <c r="BH1155" s="195">
        <f>IF(N1155="sníž. přenesená",J1155,0)</f>
        <v>0</v>
      </c>
      <c r="BI1155" s="195">
        <f>IF(N1155="nulová",J1155,0)</f>
        <v>0</v>
      </c>
      <c r="BJ1155" s="112" t="s">
        <v>544</v>
      </c>
      <c r="BK1155" s="195">
        <f>ROUND(I1155*H1155,2)</f>
        <v>0</v>
      </c>
      <c r="BL1155" s="112" t="s">
        <v>955</v>
      </c>
      <c r="BM1155" s="194" t="s">
        <v>3698</v>
      </c>
    </row>
    <row r="1156" spans="2:65" s="119" customFormat="1" x14ac:dyDescent="0.25">
      <c r="B1156" s="120"/>
      <c r="D1156" s="196" t="s">
        <v>865</v>
      </c>
      <c r="F1156" s="197" t="s">
        <v>2493</v>
      </c>
      <c r="L1156" s="120"/>
      <c r="M1156" s="198"/>
      <c r="T1156" s="199"/>
      <c r="AT1156" s="112" t="s">
        <v>865</v>
      </c>
      <c r="AU1156" s="112" t="s">
        <v>240</v>
      </c>
    </row>
    <row r="1157" spans="2:65" s="119" customFormat="1" x14ac:dyDescent="0.25">
      <c r="B1157" s="120"/>
      <c r="D1157" s="200" t="s">
        <v>867</v>
      </c>
      <c r="F1157" s="472" t="s">
        <v>2494</v>
      </c>
      <c r="L1157" s="120"/>
      <c r="M1157" s="198"/>
      <c r="T1157" s="199"/>
      <c r="AT1157" s="112" t="s">
        <v>867</v>
      </c>
      <c r="AU1157" s="112" t="s">
        <v>240</v>
      </c>
    </row>
    <row r="1158" spans="2:65" s="202" customFormat="1" ht="11.25" x14ac:dyDescent="0.25">
      <c r="B1158" s="203"/>
      <c r="D1158" s="196" t="s">
        <v>869</v>
      </c>
      <c r="E1158" s="204" t="s">
        <v>792</v>
      </c>
      <c r="F1158" s="205" t="s">
        <v>3306</v>
      </c>
      <c r="H1158" s="206">
        <v>149.33000000000001</v>
      </c>
      <c r="L1158" s="203"/>
      <c r="M1158" s="207"/>
      <c r="T1158" s="208"/>
      <c r="AT1158" s="204" t="s">
        <v>869</v>
      </c>
      <c r="AU1158" s="204" t="s">
        <v>240</v>
      </c>
      <c r="AV1158" s="202" t="s">
        <v>240</v>
      </c>
      <c r="AW1158" s="202" t="s">
        <v>871</v>
      </c>
      <c r="AX1158" s="202" t="s">
        <v>857</v>
      </c>
      <c r="AY1158" s="204" t="s">
        <v>858</v>
      </c>
    </row>
    <row r="1159" spans="2:65" s="202" customFormat="1" ht="11.25" x14ac:dyDescent="0.25">
      <c r="B1159" s="203"/>
      <c r="D1159" s="196" t="s">
        <v>869</v>
      </c>
      <c r="E1159" s="204" t="s">
        <v>792</v>
      </c>
      <c r="F1159" s="205" t="s">
        <v>3307</v>
      </c>
      <c r="H1159" s="206">
        <v>3.7</v>
      </c>
      <c r="L1159" s="203"/>
      <c r="M1159" s="207"/>
      <c r="T1159" s="208"/>
      <c r="AT1159" s="204" t="s">
        <v>869</v>
      </c>
      <c r="AU1159" s="204" t="s">
        <v>240</v>
      </c>
      <c r="AV1159" s="202" t="s">
        <v>240</v>
      </c>
      <c r="AW1159" s="202" t="s">
        <v>871</v>
      </c>
      <c r="AX1159" s="202" t="s">
        <v>857</v>
      </c>
      <c r="AY1159" s="204" t="s">
        <v>858</v>
      </c>
    </row>
    <row r="1160" spans="2:65" s="202" customFormat="1" ht="11.25" x14ac:dyDescent="0.25">
      <c r="B1160" s="203"/>
      <c r="D1160" s="196" t="s">
        <v>869</v>
      </c>
      <c r="E1160" s="204" t="s">
        <v>792</v>
      </c>
      <c r="F1160" s="205" t="s">
        <v>3699</v>
      </c>
      <c r="H1160" s="206">
        <v>3.93</v>
      </c>
      <c r="L1160" s="203"/>
      <c r="M1160" s="207"/>
      <c r="T1160" s="208"/>
      <c r="AT1160" s="204" t="s">
        <v>869</v>
      </c>
      <c r="AU1160" s="204" t="s">
        <v>240</v>
      </c>
      <c r="AV1160" s="202" t="s">
        <v>240</v>
      </c>
      <c r="AW1160" s="202" t="s">
        <v>871</v>
      </c>
      <c r="AX1160" s="202" t="s">
        <v>857</v>
      </c>
      <c r="AY1160" s="204" t="s">
        <v>858</v>
      </c>
    </row>
    <row r="1161" spans="2:65" s="202" customFormat="1" ht="11.25" x14ac:dyDescent="0.25">
      <c r="B1161" s="203"/>
      <c r="D1161" s="196" t="s">
        <v>869</v>
      </c>
      <c r="E1161" s="204" t="s">
        <v>792</v>
      </c>
      <c r="F1161" s="205" t="s">
        <v>3700</v>
      </c>
      <c r="H1161" s="206">
        <v>7.54</v>
      </c>
      <c r="L1161" s="203"/>
      <c r="M1161" s="207"/>
      <c r="T1161" s="208"/>
      <c r="AT1161" s="204" t="s">
        <v>869</v>
      </c>
      <c r="AU1161" s="204" t="s">
        <v>240</v>
      </c>
      <c r="AV1161" s="202" t="s">
        <v>240</v>
      </c>
      <c r="AW1161" s="202" t="s">
        <v>871</v>
      </c>
      <c r="AX1161" s="202" t="s">
        <v>857</v>
      </c>
      <c r="AY1161" s="204" t="s">
        <v>858</v>
      </c>
    </row>
    <row r="1162" spans="2:65" s="202" customFormat="1" ht="11.25" x14ac:dyDescent="0.25">
      <c r="B1162" s="203"/>
      <c r="D1162" s="196" t="s">
        <v>869</v>
      </c>
      <c r="E1162" s="204" t="s">
        <v>792</v>
      </c>
      <c r="F1162" s="205" t="s">
        <v>3308</v>
      </c>
      <c r="H1162" s="206">
        <v>2.06</v>
      </c>
      <c r="L1162" s="203"/>
      <c r="M1162" s="207"/>
      <c r="T1162" s="208"/>
      <c r="AT1162" s="204" t="s">
        <v>869</v>
      </c>
      <c r="AU1162" s="204" t="s">
        <v>240</v>
      </c>
      <c r="AV1162" s="202" t="s">
        <v>240</v>
      </c>
      <c r="AW1162" s="202" t="s">
        <v>871</v>
      </c>
      <c r="AX1162" s="202" t="s">
        <v>857</v>
      </c>
      <c r="AY1162" s="204" t="s">
        <v>858</v>
      </c>
    </row>
    <row r="1163" spans="2:65" s="202" customFormat="1" ht="11.25" x14ac:dyDescent="0.25">
      <c r="B1163" s="203"/>
      <c r="D1163" s="196" t="s">
        <v>869</v>
      </c>
      <c r="E1163" s="204" t="s">
        <v>792</v>
      </c>
      <c r="F1163" s="205" t="s">
        <v>3701</v>
      </c>
      <c r="H1163" s="206">
        <v>7.92</v>
      </c>
      <c r="L1163" s="203"/>
      <c r="M1163" s="207"/>
      <c r="T1163" s="208"/>
      <c r="AT1163" s="204" t="s">
        <v>869</v>
      </c>
      <c r="AU1163" s="204" t="s">
        <v>240</v>
      </c>
      <c r="AV1163" s="202" t="s">
        <v>240</v>
      </c>
      <c r="AW1163" s="202" t="s">
        <v>871</v>
      </c>
      <c r="AX1163" s="202" t="s">
        <v>857</v>
      </c>
      <c r="AY1163" s="204" t="s">
        <v>858</v>
      </c>
    </row>
    <row r="1164" spans="2:65" s="119" customFormat="1" ht="16.5" customHeight="1" x14ac:dyDescent="0.25">
      <c r="B1164" s="120"/>
      <c r="C1164" s="418" t="s">
        <v>2303</v>
      </c>
      <c r="D1164" s="418" t="s">
        <v>512</v>
      </c>
      <c r="E1164" s="419" t="s">
        <v>215</v>
      </c>
      <c r="F1164" s="420" t="s">
        <v>216</v>
      </c>
      <c r="G1164" s="421" t="s">
        <v>66</v>
      </c>
      <c r="H1164" s="422">
        <v>358.11700000000002</v>
      </c>
      <c r="I1164" s="423"/>
      <c r="J1164" s="423">
        <f>ROUND(I1164*H1164,2)</f>
        <v>0</v>
      </c>
      <c r="K1164" s="420" t="s">
        <v>862</v>
      </c>
      <c r="L1164" s="120"/>
      <c r="M1164" s="190" t="s">
        <v>792</v>
      </c>
      <c r="N1164" s="191" t="s">
        <v>809</v>
      </c>
      <c r="O1164" s="192">
        <v>4.3999999999999997E-2</v>
      </c>
      <c r="P1164" s="192">
        <f>O1164*H1164</f>
        <v>15.757147999999999</v>
      </c>
      <c r="Q1164" s="192">
        <v>2.9999999999999997E-4</v>
      </c>
      <c r="R1164" s="192">
        <f>Q1164*H1164</f>
        <v>0.10743509999999999</v>
      </c>
      <c r="S1164" s="192">
        <v>0</v>
      </c>
      <c r="T1164" s="193">
        <f>S1164*H1164</f>
        <v>0</v>
      </c>
      <c r="AR1164" s="194" t="s">
        <v>955</v>
      </c>
      <c r="AT1164" s="194" t="s">
        <v>512</v>
      </c>
      <c r="AU1164" s="194" t="s">
        <v>240</v>
      </c>
      <c r="AY1164" s="112" t="s">
        <v>858</v>
      </c>
      <c r="BE1164" s="195">
        <f>IF(N1164="základní",J1164,0)</f>
        <v>0</v>
      </c>
      <c r="BF1164" s="195">
        <f>IF(N1164="snížená",J1164,0)</f>
        <v>0</v>
      </c>
      <c r="BG1164" s="195">
        <f>IF(N1164="zákl. přenesená",J1164,0)</f>
        <v>0</v>
      </c>
      <c r="BH1164" s="195">
        <f>IF(N1164="sníž. přenesená",J1164,0)</f>
        <v>0</v>
      </c>
      <c r="BI1164" s="195">
        <f>IF(N1164="nulová",J1164,0)</f>
        <v>0</v>
      </c>
      <c r="BJ1164" s="112" t="s">
        <v>544</v>
      </c>
      <c r="BK1164" s="195">
        <f>ROUND(I1164*H1164,2)</f>
        <v>0</v>
      </c>
      <c r="BL1164" s="112" t="s">
        <v>955</v>
      </c>
      <c r="BM1164" s="194" t="s">
        <v>3702</v>
      </c>
    </row>
    <row r="1165" spans="2:65" s="119" customFormat="1" ht="19.5" x14ac:dyDescent="0.25">
      <c r="B1165" s="120"/>
      <c r="D1165" s="196" t="s">
        <v>865</v>
      </c>
      <c r="F1165" s="197" t="s">
        <v>2500</v>
      </c>
      <c r="L1165" s="120"/>
      <c r="M1165" s="198"/>
      <c r="T1165" s="199"/>
      <c r="AT1165" s="112" t="s">
        <v>865</v>
      </c>
      <c r="AU1165" s="112" t="s">
        <v>240</v>
      </c>
    </row>
    <row r="1166" spans="2:65" s="119" customFormat="1" x14ac:dyDescent="0.25">
      <c r="B1166" s="120"/>
      <c r="D1166" s="200" t="s">
        <v>867</v>
      </c>
      <c r="F1166" s="472" t="s">
        <v>2501</v>
      </c>
      <c r="L1166" s="120"/>
      <c r="M1166" s="198"/>
      <c r="T1166" s="199"/>
      <c r="AT1166" s="112" t="s">
        <v>867</v>
      </c>
      <c r="AU1166" s="112" t="s">
        <v>240</v>
      </c>
    </row>
    <row r="1167" spans="2:65" s="202" customFormat="1" ht="11.25" x14ac:dyDescent="0.25">
      <c r="B1167" s="203"/>
      <c r="D1167" s="196" t="s">
        <v>869</v>
      </c>
      <c r="E1167" s="204" t="s">
        <v>792</v>
      </c>
      <c r="F1167" s="205" t="s">
        <v>3703</v>
      </c>
      <c r="H1167" s="206">
        <v>348.96</v>
      </c>
      <c r="L1167" s="203"/>
      <c r="M1167" s="207"/>
      <c r="T1167" s="208"/>
      <c r="AT1167" s="204" t="s">
        <v>869</v>
      </c>
      <c r="AU1167" s="204" t="s">
        <v>240</v>
      </c>
      <c r="AV1167" s="202" t="s">
        <v>240</v>
      </c>
      <c r="AW1167" s="202" t="s">
        <v>871</v>
      </c>
      <c r="AX1167" s="202" t="s">
        <v>857</v>
      </c>
      <c r="AY1167" s="204" t="s">
        <v>858</v>
      </c>
    </row>
    <row r="1168" spans="2:65" s="202" customFormat="1" ht="11.25" x14ac:dyDescent="0.25">
      <c r="B1168" s="203"/>
      <c r="D1168" s="196" t="s">
        <v>869</v>
      </c>
      <c r="E1168" s="204" t="s">
        <v>792</v>
      </c>
      <c r="F1168" s="205" t="s">
        <v>3704</v>
      </c>
      <c r="H1168" s="206">
        <v>9.157</v>
      </c>
      <c r="L1168" s="203"/>
      <c r="M1168" s="207"/>
      <c r="T1168" s="208"/>
      <c r="AT1168" s="204" t="s">
        <v>869</v>
      </c>
      <c r="AU1168" s="204" t="s">
        <v>240</v>
      </c>
      <c r="AV1168" s="202" t="s">
        <v>240</v>
      </c>
      <c r="AW1168" s="202" t="s">
        <v>871</v>
      </c>
      <c r="AX1168" s="202" t="s">
        <v>857</v>
      </c>
      <c r="AY1168" s="204" t="s">
        <v>858</v>
      </c>
    </row>
    <row r="1169" spans="2:65" s="119" customFormat="1" ht="21.75" customHeight="1" x14ac:dyDescent="0.25">
      <c r="B1169" s="120"/>
      <c r="C1169" s="418" t="s">
        <v>2310</v>
      </c>
      <c r="D1169" s="418" t="s">
        <v>512</v>
      </c>
      <c r="E1169" s="419" t="s">
        <v>2505</v>
      </c>
      <c r="F1169" s="420" t="s">
        <v>2506</v>
      </c>
      <c r="G1169" s="421" t="s">
        <v>66</v>
      </c>
      <c r="H1169" s="422">
        <v>174.48</v>
      </c>
      <c r="I1169" s="423"/>
      <c r="J1169" s="423">
        <f>ROUND(I1169*H1169,2)</f>
        <v>0</v>
      </c>
      <c r="K1169" s="420" t="s">
        <v>862</v>
      </c>
      <c r="L1169" s="120"/>
      <c r="M1169" s="190" t="s">
        <v>792</v>
      </c>
      <c r="N1169" s="191" t="s">
        <v>809</v>
      </c>
      <c r="O1169" s="192">
        <v>0.192</v>
      </c>
      <c r="P1169" s="192">
        <f>O1169*H1169</f>
        <v>33.500160000000001</v>
      </c>
      <c r="Q1169" s="192">
        <v>4.5500000000000002E-3</v>
      </c>
      <c r="R1169" s="192">
        <f>Q1169*H1169</f>
        <v>0.79388400000000003</v>
      </c>
      <c r="S1169" s="192">
        <v>0</v>
      </c>
      <c r="T1169" s="193">
        <f>S1169*H1169</f>
        <v>0</v>
      </c>
      <c r="AR1169" s="194" t="s">
        <v>955</v>
      </c>
      <c r="AT1169" s="194" t="s">
        <v>512</v>
      </c>
      <c r="AU1169" s="194" t="s">
        <v>240</v>
      </c>
      <c r="AY1169" s="112" t="s">
        <v>858</v>
      </c>
      <c r="BE1169" s="195">
        <f>IF(N1169="základní",J1169,0)</f>
        <v>0</v>
      </c>
      <c r="BF1169" s="195">
        <f>IF(N1169="snížená",J1169,0)</f>
        <v>0</v>
      </c>
      <c r="BG1169" s="195">
        <f>IF(N1169="zákl. přenesená",J1169,0)</f>
        <v>0</v>
      </c>
      <c r="BH1169" s="195">
        <f>IF(N1169="sníž. přenesená",J1169,0)</f>
        <v>0</v>
      </c>
      <c r="BI1169" s="195">
        <f>IF(N1169="nulová",J1169,0)</f>
        <v>0</v>
      </c>
      <c r="BJ1169" s="112" t="s">
        <v>544</v>
      </c>
      <c r="BK1169" s="195">
        <f>ROUND(I1169*H1169,2)</f>
        <v>0</v>
      </c>
      <c r="BL1169" s="112" t="s">
        <v>955</v>
      </c>
      <c r="BM1169" s="194" t="s">
        <v>3705</v>
      </c>
    </row>
    <row r="1170" spans="2:65" s="119" customFormat="1" ht="19.5" x14ac:dyDescent="0.25">
      <c r="B1170" s="120"/>
      <c r="D1170" s="196" t="s">
        <v>865</v>
      </c>
      <c r="F1170" s="197" t="s">
        <v>2508</v>
      </c>
      <c r="L1170" s="120"/>
      <c r="M1170" s="198"/>
      <c r="T1170" s="199"/>
      <c r="AT1170" s="112" t="s">
        <v>865</v>
      </c>
      <c r="AU1170" s="112" t="s">
        <v>240</v>
      </c>
    </row>
    <row r="1171" spans="2:65" s="119" customFormat="1" x14ac:dyDescent="0.25">
      <c r="B1171" s="120"/>
      <c r="D1171" s="200" t="s">
        <v>867</v>
      </c>
      <c r="F1171" s="472" t="s">
        <v>2509</v>
      </c>
      <c r="L1171" s="120"/>
      <c r="M1171" s="198"/>
      <c r="T1171" s="199"/>
      <c r="AT1171" s="112" t="s">
        <v>867</v>
      </c>
      <c r="AU1171" s="112" t="s">
        <v>240</v>
      </c>
    </row>
    <row r="1172" spans="2:65" s="202" customFormat="1" ht="11.25" x14ac:dyDescent="0.25">
      <c r="B1172" s="203"/>
      <c r="D1172" s="196" t="s">
        <v>869</v>
      </c>
      <c r="E1172" s="204" t="s">
        <v>792</v>
      </c>
      <c r="F1172" s="205" t="s">
        <v>3306</v>
      </c>
      <c r="H1172" s="206">
        <v>149.33000000000001</v>
      </c>
      <c r="L1172" s="203"/>
      <c r="M1172" s="207"/>
      <c r="T1172" s="208"/>
      <c r="AT1172" s="204" t="s">
        <v>869</v>
      </c>
      <c r="AU1172" s="204" t="s">
        <v>240</v>
      </c>
      <c r="AV1172" s="202" t="s">
        <v>240</v>
      </c>
      <c r="AW1172" s="202" t="s">
        <v>871</v>
      </c>
      <c r="AX1172" s="202" t="s">
        <v>857</v>
      </c>
      <c r="AY1172" s="204" t="s">
        <v>858</v>
      </c>
    </row>
    <row r="1173" spans="2:65" s="202" customFormat="1" ht="11.25" x14ac:dyDescent="0.25">
      <c r="B1173" s="203"/>
      <c r="D1173" s="196" t="s">
        <v>869</v>
      </c>
      <c r="E1173" s="204" t="s">
        <v>792</v>
      </c>
      <c r="F1173" s="205" t="s">
        <v>3307</v>
      </c>
      <c r="H1173" s="206">
        <v>3.7</v>
      </c>
      <c r="L1173" s="203"/>
      <c r="M1173" s="207"/>
      <c r="T1173" s="208"/>
      <c r="AT1173" s="204" t="s">
        <v>869</v>
      </c>
      <c r="AU1173" s="204" t="s">
        <v>240</v>
      </c>
      <c r="AV1173" s="202" t="s">
        <v>240</v>
      </c>
      <c r="AW1173" s="202" t="s">
        <v>871</v>
      </c>
      <c r="AX1173" s="202" t="s">
        <v>857</v>
      </c>
      <c r="AY1173" s="204" t="s">
        <v>858</v>
      </c>
    </row>
    <row r="1174" spans="2:65" s="202" customFormat="1" ht="11.25" x14ac:dyDescent="0.25">
      <c r="B1174" s="203"/>
      <c r="D1174" s="196" t="s">
        <v>869</v>
      </c>
      <c r="E1174" s="204" t="s">
        <v>792</v>
      </c>
      <c r="F1174" s="205" t="s">
        <v>3699</v>
      </c>
      <c r="H1174" s="206">
        <v>3.93</v>
      </c>
      <c r="L1174" s="203"/>
      <c r="M1174" s="207"/>
      <c r="T1174" s="208"/>
      <c r="AT1174" s="204" t="s">
        <v>869</v>
      </c>
      <c r="AU1174" s="204" t="s">
        <v>240</v>
      </c>
      <c r="AV1174" s="202" t="s">
        <v>240</v>
      </c>
      <c r="AW1174" s="202" t="s">
        <v>871</v>
      </c>
      <c r="AX1174" s="202" t="s">
        <v>857</v>
      </c>
      <c r="AY1174" s="204" t="s">
        <v>858</v>
      </c>
    </row>
    <row r="1175" spans="2:65" s="202" customFormat="1" ht="11.25" x14ac:dyDescent="0.25">
      <c r="B1175" s="203"/>
      <c r="D1175" s="196" t="s">
        <v>869</v>
      </c>
      <c r="E1175" s="204" t="s">
        <v>792</v>
      </c>
      <c r="F1175" s="205" t="s">
        <v>3700</v>
      </c>
      <c r="H1175" s="206">
        <v>7.54</v>
      </c>
      <c r="L1175" s="203"/>
      <c r="M1175" s="207"/>
      <c r="T1175" s="208"/>
      <c r="AT1175" s="204" t="s">
        <v>869</v>
      </c>
      <c r="AU1175" s="204" t="s">
        <v>240</v>
      </c>
      <c r="AV1175" s="202" t="s">
        <v>240</v>
      </c>
      <c r="AW1175" s="202" t="s">
        <v>871</v>
      </c>
      <c r="AX1175" s="202" t="s">
        <v>857</v>
      </c>
      <c r="AY1175" s="204" t="s">
        <v>858</v>
      </c>
    </row>
    <row r="1176" spans="2:65" s="202" customFormat="1" ht="11.25" x14ac:dyDescent="0.25">
      <c r="B1176" s="203"/>
      <c r="D1176" s="196" t="s">
        <v>869</v>
      </c>
      <c r="E1176" s="204" t="s">
        <v>792</v>
      </c>
      <c r="F1176" s="205" t="s">
        <v>3308</v>
      </c>
      <c r="H1176" s="206">
        <v>2.06</v>
      </c>
      <c r="L1176" s="203"/>
      <c r="M1176" s="207"/>
      <c r="T1176" s="208"/>
      <c r="AT1176" s="204" t="s">
        <v>869</v>
      </c>
      <c r="AU1176" s="204" t="s">
        <v>240</v>
      </c>
      <c r="AV1176" s="202" t="s">
        <v>240</v>
      </c>
      <c r="AW1176" s="202" t="s">
        <v>871</v>
      </c>
      <c r="AX1176" s="202" t="s">
        <v>857</v>
      </c>
      <c r="AY1176" s="204" t="s">
        <v>858</v>
      </c>
    </row>
    <row r="1177" spans="2:65" s="202" customFormat="1" ht="11.25" x14ac:dyDescent="0.25">
      <c r="B1177" s="203"/>
      <c r="D1177" s="196" t="s">
        <v>869</v>
      </c>
      <c r="E1177" s="204" t="s">
        <v>792</v>
      </c>
      <c r="F1177" s="205" t="s">
        <v>3701</v>
      </c>
      <c r="H1177" s="206">
        <v>7.92</v>
      </c>
      <c r="L1177" s="203"/>
      <c r="M1177" s="207"/>
      <c r="T1177" s="208"/>
      <c r="AT1177" s="204" t="s">
        <v>869</v>
      </c>
      <c r="AU1177" s="204" t="s">
        <v>240</v>
      </c>
      <c r="AV1177" s="202" t="s">
        <v>240</v>
      </c>
      <c r="AW1177" s="202" t="s">
        <v>871</v>
      </c>
      <c r="AX1177" s="202" t="s">
        <v>857</v>
      </c>
      <c r="AY1177" s="204" t="s">
        <v>858</v>
      </c>
    </row>
    <row r="1178" spans="2:65" s="119" customFormat="1" ht="33" customHeight="1" x14ac:dyDescent="0.25">
      <c r="B1178" s="120"/>
      <c r="C1178" s="418" t="s">
        <v>2317</v>
      </c>
      <c r="D1178" s="418" t="s">
        <v>512</v>
      </c>
      <c r="E1178" s="419" t="s">
        <v>2545</v>
      </c>
      <c r="F1178" s="420" t="s">
        <v>2546</v>
      </c>
      <c r="G1178" s="421" t="s">
        <v>85</v>
      </c>
      <c r="H1178" s="422">
        <v>91.57</v>
      </c>
      <c r="I1178" s="423"/>
      <c r="J1178" s="423">
        <f>ROUND(I1178*H1178,2)</f>
        <v>0</v>
      </c>
      <c r="K1178" s="420" t="s">
        <v>862</v>
      </c>
      <c r="L1178" s="120"/>
      <c r="M1178" s="190" t="s">
        <v>792</v>
      </c>
      <c r="N1178" s="191" t="s">
        <v>809</v>
      </c>
      <c r="O1178" s="192">
        <v>0.19</v>
      </c>
      <c r="P1178" s="192">
        <f>O1178*H1178</f>
        <v>17.398299999999999</v>
      </c>
      <c r="Q1178" s="192">
        <v>4.2999999999999999E-4</v>
      </c>
      <c r="R1178" s="192">
        <f>Q1178*H1178</f>
        <v>3.9375099999999996E-2</v>
      </c>
      <c r="S1178" s="192">
        <v>0</v>
      </c>
      <c r="T1178" s="193">
        <f>S1178*H1178</f>
        <v>0</v>
      </c>
      <c r="AR1178" s="194" t="s">
        <v>955</v>
      </c>
      <c r="AT1178" s="194" t="s">
        <v>512</v>
      </c>
      <c r="AU1178" s="194" t="s">
        <v>240</v>
      </c>
      <c r="AY1178" s="112" t="s">
        <v>858</v>
      </c>
      <c r="BE1178" s="195">
        <f>IF(N1178="základní",J1178,0)</f>
        <v>0</v>
      </c>
      <c r="BF1178" s="195">
        <f>IF(N1178="snížená",J1178,0)</f>
        <v>0</v>
      </c>
      <c r="BG1178" s="195">
        <f>IF(N1178="zákl. přenesená",J1178,0)</f>
        <v>0</v>
      </c>
      <c r="BH1178" s="195">
        <f>IF(N1178="sníž. přenesená",J1178,0)</f>
        <v>0</v>
      </c>
      <c r="BI1178" s="195">
        <f>IF(N1178="nulová",J1178,0)</f>
        <v>0</v>
      </c>
      <c r="BJ1178" s="112" t="s">
        <v>544</v>
      </c>
      <c r="BK1178" s="195">
        <f>ROUND(I1178*H1178,2)</f>
        <v>0</v>
      </c>
      <c r="BL1178" s="112" t="s">
        <v>955</v>
      </c>
      <c r="BM1178" s="194" t="s">
        <v>3706</v>
      </c>
    </row>
    <row r="1179" spans="2:65" s="119" customFormat="1" ht="19.5" x14ac:dyDescent="0.25">
      <c r="B1179" s="120"/>
      <c r="D1179" s="196" t="s">
        <v>865</v>
      </c>
      <c r="F1179" s="197" t="s">
        <v>2548</v>
      </c>
      <c r="L1179" s="120"/>
      <c r="M1179" s="198"/>
      <c r="T1179" s="199"/>
      <c r="AT1179" s="112" t="s">
        <v>865</v>
      </c>
      <c r="AU1179" s="112" t="s">
        <v>240</v>
      </c>
    </row>
    <row r="1180" spans="2:65" s="119" customFormat="1" x14ac:dyDescent="0.25">
      <c r="B1180" s="120"/>
      <c r="D1180" s="200" t="s">
        <v>867</v>
      </c>
      <c r="F1180" s="472" t="s">
        <v>2549</v>
      </c>
      <c r="L1180" s="120"/>
      <c r="M1180" s="198"/>
      <c r="T1180" s="199"/>
      <c r="AT1180" s="112" t="s">
        <v>867</v>
      </c>
      <c r="AU1180" s="112" t="s">
        <v>240</v>
      </c>
    </row>
    <row r="1181" spans="2:65" s="202" customFormat="1" ht="22.5" x14ac:dyDescent="0.25">
      <c r="B1181" s="203"/>
      <c r="D1181" s="196" t="s">
        <v>869</v>
      </c>
      <c r="E1181" s="204" t="s">
        <v>792</v>
      </c>
      <c r="F1181" s="205" t="s">
        <v>3707</v>
      </c>
      <c r="H1181" s="206">
        <v>83.2</v>
      </c>
      <c r="L1181" s="203"/>
      <c r="M1181" s="207"/>
      <c r="T1181" s="208"/>
      <c r="AT1181" s="204" t="s">
        <v>869</v>
      </c>
      <c r="AU1181" s="204" t="s">
        <v>240</v>
      </c>
      <c r="AV1181" s="202" t="s">
        <v>240</v>
      </c>
      <c r="AW1181" s="202" t="s">
        <v>871</v>
      </c>
      <c r="AX1181" s="202" t="s">
        <v>857</v>
      </c>
      <c r="AY1181" s="204" t="s">
        <v>858</v>
      </c>
    </row>
    <row r="1182" spans="2:65" s="202" customFormat="1" ht="11.25" x14ac:dyDescent="0.25">
      <c r="B1182" s="203"/>
      <c r="D1182" s="196" t="s">
        <v>869</v>
      </c>
      <c r="E1182" s="204" t="s">
        <v>792</v>
      </c>
      <c r="F1182" s="205" t="s">
        <v>3708</v>
      </c>
      <c r="H1182" s="206">
        <v>8.3699999999999992</v>
      </c>
      <c r="L1182" s="203"/>
      <c r="M1182" s="207"/>
      <c r="T1182" s="208"/>
      <c r="AT1182" s="204" t="s">
        <v>869</v>
      </c>
      <c r="AU1182" s="204" t="s">
        <v>240</v>
      </c>
      <c r="AV1182" s="202" t="s">
        <v>240</v>
      </c>
      <c r="AW1182" s="202" t="s">
        <v>871</v>
      </c>
      <c r="AX1182" s="202" t="s">
        <v>857</v>
      </c>
      <c r="AY1182" s="204" t="s">
        <v>858</v>
      </c>
    </row>
    <row r="1183" spans="2:65" s="119" customFormat="1" ht="37.9" customHeight="1" x14ac:dyDescent="0.25">
      <c r="B1183" s="120"/>
      <c r="C1183" s="418" t="s">
        <v>2325</v>
      </c>
      <c r="D1183" s="418" t="s">
        <v>512</v>
      </c>
      <c r="E1183" s="419" t="s">
        <v>2559</v>
      </c>
      <c r="F1183" s="420" t="s">
        <v>2560</v>
      </c>
      <c r="G1183" s="421" t="s">
        <v>66</v>
      </c>
      <c r="H1183" s="422">
        <v>174.48</v>
      </c>
      <c r="I1183" s="423"/>
      <c r="J1183" s="423">
        <f>ROUND(I1183*H1183,2)</f>
        <v>0</v>
      </c>
      <c r="K1183" s="420" t="s">
        <v>862</v>
      </c>
      <c r="L1183" s="120"/>
      <c r="M1183" s="190" t="s">
        <v>792</v>
      </c>
      <c r="N1183" s="191" t="s">
        <v>809</v>
      </c>
      <c r="O1183" s="192">
        <v>0.79200000000000004</v>
      </c>
      <c r="P1183" s="192">
        <f>O1183*H1183</f>
        <v>138.18816000000001</v>
      </c>
      <c r="Q1183" s="192">
        <v>6.0000000000000001E-3</v>
      </c>
      <c r="R1183" s="192">
        <f>Q1183*H1183</f>
        <v>1.04688</v>
      </c>
      <c r="S1183" s="192">
        <v>0</v>
      </c>
      <c r="T1183" s="193">
        <f>S1183*H1183</f>
        <v>0</v>
      </c>
      <c r="AR1183" s="194" t="s">
        <v>955</v>
      </c>
      <c r="AT1183" s="194" t="s">
        <v>512</v>
      </c>
      <c r="AU1183" s="194" t="s">
        <v>240</v>
      </c>
      <c r="AY1183" s="112" t="s">
        <v>858</v>
      </c>
      <c r="BE1183" s="195">
        <f>IF(N1183="základní",J1183,0)</f>
        <v>0</v>
      </c>
      <c r="BF1183" s="195">
        <f>IF(N1183="snížená",J1183,0)</f>
        <v>0</v>
      </c>
      <c r="BG1183" s="195">
        <f>IF(N1183="zákl. přenesená",J1183,0)</f>
        <v>0</v>
      </c>
      <c r="BH1183" s="195">
        <f>IF(N1183="sníž. přenesená",J1183,0)</f>
        <v>0</v>
      </c>
      <c r="BI1183" s="195">
        <f>IF(N1183="nulová",J1183,0)</f>
        <v>0</v>
      </c>
      <c r="BJ1183" s="112" t="s">
        <v>544</v>
      </c>
      <c r="BK1183" s="195">
        <f>ROUND(I1183*H1183,2)</f>
        <v>0</v>
      </c>
      <c r="BL1183" s="112" t="s">
        <v>955</v>
      </c>
      <c r="BM1183" s="194" t="s">
        <v>3709</v>
      </c>
    </row>
    <row r="1184" spans="2:65" s="119" customFormat="1" ht="29.25" x14ac:dyDescent="0.25">
      <c r="B1184" s="120"/>
      <c r="D1184" s="196" t="s">
        <v>865</v>
      </c>
      <c r="F1184" s="197" t="s">
        <v>2562</v>
      </c>
      <c r="L1184" s="120"/>
      <c r="M1184" s="198"/>
      <c r="T1184" s="199"/>
      <c r="AT1184" s="112" t="s">
        <v>865</v>
      </c>
      <c r="AU1184" s="112" t="s">
        <v>240</v>
      </c>
    </row>
    <row r="1185" spans="2:65" s="119" customFormat="1" x14ac:dyDescent="0.25">
      <c r="B1185" s="120"/>
      <c r="D1185" s="200" t="s">
        <v>867</v>
      </c>
      <c r="F1185" s="472" t="s">
        <v>2563</v>
      </c>
      <c r="L1185" s="120"/>
      <c r="M1185" s="198"/>
      <c r="T1185" s="199"/>
      <c r="AT1185" s="112" t="s">
        <v>867</v>
      </c>
      <c r="AU1185" s="112" t="s">
        <v>240</v>
      </c>
    </row>
    <row r="1186" spans="2:65" s="202" customFormat="1" ht="11.25" x14ac:dyDescent="0.25">
      <c r="B1186" s="203"/>
      <c r="D1186" s="196" t="s">
        <v>869</v>
      </c>
      <c r="E1186" s="204" t="s">
        <v>792</v>
      </c>
      <c r="F1186" s="205" t="s">
        <v>3306</v>
      </c>
      <c r="H1186" s="206">
        <v>149.33000000000001</v>
      </c>
      <c r="L1186" s="203"/>
      <c r="M1186" s="207"/>
      <c r="T1186" s="208"/>
      <c r="AT1186" s="204" t="s">
        <v>869</v>
      </c>
      <c r="AU1186" s="204" t="s">
        <v>240</v>
      </c>
      <c r="AV1186" s="202" t="s">
        <v>240</v>
      </c>
      <c r="AW1186" s="202" t="s">
        <v>871</v>
      </c>
      <c r="AX1186" s="202" t="s">
        <v>857</v>
      </c>
      <c r="AY1186" s="204" t="s">
        <v>858</v>
      </c>
    </row>
    <row r="1187" spans="2:65" s="202" customFormat="1" ht="11.25" x14ac:dyDescent="0.25">
      <c r="B1187" s="203"/>
      <c r="D1187" s="196" t="s">
        <v>869</v>
      </c>
      <c r="E1187" s="204" t="s">
        <v>792</v>
      </c>
      <c r="F1187" s="205" t="s">
        <v>3307</v>
      </c>
      <c r="H1187" s="206">
        <v>3.7</v>
      </c>
      <c r="L1187" s="203"/>
      <c r="M1187" s="207"/>
      <c r="T1187" s="208"/>
      <c r="AT1187" s="204" t="s">
        <v>869</v>
      </c>
      <c r="AU1187" s="204" t="s">
        <v>240</v>
      </c>
      <c r="AV1187" s="202" t="s">
        <v>240</v>
      </c>
      <c r="AW1187" s="202" t="s">
        <v>871</v>
      </c>
      <c r="AX1187" s="202" t="s">
        <v>857</v>
      </c>
      <c r="AY1187" s="204" t="s">
        <v>858</v>
      </c>
    </row>
    <row r="1188" spans="2:65" s="202" customFormat="1" ht="11.25" x14ac:dyDescent="0.25">
      <c r="B1188" s="203"/>
      <c r="D1188" s="196" t="s">
        <v>869</v>
      </c>
      <c r="E1188" s="204" t="s">
        <v>792</v>
      </c>
      <c r="F1188" s="205" t="s">
        <v>3699</v>
      </c>
      <c r="H1188" s="206">
        <v>3.93</v>
      </c>
      <c r="L1188" s="203"/>
      <c r="M1188" s="207"/>
      <c r="T1188" s="208"/>
      <c r="AT1188" s="204" t="s">
        <v>869</v>
      </c>
      <c r="AU1188" s="204" t="s">
        <v>240</v>
      </c>
      <c r="AV1188" s="202" t="s">
        <v>240</v>
      </c>
      <c r="AW1188" s="202" t="s">
        <v>871</v>
      </c>
      <c r="AX1188" s="202" t="s">
        <v>857</v>
      </c>
      <c r="AY1188" s="204" t="s">
        <v>858</v>
      </c>
    </row>
    <row r="1189" spans="2:65" s="202" customFormat="1" ht="11.25" x14ac:dyDescent="0.25">
      <c r="B1189" s="203"/>
      <c r="D1189" s="196" t="s">
        <v>869</v>
      </c>
      <c r="E1189" s="204" t="s">
        <v>792</v>
      </c>
      <c r="F1189" s="205" t="s">
        <v>3700</v>
      </c>
      <c r="H1189" s="206">
        <v>7.54</v>
      </c>
      <c r="L1189" s="203"/>
      <c r="M1189" s="207"/>
      <c r="T1189" s="208"/>
      <c r="AT1189" s="204" t="s">
        <v>869</v>
      </c>
      <c r="AU1189" s="204" t="s">
        <v>240</v>
      </c>
      <c r="AV1189" s="202" t="s">
        <v>240</v>
      </c>
      <c r="AW1189" s="202" t="s">
        <v>871</v>
      </c>
      <c r="AX1189" s="202" t="s">
        <v>857</v>
      </c>
      <c r="AY1189" s="204" t="s">
        <v>858</v>
      </c>
    </row>
    <row r="1190" spans="2:65" s="202" customFormat="1" ht="11.25" x14ac:dyDescent="0.25">
      <c r="B1190" s="203"/>
      <c r="D1190" s="196" t="s">
        <v>869</v>
      </c>
      <c r="E1190" s="204" t="s">
        <v>792</v>
      </c>
      <c r="F1190" s="205" t="s">
        <v>3308</v>
      </c>
      <c r="H1190" s="206">
        <v>2.06</v>
      </c>
      <c r="L1190" s="203"/>
      <c r="M1190" s="207"/>
      <c r="T1190" s="208"/>
      <c r="AT1190" s="204" t="s">
        <v>869</v>
      </c>
      <c r="AU1190" s="204" t="s">
        <v>240</v>
      </c>
      <c r="AV1190" s="202" t="s">
        <v>240</v>
      </c>
      <c r="AW1190" s="202" t="s">
        <v>871</v>
      </c>
      <c r="AX1190" s="202" t="s">
        <v>857</v>
      </c>
      <c r="AY1190" s="204" t="s">
        <v>858</v>
      </c>
    </row>
    <row r="1191" spans="2:65" s="202" customFormat="1" ht="11.25" x14ac:dyDescent="0.25">
      <c r="B1191" s="203"/>
      <c r="D1191" s="196" t="s">
        <v>869</v>
      </c>
      <c r="E1191" s="204" t="s">
        <v>792</v>
      </c>
      <c r="F1191" s="205" t="s">
        <v>3701</v>
      </c>
      <c r="H1191" s="206">
        <v>7.92</v>
      </c>
      <c r="L1191" s="203"/>
      <c r="M1191" s="207"/>
      <c r="T1191" s="208"/>
      <c r="AT1191" s="204" t="s">
        <v>869</v>
      </c>
      <c r="AU1191" s="204" t="s">
        <v>240</v>
      </c>
      <c r="AV1191" s="202" t="s">
        <v>240</v>
      </c>
      <c r="AW1191" s="202" t="s">
        <v>871</v>
      </c>
      <c r="AX1191" s="202" t="s">
        <v>857</v>
      </c>
      <c r="AY1191" s="204" t="s">
        <v>858</v>
      </c>
    </row>
    <row r="1192" spans="2:65" s="119" customFormat="1" ht="33" customHeight="1" x14ac:dyDescent="0.25">
      <c r="B1192" s="120"/>
      <c r="C1192" s="432" t="s">
        <v>2330</v>
      </c>
      <c r="D1192" s="432" t="s">
        <v>932</v>
      </c>
      <c r="E1192" s="433" t="s">
        <v>6496</v>
      </c>
      <c r="F1192" s="434" t="s">
        <v>6497</v>
      </c>
      <c r="G1192" s="435" t="s">
        <v>66</v>
      </c>
      <c r="H1192" s="436">
        <v>208.75</v>
      </c>
      <c r="I1192" s="437"/>
      <c r="J1192" s="437">
        <f>ROUND(I1192*H1192,2)</f>
        <v>0</v>
      </c>
      <c r="K1192" s="434" t="s">
        <v>792</v>
      </c>
      <c r="L1192" s="215"/>
      <c r="M1192" s="216" t="s">
        <v>792</v>
      </c>
      <c r="N1192" s="217" t="s">
        <v>809</v>
      </c>
      <c r="O1192" s="192">
        <v>0</v>
      </c>
      <c r="P1192" s="192">
        <f>O1192*H1192</f>
        <v>0</v>
      </c>
      <c r="Q1192" s="192">
        <v>2.1999999999999999E-2</v>
      </c>
      <c r="R1192" s="192">
        <f>Q1192*H1192</f>
        <v>4.5924999999999994</v>
      </c>
      <c r="S1192" s="192">
        <v>0</v>
      </c>
      <c r="T1192" s="193">
        <f>S1192*H1192</f>
        <v>0</v>
      </c>
      <c r="AR1192" s="194" t="s">
        <v>1063</v>
      </c>
      <c r="AT1192" s="194" t="s">
        <v>932</v>
      </c>
      <c r="AU1192" s="194" t="s">
        <v>240</v>
      </c>
      <c r="AY1192" s="112" t="s">
        <v>858</v>
      </c>
      <c r="BE1192" s="195">
        <f>IF(N1192="základní",J1192,0)</f>
        <v>0</v>
      </c>
      <c r="BF1192" s="195">
        <f>IF(N1192="snížená",J1192,0)</f>
        <v>0</v>
      </c>
      <c r="BG1192" s="195">
        <f>IF(N1192="zákl. přenesená",J1192,0)</f>
        <v>0</v>
      </c>
      <c r="BH1192" s="195">
        <f>IF(N1192="sníž. přenesená",J1192,0)</f>
        <v>0</v>
      </c>
      <c r="BI1192" s="195">
        <f>IF(N1192="nulová",J1192,0)</f>
        <v>0</v>
      </c>
      <c r="BJ1192" s="112" t="s">
        <v>544</v>
      </c>
      <c r="BK1192" s="195">
        <f>ROUND(I1192*H1192,2)</f>
        <v>0</v>
      </c>
      <c r="BL1192" s="112" t="s">
        <v>955</v>
      </c>
      <c r="BM1192" s="194" t="s">
        <v>3710</v>
      </c>
    </row>
    <row r="1193" spans="2:65" s="119" customFormat="1" ht="19.5" x14ac:dyDescent="0.25">
      <c r="B1193" s="120"/>
      <c r="D1193" s="196" t="s">
        <v>865</v>
      </c>
      <c r="F1193" s="197" t="s">
        <v>6497</v>
      </c>
      <c r="L1193" s="120"/>
      <c r="M1193" s="198"/>
      <c r="T1193" s="199"/>
      <c r="AT1193" s="112" t="s">
        <v>865</v>
      </c>
      <c r="AU1193" s="112" t="s">
        <v>240</v>
      </c>
    </row>
    <row r="1194" spans="2:65" s="202" customFormat="1" ht="11.25" x14ac:dyDescent="0.25">
      <c r="B1194" s="203"/>
      <c r="D1194" s="196" t="s">
        <v>869</v>
      </c>
      <c r="E1194" s="204" t="s">
        <v>792</v>
      </c>
      <c r="F1194" s="205" t="s">
        <v>3711</v>
      </c>
      <c r="H1194" s="206">
        <v>174.48</v>
      </c>
      <c r="L1194" s="203"/>
      <c r="M1194" s="207"/>
      <c r="T1194" s="208"/>
      <c r="AT1194" s="204" t="s">
        <v>869</v>
      </c>
      <c r="AU1194" s="204" t="s">
        <v>240</v>
      </c>
      <c r="AV1194" s="202" t="s">
        <v>240</v>
      </c>
      <c r="AW1194" s="202" t="s">
        <v>871</v>
      </c>
      <c r="AX1194" s="202" t="s">
        <v>857</v>
      </c>
      <c r="AY1194" s="204" t="s">
        <v>858</v>
      </c>
    </row>
    <row r="1195" spans="2:65" s="202" customFormat="1" ht="11.25" x14ac:dyDescent="0.25">
      <c r="B1195" s="203"/>
      <c r="D1195" s="196" t="s">
        <v>869</v>
      </c>
      <c r="E1195" s="204" t="s">
        <v>792</v>
      </c>
      <c r="F1195" s="205" t="s">
        <v>3712</v>
      </c>
      <c r="H1195" s="206">
        <v>11.904</v>
      </c>
      <c r="L1195" s="203"/>
      <c r="M1195" s="207"/>
      <c r="T1195" s="208"/>
      <c r="AT1195" s="204" t="s">
        <v>869</v>
      </c>
      <c r="AU1195" s="204" t="s">
        <v>240</v>
      </c>
      <c r="AV1195" s="202" t="s">
        <v>240</v>
      </c>
      <c r="AW1195" s="202" t="s">
        <v>871</v>
      </c>
      <c r="AX1195" s="202" t="s">
        <v>857</v>
      </c>
      <c r="AY1195" s="204" t="s">
        <v>858</v>
      </c>
    </row>
    <row r="1196" spans="2:65" s="202" customFormat="1" ht="11.25" x14ac:dyDescent="0.25">
      <c r="B1196" s="203"/>
      <c r="D1196" s="196" t="s">
        <v>869</v>
      </c>
      <c r="F1196" s="205" t="s">
        <v>3713</v>
      </c>
      <c r="H1196" s="206">
        <v>208.75</v>
      </c>
      <c r="L1196" s="203"/>
      <c r="M1196" s="207"/>
      <c r="T1196" s="208"/>
      <c r="AT1196" s="204" t="s">
        <v>869</v>
      </c>
      <c r="AU1196" s="204" t="s">
        <v>240</v>
      </c>
      <c r="AV1196" s="202" t="s">
        <v>240</v>
      </c>
      <c r="AW1196" s="202" t="s">
        <v>787</v>
      </c>
      <c r="AX1196" s="202" t="s">
        <v>544</v>
      </c>
      <c r="AY1196" s="204" t="s">
        <v>858</v>
      </c>
    </row>
    <row r="1197" spans="2:65" s="119" customFormat="1" ht="24.2" customHeight="1" x14ac:dyDescent="0.25">
      <c r="B1197" s="120"/>
      <c r="C1197" s="418" t="s">
        <v>2338</v>
      </c>
      <c r="D1197" s="418" t="s">
        <v>512</v>
      </c>
      <c r="E1197" s="419" t="s">
        <v>2571</v>
      </c>
      <c r="F1197" s="420" t="s">
        <v>2572</v>
      </c>
      <c r="G1197" s="421" t="s">
        <v>66</v>
      </c>
      <c r="H1197" s="422">
        <v>174.48</v>
      </c>
      <c r="I1197" s="423"/>
      <c r="J1197" s="423">
        <f>ROUND(I1197*H1197,2)</f>
        <v>0</v>
      </c>
      <c r="K1197" s="420" t="s">
        <v>862</v>
      </c>
      <c r="L1197" s="120"/>
      <c r="M1197" s="190" t="s">
        <v>792</v>
      </c>
      <c r="N1197" s="191" t="s">
        <v>809</v>
      </c>
      <c r="O1197" s="192">
        <v>0.27800000000000002</v>
      </c>
      <c r="P1197" s="192">
        <f>O1197*H1197</f>
        <v>48.50544</v>
      </c>
      <c r="Q1197" s="192">
        <v>1.5E-3</v>
      </c>
      <c r="R1197" s="192">
        <f>Q1197*H1197</f>
        <v>0.26172000000000001</v>
      </c>
      <c r="S1197" s="192">
        <v>0</v>
      </c>
      <c r="T1197" s="193">
        <f>S1197*H1197</f>
        <v>0</v>
      </c>
      <c r="AR1197" s="194" t="s">
        <v>955</v>
      </c>
      <c r="AT1197" s="194" t="s">
        <v>512</v>
      </c>
      <c r="AU1197" s="194" t="s">
        <v>240</v>
      </c>
      <c r="AY1197" s="112" t="s">
        <v>858</v>
      </c>
      <c r="BE1197" s="195">
        <f>IF(N1197="základní",J1197,0)</f>
        <v>0</v>
      </c>
      <c r="BF1197" s="195">
        <f>IF(N1197="snížená",J1197,0)</f>
        <v>0</v>
      </c>
      <c r="BG1197" s="195">
        <f>IF(N1197="zákl. přenesená",J1197,0)</f>
        <v>0</v>
      </c>
      <c r="BH1197" s="195">
        <f>IF(N1197="sníž. přenesená",J1197,0)</f>
        <v>0</v>
      </c>
      <c r="BI1197" s="195">
        <f>IF(N1197="nulová",J1197,0)</f>
        <v>0</v>
      </c>
      <c r="BJ1197" s="112" t="s">
        <v>544</v>
      </c>
      <c r="BK1197" s="195">
        <f>ROUND(I1197*H1197,2)</f>
        <v>0</v>
      </c>
      <c r="BL1197" s="112" t="s">
        <v>955</v>
      </c>
      <c r="BM1197" s="194" t="s">
        <v>3714</v>
      </c>
    </row>
    <row r="1198" spans="2:65" s="119" customFormat="1" x14ac:dyDescent="0.25">
      <c r="B1198" s="120"/>
      <c r="D1198" s="196" t="s">
        <v>865</v>
      </c>
      <c r="F1198" s="197" t="s">
        <v>2574</v>
      </c>
      <c r="L1198" s="120"/>
      <c r="M1198" s="198"/>
      <c r="T1198" s="199"/>
      <c r="AT1198" s="112" t="s">
        <v>865</v>
      </c>
      <c r="AU1198" s="112" t="s">
        <v>240</v>
      </c>
    </row>
    <row r="1199" spans="2:65" s="119" customFormat="1" x14ac:dyDescent="0.25">
      <c r="B1199" s="120"/>
      <c r="D1199" s="200" t="s">
        <v>867</v>
      </c>
      <c r="F1199" s="472" t="s">
        <v>2575</v>
      </c>
      <c r="L1199" s="120"/>
      <c r="M1199" s="198"/>
      <c r="T1199" s="199"/>
      <c r="AT1199" s="112" t="s">
        <v>867</v>
      </c>
      <c r="AU1199" s="112" t="s">
        <v>240</v>
      </c>
    </row>
    <row r="1200" spans="2:65" s="202" customFormat="1" ht="11.25" x14ac:dyDescent="0.25">
      <c r="B1200" s="203"/>
      <c r="D1200" s="196" t="s">
        <v>869</v>
      </c>
      <c r="E1200" s="204" t="s">
        <v>792</v>
      </c>
      <c r="F1200" s="205" t="s">
        <v>3306</v>
      </c>
      <c r="H1200" s="206">
        <v>149.33000000000001</v>
      </c>
      <c r="L1200" s="203"/>
      <c r="M1200" s="207"/>
      <c r="T1200" s="208"/>
      <c r="AT1200" s="204" t="s">
        <v>869</v>
      </c>
      <c r="AU1200" s="204" t="s">
        <v>240</v>
      </c>
      <c r="AV1200" s="202" t="s">
        <v>240</v>
      </c>
      <c r="AW1200" s="202" t="s">
        <v>871</v>
      </c>
      <c r="AX1200" s="202" t="s">
        <v>857</v>
      </c>
      <c r="AY1200" s="204" t="s">
        <v>858</v>
      </c>
    </row>
    <row r="1201" spans="2:65" s="202" customFormat="1" ht="11.25" x14ac:dyDescent="0.25">
      <c r="B1201" s="203"/>
      <c r="D1201" s="196" t="s">
        <v>869</v>
      </c>
      <c r="E1201" s="204" t="s">
        <v>792</v>
      </c>
      <c r="F1201" s="205" t="s">
        <v>3307</v>
      </c>
      <c r="H1201" s="206">
        <v>3.7</v>
      </c>
      <c r="L1201" s="203"/>
      <c r="M1201" s="207"/>
      <c r="T1201" s="208"/>
      <c r="AT1201" s="204" t="s">
        <v>869</v>
      </c>
      <c r="AU1201" s="204" t="s">
        <v>240</v>
      </c>
      <c r="AV1201" s="202" t="s">
        <v>240</v>
      </c>
      <c r="AW1201" s="202" t="s">
        <v>871</v>
      </c>
      <c r="AX1201" s="202" t="s">
        <v>857</v>
      </c>
      <c r="AY1201" s="204" t="s">
        <v>858</v>
      </c>
    </row>
    <row r="1202" spans="2:65" s="202" customFormat="1" ht="11.25" x14ac:dyDescent="0.25">
      <c r="B1202" s="203"/>
      <c r="D1202" s="196" t="s">
        <v>869</v>
      </c>
      <c r="E1202" s="204" t="s">
        <v>792</v>
      </c>
      <c r="F1202" s="205" t="s">
        <v>3699</v>
      </c>
      <c r="H1202" s="206">
        <v>3.93</v>
      </c>
      <c r="L1202" s="203"/>
      <c r="M1202" s="207"/>
      <c r="T1202" s="208"/>
      <c r="AT1202" s="204" t="s">
        <v>869</v>
      </c>
      <c r="AU1202" s="204" t="s">
        <v>240</v>
      </c>
      <c r="AV1202" s="202" t="s">
        <v>240</v>
      </c>
      <c r="AW1202" s="202" t="s">
        <v>871</v>
      </c>
      <c r="AX1202" s="202" t="s">
        <v>857</v>
      </c>
      <c r="AY1202" s="204" t="s">
        <v>858</v>
      </c>
    </row>
    <row r="1203" spans="2:65" s="202" customFormat="1" ht="11.25" x14ac:dyDescent="0.25">
      <c r="B1203" s="203"/>
      <c r="D1203" s="196" t="s">
        <v>869</v>
      </c>
      <c r="E1203" s="204" t="s">
        <v>792</v>
      </c>
      <c r="F1203" s="205" t="s">
        <v>3700</v>
      </c>
      <c r="H1203" s="206">
        <v>7.54</v>
      </c>
      <c r="L1203" s="203"/>
      <c r="M1203" s="207"/>
      <c r="T1203" s="208"/>
      <c r="AT1203" s="204" t="s">
        <v>869</v>
      </c>
      <c r="AU1203" s="204" t="s">
        <v>240</v>
      </c>
      <c r="AV1203" s="202" t="s">
        <v>240</v>
      </c>
      <c r="AW1203" s="202" t="s">
        <v>871</v>
      </c>
      <c r="AX1203" s="202" t="s">
        <v>857</v>
      </c>
      <c r="AY1203" s="204" t="s">
        <v>858</v>
      </c>
    </row>
    <row r="1204" spans="2:65" s="202" customFormat="1" ht="11.25" x14ac:dyDescent="0.25">
      <c r="B1204" s="203"/>
      <c r="D1204" s="196" t="s">
        <v>869</v>
      </c>
      <c r="E1204" s="204" t="s">
        <v>792</v>
      </c>
      <c r="F1204" s="205" t="s">
        <v>3308</v>
      </c>
      <c r="H1204" s="206">
        <v>2.06</v>
      </c>
      <c r="L1204" s="203"/>
      <c r="M1204" s="207"/>
      <c r="T1204" s="208"/>
      <c r="AT1204" s="204" t="s">
        <v>869</v>
      </c>
      <c r="AU1204" s="204" t="s">
        <v>240</v>
      </c>
      <c r="AV1204" s="202" t="s">
        <v>240</v>
      </c>
      <c r="AW1204" s="202" t="s">
        <v>871</v>
      </c>
      <c r="AX1204" s="202" t="s">
        <v>857</v>
      </c>
      <c r="AY1204" s="204" t="s">
        <v>858</v>
      </c>
    </row>
    <row r="1205" spans="2:65" s="202" customFormat="1" ht="11.25" x14ac:dyDescent="0.25">
      <c r="B1205" s="203"/>
      <c r="D1205" s="196" t="s">
        <v>869</v>
      </c>
      <c r="E1205" s="204" t="s">
        <v>792</v>
      </c>
      <c r="F1205" s="205" t="s">
        <v>3701</v>
      </c>
      <c r="H1205" s="206">
        <v>7.92</v>
      </c>
      <c r="L1205" s="203"/>
      <c r="M1205" s="207"/>
      <c r="T1205" s="208"/>
      <c r="AT1205" s="204" t="s">
        <v>869</v>
      </c>
      <c r="AU1205" s="204" t="s">
        <v>240</v>
      </c>
      <c r="AV1205" s="202" t="s">
        <v>240</v>
      </c>
      <c r="AW1205" s="202" t="s">
        <v>871</v>
      </c>
      <c r="AX1205" s="202" t="s">
        <v>857</v>
      </c>
      <c r="AY1205" s="204" t="s">
        <v>858</v>
      </c>
    </row>
    <row r="1206" spans="2:65" s="119" customFormat="1" ht="16.5" customHeight="1" x14ac:dyDescent="0.25">
      <c r="B1206" s="120"/>
      <c r="C1206" s="418" t="s">
        <v>2344</v>
      </c>
      <c r="D1206" s="418" t="s">
        <v>512</v>
      </c>
      <c r="E1206" s="419" t="s">
        <v>2577</v>
      </c>
      <c r="F1206" s="420" t="s">
        <v>2578</v>
      </c>
      <c r="G1206" s="421" t="s">
        <v>85</v>
      </c>
      <c r="H1206" s="422">
        <v>250</v>
      </c>
      <c r="I1206" s="423"/>
      <c r="J1206" s="423">
        <f>ROUND(I1206*H1206,2)</f>
        <v>0</v>
      </c>
      <c r="K1206" s="420" t="s">
        <v>862</v>
      </c>
      <c r="L1206" s="120"/>
      <c r="M1206" s="190" t="s">
        <v>792</v>
      </c>
      <c r="N1206" s="191" t="s">
        <v>809</v>
      </c>
      <c r="O1206" s="192">
        <v>0.05</v>
      </c>
      <c r="P1206" s="192">
        <f>O1206*H1206</f>
        <v>12.5</v>
      </c>
      <c r="Q1206" s="192">
        <v>9.0000000000000006E-5</v>
      </c>
      <c r="R1206" s="192">
        <f>Q1206*H1206</f>
        <v>2.2500000000000003E-2</v>
      </c>
      <c r="S1206" s="192">
        <v>0</v>
      </c>
      <c r="T1206" s="193">
        <f>S1206*H1206</f>
        <v>0</v>
      </c>
      <c r="AR1206" s="194" t="s">
        <v>955</v>
      </c>
      <c r="AT1206" s="194" t="s">
        <v>512</v>
      </c>
      <c r="AU1206" s="194" t="s">
        <v>240</v>
      </c>
      <c r="AY1206" s="112" t="s">
        <v>858</v>
      </c>
      <c r="BE1206" s="195">
        <f>IF(N1206="základní",J1206,0)</f>
        <v>0</v>
      </c>
      <c r="BF1206" s="195">
        <f>IF(N1206="snížená",J1206,0)</f>
        <v>0</v>
      </c>
      <c r="BG1206" s="195">
        <f>IF(N1206="zákl. přenesená",J1206,0)</f>
        <v>0</v>
      </c>
      <c r="BH1206" s="195">
        <f>IF(N1206="sníž. přenesená",J1206,0)</f>
        <v>0</v>
      </c>
      <c r="BI1206" s="195">
        <f>IF(N1206="nulová",J1206,0)</f>
        <v>0</v>
      </c>
      <c r="BJ1206" s="112" t="s">
        <v>544</v>
      </c>
      <c r="BK1206" s="195">
        <f>ROUND(I1206*H1206,2)</f>
        <v>0</v>
      </c>
      <c r="BL1206" s="112" t="s">
        <v>955</v>
      </c>
      <c r="BM1206" s="194" t="s">
        <v>3715</v>
      </c>
    </row>
    <row r="1207" spans="2:65" s="119" customFormat="1" x14ac:dyDescent="0.25">
      <c r="B1207" s="120"/>
      <c r="D1207" s="196" t="s">
        <v>865</v>
      </c>
      <c r="F1207" s="197" t="s">
        <v>2580</v>
      </c>
      <c r="L1207" s="120"/>
      <c r="M1207" s="198"/>
      <c r="T1207" s="199"/>
      <c r="AT1207" s="112" t="s">
        <v>865</v>
      </c>
      <c r="AU1207" s="112" t="s">
        <v>240</v>
      </c>
    </row>
    <row r="1208" spans="2:65" s="119" customFormat="1" x14ac:dyDescent="0.25">
      <c r="B1208" s="120"/>
      <c r="D1208" s="200" t="s">
        <v>867</v>
      </c>
      <c r="F1208" s="472" t="s">
        <v>2581</v>
      </c>
      <c r="L1208" s="120"/>
      <c r="M1208" s="198"/>
      <c r="T1208" s="199"/>
      <c r="AT1208" s="112" t="s">
        <v>867</v>
      </c>
      <c r="AU1208" s="112" t="s">
        <v>240</v>
      </c>
    </row>
    <row r="1209" spans="2:65" s="119" customFormat="1" ht="24.2" customHeight="1" x14ac:dyDescent="0.25">
      <c r="B1209" s="120"/>
      <c r="C1209" s="418" t="s">
        <v>2351</v>
      </c>
      <c r="D1209" s="418" t="s">
        <v>512</v>
      </c>
      <c r="E1209" s="419" t="s">
        <v>2583</v>
      </c>
      <c r="F1209" s="420" t="s">
        <v>2584</v>
      </c>
      <c r="G1209" s="421" t="s">
        <v>66</v>
      </c>
      <c r="H1209" s="422">
        <v>183.637</v>
      </c>
      <c r="I1209" s="423"/>
      <c r="J1209" s="423">
        <f>ROUND(I1209*H1209,2)</f>
        <v>0</v>
      </c>
      <c r="K1209" s="420" t="s">
        <v>862</v>
      </c>
      <c r="L1209" s="120"/>
      <c r="M1209" s="190" t="s">
        <v>792</v>
      </c>
      <c r="N1209" s="191" t="s">
        <v>809</v>
      </c>
      <c r="O1209" s="192">
        <v>4.1000000000000002E-2</v>
      </c>
      <c r="P1209" s="192">
        <f>O1209*H1209</f>
        <v>7.5291170000000003</v>
      </c>
      <c r="Q1209" s="192">
        <v>5.0000000000000002E-5</v>
      </c>
      <c r="R1209" s="192">
        <f>Q1209*H1209</f>
        <v>9.1818500000000001E-3</v>
      </c>
      <c r="S1209" s="192">
        <v>0</v>
      </c>
      <c r="T1209" s="193">
        <f>S1209*H1209</f>
        <v>0</v>
      </c>
      <c r="AR1209" s="194" t="s">
        <v>955</v>
      </c>
      <c r="AT1209" s="194" t="s">
        <v>512</v>
      </c>
      <c r="AU1209" s="194" t="s">
        <v>240</v>
      </c>
      <c r="AY1209" s="112" t="s">
        <v>858</v>
      </c>
      <c r="BE1209" s="195">
        <f>IF(N1209="základní",J1209,0)</f>
        <v>0</v>
      </c>
      <c r="BF1209" s="195">
        <f>IF(N1209="snížená",J1209,0)</f>
        <v>0</v>
      </c>
      <c r="BG1209" s="195">
        <f>IF(N1209="zákl. přenesená",J1209,0)</f>
        <v>0</v>
      </c>
      <c r="BH1209" s="195">
        <f>IF(N1209="sníž. přenesená",J1209,0)</f>
        <v>0</v>
      </c>
      <c r="BI1209" s="195">
        <f>IF(N1209="nulová",J1209,0)</f>
        <v>0</v>
      </c>
      <c r="BJ1209" s="112" t="s">
        <v>544</v>
      </c>
      <c r="BK1209" s="195">
        <f>ROUND(I1209*H1209,2)</f>
        <v>0</v>
      </c>
      <c r="BL1209" s="112" t="s">
        <v>955</v>
      </c>
      <c r="BM1209" s="194" t="s">
        <v>3716</v>
      </c>
    </row>
    <row r="1210" spans="2:65" s="119" customFormat="1" ht="19.5" x14ac:dyDescent="0.25">
      <c r="B1210" s="120"/>
      <c r="D1210" s="196" t="s">
        <v>865</v>
      </c>
      <c r="F1210" s="197" t="s">
        <v>2586</v>
      </c>
      <c r="L1210" s="120"/>
      <c r="M1210" s="198"/>
      <c r="T1210" s="199"/>
      <c r="AT1210" s="112" t="s">
        <v>865</v>
      </c>
      <c r="AU1210" s="112" t="s">
        <v>240</v>
      </c>
    </row>
    <row r="1211" spans="2:65" s="119" customFormat="1" x14ac:dyDescent="0.25">
      <c r="B1211" s="120"/>
      <c r="D1211" s="200" t="s">
        <v>867</v>
      </c>
      <c r="F1211" s="472" t="s">
        <v>2587</v>
      </c>
      <c r="L1211" s="120"/>
      <c r="M1211" s="198"/>
      <c r="T1211" s="199"/>
      <c r="AT1211" s="112" t="s">
        <v>867</v>
      </c>
      <c r="AU1211" s="112" t="s">
        <v>240</v>
      </c>
    </row>
    <row r="1212" spans="2:65" s="202" customFormat="1" ht="11.25" x14ac:dyDescent="0.25">
      <c r="B1212" s="203"/>
      <c r="D1212" s="196" t="s">
        <v>869</v>
      </c>
      <c r="E1212" s="204" t="s">
        <v>792</v>
      </c>
      <c r="F1212" s="205" t="s">
        <v>3711</v>
      </c>
      <c r="H1212" s="206">
        <v>174.48</v>
      </c>
      <c r="L1212" s="203"/>
      <c r="M1212" s="207"/>
      <c r="T1212" s="208"/>
      <c r="AT1212" s="204" t="s">
        <v>869</v>
      </c>
      <c r="AU1212" s="204" t="s">
        <v>240</v>
      </c>
      <c r="AV1212" s="202" t="s">
        <v>240</v>
      </c>
      <c r="AW1212" s="202" t="s">
        <v>871</v>
      </c>
      <c r="AX1212" s="202" t="s">
        <v>857</v>
      </c>
      <c r="AY1212" s="204" t="s">
        <v>858</v>
      </c>
    </row>
    <row r="1213" spans="2:65" s="202" customFormat="1" ht="11.25" x14ac:dyDescent="0.25">
      <c r="B1213" s="203"/>
      <c r="D1213" s="196" t="s">
        <v>869</v>
      </c>
      <c r="E1213" s="204" t="s">
        <v>792</v>
      </c>
      <c r="F1213" s="205" t="s">
        <v>3704</v>
      </c>
      <c r="H1213" s="206">
        <v>9.157</v>
      </c>
      <c r="L1213" s="203"/>
      <c r="M1213" s="207"/>
      <c r="T1213" s="208"/>
      <c r="AT1213" s="204" t="s">
        <v>869</v>
      </c>
      <c r="AU1213" s="204" t="s">
        <v>240</v>
      </c>
      <c r="AV1213" s="202" t="s">
        <v>240</v>
      </c>
      <c r="AW1213" s="202" t="s">
        <v>871</v>
      </c>
      <c r="AX1213" s="202" t="s">
        <v>857</v>
      </c>
      <c r="AY1213" s="204" t="s">
        <v>858</v>
      </c>
    </row>
    <row r="1214" spans="2:65" s="119" customFormat="1" ht="24.2" customHeight="1" x14ac:dyDescent="0.25">
      <c r="B1214" s="120"/>
      <c r="C1214" s="418" t="s">
        <v>2358</v>
      </c>
      <c r="D1214" s="418" t="s">
        <v>512</v>
      </c>
      <c r="E1214" s="419" t="s">
        <v>217</v>
      </c>
      <c r="F1214" s="420" t="s">
        <v>218</v>
      </c>
      <c r="G1214" s="421" t="s">
        <v>63</v>
      </c>
      <c r="H1214" s="422">
        <v>6.8730000000000002</v>
      </c>
      <c r="I1214" s="423"/>
      <c r="J1214" s="423">
        <f>ROUND(I1214*H1214,2)</f>
        <v>0</v>
      </c>
      <c r="K1214" s="420" t="s">
        <v>862</v>
      </c>
      <c r="L1214" s="120"/>
      <c r="M1214" s="190" t="s">
        <v>792</v>
      </c>
      <c r="N1214" s="191" t="s">
        <v>809</v>
      </c>
      <c r="O1214" s="192">
        <v>0.86099999999999999</v>
      </c>
      <c r="P1214" s="192">
        <f>O1214*H1214</f>
        <v>5.9176530000000005</v>
      </c>
      <c r="Q1214" s="192">
        <v>0</v>
      </c>
      <c r="R1214" s="192">
        <f>Q1214*H1214</f>
        <v>0</v>
      </c>
      <c r="S1214" s="192">
        <v>0</v>
      </c>
      <c r="T1214" s="193">
        <f>S1214*H1214</f>
        <v>0</v>
      </c>
      <c r="AR1214" s="194" t="s">
        <v>955</v>
      </c>
      <c r="AT1214" s="194" t="s">
        <v>512</v>
      </c>
      <c r="AU1214" s="194" t="s">
        <v>240</v>
      </c>
      <c r="AY1214" s="112" t="s">
        <v>858</v>
      </c>
      <c r="BE1214" s="195">
        <f>IF(N1214="základní",J1214,0)</f>
        <v>0</v>
      </c>
      <c r="BF1214" s="195">
        <f>IF(N1214="snížená",J1214,0)</f>
        <v>0</v>
      </c>
      <c r="BG1214" s="195">
        <f>IF(N1214="zákl. přenesená",J1214,0)</f>
        <v>0</v>
      </c>
      <c r="BH1214" s="195">
        <f>IF(N1214="sníž. přenesená",J1214,0)</f>
        <v>0</v>
      </c>
      <c r="BI1214" s="195">
        <f>IF(N1214="nulová",J1214,0)</f>
        <v>0</v>
      </c>
      <c r="BJ1214" s="112" t="s">
        <v>544</v>
      </c>
      <c r="BK1214" s="195">
        <f>ROUND(I1214*H1214,2)</f>
        <v>0</v>
      </c>
      <c r="BL1214" s="112" t="s">
        <v>955</v>
      </c>
      <c r="BM1214" s="194" t="s">
        <v>3717</v>
      </c>
    </row>
    <row r="1215" spans="2:65" s="119" customFormat="1" ht="29.25" x14ac:dyDescent="0.25">
      <c r="B1215" s="120"/>
      <c r="D1215" s="196" t="s">
        <v>865</v>
      </c>
      <c r="F1215" s="197" t="s">
        <v>2592</v>
      </c>
      <c r="L1215" s="120"/>
      <c r="M1215" s="198"/>
      <c r="T1215" s="199"/>
      <c r="AT1215" s="112" t="s">
        <v>865</v>
      </c>
      <c r="AU1215" s="112" t="s">
        <v>240</v>
      </c>
    </row>
    <row r="1216" spans="2:65" s="119" customFormat="1" x14ac:dyDescent="0.25">
      <c r="B1216" s="120"/>
      <c r="D1216" s="200" t="s">
        <v>867</v>
      </c>
      <c r="F1216" s="472" t="s">
        <v>2593</v>
      </c>
      <c r="L1216" s="120"/>
      <c r="M1216" s="198"/>
      <c r="T1216" s="199"/>
      <c r="AT1216" s="112" t="s">
        <v>867</v>
      </c>
      <c r="AU1216" s="112" t="s">
        <v>240</v>
      </c>
    </row>
    <row r="1217" spans="2:65" s="171" customFormat="1" ht="22.9" customHeight="1" x14ac:dyDescent="0.2">
      <c r="B1217" s="172"/>
      <c r="D1217" s="173" t="s">
        <v>854</v>
      </c>
      <c r="E1217" s="181" t="s">
        <v>2619</v>
      </c>
      <c r="F1217" s="181" t="s">
        <v>2620</v>
      </c>
      <c r="J1217" s="182">
        <f>BK1217</f>
        <v>0</v>
      </c>
      <c r="L1217" s="172"/>
      <c r="M1217" s="176"/>
      <c r="P1217" s="177">
        <f>SUM(P1218:P1282)</f>
        <v>297.32180800000003</v>
      </c>
      <c r="R1217" s="177">
        <f>SUM(R1218:R1282)</f>
        <v>4.0340822800000007</v>
      </c>
      <c r="T1217" s="178">
        <f>SUM(T1218:T1282)</f>
        <v>0</v>
      </c>
      <c r="AR1217" s="173" t="s">
        <v>240</v>
      </c>
      <c r="AT1217" s="179" t="s">
        <v>854</v>
      </c>
      <c r="AU1217" s="179" t="s">
        <v>544</v>
      </c>
      <c r="AY1217" s="173" t="s">
        <v>858</v>
      </c>
      <c r="BK1217" s="180">
        <f>SUM(BK1218:BK1282)</f>
        <v>0</v>
      </c>
    </row>
    <row r="1218" spans="2:65" s="119" customFormat="1" ht="16.5" customHeight="1" x14ac:dyDescent="0.25">
      <c r="B1218" s="120"/>
      <c r="C1218" s="418" t="s">
        <v>2364</v>
      </c>
      <c r="D1218" s="418" t="s">
        <v>512</v>
      </c>
      <c r="E1218" s="419" t="s">
        <v>2622</v>
      </c>
      <c r="F1218" s="420" t="s">
        <v>2623</v>
      </c>
      <c r="G1218" s="421" t="s">
        <v>66</v>
      </c>
      <c r="H1218" s="422">
        <v>669.08</v>
      </c>
      <c r="I1218" s="423"/>
      <c r="J1218" s="423">
        <f>ROUND(I1218*H1218,2)</f>
        <v>0</v>
      </c>
      <c r="K1218" s="420" t="s">
        <v>862</v>
      </c>
      <c r="L1218" s="120"/>
      <c r="M1218" s="190" t="s">
        <v>792</v>
      </c>
      <c r="N1218" s="191" t="s">
        <v>809</v>
      </c>
      <c r="O1218" s="192">
        <v>2.4E-2</v>
      </c>
      <c r="P1218" s="192">
        <f>O1218*H1218</f>
        <v>16.057920000000003</v>
      </c>
      <c r="Q1218" s="192">
        <v>0</v>
      </c>
      <c r="R1218" s="192">
        <f>Q1218*H1218</f>
        <v>0</v>
      </c>
      <c r="S1218" s="192">
        <v>0</v>
      </c>
      <c r="T1218" s="193">
        <f>S1218*H1218</f>
        <v>0</v>
      </c>
      <c r="AR1218" s="194" t="s">
        <v>955</v>
      </c>
      <c r="AT1218" s="194" t="s">
        <v>512</v>
      </c>
      <c r="AU1218" s="194" t="s">
        <v>240</v>
      </c>
      <c r="AY1218" s="112" t="s">
        <v>858</v>
      </c>
      <c r="BE1218" s="195">
        <f>IF(N1218="základní",J1218,0)</f>
        <v>0</v>
      </c>
      <c r="BF1218" s="195">
        <f>IF(N1218="snížená",J1218,0)</f>
        <v>0</v>
      </c>
      <c r="BG1218" s="195">
        <f>IF(N1218="zákl. přenesená",J1218,0)</f>
        <v>0</v>
      </c>
      <c r="BH1218" s="195">
        <f>IF(N1218="sníž. přenesená",J1218,0)</f>
        <v>0</v>
      </c>
      <c r="BI1218" s="195">
        <f>IF(N1218="nulová",J1218,0)</f>
        <v>0</v>
      </c>
      <c r="BJ1218" s="112" t="s">
        <v>544</v>
      </c>
      <c r="BK1218" s="195">
        <f>ROUND(I1218*H1218,2)</f>
        <v>0</v>
      </c>
      <c r="BL1218" s="112" t="s">
        <v>955</v>
      </c>
      <c r="BM1218" s="194" t="s">
        <v>3718</v>
      </c>
    </row>
    <row r="1219" spans="2:65" s="119" customFormat="1" x14ac:dyDescent="0.25">
      <c r="B1219" s="120"/>
      <c r="D1219" s="196" t="s">
        <v>865</v>
      </c>
      <c r="F1219" s="197" t="s">
        <v>2625</v>
      </c>
      <c r="L1219" s="120"/>
      <c r="M1219" s="198"/>
      <c r="T1219" s="199"/>
      <c r="AT1219" s="112" t="s">
        <v>865</v>
      </c>
      <c r="AU1219" s="112" t="s">
        <v>240</v>
      </c>
    </row>
    <row r="1220" spans="2:65" s="119" customFormat="1" x14ac:dyDescent="0.25">
      <c r="B1220" s="120"/>
      <c r="D1220" s="200" t="s">
        <v>867</v>
      </c>
      <c r="F1220" s="472" t="s">
        <v>2626</v>
      </c>
      <c r="L1220" s="120"/>
      <c r="M1220" s="198"/>
      <c r="T1220" s="199"/>
      <c r="AT1220" s="112" t="s">
        <v>867</v>
      </c>
      <c r="AU1220" s="112" t="s">
        <v>240</v>
      </c>
    </row>
    <row r="1221" spans="2:65" s="209" customFormat="1" ht="11.25" x14ac:dyDescent="0.25">
      <c r="B1221" s="210"/>
      <c r="D1221" s="196" t="s">
        <v>869</v>
      </c>
      <c r="E1221" s="211" t="s">
        <v>792</v>
      </c>
      <c r="F1221" s="212" t="s">
        <v>2627</v>
      </c>
      <c r="H1221" s="211" t="s">
        <v>792</v>
      </c>
      <c r="L1221" s="210"/>
      <c r="M1221" s="213"/>
      <c r="T1221" s="214"/>
      <c r="AT1221" s="211" t="s">
        <v>869</v>
      </c>
      <c r="AU1221" s="211" t="s">
        <v>240</v>
      </c>
      <c r="AV1221" s="209" t="s">
        <v>544</v>
      </c>
      <c r="AW1221" s="209" t="s">
        <v>871</v>
      </c>
      <c r="AX1221" s="209" t="s">
        <v>857</v>
      </c>
      <c r="AY1221" s="211" t="s">
        <v>858</v>
      </c>
    </row>
    <row r="1222" spans="2:65" s="202" customFormat="1" ht="11.25" x14ac:dyDescent="0.25">
      <c r="B1222" s="203"/>
      <c r="D1222" s="196" t="s">
        <v>869</v>
      </c>
      <c r="E1222" s="204" t="s">
        <v>792</v>
      </c>
      <c r="F1222" s="205" t="s">
        <v>3719</v>
      </c>
      <c r="H1222" s="206">
        <v>93.4</v>
      </c>
      <c r="L1222" s="203"/>
      <c r="M1222" s="207"/>
      <c r="T1222" s="208"/>
      <c r="AT1222" s="204" t="s">
        <v>869</v>
      </c>
      <c r="AU1222" s="204" t="s">
        <v>240</v>
      </c>
      <c r="AV1222" s="202" t="s">
        <v>240</v>
      </c>
      <c r="AW1222" s="202" t="s">
        <v>871</v>
      </c>
      <c r="AX1222" s="202" t="s">
        <v>857</v>
      </c>
      <c r="AY1222" s="204" t="s">
        <v>858</v>
      </c>
    </row>
    <row r="1223" spans="2:65" s="202" customFormat="1" ht="11.25" x14ac:dyDescent="0.25">
      <c r="B1223" s="203"/>
      <c r="D1223" s="196" t="s">
        <v>869</v>
      </c>
      <c r="E1223" s="204" t="s">
        <v>792</v>
      </c>
      <c r="F1223" s="205" t="s">
        <v>3720</v>
      </c>
      <c r="H1223" s="206">
        <v>140.66</v>
      </c>
      <c r="L1223" s="203"/>
      <c r="M1223" s="207"/>
      <c r="T1223" s="208"/>
      <c r="AT1223" s="204" t="s">
        <v>869</v>
      </c>
      <c r="AU1223" s="204" t="s">
        <v>240</v>
      </c>
      <c r="AV1223" s="202" t="s">
        <v>240</v>
      </c>
      <c r="AW1223" s="202" t="s">
        <v>871</v>
      </c>
      <c r="AX1223" s="202" t="s">
        <v>857</v>
      </c>
      <c r="AY1223" s="204" t="s">
        <v>858</v>
      </c>
    </row>
    <row r="1224" spans="2:65" s="202" customFormat="1" ht="11.25" x14ac:dyDescent="0.25">
      <c r="B1224" s="203"/>
      <c r="D1224" s="196" t="s">
        <v>869</v>
      </c>
      <c r="E1224" s="204" t="s">
        <v>792</v>
      </c>
      <c r="F1224" s="205" t="s">
        <v>3721</v>
      </c>
      <c r="H1224" s="206">
        <v>105.14</v>
      </c>
      <c r="L1224" s="203"/>
      <c r="M1224" s="207"/>
      <c r="T1224" s="208"/>
      <c r="AT1224" s="204" t="s">
        <v>869</v>
      </c>
      <c r="AU1224" s="204" t="s">
        <v>240</v>
      </c>
      <c r="AV1224" s="202" t="s">
        <v>240</v>
      </c>
      <c r="AW1224" s="202" t="s">
        <v>871</v>
      </c>
      <c r="AX1224" s="202" t="s">
        <v>857</v>
      </c>
      <c r="AY1224" s="204" t="s">
        <v>858</v>
      </c>
    </row>
    <row r="1225" spans="2:65" s="202" customFormat="1" ht="11.25" x14ac:dyDescent="0.25">
      <c r="B1225" s="203"/>
      <c r="D1225" s="196" t="s">
        <v>869</v>
      </c>
      <c r="E1225" s="204" t="s">
        <v>792</v>
      </c>
      <c r="F1225" s="205" t="s">
        <v>3722</v>
      </c>
      <c r="H1225" s="206">
        <v>101.72</v>
      </c>
      <c r="L1225" s="203"/>
      <c r="M1225" s="207"/>
      <c r="T1225" s="208"/>
      <c r="AT1225" s="204" t="s">
        <v>869</v>
      </c>
      <c r="AU1225" s="204" t="s">
        <v>240</v>
      </c>
      <c r="AV1225" s="202" t="s">
        <v>240</v>
      </c>
      <c r="AW1225" s="202" t="s">
        <v>871</v>
      </c>
      <c r="AX1225" s="202" t="s">
        <v>857</v>
      </c>
      <c r="AY1225" s="204" t="s">
        <v>858</v>
      </c>
    </row>
    <row r="1226" spans="2:65" s="202" customFormat="1" ht="11.25" x14ac:dyDescent="0.25">
      <c r="B1226" s="203"/>
      <c r="D1226" s="196" t="s">
        <v>869</v>
      </c>
      <c r="E1226" s="204" t="s">
        <v>792</v>
      </c>
      <c r="F1226" s="205" t="s">
        <v>3723</v>
      </c>
      <c r="H1226" s="206">
        <v>101.72</v>
      </c>
      <c r="L1226" s="203"/>
      <c r="M1226" s="207"/>
      <c r="T1226" s="208"/>
      <c r="AT1226" s="204" t="s">
        <v>869</v>
      </c>
      <c r="AU1226" s="204" t="s">
        <v>240</v>
      </c>
      <c r="AV1226" s="202" t="s">
        <v>240</v>
      </c>
      <c r="AW1226" s="202" t="s">
        <v>871</v>
      </c>
      <c r="AX1226" s="202" t="s">
        <v>857</v>
      </c>
      <c r="AY1226" s="204" t="s">
        <v>858</v>
      </c>
    </row>
    <row r="1227" spans="2:65" s="202" customFormat="1" ht="11.25" x14ac:dyDescent="0.25">
      <c r="B1227" s="203"/>
      <c r="D1227" s="196" t="s">
        <v>869</v>
      </c>
      <c r="E1227" s="204" t="s">
        <v>792</v>
      </c>
      <c r="F1227" s="205" t="s">
        <v>3724</v>
      </c>
      <c r="H1227" s="206">
        <v>126.44</v>
      </c>
      <c r="L1227" s="203"/>
      <c r="M1227" s="207"/>
      <c r="T1227" s="208"/>
      <c r="AT1227" s="204" t="s">
        <v>869</v>
      </c>
      <c r="AU1227" s="204" t="s">
        <v>240</v>
      </c>
      <c r="AV1227" s="202" t="s">
        <v>240</v>
      </c>
      <c r="AW1227" s="202" t="s">
        <v>871</v>
      </c>
      <c r="AX1227" s="202" t="s">
        <v>857</v>
      </c>
      <c r="AY1227" s="204" t="s">
        <v>858</v>
      </c>
    </row>
    <row r="1228" spans="2:65" s="119" customFormat="1" ht="24.2" customHeight="1" x14ac:dyDescent="0.25">
      <c r="B1228" s="120"/>
      <c r="C1228" s="418" t="s">
        <v>2369</v>
      </c>
      <c r="D1228" s="418" t="s">
        <v>512</v>
      </c>
      <c r="E1228" s="419" t="s">
        <v>219</v>
      </c>
      <c r="F1228" s="420" t="s">
        <v>220</v>
      </c>
      <c r="G1228" s="421" t="s">
        <v>66</v>
      </c>
      <c r="H1228" s="422">
        <v>669.08</v>
      </c>
      <c r="I1228" s="423"/>
      <c r="J1228" s="423">
        <f>ROUND(I1228*H1228,2)</f>
        <v>0</v>
      </c>
      <c r="K1228" s="420" t="s">
        <v>862</v>
      </c>
      <c r="L1228" s="120"/>
      <c r="M1228" s="190" t="s">
        <v>792</v>
      </c>
      <c r="N1228" s="191" t="s">
        <v>809</v>
      </c>
      <c r="O1228" s="192">
        <v>5.8000000000000003E-2</v>
      </c>
      <c r="P1228" s="192">
        <f>O1228*H1228</f>
        <v>38.806640000000002</v>
      </c>
      <c r="Q1228" s="192">
        <v>3.0000000000000001E-5</v>
      </c>
      <c r="R1228" s="192">
        <f>Q1228*H1228</f>
        <v>2.0072400000000001E-2</v>
      </c>
      <c r="S1228" s="192">
        <v>0</v>
      </c>
      <c r="T1228" s="193">
        <f>S1228*H1228</f>
        <v>0</v>
      </c>
      <c r="AR1228" s="194" t="s">
        <v>955</v>
      </c>
      <c r="AT1228" s="194" t="s">
        <v>512</v>
      </c>
      <c r="AU1228" s="194" t="s">
        <v>240</v>
      </c>
      <c r="AY1228" s="112" t="s">
        <v>858</v>
      </c>
      <c r="BE1228" s="195">
        <f>IF(N1228="základní",J1228,0)</f>
        <v>0</v>
      </c>
      <c r="BF1228" s="195">
        <f>IF(N1228="snížená",J1228,0)</f>
        <v>0</v>
      </c>
      <c r="BG1228" s="195">
        <f>IF(N1228="zákl. přenesená",J1228,0)</f>
        <v>0</v>
      </c>
      <c r="BH1228" s="195">
        <f>IF(N1228="sníž. přenesená",J1228,0)</f>
        <v>0</v>
      </c>
      <c r="BI1228" s="195">
        <f>IF(N1228="nulová",J1228,0)</f>
        <v>0</v>
      </c>
      <c r="BJ1228" s="112" t="s">
        <v>544</v>
      </c>
      <c r="BK1228" s="195">
        <f>ROUND(I1228*H1228,2)</f>
        <v>0</v>
      </c>
      <c r="BL1228" s="112" t="s">
        <v>955</v>
      </c>
      <c r="BM1228" s="194" t="s">
        <v>3725</v>
      </c>
    </row>
    <row r="1229" spans="2:65" s="119" customFormat="1" ht="19.5" x14ac:dyDescent="0.25">
      <c r="B1229" s="120"/>
      <c r="D1229" s="196" t="s">
        <v>865</v>
      </c>
      <c r="F1229" s="197" t="s">
        <v>2634</v>
      </c>
      <c r="L1229" s="120"/>
      <c r="M1229" s="198"/>
      <c r="T1229" s="199"/>
      <c r="AT1229" s="112" t="s">
        <v>865</v>
      </c>
      <c r="AU1229" s="112" t="s">
        <v>240</v>
      </c>
    </row>
    <row r="1230" spans="2:65" s="119" customFormat="1" x14ac:dyDescent="0.25">
      <c r="B1230" s="120"/>
      <c r="D1230" s="200" t="s">
        <v>867</v>
      </c>
      <c r="F1230" s="472" t="s">
        <v>2635</v>
      </c>
      <c r="L1230" s="120"/>
      <c r="M1230" s="198"/>
      <c r="T1230" s="199"/>
      <c r="AT1230" s="112" t="s">
        <v>867</v>
      </c>
      <c r="AU1230" s="112" t="s">
        <v>240</v>
      </c>
    </row>
    <row r="1231" spans="2:65" s="209" customFormat="1" ht="11.25" x14ac:dyDescent="0.25">
      <c r="B1231" s="210"/>
      <c r="D1231" s="196" t="s">
        <v>869</v>
      </c>
      <c r="E1231" s="211" t="s">
        <v>792</v>
      </c>
      <c r="F1231" s="212" t="s">
        <v>2627</v>
      </c>
      <c r="H1231" s="211" t="s">
        <v>792</v>
      </c>
      <c r="L1231" s="210"/>
      <c r="M1231" s="213"/>
      <c r="T1231" s="214"/>
      <c r="AT1231" s="211" t="s">
        <v>869</v>
      </c>
      <c r="AU1231" s="211" t="s">
        <v>240</v>
      </c>
      <c r="AV1231" s="209" t="s">
        <v>544</v>
      </c>
      <c r="AW1231" s="209" t="s">
        <v>871</v>
      </c>
      <c r="AX1231" s="209" t="s">
        <v>857</v>
      </c>
      <c r="AY1231" s="211" t="s">
        <v>858</v>
      </c>
    </row>
    <row r="1232" spans="2:65" s="202" customFormat="1" ht="11.25" x14ac:dyDescent="0.25">
      <c r="B1232" s="203"/>
      <c r="D1232" s="196" t="s">
        <v>869</v>
      </c>
      <c r="E1232" s="204" t="s">
        <v>792</v>
      </c>
      <c r="F1232" s="205" t="s">
        <v>3719</v>
      </c>
      <c r="H1232" s="206">
        <v>93.4</v>
      </c>
      <c r="L1232" s="203"/>
      <c r="M1232" s="207"/>
      <c r="T1232" s="208"/>
      <c r="AT1232" s="204" t="s">
        <v>869</v>
      </c>
      <c r="AU1232" s="204" t="s">
        <v>240</v>
      </c>
      <c r="AV1232" s="202" t="s">
        <v>240</v>
      </c>
      <c r="AW1232" s="202" t="s">
        <v>871</v>
      </c>
      <c r="AX1232" s="202" t="s">
        <v>857</v>
      </c>
      <c r="AY1232" s="204" t="s">
        <v>858</v>
      </c>
    </row>
    <row r="1233" spans="2:65" s="202" customFormat="1" ht="11.25" x14ac:dyDescent="0.25">
      <c r="B1233" s="203"/>
      <c r="D1233" s="196" t="s">
        <v>869</v>
      </c>
      <c r="E1233" s="204" t="s">
        <v>792</v>
      </c>
      <c r="F1233" s="205" t="s">
        <v>3720</v>
      </c>
      <c r="H1233" s="206">
        <v>140.66</v>
      </c>
      <c r="L1233" s="203"/>
      <c r="M1233" s="207"/>
      <c r="T1233" s="208"/>
      <c r="AT1233" s="204" t="s">
        <v>869</v>
      </c>
      <c r="AU1233" s="204" t="s">
        <v>240</v>
      </c>
      <c r="AV1233" s="202" t="s">
        <v>240</v>
      </c>
      <c r="AW1233" s="202" t="s">
        <v>871</v>
      </c>
      <c r="AX1233" s="202" t="s">
        <v>857</v>
      </c>
      <c r="AY1233" s="204" t="s">
        <v>858</v>
      </c>
    </row>
    <row r="1234" spans="2:65" s="202" customFormat="1" ht="11.25" x14ac:dyDescent="0.25">
      <c r="B1234" s="203"/>
      <c r="D1234" s="196" t="s">
        <v>869</v>
      </c>
      <c r="E1234" s="204" t="s">
        <v>792</v>
      </c>
      <c r="F1234" s="205" t="s">
        <v>3721</v>
      </c>
      <c r="H1234" s="206">
        <v>105.14</v>
      </c>
      <c r="L1234" s="203"/>
      <c r="M1234" s="207"/>
      <c r="T1234" s="208"/>
      <c r="AT1234" s="204" t="s">
        <v>869</v>
      </c>
      <c r="AU1234" s="204" t="s">
        <v>240</v>
      </c>
      <c r="AV1234" s="202" t="s">
        <v>240</v>
      </c>
      <c r="AW1234" s="202" t="s">
        <v>871</v>
      </c>
      <c r="AX1234" s="202" t="s">
        <v>857</v>
      </c>
      <c r="AY1234" s="204" t="s">
        <v>858</v>
      </c>
    </row>
    <row r="1235" spans="2:65" s="202" customFormat="1" ht="11.25" x14ac:dyDescent="0.25">
      <c r="B1235" s="203"/>
      <c r="D1235" s="196" t="s">
        <v>869</v>
      </c>
      <c r="E1235" s="204" t="s">
        <v>792</v>
      </c>
      <c r="F1235" s="205" t="s">
        <v>3722</v>
      </c>
      <c r="H1235" s="206">
        <v>101.72</v>
      </c>
      <c r="L1235" s="203"/>
      <c r="M1235" s="207"/>
      <c r="T1235" s="208"/>
      <c r="AT1235" s="204" t="s">
        <v>869</v>
      </c>
      <c r="AU1235" s="204" t="s">
        <v>240</v>
      </c>
      <c r="AV1235" s="202" t="s">
        <v>240</v>
      </c>
      <c r="AW1235" s="202" t="s">
        <v>871</v>
      </c>
      <c r="AX1235" s="202" t="s">
        <v>857</v>
      </c>
      <c r="AY1235" s="204" t="s">
        <v>858</v>
      </c>
    </row>
    <row r="1236" spans="2:65" s="202" customFormat="1" ht="11.25" x14ac:dyDescent="0.25">
      <c r="B1236" s="203"/>
      <c r="D1236" s="196" t="s">
        <v>869</v>
      </c>
      <c r="E1236" s="204" t="s">
        <v>792</v>
      </c>
      <c r="F1236" s="205" t="s">
        <v>3723</v>
      </c>
      <c r="H1236" s="206">
        <v>101.72</v>
      </c>
      <c r="L1236" s="203"/>
      <c r="M1236" s="207"/>
      <c r="T1236" s="208"/>
      <c r="AT1236" s="204" t="s">
        <v>869</v>
      </c>
      <c r="AU1236" s="204" t="s">
        <v>240</v>
      </c>
      <c r="AV1236" s="202" t="s">
        <v>240</v>
      </c>
      <c r="AW1236" s="202" t="s">
        <v>871</v>
      </c>
      <c r="AX1236" s="202" t="s">
        <v>857</v>
      </c>
      <c r="AY1236" s="204" t="s">
        <v>858</v>
      </c>
    </row>
    <row r="1237" spans="2:65" s="202" customFormat="1" ht="11.25" x14ac:dyDescent="0.25">
      <c r="B1237" s="203"/>
      <c r="D1237" s="196" t="s">
        <v>869</v>
      </c>
      <c r="E1237" s="204" t="s">
        <v>792</v>
      </c>
      <c r="F1237" s="205" t="s">
        <v>3724</v>
      </c>
      <c r="H1237" s="206">
        <v>126.44</v>
      </c>
      <c r="L1237" s="203"/>
      <c r="M1237" s="207"/>
      <c r="T1237" s="208"/>
      <c r="AT1237" s="204" t="s">
        <v>869</v>
      </c>
      <c r="AU1237" s="204" t="s">
        <v>240</v>
      </c>
      <c r="AV1237" s="202" t="s">
        <v>240</v>
      </c>
      <c r="AW1237" s="202" t="s">
        <v>871</v>
      </c>
      <c r="AX1237" s="202" t="s">
        <v>857</v>
      </c>
      <c r="AY1237" s="204" t="s">
        <v>858</v>
      </c>
    </row>
    <row r="1238" spans="2:65" s="119" customFormat="1" ht="33" customHeight="1" x14ac:dyDescent="0.25">
      <c r="B1238" s="120"/>
      <c r="C1238" s="418" t="s">
        <v>2373</v>
      </c>
      <c r="D1238" s="418" t="s">
        <v>512</v>
      </c>
      <c r="E1238" s="419" t="s">
        <v>2637</v>
      </c>
      <c r="F1238" s="420" t="s">
        <v>2638</v>
      </c>
      <c r="G1238" s="421" t="s">
        <v>66</v>
      </c>
      <c r="H1238" s="422">
        <v>334.54</v>
      </c>
      <c r="I1238" s="423"/>
      <c r="J1238" s="423">
        <f>ROUND(I1238*H1238,2)</f>
        <v>0</v>
      </c>
      <c r="K1238" s="420" t="s">
        <v>862</v>
      </c>
      <c r="L1238" s="120"/>
      <c r="M1238" s="190" t="s">
        <v>792</v>
      </c>
      <c r="N1238" s="191" t="s">
        <v>809</v>
      </c>
      <c r="O1238" s="192">
        <v>0.245</v>
      </c>
      <c r="P1238" s="192">
        <f>O1238*H1238</f>
        <v>81.962299999999999</v>
      </c>
      <c r="Q1238" s="192">
        <v>7.4999999999999997E-3</v>
      </c>
      <c r="R1238" s="192">
        <f>Q1238*H1238</f>
        <v>2.5090500000000002</v>
      </c>
      <c r="S1238" s="192">
        <v>0</v>
      </c>
      <c r="T1238" s="193">
        <f>S1238*H1238</f>
        <v>0</v>
      </c>
      <c r="AR1238" s="194" t="s">
        <v>955</v>
      </c>
      <c r="AT1238" s="194" t="s">
        <v>512</v>
      </c>
      <c r="AU1238" s="194" t="s">
        <v>240</v>
      </c>
      <c r="AY1238" s="112" t="s">
        <v>858</v>
      </c>
      <c r="BE1238" s="195">
        <f>IF(N1238="základní",J1238,0)</f>
        <v>0</v>
      </c>
      <c r="BF1238" s="195">
        <f>IF(N1238="snížená",J1238,0)</f>
        <v>0</v>
      </c>
      <c r="BG1238" s="195">
        <f>IF(N1238="zákl. přenesená",J1238,0)</f>
        <v>0</v>
      </c>
      <c r="BH1238" s="195">
        <f>IF(N1238="sníž. přenesená",J1238,0)</f>
        <v>0</v>
      </c>
      <c r="BI1238" s="195">
        <f>IF(N1238="nulová",J1238,0)</f>
        <v>0</v>
      </c>
      <c r="BJ1238" s="112" t="s">
        <v>544</v>
      </c>
      <c r="BK1238" s="195">
        <f>ROUND(I1238*H1238,2)</f>
        <v>0</v>
      </c>
      <c r="BL1238" s="112" t="s">
        <v>955</v>
      </c>
      <c r="BM1238" s="194" t="s">
        <v>3726</v>
      </c>
    </row>
    <row r="1239" spans="2:65" s="119" customFormat="1" ht="29.25" x14ac:dyDescent="0.25">
      <c r="B1239" s="120"/>
      <c r="D1239" s="196" t="s">
        <v>865</v>
      </c>
      <c r="F1239" s="197" t="s">
        <v>2640</v>
      </c>
      <c r="L1239" s="120"/>
      <c r="M1239" s="198"/>
      <c r="T1239" s="199"/>
      <c r="AT1239" s="112" t="s">
        <v>865</v>
      </c>
      <c r="AU1239" s="112" t="s">
        <v>240</v>
      </c>
    </row>
    <row r="1240" spans="2:65" s="119" customFormat="1" x14ac:dyDescent="0.25">
      <c r="B1240" s="120"/>
      <c r="D1240" s="200" t="s">
        <v>867</v>
      </c>
      <c r="F1240" s="472" t="s">
        <v>2641</v>
      </c>
      <c r="L1240" s="120"/>
      <c r="M1240" s="198"/>
      <c r="T1240" s="199"/>
      <c r="AT1240" s="112" t="s">
        <v>867</v>
      </c>
      <c r="AU1240" s="112" t="s">
        <v>240</v>
      </c>
    </row>
    <row r="1241" spans="2:65" s="202" customFormat="1" ht="11.25" x14ac:dyDescent="0.25">
      <c r="B1241" s="203"/>
      <c r="D1241" s="196" t="s">
        <v>869</v>
      </c>
      <c r="E1241" s="204" t="s">
        <v>792</v>
      </c>
      <c r="F1241" s="205" t="s">
        <v>3513</v>
      </c>
      <c r="H1241" s="206">
        <v>46.7</v>
      </c>
      <c r="L1241" s="203"/>
      <c r="M1241" s="207"/>
      <c r="T1241" s="208"/>
      <c r="AT1241" s="204" t="s">
        <v>869</v>
      </c>
      <c r="AU1241" s="204" t="s">
        <v>240</v>
      </c>
      <c r="AV1241" s="202" t="s">
        <v>240</v>
      </c>
      <c r="AW1241" s="202" t="s">
        <v>871</v>
      </c>
      <c r="AX1241" s="202" t="s">
        <v>857</v>
      </c>
      <c r="AY1241" s="204" t="s">
        <v>858</v>
      </c>
    </row>
    <row r="1242" spans="2:65" s="202" customFormat="1" ht="11.25" x14ac:dyDescent="0.25">
      <c r="B1242" s="203"/>
      <c r="D1242" s="196" t="s">
        <v>869</v>
      </c>
      <c r="E1242" s="204" t="s">
        <v>792</v>
      </c>
      <c r="F1242" s="205" t="s">
        <v>3506</v>
      </c>
      <c r="H1242" s="206">
        <v>70.33</v>
      </c>
      <c r="L1242" s="203"/>
      <c r="M1242" s="207"/>
      <c r="T1242" s="208"/>
      <c r="AT1242" s="204" t="s">
        <v>869</v>
      </c>
      <c r="AU1242" s="204" t="s">
        <v>240</v>
      </c>
      <c r="AV1242" s="202" t="s">
        <v>240</v>
      </c>
      <c r="AW1242" s="202" t="s">
        <v>871</v>
      </c>
      <c r="AX1242" s="202" t="s">
        <v>857</v>
      </c>
      <c r="AY1242" s="204" t="s">
        <v>858</v>
      </c>
    </row>
    <row r="1243" spans="2:65" s="202" customFormat="1" ht="11.25" x14ac:dyDescent="0.25">
      <c r="B1243" s="203"/>
      <c r="D1243" s="196" t="s">
        <v>869</v>
      </c>
      <c r="E1243" s="204" t="s">
        <v>792</v>
      </c>
      <c r="F1243" s="205" t="s">
        <v>3507</v>
      </c>
      <c r="H1243" s="206">
        <v>52.57</v>
      </c>
      <c r="L1243" s="203"/>
      <c r="M1243" s="207"/>
      <c r="T1243" s="208"/>
      <c r="AT1243" s="204" t="s">
        <v>869</v>
      </c>
      <c r="AU1243" s="204" t="s">
        <v>240</v>
      </c>
      <c r="AV1243" s="202" t="s">
        <v>240</v>
      </c>
      <c r="AW1243" s="202" t="s">
        <v>871</v>
      </c>
      <c r="AX1243" s="202" t="s">
        <v>857</v>
      </c>
      <c r="AY1243" s="204" t="s">
        <v>858</v>
      </c>
    </row>
    <row r="1244" spans="2:65" s="202" customFormat="1" ht="11.25" x14ac:dyDescent="0.25">
      <c r="B1244" s="203"/>
      <c r="D1244" s="196" t="s">
        <v>869</v>
      </c>
      <c r="E1244" s="204" t="s">
        <v>792</v>
      </c>
      <c r="F1244" s="205" t="s">
        <v>3508</v>
      </c>
      <c r="H1244" s="206">
        <v>50.86</v>
      </c>
      <c r="L1244" s="203"/>
      <c r="M1244" s="207"/>
      <c r="T1244" s="208"/>
      <c r="AT1244" s="204" t="s">
        <v>869</v>
      </c>
      <c r="AU1244" s="204" t="s">
        <v>240</v>
      </c>
      <c r="AV1244" s="202" t="s">
        <v>240</v>
      </c>
      <c r="AW1244" s="202" t="s">
        <v>871</v>
      </c>
      <c r="AX1244" s="202" t="s">
        <v>857</v>
      </c>
      <c r="AY1244" s="204" t="s">
        <v>858</v>
      </c>
    </row>
    <row r="1245" spans="2:65" s="202" customFormat="1" ht="11.25" x14ac:dyDescent="0.25">
      <c r="B1245" s="203"/>
      <c r="D1245" s="196" t="s">
        <v>869</v>
      </c>
      <c r="E1245" s="204" t="s">
        <v>792</v>
      </c>
      <c r="F1245" s="205" t="s">
        <v>3509</v>
      </c>
      <c r="H1245" s="206">
        <v>50.86</v>
      </c>
      <c r="L1245" s="203"/>
      <c r="M1245" s="207"/>
      <c r="T1245" s="208"/>
      <c r="AT1245" s="204" t="s">
        <v>869</v>
      </c>
      <c r="AU1245" s="204" t="s">
        <v>240</v>
      </c>
      <c r="AV1245" s="202" t="s">
        <v>240</v>
      </c>
      <c r="AW1245" s="202" t="s">
        <v>871</v>
      </c>
      <c r="AX1245" s="202" t="s">
        <v>857</v>
      </c>
      <c r="AY1245" s="204" t="s">
        <v>858</v>
      </c>
    </row>
    <row r="1246" spans="2:65" s="202" customFormat="1" ht="11.25" x14ac:dyDescent="0.25">
      <c r="B1246" s="203"/>
      <c r="D1246" s="196" t="s">
        <v>869</v>
      </c>
      <c r="E1246" s="204" t="s">
        <v>792</v>
      </c>
      <c r="F1246" s="205" t="s">
        <v>3510</v>
      </c>
      <c r="H1246" s="206">
        <v>63.22</v>
      </c>
      <c r="L1246" s="203"/>
      <c r="M1246" s="207"/>
      <c r="T1246" s="208"/>
      <c r="AT1246" s="204" t="s">
        <v>869</v>
      </c>
      <c r="AU1246" s="204" t="s">
        <v>240</v>
      </c>
      <c r="AV1246" s="202" t="s">
        <v>240</v>
      </c>
      <c r="AW1246" s="202" t="s">
        <v>871</v>
      </c>
      <c r="AX1246" s="202" t="s">
        <v>857</v>
      </c>
      <c r="AY1246" s="204" t="s">
        <v>858</v>
      </c>
    </row>
    <row r="1247" spans="2:65" s="119" customFormat="1" ht="16.5" customHeight="1" x14ac:dyDescent="0.25">
      <c r="B1247" s="120"/>
      <c r="C1247" s="418" t="s">
        <v>2377</v>
      </c>
      <c r="D1247" s="418" t="s">
        <v>512</v>
      </c>
      <c r="E1247" s="419" t="s">
        <v>2643</v>
      </c>
      <c r="F1247" s="420" t="s">
        <v>2644</v>
      </c>
      <c r="G1247" s="421" t="s">
        <v>66</v>
      </c>
      <c r="H1247" s="422">
        <v>334.54</v>
      </c>
      <c r="I1247" s="423"/>
      <c r="J1247" s="423">
        <f>ROUND(I1247*H1247,2)</f>
        <v>0</v>
      </c>
      <c r="K1247" s="420" t="s">
        <v>862</v>
      </c>
      <c r="L1247" s="120"/>
      <c r="M1247" s="190" t="s">
        <v>792</v>
      </c>
      <c r="N1247" s="191" t="s">
        <v>809</v>
      </c>
      <c r="O1247" s="192">
        <v>0.16</v>
      </c>
      <c r="P1247" s="192">
        <f>O1247*H1247</f>
        <v>53.526400000000002</v>
      </c>
      <c r="Q1247" s="192">
        <v>6.9999999999999999E-4</v>
      </c>
      <c r="R1247" s="192">
        <f>Q1247*H1247</f>
        <v>0.23417800000000003</v>
      </c>
      <c r="S1247" s="192">
        <v>0</v>
      </c>
      <c r="T1247" s="193">
        <f>S1247*H1247</f>
        <v>0</v>
      </c>
      <c r="AR1247" s="194" t="s">
        <v>955</v>
      </c>
      <c r="AT1247" s="194" t="s">
        <v>512</v>
      </c>
      <c r="AU1247" s="194" t="s">
        <v>240</v>
      </c>
      <c r="AY1247" s="112" t="s">
        <v>858</v>
      </c>
      <c r="BE1247" s="195">
        <f>IF(N1247="základní",J1247,0)</f>
        <v>0</v>
      </c>
      <c r="BF1247" s="195">
        <f>IF(N1247="snížená",J1247,0)</f>
        <v>0</v>
      </c>
      <c r="BG1247" s="195">
        <f>IF(N1247="zákl. přenesená",J1247,0)</f>
        <v>0</v>
      </c>
      <c r="BH1247" s="195">
        <f>IF(N1247="sníž. přenesená",J1247,0)</f>
        <v>0</v>
      </c>
      <c r="BI1247" s="195">
        <f>IF(N1247="nulová",J1247,0)</f>
        <v>0</v>
      </c>
      <c r="BJ1247" s="112" t="s">
        <v>544</v>
      </c>
      <c r="BK1247" s="195">
        <f>ROUND(I1247*H1247,2)</f>
        <v>0</v>
      </c>
      <c r="BL1247" s="112" t="s">
        <v>955</v>
      </c>
      <c r="BM1247" s="194" t="s">
        <v>3727</v>
      </c>
    </row>
    <row r="1248" spans="2:65" s="119" customFormat="1" ht="19.5" x14ac:dyDescent="0.25">
      <c r="B1248" s="120"/>
      <c r="D1248" s="196" t="s">
        <v>865</v>
      </c>
      <c r="F1248" s="197" t="s">
        <v>2646</v>
      </c>
      <c r="L1248" s="120"/>
      <c r="M1248" s="198"/>
      <c r="T1248" s="199"/>
      <c r="AT1248" s="112" t="s">
        <v>865</v>
      </c>
      <c r="AU1248" s="112" t="s">
        <v>240</v>
      </c>
    </row>
    <row r="1249" spans="2:65" s="119" customFormat="1" x14ac:dyDescent="0.25">
      <c r="B1249" s="120"/>
      <c r="D1249" s="200" t="s">
        <v>867</v>
      </c>
      <c r="F1249" s="472" t="s">
        <v>2647</v>
      </c>
      <c r="L1249" s="120"/>
      <c r="M1249" s="198"/>
      <c r="T1249" s="199"/>
      <c r="AT1249" s="112" t="s">
        <v>867</v>
      </c>
      <c r="AU1249" s="112" t="s">
        <v>240</v>
      </c>
    </row>
    <row r="1250" spans="2:65" s="202" customFormat="1" ht="11.25" x14ac:dyDescent="0.25">
      <c r="B1250" s="203"/>
      <c r="D1250" s="196" t="s">
        <v>869</v>
      </c>
      <c r="E1250" s="204" t="s">
        <v>792</v>
      </c>
      <c r="F1250" s="205" t="s">
        <v>3513</v>
      </c>
      <c r="H1250" s="206">
        <v>46.7</v>
      </c>
      <c r="L1250" s="203"/>
      <c r="M1250" s="207"/>
      <c r="T1250" s="208"/>
      <c r="AT1250" s="204" t="s">
        <v>869</v>
      </c>
      <c r="AU1250" s="204" t="s">
        <v>240</v>
      </c>
      <c r="AV1250" s="202" t="s">
        <v>240</v>
      </c>
      <c r="AW1250" s="202" t="s">
        <v>871</v>
      </c>
      <c r="AX1250" s="202" t="s">
        <v>857</v>
      </c>
      <c r="AY1250" s="204" t="s">
        <v>858</v>
      </c>
    </row>
    <row r="1251" spans="2:65" s="202" customFormat="1" ht="11.25" x14ac:dyDescent="0.25">
      <c r="B1251" s="203"/>
      <c r="D1251" s="196" t="s">
        <v>869</v>
      </c>
      <c r="E1251" s="204" t="s">
        <v>792</v>
      </c>
      <c r="F1251" s="205" t="s">
        <v>3506</v>
      </c>
      <c r="H1251" s="206">
        <v>70.33</v>
      </c>
      <c r="L1251" s="203"/>
      <c r="M1251" s="207"/>
      <c r="T1251" s="208"/>
      <c r="AT1251" s="204" t="s">
        <v>869</v>
      </c>
      <c r="AU1251" s="204" t="s">
        <v>240</v>
      </c>
      <c r="AV1251" s="202" t="s">
        <v>240</v>
      </c>
      <c r="AW1251" s="202" t="s">
        <v>871</v>
      </c>
      <c r="AX1251" s="202" t="s">
        <v>857</v>
      </c>
      <c r="AY1251" s="204" t="s">
        <v>858</v>
      </c>
    </row>
    <row r="1252" spans="2:65" s="202" customFormat="1" ht="11.25" x14ac:dyDescent="0.25">
      <c r="B1252" s="203"/>
      <c r="D1252" s="196" t="s">
        <v>869</v>
      </c>
      <c r="E1252" s="204" t="s">
        <v>792</v>
      </c>
      <c r="F1252" s="205" t="s">
        <v>3507</v>
      </c>
      <c r="H1252" s="206">
        <v>52.57</v>
      </c>
      <c r="L1252" s="203"/>
      <c r="M1252" s="207"/>
      <c r="T1252" s="208"/>
      <c r="AT1252" s="204" t="s">
        <v>869</v>
      </c>
      <c r="AU1252" s="204" t="s">
        <v>240</v>
      </c>
      <c r="AV1252" s="202" t="s">
        <v>240</v>
      </c>
      <c r="AW1252" s="202" t="s">
        <v>871</v>
      </c>
      <c r="AX1252" s="202" t="s">
        <v>857</v>
      </c>
      <c r="AY1252" s="204" t="s">
        <v>858</v>
      </c>
    </row>
    <row r="1253" spans="2:65" s="202" customFormat="1" ht="11.25" x14ac:dyDescent="0.25">
      <c r="B1253" s="203"/>
      <c r="D1253" s="196" t="s">
        <v>869</v>
      </c>
      <c r="E1253" s="204" t="s">
        <v>792</v>
      </c>
      <c r="F1253" s="205" t="s">
        <v>3508</v>
      </c>
      <c r="H1253" s="206">
        <v>50.86</v>
      </c>
      <c r="L1253" s="203"/>
      <c r="M1253" s="207"/>
      <c r="T1253" s="208"/>
      <c r="AT1253" s="204" t="s">
        <v>869</v>
      </c>
      <c r="AU1253" s="204" t="s">
        <v>240</v>
      </c>
      <c r="AV1253" s="202" t="s">
        <v>240</v>
      </c>
      <c r="AW1253" s="202" t="s">
        <v>871</v>
      </c>
      <c r="AX1253" s="202" t="s">
        <v>857</v>
      </c>
      <c r="AY1253" s="204" t="s">
        <v>858</v>
      </c>
    </row>
    <row r="1254" spans="2:65" s="202" customFormat="1" ht="11.25" x14ac:dyDescent="0.25">
      <c r="B1254" s="203"/>
      <c r="D1254" s="196" t="s">
        <v>869</v>
      </c>
      <c r="E1254" s="204" t="s">
        <v>792</v>
      </c>
      <c r="F1254" s="205" t="s">
        <v>3509</v>
      </c>
      <c r="H1254" s="206">
        <v>50.86</v>
      </c>
      <c r="L1254" s="203"/>
      <c r="M1254" s="207"/>
      <c r="T1254" s="208"/>
      <c r="AT1254" s="204" t="s">
        <v>869</v>
      </c>
      <c r="AU1254" s="204" t="s">
        <v>240</v>
      </c>
      <c r="AV1254" s="202" t="s">
        <v>240</v>
      </c>
      <c r="AW1254" s="202" t="s">
        <v>871</v>
      </c>
      <c r="AX1254" s="202" t="s">
        <v>857</v>
      </c>
      <c r="AY1254" s="204" t="s">
        <v>858</v>
      </c>
    </row>
    <row r="1255" spans="2:65" s="202" customFormat="1" ht="11.25" x14ac:dyDescent="0.25">
      <c r="B1255" s="203"/>
      <c r="D1255" s="196" t="s">
        <v>869</v>
      </c>
      <c r="E1255" s="204" t="s">
        <v>792</v>
      </c>
      <c r="F1255" s="205" t="s">
        <v>3510</v>
      </c>
      <c r="H1255" s="206">
        <v>63.22</v>
      </c>
      <c r="L1255" s="203"/>
      <c r="M1255" s="207"/>
      <c r="T1255" s="208"/>
      <c r="AT1255" s="204" t="s">
        <v>869</v>
      </c>
      <c r="AU1255" s="204" t="s">
        <v>240</v>
      </c>
      <c r="AV1255" s="202" t="s">
        <v>240</v>
      </c>
      <c r="AW1255" s="202" t="s">
        <v>871</v>
      </c>
      <c r="AX1255" s="202" t="s">
        <v>857</v>
      </c>
      <c r="AY1255" s="204" t="s">
        <v>858</v>
      </c>
    </row>
    <row r="1256" spans="2:65" s="119" customFormat="1" ht="37.9" customHeight="1" x14ac:dyDescent="0.25">
      <c r="B1256" s="120"/>
      <c r="C1256" s="432" t="s">
        <v>2381</v>
      </c>
      <c r="D1256" s="432" t="s">
        <v>932</v>
      </c>
      <c r="E1256" s="433" t="s">
        <v>2649</v>
      </c>
      <c r="F1256" s="434" t="s">
        <v>2650</v>
      </c>
      <c r="G1256" s="435" t="s">
        <v>66</v>
      </c>
      <c r="H1256" s="436">
        <v>367.99400000000003</v>
      </c>
      <c r="I1256" s="437"/>
      <c r="J1256" s="437">
        <f>ROUND(I1256*H1256,2)</f>
        <v>0</v>
      </c>
      <c r="K1256" s="434" t="s">
        <v>862</v>
      </c>
      <c r="L1256" s="215"/>
      <c r="M1256" s="216" t="s">
        <v>792</v>
      </c>
      <c r="N1256" s="217" t="s">
        <v>809</v>
      </c>
      <c r="O1256" s="192">
        <v>0</v>
      </c>
      <c r="P1256" s="192">
        <f>O1256*H1256</f>
        <v>0</v>
      </c>
      <c r="Q1256" s="192">
        <v>3.2000000000000002E-3</v>
      </c>
      <c r="R1256" s="192">
        <f>Q1256*H1256</f>
        <v>1.1775808000000001</v>
      </c>
      <c r="S1256" s="192">
        <v>0</v>
      </c>
      <c r="T1256" s="193">
        <f>S1256*H1256</f>
        <v>0</v>
      </c>
      <c r="AR1256" s="194" t="s">
        <v>1063</v>
      </c>
      <c r="AT1256" s="194" t="s">
        <v>932</v>
      </c>
      <c r="AU1256" s="194" t="s">
        <v>240</v>
      </c>
      <c r="AY1256" s="112" t="s">
        <v>858</v>
      </c>
      <c r="BE1256" s="195">
        <f>IF(N1256="základní",J1256,0)</f>
        <v>0</v>
      </c>
      <c r="BF1256" s="195">
        <f>IF(N1256="snížená",J1256,0)</f>
        <v>0</v>
      </c>
      <c r="BG1256" s="195">
        <f>IF(N1256="zákl. přenesená",J1256,0)</f>
        <v>0</v>
      </c>
      <c r="BH1256" s="195">
        <f>IF(N1256="sníž. přenesená",J1256,0)</f>
        <v>0</v>
      </c>
      <c r="BI1256" s="195">
        <f>IF(N1256="nulová",J1256,0)</f>
        <v>0</v>
      </c>
      <c r="BJ1256" s="112" t="s">
        <v>544</v>
      </c>
      <c r="BK1256" s="195">
        <f>ROUND(I1256*H1256,2)</f>
        <v>0</v>
      </c>
      <c r="BL1256" s="112" t="s">
        <v>955</v>
      </c>
      <c r="BM1256" s="194" t="s">
        <v>3728</v>
      </c>
    </row>
    <row r="1257" spans="2:65" s="119" customFormat="1" ht="19.5" x14ac:dyDescent="0.25">
      <c r="B1257" s="120"/>
      <c r="D1257" s="196" t="s">
        <v>865</v>
      </c>
      <c r="F1257" s="197" t="s">
        <v>2650</v>
      </c>
      <c r="L1257" s="120"/>
      <c r="M1257" s="198"/>
      <c r="T1257" s="199"/>
      <c r="AT1257" s="112" t="s">
        <v>865</v>
      </c>
      <c r="AU1257" s="112" t="s">
        <v>240</v>
      </c>
    </row>
    <row r="1258" spans="2:65" s="202" customFormat="1" ht="11.25" x14ac:dyDescent="0.25">
      <c r="B1258" s="203"/>
      <c r="D1258" s="196" t="s">
        <v>869</v>
      </c>
      <c r="F1258" s="205" t="s">
        <v>3729</v>
      </c>
      <c r="H1258" s="206">
        <v>367.99400000000003</v>
      </c>
      <c r="L1258" s="203"/>
      <c r="M1258" s="207"/>
      <c r="T1258" s="208"/>
      <c r="AT1258" s="204" t="s">
        <v>869</v>
      </c>
      <c r="AU1258" s="204" t="s">
        <v>240</v>
      </c>
      <c r="AV1258" s="202" t="s">
        <v>240</v>
      </c>
      <c r="AW1258" s="202" t="s">
        <v>787</v>
      </c>
      <c r="AX1258" s="202" t="s">
        <v>544</v>
      </c>
      <c r="AY1258" s="204" t="s">
        <v>858</v>
      </c>
    </row>
    <row r="1259" spans="2:65" s="119" customFormat="1" ht="16.5" customHeight="1" x14ac:dyDescent="0.25">
      <c r="B1259" s="120"/>
      <c r="C1259" s="418" t="s">
        <v>2385</v>
      </c>
      <c r="D1259" s="418" t="s">
        <v>512</v>
      </c>
      <c r="E1259" s="419" t="s">
        <v>2654</v>
      </c>
      <c r="F1259" s="420" t="s">
        <v>2655</v>
      </c>
      <c r="G1259" s="421" t="s">
        <v>85</v>
      </c>
      <c r="H1259" s="422">
        <v>175.8</v>
      </c>
      <c r="I1259" s="423"/>
      <c r="J1259" s="423">
        <f>ROUND(I1259*H1259,2)</f>
        <v>0</v>
      </c>
      <c r="K1259" s="420" t="s">
        <v>862</v>
      </c>
      <c r="L1259" s="120"/>
      <c r="M1259" s="190" t="s">
        <v>792</v>
      </c>
      <c r="N1259" s="191" t="s">
        <v>809</v>
      </c>
      <c r="O1259" s="192">
        <v>0.125</v>
      </c>
      <c r="P1259" s="192">
        <f>O1259*H1259</f>
        <v>21.975000000000001</v>
      </c>
      <c r="Q1259" s="192">
        <v>3.0000000000000001E-5</v>
      </c>
      <c r="R1259" s="192">
        <f>Q1259*H1259</f>
        <v>5.274E-3</v>
      </c>
      <c r="S1259" s="192">
        <v>0</v>
      </c>
      <c r="T1259" s="193">
        <f>S1259*H1259</f>
        <v>0</v>
      </c>
      <c r="AR1259" s="194" t="s">
        <v>955</v>
      </c>
      <c r="AT1259" s="194" t="s">
        <v>512</v>
      </c>
      <c r="AU1259" s="194" t="s">
        <v>240</v>
      </c>
      <c r="AY1259" s="112" t="s">
        <v>858</v>
      </c>
      <c r="BE1259" s="195">
        <f>IF(N1259="základní",J1259,0)</f>
        <v>0</v>
      </c>
      <c r="BF1259" s="195">
        <f>IF(N1259="snížená",J1259,0)</f>
        <v>0</v>
      </c>
      <c r="BG1259" s="195">
        <f>IF(N1259="zákl. přenesená",J1259,0)</f>
        <v>0</v>
      </c>
      <c r="BH1259" s="195">
        <f>IF(N1259="sníž. přenesená",J1259,0)</f>
        <v>0</v>
      </c>
      <c r="BI1259" s="195">
        <f>IF(N1259="nulová",J1259,0)</f>
        <v>0</v>
      </c>
      <c r="BJ1259" s="112" t="s">
        <v>544</v>
      </c>
      <c r="BK1259" s="195">
        <f>ROUND(I1259*H1259,2)</f>
        <v>0</v>
      </c>
      <c r="BL1259" s="112" t="s">
        <v>955</v>
      </c>
      <c r="BM1259" s="194" t="s">
        <v>3730</v>
      </c>
    </row>
    <row r="1260" spans="2:65" s="119" customFormat="1" x14ac:dyDescent="0.25">
      <c r="B1260" s="120"/>
      <c r="D1260" s="196" t="s">
        <v>865</v>
      </c>
      <c r="F1260" s="197" t="s">
        <v>2657</v>
      </c>
      <c r="L1260" s="120"/>
      <c r="M1260" s="198"/>
      <c r="T1260" s="199"/>
      <c r="AT1260" s="112" t="s">
        <v>865</v>
      </c>
      <c r="AU1260" s="112" t="s">
        <v>240</v>
      </c>
    </row>
    <row r="1261" spans="2:65" s="119" customFormat="1" x14ac:dyDescent="0.25">
      <c r="B1261" s="120"/>
      <c r="D1261" s="200" t="s">
        <v>867</v>
      </c>
      <c r="F1261" s="472" t="s">
        <v>2658</v>
      </c>
      <c r="L1261" s="120"/>
      <c r="M1261" s="198"/>
      <c r="T1261" s="199"/>
      <c r="AT1261" s="112" t="s">
        <v>867</v>
      </c>
      <c r="AU1261" s="112" t="s">
        <v>240</v>
      </c>
    </row>
    <row r="1262" spans="2:65" s="202" customFormat="1" ht="11.25" x14ac:dyDescent="0.25">
      <c r="B1262" s="203"/>
      <c r="D1262" s="196" t="s">
        <v>869</v>
      </c>
      <c r="E1262" s="204" t="s">
        <v>792</v>
      </c>
      <c r="F1262" s="205" t="s">
        <v>3731</v>
      </c>
      <c r="H1262" s="206">
        <v>27.8</v>
      </c>
      <c r="L1262" s="203"/>
      <c r="M1262" s="207"/>
      <c r="T1262" s="208"/>
      <c r="AT1262" s="204" t="s">
        <v>869</v>
      </c>
      <c r="AU1262" s="204" t="s">
        <v>240</v>
      </c>
      <c r="AV1262" s="202" t="s">
        <v>240</v>
      </c>
      <c r="AW1262" s="202" t="s">
        <v>871</v>
      </c>
      <c r="AX1262" s="202" t="s">
        <v>857</v>
      </c>
      <c r="AY1262" s="204" t="s">
        <v>858</v>
      </c>
    </row>
    <row r="1263" spans="2:65" s="202" customFormat="1" ht="11.25" x14ac:dyDescent="0.25">
      <c r="B1263" s="203"/>
      <c r="D1263" s="196" t="s">
        <v>869</v>
      </c>
      <c r="E1263" s="204" t="s">
        <v>792</v>
      </c>
      <c r="F1263" s="205" t="s">
        <v>3732</v>
      </c>
      <c r="H1263" s="206">
        <v>32.659999999999997</v>
      </c>
      <c r="L1263" s="203"/>
      <c r="M1263" s="207"/>
      <c r="T1263" s="208"/>
      <c r="AT1263" s="204" t="s">
        <v>869</v>
      </c>
      <c r="AU1263" s="204" t="s">
        <v>240</v>
      </c>
      <c r="AV1263" s="202" t="s">
        <v>240</v>
      </c>
      <c r="AW1263" s="202" t="s">
        <v>871</v>
      </c>
      <c r="AX1263" s="202" t="s">
        <v>857</v>
      </c>
      <c r="AY1263" s="204" t="s">
        <v>858</v>
      </c>
    </row>
    <row r="1264" spans="2:65" s="202" customFormat="1" ht="11.25" x14ac:dyDescent="0.25">
      <c r="B1264" s="203"/>
      <c r="D1264" s="196" t="s">
        <v>869</v>
      </c>
      <c r="E1264" s="204" t="s">
        <v>792</v>
      </c>
      <c r="F1264" s="205" t="s">
        <v>3733</v>
      </c>
      <c r="H1264" s="206">
        <v>27.96</v>
      </c>
      <c r="L1264" s="203"/>
      <c r="M1264" s="207"/>
      <c r="T1264" s="208"/>
      <c r="AT1264" s="204" t="s">
        <v>869</v>
      </c>
      <c r="AU1264" s="204" t="s">
        <v>240</v>
      </c>
      <c r="AV1264" s="202" t="s">
        <v>240</v>
      </c>
      <c r="AW1264" s="202" t="s">
        <v>871</v>
      </c>
      <c r="AX1264" s="202" t="s">
        <v>857</v>
      </c>
      <c r="AY1264" s="204" t="s">
        <v>858</v>
      </c>
    </row>
    <row r="1265" spans="2:65" s="202" customFormat="1" ht="11.25" x14ac:dyDescent="0.25">
      <c r="B1265" s="203"/>
      <c r="D1265" s="196" t="s">
        <v>869</v>
      </c>
      <c r="E1265" s="204" t="s">
        <v>792</v>
      </c>
      <c r="F1265" s="205" t="s">
        <v>3734</v>
      </c>
      <c r="H1265" s="206">
        <v>27.88</v>
      </c>
      <c r="L1265" s="203"/>
      <c r="M1265" s="207"/>
      <c r="T1265" s="208"/>
      <c r="AT1265" s="204" t="s">
        <v>869</v>
      </c>
      <c r="AU1265" s="204" t="s">
        <v>240</v>
      </c>
      <c r="AV1265" s="202" t="s">
        <v>240</v>
      </c>
      <c r="AW1265" s="202" t="s">
        <v>871</v>
      </c>
      <c r="AX1265" s="202" t="s">
        <v>857</v>
      </c>
      <c r="AY1265" s="204" t="s">
        <v>858</v>
      </c>
    </row>
    <row r="1266" spans="2:65" s="202" customFormat="1" ht="11.25" x14ac:dyDescent="0.25">
      <c r="B1266" s="203"/>
      <c r="D1266" s="196" t="s">
        <v>869</v>
      </c>
      <c r="E1266" s="204" t="s">
        <v>792</v>
      </c>
      <c r="F1266" s="205" t="s">
        <v>3735</v>
      </c>
      <c r="H1266" s="206">
        <v>27.88</v>
      </c>
      <c r="L1266" s="203"/>
      <c r="M1266" s="207"/>
      <c r="T1266" s="208"/>
      <c r="AT1266" s="204" t="s">
        <v>869</v>
      </c>
      <c r="AU1266" s="204" t="s">
        <v>240</v>
      </c>
      <c r="AV1266" s="202" t="s">
        <v>240</v>
      </c>
      <c r="AW1266" s="202" t="s">
        <v>871</v>
      </c>
      <c r="AX1266" s="202" t="s">
        <v>857</v>
      </c>
      <c r="AY1266" s="204" t="s">
        <v>858</v>
      </c>
    </row>
    <row r="1267" spans="2:65" s="202" customFormat="1" ht="11.25" x14ac:dyDescent="0.25">
      <c r="B1267" s="203"/>
      <c r="D1267" s="196" t="s">
        <v>869</v>
      </c>
      <c r="E1267" s="204" t="s">
        <v>792</v>
      </c>
      <c r="F1267" s="205" t="s">
        <v>3736</v>
      </c>
      <c r="H1267" s="206">
        <v>31.62</v>
      </c>
      <c r="L1267" s="203"/>
      <c r="M1267" s="207"/>
      <c r="T1267" s="208"/>
      <c r="AT1267" s="204" t="s">
        <v>869</v>
      </c>
      <c r="AU1267" s="204" t="s">
        <v>240</v>
      </c>
      <c r="AV1267" s="202" t="s">
        <v>240</v>
      </c>
      <c r="AW1267" s="202" t="s">
        <v>871</v>
      </c>
      <c r="AX1267" s="202" t="s">
        <v>857</v>
      </c>
      <c r="AY1267" s="204" t="s">
        <v>858</v>
      </c>
    </row>
    <row r="1268" spans="2:65" s="119" customFormat="1" ht="16.5" customHeight="1" x14ac:dyDescent="0.25">
      <c r="B1268" s="120"/>
      <c r="C1268" s="432" t="s">
        <v>2389</v>
      </c>
      <c r="D1268" s="432" t="s">
        <v>932</v>
      </c>
      <c r="E1268" s="433" t="s">
        <v>2660</v>
      </c>
      <c r="F1268" s="434" t="s">
        <v>2661</v>
      </c>
      <c r="G1268" s="435" t="s">
        <v>85</v>
      </c>
      <c r="H1268" s="436">
        <v>179.316</v>
      </c>
      <c r="I1268" s="437"/>
      <c r="J1268" s="437">
        <f>ROUND(I1268*H1268,2)</f>
        <v>0</v>
      </c>
      <c r="K1268" s="434" t="s">
        <v>862</v>
      </c>
      <c r="L1268" s="215"/>
      <c r="M1268" s="216" t="s">
        <v>792</v>
      </c>
      <c r="N1268" s="217" t="s">
        <v>809</v>
      </c>
      <c r="O1268" s="192">
        <v>0</v>
      </c>
      <c r="P1268" s="192">
        <f>O1268*H1268</f>
        <v>0</v>
      </c>
      <c r="Q1268" s="192">
        <v>3.8000000000000002E-4</v>
      </c>
      <c r="R1268" s="192">
        <f>Q1268*H1268</f>
        <v>6.8140080000000006E-2</v>
      </c>
      <c r="S1268" s="192">
        <v>0</v>
      </c>
      <c r="T1268" s="193">
        <f>S1268*H1268</f>
        <v>0</v>
      </c>
      <c r="AR1268" s="194" t="s">
        <v>1063</v>
      </c>
      <c r="AT1268" s="194" t="s">
        <v>932</v>
      </c>
      <c r="AU1268" s="194" t="s">
        <v>240</v>
      </c>
      <c r="AY1268" s="112" t="s">
        <v>858</v>
      </c>
      <c r="BE1268" s="195">
        <f>IF(N1268="základní",J1268,0)</f>
        <v>0</v>
      </c>
      <c r="BF1268" s="195">
        <f>IF(N1268="snížená",J1268,0)</f>
        <v>0</v>
      </c>
      <c r="BG1268" s="195">
        <f>IF(N1268="zákl. přenesená",J1268,0)</f>
        <v>0</v>
      </c>
      <c r="BH1268" s="195">
        <f>IF(N1268="sníž. přenesená",J1268,0)</f>
        <v>0</v>
      </c>
      <c r="BI1268" s="195">
        <f>IF(N1268="nulová",J1268,0)</f>
        <v>0</v>
      </c>
      <c r="BJ1268" s="112" t="s">
        <v>544</v>
      </c>
      <c r="BK1268" s="195">
        <f>ROUND(I1268*H1268,2)</f>
        <v>0</v>
      </c>
      <c r="BL1268" s="112" t="s">
        <v>955</v>
      </c>
      <c r="BM1268" s="194" t="s">
        <v>3737</v>
      </c>
    </row>
    <row r="1269" spans="2:65" s="119" customFormat="1" x14ac:dyDescent="0.25">
      <c r="B1269" s="120"/>
      <c r="D1269" s="196" t="s">
        <v>865</v>
      </c>
      <c r="F1269" s="197" t="s">
        <v>2661</v>
      </c>
      <c r="L1269" s="120"/>
      <c r="M1269" s="198"/>
      <c r="T1269" s="199"/>
      <c r="AT1269" s="112" t="s">
        <v>865</v>
      </c>
      <c r="AU1269" s="112" t="s">
        <v>240</v>
      </c>
    </row>
    <row r="1270" spans="2:65" s="202" customFormat="1" ht="11.25" x14ac:dyDescent="0.25">
      <c r="B1270" s="203"/>
      <c r="D1270" s="196" t="s">
        <v>869</v>
      </c>
      <c r="F1270" s="205" t="s">
        <v>3738</v>
      </c>
      <c r="H1270" s="206">
        <v>179.316</v>
      </c>
      <c r="L1270" s="203"/>
      <c r="M1270" s="207"/>
      <c r="T1270" s="208"/>
      <c r="AT1270" s="204" t="s">
        <v>869</v>
      </c>
      <c r="AU1270" s="204" t="s">
        <v>240</v>
      </c>
      <c r="AV1270" s="202" t="s">
        <v>240</v>
      </c>
      <c r="AW1270" s="202" t="s">
        <v>787</v>
      </c>
      <c r="AX1270" s="202" t="s">
        <v>544</v>
      </c>
      <c r="AY1270" s="204" t="s">
        <v>858</v>
      </c>
    </row>
    <row r="1271" spans="2:65" s="119" customFormat="1" ht="16.5" customHeight="1" x14ac:dyDescent="0.25">
      <c r="B1271" s="120"/>
      <c r="C1271" s="418" t="s">
        <v>2393</v>
      </c>
      <c r="D1271" s="418" t="s">
        <v>512</v>
      </c>
      <c r="E1271" s="419" t="s">
        <v>221</v>
      </c>
      <c r="F1271" s="420" t="s">
        <v>222</v>
      </c>
      <c r="G1271" s="421" t="s">
        <v>85</v>
      </c>
      <c r="H1271" s="422">
        <v>15</v>
      </c>
      <c r="I1271" s="423"/>
      <c r="J1271" s="423">
        <f>ROUND(I1271*H1271,2)</f>
        <v>0</v>
      </c>
      <c r="K1271" s="420" t="s">
        <v>862</v>
      </c>
      <c r="L1271" s="120"/>
      <c r="M1271" s="190" t="s">
        <v>792</v>
      </c>
      <c r="N1271" s="191" t="s">
        <v>809</v>
      </c>
      <c r="O1271" s="192">
        <v>0.26400000000000001</v>
      </c>
      <c r="P1271" s="192">
        <f>O1271*H1271</f>
        <v>3.96</v>
      </c>
      <c r="Q1271" s="192">
        <v>0</v>
      </c>
      <c r="R1271" s="192">
        <f>Q1271*H1271</f>
        <v>0</v>
      </c>
      <c r="S1271" s="192">
        <v>0</v>
      </c>
      <c r="T1271" s="193">
        <f>S1271*H1271</f>
        <v>0</v>
      </c>
      <c r="AR1271" s="194" t="s">
        <v>955</v>
      </c>
      <c r="AT1271" s="194" t="s">
        <v>512</v>
      </c>
      <c r="AU1271" s="194" t="s">
        <v>240</v>
      </c>
      <c r="AY1271" s="112" t="s">
        <v>858</v>
      </c>
      <c r="BE1271" s="195">
        <f>IF(N1271="základní",J1271,0)</f>
        <v>0</v>
      </c>
      <c r="BF1271" s="195">
        <f>IF(N1271="snížená",J1271,0)</f>
        <v>0</v>
      </c>
      <c r="BG1271" s="195">
        <f>IF(N1271="zákl. přenesená",J1271,0)</f>
        <v>0</v>
      </c>
      <c r="BH1271" s="195">
        <f>IF(N1271="sníž. přenesená",J1271,0)</f>
        <v>0</v>
      </c>
      <c r="BI1271" s="195">
        <f>IF(N1271="nulová",J1271,0)</f>
        <v>0</v>
      </c>
      <c r="BJ1271" s="112" t="s">
        <v>544</v>
      </c>
      <c r="BK1271" s="195">
        <f>ROUND(I1271*H1271,2)</f>
        <v>0</v>
      </c>
      <c r="BL1271" s="112" t="s">
        <v>955</v>
      </c>
      <c r="BM1271" s="194" t="s">
        <v>3739</v>
      </c>
    </row>
    <row r="1272" spans="2:65" s="119" customFormat="1" x14ac:dyDescent="0.25">
      <c r="B1272" s="120"/>
      <c r="D1272" s="196" t="s">
        <v>865</v>
      </c>
      <c r="F1272" s="197" t="s">
        <v>2666</v>
      </c>
      <c r="L1272" s="120"/>
      <c r="M1272" s="198"/>
      <c r="T1272" s="199"/>
      <c r="AT1272" s="112" t="s">
        <v>865</v>
      </c>
      <c r="AU1272" s="112" t="s">
        <v>240</v>
      </c>
    </row>
    <row r="1273" spans="2:65" s="119" customFormat="1" x14ac:dyDescent="0.25">
      <c r="B1273" s="120"/>
      <c r="D1273" s="200" t="s">
        <v>867</v>
      </c>
      <c r="F1273" s="472" t="s">
        <v>2667</v>
      </c>
      <c r="L1273" s="120"/>
      <c r="M1273" s="198"/>
      <c r="T1273" s="199"/>
      <c r="AT1273" s="112" t="s">
        <v>867</v>
      </c>
      <c r="AU1273" s="112" t="s">
        <v>240</v>
      </c>
    </row>
    <row r="1274" spans="2:65" s="119" customFormat="1" ht="16.5" customHeight="1" x14ac:dyDescent="0.25">
      <c r="B1274" s="120"/>
      <c r="C1274" s="432" t="s">
        <v>2397</v>
      </c>
      <c r="D1274" s="432" t="s">
        <v>932</v>
      </c>
      <c r="E1274" s="433" t="s">
        <v>2669</v>
      </c>
      <c r="F1274" s="434" t="s">
        <v>2670</v>
      </c>
      <c r="G1274" s="435" t="s">
        <v>85</v>
      </c>
      <c r="H1274" s="436">
        <v>18</v>
      </c>
      <c r="I1274" s="437"/>
      <c r="J1274" s="437">
        <f>ROUND(I1274*H1274,2)</f>
        <v>0</v>
      </c>
      <c r="K1274" s="434" t="s">
        <v>862</v>
      </c>
      <c r="L1274" s="215"/>
      <c r="M1274" s="216" t="s">
        <v>792</v>
      </c>
      <c r="N1274" s="217" t="s">
        <v>809</v>
      </c>
      <c r="O1274" s="192">
        <v>0</v>
      </c>
      <c r="P1274" s="192">
        <f>O1274*H1274</f>
        <v>0</v>
      </c>
      <c r="Q1274" s="192">
        <v>1.7000000000000001E-4</v>
      </c>
      <c r="R1274" s="192">
        <f>Q1274*H1274</f>
        <v>3.0600000000000002E-3</v>
      </c>
      <c r="S1274" s="192">
        <v>0</v>
      </c>
      <c r="T1274" s="193">
        <f>S1274*H1274</f>
        <v>0</v>
      </c>
      <c r="AR1274" s="194" t="s">
        <v>1063</v>
      </c>
      <c r="AT1274" s="194" t="s">
        <v>932</v>
      </c>
      <c r="AU1274" s="194" t="s">
        <v>240</v>
      </c>
      <c r="AY1274" s="112" t="s">
        <v>858</v>
      </c>
      <c r="BE1274" s="195">
        <f>IF(N1274="základní",J1274,0)</f>
        <v>0</v>
      </c>
      <c r="BF1274" s="195">
        <f>IF(N1274="snížená",J1274,0)</f>
        <v>0</v>
      </c>
      <c r="BG1274" s="195">
        <f>IF(N1274="zákl. přenesená",J1274,0)</f>
        <v>0</v>
      </c>
      <c r="BH1274" s="195">
        <f>IF(N1274="sníž. přenesená",J1274,0)</f>
        <v>0</v>
      </c>
      <c r="BI1274" s="195">
        <f>IF(N1274="nulová",J1274,0)</f>
        <v>0</v>
      </c>
      <c r="BJ1274" s="112" t="s">
        <v>544</v>
      </c>
      <c r="BK1274" s="195">
        <f>ROUND(I1274*H1274,2)</f>
        <v>0</v>
      </c>
      <c r="BL1274" s="112" t="s">
        <v>955</v>
      </c>
      <c r="BM1274" s="194" t="s">
        <v>3740</v>
      </c>
    </row>
    <row r="1275" spans="2:65" s="119" customFormat="1" x14ac:dyDescent="0.25">
      <c r="B1275" s="120"/>
      <c r="D1275" s="196" t="s">
        <v>865</v>
      </c>
      <c r="F1275" s="197" t="s">
        <v>2670</v>
      </c>
      <c r="L1275" s="120"/>
      <c r="M1275" s="198"/>
      <c r="T1275" s="199"/>
      <c r="AT1275" s="112" t="s">
        <v>865</v>
      </c>
      <c r="AU1275" s="112" t="s">
        <v>240</v>
      </c>
    </row>
    <row r="1276" spans="2:65" s="202" customFormat="1" ht="11.25" x14ac:dyDescent="0.25">
      <c r="B1276" s="203"/>
      <c r="D1276" s="196" t="s">
        <v>869</v>
      </c>
      <c r="F1276" s="205" t="s">
        <v>2672</v>
      </c>
      <c r="H1276" s="206">
        <v>18</v>
      </c>
      <c r="L1276" s="203"/>
      <c r="M1276" s="207"/>
      <c r="T1276" s="208"/>
      <c r="AT1276" s="204" t="s">
        <v>869</v>
      </c>
      <c r="AU1276" s="204" t="s">
        <v>240</v>
      </c>
      <c r="AV1276" s="202" t="s">
        <v>240</v>
      </c>
      <c r="AW1276" s="202" t="s">
        <v>787</v>
      </c>
      <c r="AX1276" s="202" t="s">
        <v>544</v>
      </c>
      <c r="AY1276" s="204" t="s">
        <v>858</v>
      </c>
    </row>
    <row r="1277" spans="2:65" s="119" customFormat="1" ht="33" customHeight="1" x14ac:dyDescent="0.25">
      <c r="B1277" s="120"/>
      <c r="C1277" s="418" t="s">
        <v>2401</v>
      </c>
      <c r="D1277" s="418" t="s">
        <v>512</v>
      </c>
      <c r="E1277" s="419" t="s">
        <v>2674</v>
      </c>
      <c r="F1277" s="420" t="s">
        <v>2675</v>
      </c>
      <c r="G1277" s="421" t="s">
        <v>66</v>
      </c>
      <c r="H1277" s="422">
        <v>334.54</v>
      </c>
      <c r="I1277" s="423"/>
      <c r="J1277" s="423">
        <f>ROUND(I1277*H1277,2)</f>
        <v>0</v>
      </c>
      <c r="K1277" s="420" t="s">
        <v>862</v>
      </c>
      <c r="L1277" s="120"/>
      <c r="M1277" s="190" t="s">
        <v>792</v>
      </c>
      <c r="N1277" s="191" t="s">
        <v>809</v>
      </c>
      <c r="O1277" s="192">
        <v>0.23400000000000001</v>
      </c>
      <c r="P1277" s="192">
        <f>O1277*H1277</f>
        <v>78.282360000000011</v>
      </c>
      <c r="Q1277" s="192">
        <v>5.0000000000000002E-5</v>
      </c>
      <c r="R1277" s="192">
        <f>Q1277*H1277</f>
        <v>1.6727000000000002E-2</v>
      </c>
      <c r="S1277" s="192">
        <v>0</v>
      </c>
      <c r="T1277" s="193">
        <f>S1277*H1277</f>
        <v>0</v>
      </c>
      <c r="AR1277" s="194" t="s">
        <v>955</v>
      </c>
      <c r="AT1277" s="194" t="s">
        <v>512</v>
      </c>
      <c r="AU1277" s="194" t="s">
        <v>240</v>
      </c>
      <c r="AY1277" s="112" t="s">
        <v>858</v>
      </c>
      <c r="BE1277" s="195">
        <f>IF(N1277="základní",J1277,0)</f>
        <v>0</v>
      </c>
      <c r="BF1277" s="195">
        <f>IF(N1277="snížená",J1277,0)</f>
        <v>0</v>
      </c>
      <c r="BG1277" s="195">
        <f>IF(N1277="zákl. přenesená",J1277,0)</f>
        <v>0</v>
      </c>
      <c r="BH1277" s="195">
        <f>IF(N1277="sníž. přenesená",J1277,0)</f>
        <v>0</v>
      </c>
      <c r="BI1277" s="195">
        <f>IF(N1277="nulová",J1277,0)</f>
        <v>0</v>
      </c>
      <c r="BJ1277" s="112" t="s">
        <v>544</v>
      </c>
      <c r="BK1277" s="195">
        <f>ROUND(I1277*H1277,2)</f>
        <v>0</v>
      </c>
      <c r="BL1277" s="112" t="s">
        <v>955</v>
      </c>
      <c r="BM1277" s="194" t="s">
        <v>3741</v>
      </c>
    </row>
    <row r="1278" spans="2:65" s="119" customFormat="1" ht="19.5" x14ac:dyDescent="0.25">
      <c r="B1278" s="120"/>
      <c r="D1278" s="196" t="s">
        <v>865</v>
      </c>
      <c r="F1278" s="197" t="s">
        <v>2677</v>
      </c>
      <c r="L1278" s="120"/>
      <c r="M1278" s="198"/>
      <c r="T1278" s="199"/>
      <c r="AT1278" s="112" t="s">
        <v>865</v>
      </c>
      <c r="AU1278" s="112" t="s">
        <v>240</v>
      </c>
    </row>
    <row r="1279" spans="2:65" s="119" customFormat="1" x14ac:dyDescent="0.25">
      <c r="B1279" s="120"/>
      <c r="D1279" s="200" t="s">
        <v>867</v>
      </c>
      <c r="F1279" s="472" t="s">
        <v>2678</v>
      </c>
      <c r="L1279" s="120"/>
      <c r="M1279" s="198"/>
      <c r="T1279" s="199"/>
      <c r="AT1279" s="112" t="s">
        <v>867</v>
      </c>
      <c r="AU1279" s="112" t="s">
        <v>240</v>
      </c>
    </row>
    <row r="1280" spans="2:65" s="119" customFormat="1" ht="24.2" customHeight="1" x14ac:dyDescent="0.25">
      <c r="B1280" s="120"/>
      <c r="C1280" s="418" t="s">
        <v>2405</v>
      </c>
      <c r="D1280" s="418" t="s">
        <v>512</v>
      </c>
      <c r="E1280" s="419" t="s">
        <v>223</v>
      </c>
      <c r="F1280" s="420" t="s">
        <v>224</v>
      </c>
      <c r="G1280" s="421" t="s">
        <v>63</v>
      </c>
      <c r="H1280" s="422">
        <v>4.0339999999999998</v>
      </c>
      <c r="I1280" s="423"/>
      <c r="J1280" s="423">
        <f>ROUND(I1280*H1280,2)</f>
        <v>0</v>
      </c>
      <c r="K1280" s="420" t="s">
        <v>862</v>
      </c>
      <c r="L1280" s="120"/>
      <c r="M1280" s="190" t="s">
        <v>792</v>
      </c>
      <c r="N1280" s="191" t="s">
        <v>809</v>
      </c>
      <c r="O1280" s="192">
        <v>0.68200000000000005</v>
      </c>
      <c r="P1280" s="192">
        <f>O1280*H1280</f>
        <v>2.751188</v>
      </c>
      <c r="Q1280" s="192">
        <v>0</v>
      </c>
      <c r="R1280" s="192">
        <f>Q1280*H1280</f>
        <v>0</v>
      </c>
      <c r="S1280" s="192">
        <v>0</v>
      </c>
      <c r="T1280" s="193">
        <f>S1280*H1280</f>
        <v>0</v>
      </c>
      <c r="AR1280" s="194" t="s">
        <v>955</v>
      </c>
      <c r="AT1280" s="194" t="s">
        <v>512</v>
      </c>
      <c r="AU1280" s="194" t="s">
        <v>240</v>
      </c>
      <c r="AY1280" s="112" t="s">
        <v>858</v>
      </c>
      <c r="BE1280" s="195">
        <f>IF(N1280="základní",J1280,0)</f>
        <v>0</v>
      </c>
      <c r="BF1280" s="195">
        <f>IF(N1280="snížená",J1280,0)</f>
        <v>0</v>
      </c>
      <c r="BG1280" s="195">
        <f>IF(N1280="zákl. přenesená",J1280,0)</f>
        <v>0</v>
      </c>
      <c r="BH1280" s="195">
        <f>IF(N1280="sníž. přenesená",J1280,0)</f>
        <v>0</v>
      </c>
      <c r="BI1280" s="195">
        <f>IF(N1280="nulová",J1280,0)</f>
        <v>0</v>
      </c>
      <c r="BJ1280" s="112" t="s">
        <v>544</v>
      </c>
      <c r="BK1280" s="195">
        <f>ROUND(I1280*H1280,2)</f>
        <v>0</v>
      </c>
      <c r="BL1280" s="112" t="s">
        <v>955</v>
      </c>
      <c r="BM1280" s="194" t="s">
        <v>3742</v>
      </c>
    </row>
    <row r="1281" spans="2:65" s="119" customFormat="1" ht="29.25" x14ac:dyDescent="0.25">
      <c r="B1281" s="120"/>
      <c r="D1281" s="196" t="s">
        <v>865</v>
      </c>
      <c r="F1281" s="197" t="s">
        <v>2681</v>
      </c>
      <c r="L1281" s="120"/>
      <c r="M1281" s="198"/>
      <c r="T1281" s="199"/>
      <c r="AT1281" s="112" t="s">
        <v>865</v>
      </c>
      <c r="AU1281" s="112" t="s">
        <v>240</v>
      </c>
    </row>
    <row r="1282" spans="2:65" s="119" customFormat="1" x14ac:dyDescent="0.25">
      <c r="B1282" s="120"/>
      <c r="D1282" s="200" t="s">
        <v>867</v>
      </c>
      <c r="F1282" s="472" t="s">
        <v>2682</v>
      </c>
      <c r="L1282" s="120"/>
      <c r="M1282" s="198"/>
      <c r="T1282" s="199"/>
      <c r="AT1282" s="112" t="s">
        <v>867</v>
      </c>
      <c r="AU1282" s="112" t="s">
        <v>240</v>
      </c>
    </row>
    <row r="1283" spans="2:65" s="171" customFormat="1" ht="22.9" customHeight="1" x14ac:dyDescent="0.2">
      <c r="B1283" s="172"/>
      <c r="D1283" s="173" t="s">
        <v>854</v>
      </c>
      <c r="E1283" s="181" t="s">
        <v>2717</v>
      </c>
      <c r="F1283" s="181" t="s">
        <v>2718</v>
      </c>
      <c r="J1283" s="182">
        <f>BK1283</f>
        <v>0</v>
      </c>
      <c r="L1283" s="172"/>
      <c r="M1283" s="176"/>
      <c r="P1283" s="177">
        <f>SUM(P1284:P1357)</f>
        <v>162.97816900000001</v>
      </c>
      <c r="R1283" s="177">
        <f>SUM(R1284:R1357)</f>
        <v>3.0540999200000001</v>
      </c>
      <c r="T1283" s="178">
        <f>SUM(T1284:T1357)</f>
        <v>0</v>
      </c>
      <c r="AR1283" s="173" t="s">
        <v>240</v>
      </c>
      <c r="AT1283" s="179" t="s">
        <v>854</v>
      </c>
      <c r="AU1283" s="179" t="s">
        <v>544</v>
      </c>
      <c r="AY1283" s="173" t="s">
        <v>858</v>
      </c>
      <c r="BK1283" s="180">
        <f>SUM(BK1284:BK1357)</f>
        <v>0</v>
      </c>
    </row>
    <row r="1284" spans="2:65" s="119" customFormat="1" ht="16.5" customHeight="1" x14ac:dyDescent="0.25">
      <c r="B1284" s="120"/>
      <c r="C1284" s="418" t="s">
        <v>2409</v>
      </c>
      <c r="D1284" s="418" t="s">
        <v>512</v>
      </c>
      <c r="E1284" s="419" t="s">
        <v>225</v>
      </c>
      <c r="F1284" s="420" t="s">
        <v>226</v>
      </c>
      <c r="G1284" s="421" t="s">
        <v>66</v>
      </c>
      <c r="H1284" s="422">
        <v>111.46599999999999</v>
      </c>
      <c r="I1284" s="423"/>
      <c r="J1284" s="423">
        <f>ROUND(I1284*H1284,2)</f>
        <v>0</v>
      </c>
      <c r="K1284" s="420" t="s">
        <v>862</v>
      </c>
      <c r="L1284" s="120"/>
      <c r="M1284" s="190" t="s">
        <v>792</v>
      </c>
      <c r="N1284" s="191" t="s">
        <v>809</v>
      </c>
      <c r="O1284" s="192">
        <v>4.3999999999999997E-2</v>
      </c>
      <c r="P1284" s="192">
        <f>O1284*H1284</f>
        <v>4.9045039999999993</v>
      </c>
      <c r="Q1284" s="192">
        <v>2.9999999999999997E-4</v>
      </c>
      <c r="R1284" s="192">
        <f>Q1284*H1284</f>
        <v>3.3439799999999999E-2</v>
      </c>
      <c r="S1284" s="192">
        <v>0</v>
      </c>
      <c r="T1284" s="193">
        <f>S1284*H1284</f>
        <v>0</v>
      </c>
      <c r="AR1284" s="194" t="s">
        <v>955</v>
      </c>
      <c r="AT1284" s="194" t="s">
        <v>512</v>
      </c>
      <c r="AU1284" s="194" t="s">
        <v>240</v>
      </c>
      <c r="AY1284" s="112" t="s">
        <v>858</v>
      </c>
      <c r="BE1284" s="195">
        <f>IF(N1284="základní",J1284,0)</f>
        <v>0</v>
      </c>
      <c r="BF1284" s="195">
        <f>IF(N1284="snížená",J1284,0)</f>
        <v>0</v>
      </c>
      <c r="BG1284" s="195">
        <f>IF(N1284="zákl. přenesená",J1284,0)</f>
        <v>0</v>
      </c>
      <c r="BH1284" s="195">
        <f>IF(N1284="sníž. přenesená",J1284,0)</f>
        <v>0</v>
      </c>
      <c r="BI1284" s="195">
        <f>IF(N1284="nulová",J1284,0)</f>
        <v>0</v>
      </c>
      <c r="BJ1284" s="112" t="s">
        <v>544</v>
      </c>
      <c r="BK1284" s="195">
        <f>ROUND(I1284*H1284,2)</f>
        <v>0</v>
      </c>
      <c r="BL1284" s="112" t="s">
        <v>955</v>
      </c>
      <c r="BM1284" s="194" t="s">
        <v>3743</v>
      </c>
    </row>
    <row r="1285" spans="2:65" s="119" customFormat="1" ht="19.5" x14ac:dyDescent="0.25">
      <c r="B1285" s="120"/>
      <c r="D1285" s="196" t="s">
        <v>865</v>
      </c>
      <c r="F1285" s="197" t="s">
        <v>2721</v>
      </c>
      <c r="L1285" s="120"/>
      <c r="M1285" s="198"/>
      <c r="T1285" s="199"/>
      <c r="AT1285" s="112" t="s">
        <v>865</v>
      </c>
      <c r="AU1285" s="112" t="s">
        <v>240</v>
      </c>
    </row>
    <row r="1286" spans="2:65" s="119" customFormat="1" x14ac:dyDescent="0.25">
      <c r="B1286" s="120"/>
      <c r="D1286" s="200" t="s">
        <v>867</v>
      </c>
      <c r="F1286" s="472" t="s">
        <v>2722</v>
      </c>
      <c r="L1286" s="120"/>
      <c r="M1286" s="198"/>
      <c r="T1286" s="199"/>
      <c r="AT1286" s="112" t="s">
        <v>867</v>
      </c>
      <c r="AU1286" s="112" t="s">
        <v>240</v>
      </c>
    </row>
    <row r="1287" spans="2:65" s="202" customFormat="1" ht="33.75" x14ac:dyDescent="0.25">
      <c r="B1287" s="203"/>
      <c r="D1287" s="196" t="s">
        <v>869</v>
      </c>
      <c r="E1287" s="204" t="s">
        <v>792</v>
      </c>
      <c r="F1287" s="205" t="s">
        <v>3744</v>
      </c>
      <c r="H1287" s="206">
        <v>18.913</v>
      </c>
      <c r="L1287" s="203"/>
      <c r="M1287" s="207"/>
      <c r="T1287" s="208"/>
      <c r="AT1287" s="204" t="s">
        <v>869</v>
      </c>
      <c r="AU1287" s="204" t="s">
        <v>240</v>
      </c>
      <c r="AV1287" s="202" t="s">
        <v>240</v>
      </c>
      <c r="AW1287" s="202" t="s">
        <v>871</v>
      </c>
      <c r="AX1287" s="202" t="s">
        <v>857</v>
      </c>
      <c r="AY1287" s="204" t="s">
        <v>858</v>
      </c>
    </row>
    <row r="1288" spans="2:65" s="202" customFormat="1" ht="33.75" x14ac:dyDescent="0.25">
      <c r="B1288" s="203"/>
      <c r="D1288" s="196" t="s">
        <v>869</v>
      </c>
      <c r="E1288" s="204" t="s">
        <v>792</v>
      </c>
      <c r="F1288" s="205" t="s">
        <v>3745</v>
      </c>
      <c r="H1288" s="206">
        <v>30.59</v>
      </c>
      <c r="L1288" s="203"/>
      <c r="M1288" s="207"/>
      <c r="T1288" s="208"/>
      <c r="AT1288" s="204" t="s">
        <v>869</v>
      </c>
      <c r="AU1288" s="204" t="s">
        <v>240</v>
      </c>
      <c r="AV1288" s="202" t="s">
        <v>240</v>
      </c>
      <c r="AW1288" s="202" t="s">
        <v>871</v>
      </c>
      <c r="AX1288" s="202" t="s">
        <v>857</v>
      </c>
      <c r="AY1288" s="204" t="s">
        <v>858</v>
      </c>
    </row>
    <row r="1289" spans="2:65" s="202" customFormat="1" ht="11.25" x14ac:dyDescent="0.25">
      <c r="B1289" s="203"/>
      <c r="D1289" s="196" t="s">
        <v>869</v>
      </c>
      <c r="E1289" s="204" t="s">
        <v>792</v>
      </c>
      <c r="F1289" s="205" t="s">
        <v>3746</v>
      </c>
      <c r="H1289" s="206">
        <v>12</v>
      </c>
      <c r="L1289" s="203"/>
      <c r="M1289" s="207"/>
      <c r="T1289" s="208"/>
      <c r="AT1289" s="204" t="s">
        <v>869</v>
      </c>
      <c r="AU1289" s="204" t="s">
        <v>240</v>
      </c>
      <c r="AV1289" s="202" t="s">
        <v>240</v>
      </c>
      <c r="AW1289" s="202" t="s">
        <v>871</v>
      </c>
      <c r="AX1289" s="202" t="s">
        <v>857</v>
      </c>
      <c r="AY1289" s="204" t="s">
        <v>858</v>
      </c>
    </row>
    <row r="1290" spans="2:65" s="202" customFormat="1" ht="33.75" x14ac:dyDescent="0.25">
      <c r="B1290" s="203"/>
      <c r="D1290" s="196" t="s">
        <v>869</v>
      </c>
      <c r="E1290" s="204" t="s">
        <v>792</v>
      </c>
      <c r="F1290" s="205" t="s">
        <v>3747</v>
      </c>
      <c r="H1290" s="206">
        <v>27.463000000000001</v>
      </c>
      <c r="L1290" s="203"/>
      <c r="M1290" s="207"/>
      <c r="T1290" s="208"/>
      <c r="AT1290" s="204" t="s">
        <v>869</v>
      </c>
      <c r="AU1290" s="204" t="s">
        <v>240</v>
      </c>
      <c r="AV1290" s="202" t="s">
        <v>240</v>
      </c>
      <c r="AW1290" s="202" t="s">
        <v>871</v>
      </c>
      <c r="AX1290" s="202" t="s">
        <v>857</v>
      </c>
      <c r="AY1290" s="204" t="s">
        <v>858</v>
      </c>
    </row>
    <row r="1291" spans="2:65" s="202" customFormat="1" ht="11.25" x14ac:dyDescent="0.25">
      <c r="B1291" s="203"/>
      <c r="D1291" s="196" t="s">
        <v>869</v>
      </c>
      <c r="E1291" s="204" t="s">
        <v>792</v>
      </c>
      <c r="F1291" s="205" t="s">
        <v>3748</v>
      </c>
      <c r="H1291" s="206">
        <v>18</v>
      </c>
      <c r="L1291" s="203"/>
      <c r="M1291" s="207"/>
      <c r="T1291" s="208"/>
      <c r="AT1291" s="204" t="s">
        <v>869</v>
      </c>
      <c r="AU1291" s="204" t="s">
        <v>240</v>
      </c>
      <c r="AV1291" s="202" t="s">
        <v>240</v>
      </c>
      <c r="AW1291" s="202" t="s">
        <v>871</v>
      </c>
      <c r="AX1291" s="202" t="s">
        <v>857</v>
      </c>
      <c r="AY1291" s="204" t="s">
        <v>858</v>
      </c>
    </row>
    <row r="1292" spans="2:65" s="202" customFormat="1" ht="11.25" x14ac:dyDescent="0.25">
      <c r="B1292" s="203"/>
      <c r="D1292" s="196" t="s">
        <v>869</v>
      </c>
      <c r="E1292" s="204" t="s">
        <v>792</v>
      </c>
      <c r="F1292" s="205" t="s">
        <v>3749</v>
      </c>
      <c r="H1292" s="206">
        <v>4.5</v>
      </c>
      <c r="L1292" s="203"/>
      <c r="M1292" s="207"/>
      <c r="T1292" s="208"/>
      <c r="AT1292" s="204" t="s">
        <v>869</v>
      </c>
      <c r="AU1292" s="204" t="s">
        <v>240</v>
      </c>
      <c r="AV1292" s="202" t="s">
        <v>240</v>
      </c>
      <c r="AW1292" s="202" t="s">
        <v>871</v>
      </c>
      <c r="AX1292" s="202" t="s">
        <v>857</v>
      </c>
      <c r="AY1292" s="204" t="s">
        <v>858</v>
      </c>
    </row>
    <row r="1293" spans="2:65" s="119" customFormat="1" ht="24.2" customHeight="1" x14ac:dyDescent="0.25">
      <c r="B1293" s="120"/>
      <c r="C1293" s="418" t="s">
        <v>2413</v>
      </c>
      <c r="D1293" s="418" t="s">
        <v>512</v>
      </c>
      <c r="E1293" s="419" t="s">
        <v>2735</v>
      </c>
      <c r="F1293" s="420" t="s">
        <v>2736</v>
      </c>
      <c r="G1293" s="421" t="s">
        <v>66</v>
      </c>
      <c r="H1293" s="422">
        <v>39.984999999999999</v>
      </c>
      <c r="I1293" s="423"/>
      <c r="J1293" s="423">
        <f>ROUND(I1293*H1293,2)</f>
        <v>0</v>
      </c>
      <c r="K1293" s="420" t="s">
        <v>862</v>
      </c>
      <c r="L1293" s="120"/>
      <c r="M1293" s="190" t="s">
        <v>792</v>
      </c>
      <c r="N1293" s="191" t="s">
        <v>809</v>
      </c>
      <c r="O1293" s="192">
        <v>0.375</v>
      </c>
      <c r="P1293" s="192">
        <f>O1293*H1293</f>
        <v>14.994375</v>
      </c>
      <c r="Q1293" s="192">
        <v>1.5E-3</v>
      </c>
      <c r="R1293" s="192">
        <f>Q1293*H1293</f>
        <v>5.9977500000000003E-2</v>
      </c>
      <c r="S1293" s="192">
        <v>0</v>
      </c>
      <c r="T1293" s="193">
        <f>S1293*H1293</f>
        <v>0</v>
      </c>
      <c r="AR1293" s="194" t="s">
        <v>955</v>
      </c>
      <c r="AT1293" s="194" t="s">
        <v>512</v>
      </c>
      <c r="AU1293" s="194" t="s">
        <v>240</v>
      </c>
      <c r="AY1293" s="112" t="s">
        <v>858</v>
      </c>
      <c r="BE1293" s="195">
        <f>IF(N1293="základní",J1293,0)</f>
        <v>0</v>
      </c>
      <c r="BF1293" s="195">
        <f>IF(N1293="snížená",J1293,0)</f>
        <v>0</v>
      </c>
      <c r="BG1293" s="195">
        <f>IF(N1293="zákl. přenesená",J1293,0)</f>
        <v>0</v>
      </c>
      <c r="BH1293" s="195">
        <f>IF(N1293="sníž. přenesená",J1293,0)</f>
        <v>0</v>
      </c>
      <c r="BI1293" s="195">
        <f>IF(N1293="nulová",J1293,0)</f>
        <v>0</v>
      </c>
      <c r="BJ1293" s="112" t="s">
        <v>544</v>
      </c>
      <c r="BK1293" s="195">
        <f>ROUND(I1293*H1293,2)</f>
        <v>0</v>
      </c>
      <c r="BL1293" s="112" t="s">
        <v>955</v>
      </c>
      <c r="BM1293" s="194" t="s">
        <v>3750</v>
      </c>
    </row>
    <row r="1294" spans="2:65" s="119" customFormat="1" ht="19.5" x14ac:dyDescent="0.25">
      <c r="B1294" s="120"/>
      <c r="D1294" s="196" t="s">
        <v>865</v>
      </c>
      <c r="F1294" s="197" t="s">
        <v>2738</v>
      </c>
      <c r="L1294" s="120"/>
      <c r="M1294" s="198"/>
      <c r="T1294" s="199"/>
      <c r="AT1294" s="112" t="s">
        <v>865</v>
      </c>
      <c r="AU1294" s="112" t="s">
        <v>240</v>
      </c>
    </row>
    <row r="1295" spans="2:65" s="119" customFormat="1" x14ac:dyDescent="0.25">
      <c r="B1295" s="120"/>
      <c r="D1295" s="200" t="s">
        <v>867</v>
      </c>
      <c r="F1295" s="472" t="s">
        <v>2739</v>
      </c>
      <c r="L1295" s="120"/>
      <c r="M1295" s="198"/>
      <c r="T1295" s="199"/>
      <c r="AT1295" s="112" t="s">
        <v>867</v>
      </c>
      <c r="AU1295" s="112" t="s">
        <v>240</v>
      </c>
    </row>
    <row r="1296" spans="2:65" s="202" customFormat="1" ht="33.75" x14ac:dyDescent="0.25">
      <c r="B1296" s="203"/>
      <c r="D1296" s="196" t="s">
        <v>869</v>
      </c>
      <c r="E1296" s="204" t="s">
        <v>792</v>
      </c>
      <c r="F1296" s="205" t="s">
        <v>3751</v>
      </c>
      <c r="H1296" s="206">
        <v>4.6500000000000004</v>
      </c>
      <c r="L1296" s="203"/>
      <c r="M1296" s="207"/>
      <c r="T1296" s="208"/>
      <c r="AT1296" s="204" t="s">
        <v>869</v>
      </c>
      <c r="AU1296" s="204" t="s">
        <v>240</v>
      </c>
      <c r="AV1296" s="202" t="s">
        <v>240</v>
      </c>
      <c r="AW1296" s="202" t="s">
        <v>871</v>
      </c>
      <c r="AX1296" s="202" t="s">
        <v>857</v>
      </c>
      <c r="AY1296" s="204" t="s">
        <v>858</v>
      </c>
    </row>
    <row r="1297" spans="2:65" s="202" customFormat="1" ht="33.75" x14ac:dyDescent="0.25">
      <c r="B1297" s="203"/>
      <c r="D1297" s="196" t="s">
        <v>869</v>
      </c>
      <c r="E1297" s="204" t="s">
        <v>792</v>
      </c>
      <c r="F1297" s="205" t="s">
        <v>3752</v>
      </c>
      <c r="H1297" s="206">
        <v>7.585</v>
      </c>
      <c r="L1297" s="203"/>
      <c r="M1297" s="207"/>
      <c r="T1297" s="208"/>
      <c r="AT1297" s="204" t="s">
        <v>869</v>
      </c>
      <c r="AU1297" s="204" t="s">
        <v>240</v>
      </c>
      <c r="AV1297" s="202" t="s">
        <v>240</v>
      </c>
      <c r="AW1297" s="202" t="s">
        <v>871</v>
      </c>
      <c r="AX1297" s="202" t="s">
        <v>857</v>
      </c>
      <c r="AY1297" s="204" t="s">
        <v>858</v>
      </c>
    </row>
    <row r="1298" spans="2:65" s="202" customFormat="1" ht="11.25" x14ac:dyDescent="0.25">
      <c r="B1298" s="203"/>
      <c r="D1298" s="196" t="s">
        <v>869</v>
      </c>
      <c r="E1298" s="204" t="s">
        <v>792</v>
      </c>
      <c r="F1298" s="205" t="s">
        <v>3753</v>
      </c>
      <c r="H1298" s="206">
        <v>3</v>
      </c>
      <c r="L1298" s="203"/>
      <c r="M1298" s="207"/>
      <c r="T1298" s="208"/>
      <c r="AT1298" s="204" t="s">
        <v>869</v>
      </c>
      <c r="AU1298" s="204" t="s">
        <v>240</v>
      </c>
      <c r="AV1298" s="202" t="s">
        <v>240</v>
      </c>
      <c r="AW1298" s="202" t="s">
        <v>871</v>
      </c>
      <c r="AX1298" s="202" t="s">
        <v>857</v>
      </c>
      <c r="AY1298" s="204" t="s">
        <v>858</v>
      </c>
    </row>
    <row r="1299" spans="2:65" s="202" customFormat="1" ht="22.5" x14ac:dyDescent="0.25">
      <c r="B1299" s="203"/>
      <c r="D1299" s="196" t="s">
        <v>869</v>
      </c>
      <c r="E1299" s="204" t="s">
        <v>792</v>
      </c>
      <c r="F1299" s="205" t="s">
        <v>3754</v>
      </c>
      <c r="H1299" s="206">
        <v>6.75</v>
      </c>
      <c r="L1299" s="203"/>
      <c r="M1299" s="207"/>
      <c r="T1299" s="208"/>
      <c r="AT1299" s="204" t="s">
        <v>869</v>
      </c>
      <c r="AU1299" s="204" t="s">
        <v>240</v>
      </c>
      <c r="AV1299" s="202" t="s">
        <v>240</v>
      </c>
      <c r="AW1299" s="202" t="s">
        <v>871</v>
      </c>
      <c r="AX1299" s="202" t="s">
        <v>857</v>
      </c>
      <c r="AY1299" s="204" t="s">
        <v>858</v>
      </c>
    </row>
    <row r="1300" spans="2:65" s="202" customFormat="1" ht="11.25" x14ac:dyDescent="0.25">
      <c r="B1300" s="203"/>
      <c r="D1300" s="196" t="s">
        <v>869</v>
      </c>
      <c r="E1300" s="204" t="s">
        <v>792</v>
      </c>
      <c r="F1300" s="205" t="s">
        <v>3748</v>
      </c>
      <c r="H1300" s="206">
        <v>18</v>
      </c>
      <c r="L1300" s="203"/>
      <c r="M1300" s="207"/>
      <c r="T1300" s="208"/>
      <c r="AT1300" s="204" t="s">
        <v>869</v>
      </c>
      <c r="AU1300" s="204" t="s">
        <v>240</v>
      </c>
      <c r="AV1300" s="202" t="s">
        <v>240</v>
      </c>
      <c r="AW1300" s="202" t="s">
        <v>871</v>
      </c>
      <c r="AX1300" s="202" t="s">
        <v>857</v>
      </c>
      <c r="AY1300" s="204" t="s">
        <v>858</v>
      </c>
    </row>
    <row r="1301" spans="2:65" s="119" customFormat="1" ht="24.2" customHeight="1" x14ac:dyDescent="0.25">
      <c r="B1301" s="120"/>
      <c r="C1301" s="418" t="s">
        <v>2417</v>
      </c>
      <c r="D1301" s="418" t="s">
        <v>512</v>
      </c>
      <c r="E1301" s="419" t="s">
        <v>2749</v>
      </c>
      <c r="F1301" s="420" t="s">
        <v>2750</v>
      </c>
      <c r="G1301" s="421" t="s">
        <v>85</v>
      </c>
      <c r="H1301" s="422">
        <v>51.27</v>
      </c>
      <c r="I1301" s="423"/>
      <c r="J1301" s="423">
        <f>ROUND(I1301*H1301,2)</f>
        <v>0</v>
      </c>
      <c r="K1301" s="420" t="s">
        <v>862</v>
      </c>
      <c r="L1301" s="120"/>
      <c r="M1301" s="190" t="s">
        <v>792</v>
      </c>
      <c r="N1301" s="191" t="s">
        <v>809</v>
      </c>
      <c r="O1301" s="192">
        <v>0.06</v>
      </c>
      <c r="P1301" s="192">
        <f>O1301*H1301</f>
        <v>3.0762</v>
      </c>
      <c r="Q1301" s="192">
        <v>1.42E-3</v>
      </c>
      <c r="R1301" s="192">
        <f>Q1301*H1301</f>
        <v>7.2803400000000004E-2</v>
      </c>
      <c r="S1301" s="192">
        <v>0</v>
      </c>
      <c r="T1301" s="193">
        <f>S1301*H1301</f>
        <v>0</v>
      </c>
      <c r="AR1301" s="194" t="s">
        <v>955</v>
      </c>
      <c r="AT1301" s="194" t="s">
        <v>512</v>
      </c>
      <c r="AU1301" s="194" t="s">
        <v>240</v>
      </c>
      <c r="AY1301" s="112" t="s">
        <v>858</v>
      </c>
      <c r="BE1301" s="195">
        <f>IF(N1301="základní",J1301,0)</f>
        <v>0</v>
      </c>
      <c r="BF1301" s="195">
        <f>IF(N1301="snížená",J1301,0)</f>
        <v>0</v>
      </c>
      <c r="BG1301" s="195">
        <f>IF(N1301="zákl. přenesená",J1301,0)</f>
        <v>0</v>
      </c>
      <c r="BH1301" s="195">
        <f>IF(N1301="sníž. přenesená",J1301,0)</f>
        <v>0</v>
      </c>
      <c r="BI1301" s="195">
        <f>IF(N1301="nulová",J1301,0)</f>
        <v>0</v>
      </c>
      <c r="BJ1301" s="112" t="s">
        <v>544</v>
      </c>
      <c r="BK1301" s="195">
        <f>ROUND(I1301*H1301,2)</f>
        <v>0</v>
      </c>
      <c r="BL1301" s="112" t="s">
        <v>955</v>
      </c>
      <c r="BM1301" s="194" t="s">
        <v>3755</v>
      </c>
    </row>
    <row r="1302" spans="2:65" s="119" customFormat="1" ht="19.5" x14ac:dyDescent="0.25">
      <c r="B1302" s="120"/>
      <c r="D1302" s="196" t="s">
        <v>865</v>
      </c>
      <c r="F1302" s="197" t="s">
        <v>2752</v>
      </c>
      <c r="L1302" s="120"/>
      <c r="M1302" s="198"/>
      <c r="T1302" s="199"/>
      <c r="AT1302" s="112" t="s">
        <v>865</v>
      </c>
      <c r="AU1302" s="112" t="s">
        <v>240</v>
      </c>
    </row>
    <row r="1303" spans="2:65" s="119" customFormat="1" x14ac:dyDescent="0.25">
      <c r="B1303" s="120"/>
      <c r="D1303" s="200" t="s">
        <v>867</v>
      </c>
      <c r="F1303" s="472" t="s">
        <v>2753</v>
      </c>
      <c r="L1303" s="120"/>
      <c r="M1303" s="198"/>
      <c r="T1303" s="199"/>
      <c r="AT1303" s="112" t="s">
        <v>867</v>
      </c>
      <c r="AU1303" s="112" t="s">
        <v>240</v>
      </c>
    </row>
    <row r="1304" spans="2:65" s="202" customFormat="1" ht="11.25" x14ac:dyDescent="0.25">
      <c r="B1304" s="203"/>
      <c r="D1304" s="196" t="s">
        <v>869</v>
      </c>
      <c r="E1304" s="204" t="s">
        <v>792</v>
      </c>
      <c r="F1304" s="205" t="s">
        <v>3756</v>
      </c>
      <c r="H1304" s="206">
        <v>11.4</v>
      </c>
      <c r="L1304" s="203"/>
      <c r="M1304" s="207"/>
      <c r="T1304" s="208"/>
      <c r="AT1304" s="204" t="s">
        <v>869</v>
      </c>
      <c r="AU1304" s="204" t="s">
        <v>240</v>
      </c>
      <c r="AV1304" s="202" t="s">
        <v>240</v>
      </c>
      <c r="AW1304" s="202" t="s">
        <v>871</v>
      </c>
      <c r="AX1304" s="202" t="s">
        <v>857</v>
      </c>
      <c r="AY1304" s="204" t="s">
        <v>858</v>
      </c>
    </row>
    <row r="1305" spans="2:65" s="202" customFormat="1" ht="33.75" x14ac:dyDescent="0.25">
      <c r="B1305" s="203"/>
      <c r="D1305" s="196" t="s">
        <v>869</v>
      </c>
      <c r="E1305" s="204" t="s">
        <v>792</v>
      </c>
      <c r="F1305" s="205" t="s">
        <v>3757</v>
      </c>
      <c r="H1305" s="206">
        <v>18.77</v>
      </c>
      <c r="L1305" s="203"/>
      <c r="M1305" s="207"/>
      <c r="T1305" s="208"/>
      <c r="AT1305" s="204" t="s">
        <v>869</v>
      </c>
      <c r="AU1305" s="204" t="s">
        <v>240</v>
      </c>
      <c r="AV1305" s="202" t="s">
        <v>240</v>
      </c>
      <c r="AW1305" s="202" t="s">
        <v>871</v>
      </c>
      <c r="AX1305" s="202" t="s">
        <v>857</v>
      </c>
      <c r="AY1305" s="204" t="s">
        <v>858</v>
      </c>
    </row>
    <row r="1306" spans="2:65" s="202" customFormat="1" ht="11.25" x14ac:dyDescent="0.25">
      <c r="B1306" s="203"/>
      <c r="D1306" s="196" t="s">
        <v>869</v>
      </c>
      <c r="E1306" s="204" t="s">
        <v>792</v>
      </c>
      <c r="F1306" s="205" t="s">
        <v>3758</v>
      </c>
      <c r="H1306" s="206">
        <v>6.8</v>
      </c>
      <c r="L1306" s="203"/>
      <c r="M1306" s="207"/>
      <c r="T1306" s="208"/>
      <c r="AT1306" s="204" t="s">
        <v>869</v>
      </c>
      <c r="AU1306" s="204" t="s">
        <v>240</v>
      </c>
      <c r="AV1306" s="202" t="s">
        <v>240</v>
      </c>
      <c r="AW1306" s="202" t="s">
        <v>871</v>
      </c>
      <c r="AX1306" s="202" t="s">
        <v>857</v>
      </c>
      <c r="AY1306" s="204" t="s">
        <v>858</v>
      </c>
    </row>
    <row r="1307" spans="2:65" s="202" customFormat="1" ht="11.25" x14ac:dyDescent="0.25">
      <c r="B1307" s="203"/>
      <c r="D1307" s="196" t="s">
        <v>869</v>
      </c>
      <c r="E1307" s="204" t="s">
        <v>792</v>
      </c>
      <c r="F1307" s="205" t="s">
        <v>3759</v>
      </c>
      <c r="H1307" s="206">
        <v>14.3</v>
      </c>
      <c r="L1307" s="203"/>
      <c r="M1307" s="207"/>
      <c r="T1307" s="208"/>
      <c r="AT1307" s="204" t="s">
        <v>869</v>
      </c>
      <c r="AU1307" s="204" t="s">
        <v>240</v>
      </c>
      <c r="AV1307" s="202" t="s">
        <v>240</v>
      </c>
      <c r="AW1307" s="202" t="s">
        <v>871</v>
      </c>
      <c r="AX1307" s="202" t="s">
        <v>857</v>
      </c>
      <c r="AY1307" s="204" t="s">
        <v>858</v>
      </c>
    </row>
    <row r="1308" spans="2:65" s="119" customFormat="1" ht="33" customHeight="1" x14ac:dyDescent="0.25">
      <c r="B1308" s="120"/>
      <c r="C1308" s="418" t="s">
        <v>2422</v>
      </c>
      <c r="D1308" s="418" t="s">
        <v>512</v>
      </c>
      <c r="E1308" s="419" t="s">
        <v>2763</v>
      </c>
      <c r="F1308" s="420" t="s">
        <v>2764</v>
      </c>
      <c r="G1308" s="421" t="s">
        <v>66</v>
      </c>
      <c r="H1308" s="422">
        <v>111.46599999999999</v>
      </c>
      <c r="I1308" s="423"/>
      <c r="J1308" s="423">
        <f>ROUND(I1308*H1308,2)</f>
        <v>0</v>
      </c>
      <c r="K1308" s="420" t="s">
        <v>862</v>
      </c>
      <c r="L1308" s="120"/>
      <c r="M1308" s="190" t="s">
        <v>792</v>
      </c>
      <c r="N1308" s="191" t="s">
        <v>809</v>
      </c>
      <c r="O1308" s="192">
        <v>0.86</v>
      </c>
      <c r="P1308" s="192">
        <f>O1308*H1308</f>
        <v>95.860759999999999</v>
      </c>
      <c r="Q1308" s="192">
        <v>5.3E-3</v>
      </c>
      <c r="R1308" s="192">
        <f>Q1308*H1308</f>
        <v>0.59076980000000001</v>
      </c>
      <c r="S1308" s="192">
        <v>0</v>
      </c>
      <c r="T1308" s="193">
        <f>S1308*H1308</f>
        <v>0</v>
      </c>
      <c r="AR1308" s="194" t="s">
        <v>955</v>
      </c>
      <c r="AT1308" s="194" t="s">
        <v>512</v>
      </c>
      <c r="AU1308" s="194" t="s">
        <v>240</v>
      </c>
      <c r="AY1308" s="112" t="s">
        <v>858</v>
      </c>
      <c r="BE1308" s="195">
        <f>IF(N1308="základní",J1308,0)</f>
        <v>0</v>
      </c>
      <c r="BF1308" s="195">
        <f>IF(N1308="snížená",J1308,0)</f>
        <v>0</v>
      </c>
      <c r="BG1308" s="195">
        <f>IF(N1308="zákl. přenesená",J1308,0)</f>
        <v>0</v>
      </c>
      <c r="BH1308" s="195">
        <f>IF(N1308="sníž. přenesená",J1308,0)</f>
        <v>0</v>
      </c>
      <c r="BI1308" s="195">
        <f>IF(N1308="nulová",J1308,0)</f>
        <v>0</v>
      </c>
      <c r="BJ1308" s="112" t="s">
        <v>544</v>
      </c>
      <c r="BK1308" s="195">
        <f>ROUND(I1308*H1308,2)</f>
        <v>0</v>
      </c>
      <c r="BL1308" s="112" t="s">
        <v>955</v>
      </c>
      <c r="BM1308" s="194" t="s">
        <v>3760</v>
      </c>
    </row>
    <row r="1309" spans="2:65" s="119" customFormat="1" ht="19.5" x14ac:dyDescent="0.25">
      <c r="B1309" s="120"/>
      <c r="D1309" s="196" t="s">
        <v>865</v>
      </c>
      <c r="F1309" s="197" t="s">
        <v>2766</v>
      </c>
      <c r="L1309" s="120"/>
      <c r="M1309" s="198"/>
      <c r="T1309" s="199"/>
      <c r="AT1309" s="112" t="s">
        <v>865</v>
      </c>
      <c r="AU1309" s="112" t="s">
        <v>240</v>
      </c>
    </row>
    <row r="1310" spans="2:65" s="119" customFormat="1" x14ac:dyDescent="0.25">
      <c r="B1310" s="120"/>
      <c r="D1310" s="200" t="s">
        <v>867</v>
      </c>
      <c r="F1310" s="472" t="s">
        <v>2767</v>
      </c>
      <c r="L1310" s="120"/>
      <c r="M1310" s="198"/>
      <c r="T1310" s="199"/>
      <c r="AT1310" s="112" t="s">
        <v>867</v>
      </c>
      <c r="AU1310" s="112" t="s">
        <v>240</v>
      </c>
    </row>
    <row r="1311" spans="2:65" s="202" customFormat="1" ht="33.75" x14ac:dyDescent="0.25">
      <c r="B1311" s="203"/>
      <c r="D1311" s="196" t="s">
        <v>869</v>
      </c>
      <c r="E1311" s="204" t="s">
        <v>792</v>
      </c>
      <c r="F1311" s="205" t="s">
        <v>3744</v>
      </c>
      <c r="H1311" s="206">
        <v>18.913</v>
      </c>
      <c r="L1311" s="203"/>
      <c r="M1311" s="207"/>
      <c r="T1311" s="208"/>
      <c r="AT1311" s="204" t="s">
        <v>869</v>
      </c>
      <c r="AU1311" s="204" t="s">
        <v>240</v>
      </c>
      <c r="AV1311" s="202" t="s">
        <v>240</v>
      </c>
      <c r="AW1311" s="202" t="s">
        <v>871</v>
      </c>
      <c r="AX1311" s="202" t="s">
        <v>857</v>
      </c>
      <c r="AY1311" s="204" t="s">
        <v>858</v>
      </c>
    </row>
    <row r="1312" spans="2:65" s="202" customFormat="1" ht="33.75" x14ac:dyDescent="0.25">
      <c r="B1312" s="203"/>
      <c r="D1312" s="196" t="s">
        <v>869</v>
      </c>
      <c r="E1312" s="204" t="s">
        <v>792</v>
      </c>
      <c r="F1312" s="205" t="s">
        <v>3745</v>
      </c>
      <c r="H1312" s="206">
        <v>30.59</v>
      </c>
      <c r="L1312" s="203"/>
      <c r="M1312" s="207"/>
      <c r="T1312" s="208"/>
      <c r="AT1312" s="204" t="s">
        <v>869</v>
      </c>
      <c r="AU1312" s="204" t="s">
        <v>240</v>
      </c>
      <c r="AV1312" s="202" t="s">
        <v>240</v>
      </c>
      <c r="AW1312" s="202" t="s">
        <v>871</v>
      </c>
      <c r="AX1312" s="202" t="s">
        <v>857</v>
      </c>
      <c r="AY1312" s="204" t="s">
        <v>858</v>
      </c>
    </row>
    <row r="1313" spans="2:65" s="202" customFormat="1" ht="11.25" x14ac:dyDescent="0.25">
      <c r="B1313" s="203"/>
      <c r="D1313" s="196" t="s">
        <v>869</v>
      </c>
      <c r="E1313" s="204" t="s">
        <v>792</v>
      </c>
      <c r="F1313" s="205" t="s">
        <v>3746</v>
      </c>
      <c r="H1313" s="206">
        <v>12</v>
      </c>
      <c r="L1313" s="203"/>
      <c r="M1313" s="207"/>
      <c r="T1313" s="208"/>
      <c r="AT1313" s="204" t="s">
        <v>869</v>
      </c>
      <c r="AU1313" s="204" t="s">
        <v>240</v>
      </c>
      <c r="AV1313" s="202" t="s">
        <v>240</v>
      </c>
      <c r="AW1313" s="202" t="s">
        <v>871</v>
      </c>
      <c r="AX1313" s="202" t="s">
        <v>857</v>
      </c>
      <c r="AY1313" s="204" t="s">
        <v>858</v>
      </c>
    </row>
    <row r="1314" spans="2:65" s="202" customFormat="1" ht="33.75" x14ac:dyDescent="0.25">
      <c r="B1314" s="203"/>
      <c r="D1314" s="196" t="s">
        <v>869</v>
      </c>
      <c r="E1314" s="204" t="s">
        <v>792</v>
      </c>
      <c r="F1314" s="205" t="s">
        <v>3747</v>
      </c>
      <c r="H1314" s="206">
        <v>27.463000000000001</v>
      </c>
      <c r="L1314" s="203"/>
      <c r="M1314" s="207"/>
      <c r="T1314" s="208"/>
      <c r="AT1314" s="204" t="s">
        <v>869</v>
      </c>
      <c r="AU1314" s="204" t="s">
        <v>240</v>
      </c>
      <c r="AV1314" s="202" t="s">
        <v>240</v>
      </c>
      <c r="AW1314" s="202" t="s">
        <v>871</v>
      </c>
      <c r="AX1314" s="202" t="s">
        <v>857</v>
      </c>
      <c r="AY1314" s="204" t="s">
        <v>858</v>
      </c>
    </row>
    <row r="1315" spans="2:65" s="202" customFormat="1" ht="11.25" x14ac:dyDescent="0.25">
      <c r="B1315" s="203"/>
      <c r="D1315" s="196" t="s">
        <v>869</v>
      </c>
      <c r="E1315" s="204" t="s">
        <v>792</v>
      </c>
      <c r="F1315" s="205" t="s">
        <v>3748</v>
      </c>
      <c r="H1315" s="206">
        <v>18</v>
      </c>
      <c r="L1315" s="203"/>
      <c r="M1315" s="207"/>
      <c r="T1315" s="208"/>
      <c r="AT1315" s="204" t="s">
        <v>869</v>
      </c>
      <c r="AU1315" s="204" t="s">
        <v>240</v>
      </c>
      <c r="AV1315" s="202" t="s">
        <v>240</v>
      </c>
      <c r="AW1315" s="202" t="s">
        <v>871</v>
      </c>
      <c r="AX1315" s="202" t="s">
        <v>857</v>
      </c>
      <c r="AY1315" s="204" t="s">
        <v>858</v>
      </c>
    </row>
    <row r="1316" spans="2:65" s="202" customFormat="1" ht="11.25" x14ac:dyDescent="0.25">
      <c r="B1316" s="203"/>
      <c r="D1316" s="196" t="s">
        <v>869</v>
      </c>
      <c r="E1316" s="204" t="s">
        <v>792</v>
      </c>
      <c r="F1316" s="205" t="s">
        <v>3749</v>
      </c>
      <c r="H1316" s="206">
        <v>4.5</v>
      </c>
      <c r="L1316" s="203"/>
      <c r="M1316" s="207"/>
      <c r="T1316" s="208"/>
      <c r="AT1316" s="204" t="s">
        <v>869</v>
      </c>
      <c r="AU1316" s="204" t="s">
        <v>240</v>
      </c>
      <c r="AV1316" s="202" t="s">
        <v>240</v>
      </c>
      <c r="AW1316" s="202" t="s">
        <v>871</v>
      </c>
      <c r="AX1316" s="202" t="s">
        <v>857</v>
      </c>
      <c r="AY1316" s="204" t="s">
        <v>858</v>
      </c>
    </row>
    <row r="1317" spans="2:65" s="119" customFormat="1" ht="24.2" customHeight="1" x14ac:dyDescent="0.25">
      <c r="B1317" s="120"/>
      <c r="C1317" s="432" t="s">
        <v>2426</v>
      </c>
      <c r="D1317" s="432" t="s">
        <v>932</v>
      </c>
      <c r="E1317" s="433" t="s">
        <v>2769</v>
      </c>
      <c r="F1317" s="434" t="s">
        <v>2770</v>
      </c>
      <c r="G1317" s="435" t="s">
        <v>66</v>
      </c>
      <c r="H1317" s="436">
        <v>124.842</v>
      </c>
      <c r="I1317" s="437"/>
      <c r="J1317" s="437">
        <f>ROUND(I1317*H1317,2)</f>
        <v>0</v>
      </c>
      <c r="K1317" s="434" t="s">
        <v>862</v>
      </c>
      <c r="L1317" s="215"/>
      <c r="M1317" s="216" t="s">
        <v>792</v>
      </c>
      <c r="N1317" s="217" t="s">
        <v>809</v>
      </c>
      <c r="O1317" s="192">
        <v>0</v>
      </c>
      <c r="P1317" s="192">
        <f>O1317*H1317</f>
        <v>0</v>
      </c>
      <c r="Q1317" s="192">
        <v>1.771E-2</v>
      </c>
      <c r="R1317" s="192">
        <f>Q1317*H1317</f>
        <v>2.21095182</v>
      </c>
      <c r="S1317" s="192">
        <v>0</v>
      </c>
      <c r="T1317" s="193">
        <f>S1317*H1317</f>
        <v>0</v>
      </c>
      <c r="AR1317" s="194" t="s">
        <v>1063</v>
      </c>
      <c r="AT1317" s="194" t="s">
        <v>932</v>
      </c>
      <c r="AU1317" s="194" t="s">
        <v>240</v>
      </c>
      <c r="AY1317" s="112" t="s">
        <v>858</v>
      </c>
      <c r="BE1317" s="195">
        <f>IF(N1317="základní",J1317,0)</f>
        <v>0</v>
      </c>
      <c r="BF1317" s="195">
        <f>IF(N1317="snížená",J1317,0)</f>
        <v>0</v>
      </c>
      <c r="BG1317" s="195">
        <f>IF(N1317="zákl. přenesená",J1317,0)</f>
        <v>0</v>
      </c>
      <c r="BH1317" s="195">
        <f>IF(N1317="sníž. přenesená",J1317,0)</f>
        <v>0</v>
      </c>
      <c r="BI1317" s="195">
        <f>IF(N1317="nulová",J1317,0)</f>
        <v>0</v>
      </c>
      <c r="BJ1317" s="112" t="s">
        <v>544</v>
      </c>
      <c r="BK1317" s="195">
        <f>ROUND(I1317*H1317,2)</f>
        <v>0</v>
      </c>
      <c r="BL1317" s="112" t="s">
        <v>955</v>
      </c>
      <c r="BM1317" s="194" t="s">
        <v>3761</v>
      </c>
    </row>
    <row r="1318" spans="2:65" s="119" customFormat="1" ht="19.5" x14ac:dyDescent="0.25">
      <c r="B1318" s="120"/>
      <c r="D1318" s="196" t="s">
        <v>865</v>
      </c>
      <c r="F1318" s="197" t="s">
        <v>2770</v>
      </c>
      <c r="L1318" s="120"/>
      <c r="M1318" s="198"/>
      <c r="T1318" s="199"/>
      <c r="AT1318" s="112" t="s">
        <v>865</v>
      </c>
      <c r="AU1318" s="112" t="s">
        <v>240</v>
      </c>
    </row>
    <row r="1319" spans="2:65" s="202" customFormat="1" ht="11.25" x14ac:dyDescent="0.25">
      <c r="B1319" s="203"/>
      <c r="D1319" s="196" t="s">
        <v>869</v>
      </c>
      <c r="F1319" s="205" t="s">
        <v>3762</v>
      </c>
      <c r="H1319" s="206">
        <v>124.842</v>
      </c>
      <c r="L1319" s="203"/>
      <c r="M1319" s="207"/>
      <c r="T1319" s="208"/>
      <c r="AT1319" s="204" t="s">
        <v>869</v>
      </c>
      <c r="AU1319" s="204" t="s">
        <v>240</v>
      </c>
      <c r="AV1319" s="202" t="s">
        <v>240</v>
      </c>
      <c r="AW1319" s="202" t="s">
        <v>787</v>
      </c>
      <c r="AX1319" s="202" t="s">
        <v>544</v>
      </c>
      <c r="AY1319" s="204" t="s">
        <v>858</v>
      </c>
    </row>
    <row r="1320" spans="2:65" s="119" customFormat="1" ht="24.2" customHeight="1" x14ac:dyDescent="0.25">
      <c r="B1320" s="120"/>
      <c r="C1320" s="418" t="s">
        <v>2430</v>
      </c>
      <c r="D1320" s="418" t="s">
        <v>512</v>
      </c>
      <c r="E1320" s="419" t="s">
        <v>2774</v>
      </c>
      <c r="F1320" s="420" t="s">
        <v>2775</v>
      </c>
      <c r="G1320" s="421" t="s">
        <v>85</v>
      </c>
      <c r="H1320" s="422">
        <v>23.6</v>
      </c>
      <c r="I1320" s="423"/>
      <c r="J1320" s="423">
        <f>ROUND(I1320*H1320,2)</f>
        <v>0</v>
      </c>
      <c r="K1320" s="420" t="s">
        <v>862</v>
      </c>
      <c r="L1320" s="120"/>
      <c r="M1320" s="190" t="s">
        <v>792</v>
      </c>
      <c r="N1320" s="191" t="s">
        <v>809</v>
      </c>
      <c r="O1320" s="192">
        <v>0.248</v>
      </c>
      <c r="P1320" s="192">
        <f>O1320*H1320</f>
        <v>5.8528000000000002</v>
      </c>
      <c r="Q1320" s="192">
        <v>2.0000000000000001E-4</v>
      </c>
      <c r="R1320" s="192">
        <f>Q1320*H1320</f>
        <v>4.7200000000000002E-3</v>
      </c>
      <c r="S1320" s="192">
        <v>0</v>
      </c>
      <c r="T1320" s="193">
        <f>S1320*H1320</f>
        <v>0</v>
      </c>
      <c r="AR1320" s="194" t="s">
        <v>955</v>
      </c>
      <c r="AT1320" s="194" t="s">
        <v>512</v>
      </c>
      <c r="AU1320" s="194" t="s">
        <v>240</v>
      </c>
      <c r="AY1320" s="112" t="s">
        <v>858</v>
      </c>
      <c r="BE1320" s="195">
        <f>IF(N1320="základní",J1320,0)</f>
        <v>0</v>
      </c>
      <c r="BF1320" s="195">
        <f>IF(N1320="snížená",J1320,0)</f>
        <v>0</v>
      </c>
      <c r="BG1320" s="195">
        <f>IF(N1320="zákl. přenesená",J1320,0)</f>
        <v>0</v>
      </c>
      <c r="BH1320" s="195">
        <f>IF(N1320="sníž. přenesená",J1320,0)</f>
        <v>0</v>
      </c>
      <c r="BI1320" s="195">
        <f>IF(N1320="nulová",J1320,0)</f>
        <v>0</v>
      </c>
      <c r="BJ1320" s="112" t="s">
        <v>544</v>
      </c>
      <c r="BK1320" s="195">
        <f>ROUND(I1320*H1320,2)</f>
        <v>0</v>
      </c>
      <c r="BL1320" s="112" t="s">
        <v>955</v>
      </c>
      <c r="BM1320" s="194" t="s">
        <v>3763</v>
      </c>
    </row>
    <row r="1321" spans="2:65" s="119" customFormat="1" ht="19.5" x14ac:dyDescent="0.25">
      <c r="B1321" s="120"/>
      <c r="D1321" s="196" t="s">
        <v>865</v>
      </c>
      <c r="F1321" s="197" t="s">
        <v>2777</v>
      </c>
      <c r="L1321" s="120"/>
      <c r="M1321" s="198"/>
      <c r="T1321" s="199"/>
      <c r="AT1321" s="112" t="s">
        <v>865</v>
      </c>
      <c r="AU1321" s="112" t="s">
        <v>240</v>
      </c>
    </row>
    <row r="1322" spans="2:65" s="119" customFormat="1" x14ac:dyDescent="0.25">
      <c r="B1322" s="120"/>
      <c r="D1322" s="200" t="s">
        <v>867</v>
      </c>
      <c r="F1322" s="472" t="s">
        <v>2778</v>
      </c>
      <c r="L1322" s="120"/>
      <c r="M1322" s="198"/>
      <c r="T1322" s="199"/>
      <c r="AT1322" s="112" t="s">
        <v>867</v>
      </c>
      <c r="AU1322" s="112" t="s">
        <v>240</v>
      </c>
    </row>
    <row r="1323" spans="2:65" s="202" customFormat="1" ht="11.25" x14ac:dyDescent="0.25">
      <c r="B1323" s="203"/>
      <c r="D1323" s="196" t="s">
        <v>869</v>
      </c>
      <c r="E1323" s="204" t="s">
        <v>792</v>
      </c>
      <c r="F1323" s="205" t="s">
        <v>3764</v>
      </c>
      <c r="H1323" s="206">
        <v>1.25</v>
      </c>
      <c r="L1323" s="203"/>
      <c r="M1323" s="207"/>
      <c r="T1323" s="208"/>
      <c r="AT1323" s="204" t="s">
        <v>869</v>
      </c>
      <c r="AU1323" s="204" t="s">
        <v>240</v>
      </c>
      <c r="AV1323" s="202" t="s">
        <v>240</v>
      </c>
      <c r="AW1323" s="202" t="s">
        <v>871</v>
      </c>
      <c r="AX1323" s="202" t="s">
        <v>857</v>
      </c>
      <c r="AY1323" s="204" t="s">
        <v>858</v>
      </c>
    </row>
    <row r="1324" spans="2:65" s="202" customFormat="1" ht="11.25" x14ac:dyDescent="0.25">
      <c r="B1324" s="203"/>
      <c r="D1324" s="196" t="s">
        <v>869</v>
      </c>
      <c r="E1324" s="204" t="s">
        <v>792</v>
      </c>
      <c r="F1324" s="205" t="s">
        <v>3765</v>
      </c>
      <c r="H1324" s="206">
        <v>5</v>
      </c>
      <c r="L1324" s="203"/>
      <c r="M1324" s="207"/>
      <c r="T1324" s="208"/>
      <c r="AT1324" s="204" t="s">
        <v>869</v>
      </c>
      <c r="AU1324" s="204" t="s">
        <v>240</v>
      </c>
      <c r="AV1324" s="202" t="s">
        <v>240</v>
      </c>
      <c r="AW1324" s="202" t="s">
        <v>871</v>
      </c>
      <c r="AX1324" s="202" t="s">
        <v>857</v>
      </c>
      <c r="AY1324" s="204" t="s">
        <v>858</v>
      </c>
    </row>
    <row r="1325" spans="2:65" s="202" customFormat="1" ht="11.25" x14ac:dyDescent="0.25">
      <c r="B1325" s="203"/>
      <c r="D1325" s="196" t="s">
        <v>869</v>
      </c>
      <c r="E1325" s="204" t="s">
        <v>792</v>
      </c>
      <c r="F1325" s="205" t="s">
        <v>3766</v>
      </c>
      <c r="H1325" s="206">
        <v>6</v>
      </c>
      <c r="L1325" s="203"/>
      <c r="M1325" s="207"/>
      <c r="T1325" s="208"/>
      <c r="AT1325" s="204" t="s">
        <v>869</v>
      </c>
      <c r="AU1325" s="204" t="s">
        <v>240</v>
      </c>
      <c r="AV1325" s="202" t="s">
        <v>240</v>
      </c>
      <c r="AW1325" s="202" t="s">
        <v>871</v>
      </c>
      <c r="AX1325" s="202" t="s">
        <v>857</v>
      </c>
      <c r="AY1325" s="204" t="s">
        <v>858</v>
      </c>
    </row>
    <row r="1326" spans="2:65" s="202" customFormat="1" ht="11.25" x14ac:dyDescent="0.25">
      <c r="B1326" s="203"/>
      <c r="D1326" s="196" t="s">
        <v>869</v>
      </c>
      <c r="E1326" s="204" t="s">
        <v>792</v>
      </c>
      <c r="F1326" s="205" t="s">
        <v>3767</v>
      </c>
      <c r="H1326" s="206">
        <v>9.85</v>
      </c>
      <c r="L1326" s="203"/>
      <c r="M1326" s="207"/>
      <c r="T1326" s="208"/>
      <c r="AT1326" s="204" t="s">
        <v>869</v>
      </c>
      <c r="AU1326" s="204" t="s">
        <v>240</v>
      </c>
      <c r="AV1326" s="202" t="s">
        <v>240</v>
      </c>
      <c r="AW1326" s="202" t="s">
        <v>871</v>
      </c>
      <c r="AX1326" s="202" t="s">
        <v>857</v>
      </c>
      <c r="AY1326" s="204" t="s">
        <v>858</v>
      </c>
    </row>
    <row r="1327" spans="2:65" s="202" customFormat="1" ht="11.25" x14ac:dyDescent="0.25">
      <c r="B1327" s="203"/>
      <c r="D1327" s="196" t="s">
        <v>869</v>
      </c>
      <c r="E1327" s="204" t="s">
        <v>792</v>
      </c>
      <c r="F1327" s="205" t="s">
        <v>3768</v>
      </c>
      <c r="H1327" s="206">
        <v>1.5</v>
      </c>
      <c r="L1327" s="203"/>
      <c r="M1327" s="207"/>
      <c r="T1327" s="208"/>
      <c r="AT1327" s="204" t="s">
        <v>869</v>
      </c>
      <c r="AU1327" s="204" t="s">
        <v>240</v>
      </c>
      <c r="AV1327" s="202" t="s">
        <v>240</v>
      </c>
      <c r="AW1327" s="202" t="s">
        <v>871</v>
      </c>
      <c r="AX1327" s="202" t="s">
        <v>857</v>
      </c>
      <c r="AY1327" s="204" t="s">
        <v>858</v>
      </c>
    </row>
    <row r="1328" spans="2:65" s="119" customFormat="1" ht="24.2" customHeight="1" x14ac:dyDescent="0.25">
      <c r="B1328" s="120"/>
      <c r="C1328" s="418" t="s">
        <v>2435</v>
      </c>
      <c r="D1328" s="418" t="s">
        <v>512</v>
      </c>
      <c r="E1328" s="419" t="s">
        <v>2784</v>
      </c>
      <c r="F1328" s="420" t="s">
        <v>2785</v>
      </c>
      <c r="G1328" s="421" t="s">
        <v>85</v>
      </c>
      <c r="H1328" s="422">
        <v>110.97</v>
      </c>
      <c r="I1328" s="423"/>
      <c r="J1328" s="423">
        <f>ROUND(I1328*H1328,2)</f>
        <v>0</v>
      </c>
      <c r="K1328" s="420" t="s">
        <v>862</v>
      </c>
      <c r="L1328" s="120"/>
      <c r="M1328" s="190" t="s">
        <v>792</v>
      </c>
      <c r="N1328" s="191" t="s">
        <v>809</v>
      </c>
      <c r="O1328" s="192">
        <v>0.16</v>
      </c>
      <c r="P1328" s="192">
        <f>O1328*H1328</f>
        <v>17.755199999999999</v>
      </c>
      <c r="Q1328" s="192">
        <v>1.8000000000000001E-4</v>
      </c>
      <c r="R1328" s="192">
        <f>Q1328*H1328</f>
        <v>1.9974600000000002E-2</v>
      </c>
      <c r="S1328" s="192">
        <v>0</v>
      </c>
      <c r="T1328" s="193">
        <f>S1328*H1328</f>
        <v>0</v>
      </c>
      <c r="AR1328" s="194" t="s">
        <v>955</v>
      </c>
      <c r="AT1328" s="194" t="s">
        <v>512</v>
      </c>
      <c r="AU1328" s="194" t="s">
        <v>240</v>
      </c>
      <c r="AY1328" s="112" t="s">
        <v>858</v>
      </c>
      <c r="BE1328" s="195">
        <f>IF(N1328="základní",J1328,0)</f>
        <v>0</v>
      </c>
      <c r="BF1328" s="195">
        <f>IF(N1328="snížená",J1328,0)</f>
        <v>0</v>
      </c>
      <c r="BG1328" s="195">
        <f>IF(N1328="zákl. přenesená",J1328,0)</f>
        <v>0</v>
      </c>
      <c r="BH1328" s="195">
        <f>IF(N1328="sníž. přenesená",J1328,0)</f>
        <v>0</v>
      </c>
      <c r="BI1328" s="195">
        <f>IF(N1328="nulová",J1328,0)</f>
        <v>0</v>
      </c>
      <c r="BJ1328" s="112" t="s">
        <v>544</v>
      </c>
      <c r="BK1328" s="195">
        <f>ROUND(I1328*H1328,2)</f>
        <v>0</v>
      </c>
      <c r="BL1328" s="112" t="s">
        <v>955</v>
      </c>
      <c r="BM1328" s="194" t="s">
        <v>3769</v>
      </c>
    </row>
    <row r="1329" spans="2:65" s="119" customFormat="1" ht="19.5" x14ac:dyDescent="0.25">
      <c r="B1329" s="120"/>
      <c r="D1329" s="196" t="s">
        <v>865</v>
      </c>
      <c r="F1329" s="197" t="s">
        <v>2787</v>
      </c>
      <c r="L1329" s="120"/>
      <c r="M1329" s="198"/>
      <c r="T1329" s="199"/>
      <c r="AT1329" s="112" t="s">
        <v>865</v>
      </c>
      <c r="AU1329" s="112" t="s">
        <v>240</v>
      </c>
    </row>
    <row r="1330" spans="2:65" s="119" customFormat="1" x14ac:dyDescent="0.25">
      <c r="B1330" s="120"/>
      <c r="D1330" s="200" t="s">
        <v>867</v>
      </c>
      <c r="F1330" s="472" t="s">
        <v>2788</v>
      </c>
      <c r="L1330" s="120"/>
      <c r="M1330" s="198"/>
      <c r="T1330" s="199"/>
      <c r="AT1330" s="112" t="s">
        <v>867</v>
      </c>
      <c r="AU1330" s="112" t="s">
        <v>240</v>
      </c>
    </row>
    <row r="1331" spans="2:65" s="202" customFormat="1" ht="22.5" x14ac:dyDescent="0.25">
      <c r="B1331" s="203"/>
      <c r="D1331" s="196" t="s">
        <v>869</v>
      </c>
      <c r="E1331" s="204" t="s">
        <v>792</v>
      </c>
      <c r="F1331" s="205" t="s">
        <v>3770</v>
      </c>
      <c r="H1331" s="206">
        <v>21.3</v>
      </c>
      <c r="L1331" s="203"/>
      <c r="M1331" s="207"/>
      <c r="T1331" s="208"/>
      <c r="AT1331" s="204" t="s">
        <v>869</v>
      </c>
      <c r="AU1331" s="204" t="s">
        <v>240</v>
      </c>
      <c r="AV1331" s="202" t="s">
        <v>240</v>
      </c>
      <c r="AW1331" s="202" t="s">
        <v>871</v>
      </c>
      <c r="AX1331" s="202" t="s">
        <v>857</v>
      </c>
      <c r="AY1331" s="204" t="s">
        <v>858</v>
      </c>
    </row>
    <row r="1332" spans="2:65" s="202" customFormat="1" ht="33.75" x14ac:dyDescent="0.25">
      <c r="B1332" s="203"/>
      <c r="D1332" s="196" t="s">
        <v>869</v>
      </c>
      <c r="E1332" s="204" t="s">
        <v>792</v>
      </c>
      <c r="F1332" s="205" t="s">
        <v>3771</v>
      </c>
      <c r="H1332" s="206">
        <v>35.17</v>
      </c>
      <c r="L1332" s="203"/>
      <c r="M1332" s="207"/>
      <c r="T1332" s="208"/>
      <c r="AT1332" s="204" t="s">
        <v>869</v>
      </c>
      <c r="AU1332" s="204" t="s">
        <v>240</v>
      </c>
      <c r="AV1332" s="202" t="s">
        <v>240</v>
      </c>
      <c r="AW1332" s="202" t="s">
        <v>871</v>
      </c>
      <c r="AX1332" s="202" t="s">
        <v>857</v>
      </c>
      <c r="AY1332" s="204" t="s">
        <v>858</v>
      </c>
    </row>
    <row r="1333" spans="2:65" s="202" customFormat="1" ht="11.25" x14ac:dyDescent="0.25">
      <c r="B1333" s="203"/>
      <c r="D1333" s="196" t="s">
        <v>869</v>
      </c>
      <c r="E1333" s="204" t="s">
        <v>792</v>
      </c>
      <c r="F1333" s="205" t="s">
        <v>3772</v>
      </c>
      <c r="H1333" s="206">
        <v>10</v>
      </c>
      <c r="L1333" s="203"/>
      <c r="M1333" s="207"/>
      <c r="T1333" s="208"/>
      <c r="AT1333" s="204" t="s">
        <v>869</v>
      </c>
      <c r="AU1333" s="204" t="s">
        <v>240</v>
      </c>
      <c r="AV1333" s="202" t="s">
        <v>240</v>
      </c>
      <c r="AW1333" s="202" t="s">
        <v>871</v>
      </c>
      <c r="AX1333" s="202" t="s">
        <v>857</v>
      </c>
      <c r="AY1333" s="204" t="s">
        <v>858</v>
      </c>
    </row>
    <row r="1334" spans="2:65" s="202" customFormat="1" ht="22.5" x14ac:dyDescent="0.25">
      <c r="B1334" s="203"/>
      <c r="D1334" s="196" t="s">
        <v>869</v>
      </c>
      <c r="E1334" s="204" t="s">
        <v>792</v>
      </c>
      <c r="F1334" s="205" t="s">
        <v>3773</v>
      </c>
      <c r="H1334" s="206">
        <v>17.5</v>
      </c>
      <c r="L1334" s="203"/>
      <c r="M1334" s="207"/>
      <c r="T1334" s="208"/>
      <c r="AT1334" s="204" t="s">
        <v>869</v>
      </c>
      <c r="AU1334" s="204" t="s">
        <v>240</v>
      </c>
      <c r="AV1334" s="202" t="s">
        <v>240</v>
      </c>
      <c r="AW1334" s="202" t="s">
        <v>871</v>
      </c>
      <c r="AX1334" s="202" t="s">
        <v>857</v>
      </c>
      <c r="AY1334" s="204" t="s">
        <v>858</v>
      </c>
    </row>
    <row r="1335" spans="2:65" s="202" customFormat="1" ht="11.25" x14ac:dyDescent="0.25">
      <c r="B1335" s="203"/>
      <c r="D1335" s="196" t="s">
        <v>869</v>
      </c>
      <c r="E1335" s="204" t="s">
        <v>792</v>
      </c>
      <c r="F1335" s="205" t="s">
        <v>3774</v>
      </c>
      <c r="H1335" s="206">
        <v>27</v>
      </c>
      <c r="L1335" s="203"/>
      <c r="M1335" s="207"/>
      <c r="T1335" s="208"/>
      <c r="AT1335" s="204" t="s">
        <v>869</v>
      </c>
      <c r="AU1335" s="204" t="s">
        <v>240</v>
      </c>
      <c r="AV1335" s="202" t="s">
        <v>240</v>
      </c>
      <c r="AW1335" s="202" t="s">
        <v>871</v>
      </c>
      <c r="AX1335" s="202" t="s">
        <v>857</v>
      </c>
      <c r="AY1335" s="204" t="s">
        <v>858</v>
      </c>
    </row>
    <row r="1336" spans="2:65" s="119" customFormat="1" ht="16.5" customHeight="1" x14ac:dyDescent="0.25">
      <c r="B1336" s="120"/>
      <c r="C1336" s="432" t="s">
        <v>2440</v>
      </c>
      <c r="D1336" s="432" t="s">
        <v>932</v>
      </c>
      <c r="E1336" s="433" t="s">
        <v>2798</v>
      </c>
      <c r="F1336" s="434" t="s">
        <v>2799</v>
      </c>
      <c r="G1336" s="435" t="s">
        <v>85</v>
      </c>
      <c r="H1336" s="436">
        <v>141.29900000000001</v>
      </c>
      <c r="I1336" s="437"/>
      <c r="J1336" s="437">
        <f>ROUND(I1336*H1336,2)</f>
        <v>0</v>
      </c>
      <c r="K1336" s="434" t="s">
        <v>862</v>
      </c>
      <c r="L1336" s="215"/>
      <c r="M1336" s="216" t="s">
        <v>792</v>
      </c>
      <c r="N1336" s="217" t="s">
        <v>809</v>
      </c>
      <c r="O1336" s="192">
        <v>0</v>
      </c>
      <c r="P1336" s="192">
        <f>O1336*H1336</f>
        <v>0</v>
      </c>
      <c r="Q1336" s="192">
        <v>2.9999999999999997E-4</v>
      </c>
      <c r="R1336" s="192">
        <f>Q1336*H1336</f>
        <v>4.2389699999999995E-2</v>
      </c>
      <c r="S1336" s="192">
        <v>0</v>
      </c>
      <c r="T1336" s="193">
        <f>S1336*H1336</f>
        <v>0</v>
      </c>
      <c r="AR1336" s="194" t="s">
        <v>1063</v>
      </c>
      <c r="AT1336" s="194" t="s">
        <v>932</v>
      </c>
      <c r="AU1336" s="194" t="s">
        <v>240</v>
      </c>
      <c r="AY1336" s="112" t="s">
        <v>858</v>
      </c>
      <c r="BE1336" s="195">
        <f>IF(N1336="základní",J1336,0)</f>
        <v>0</v>
      </c>
      <c r="BF1336" s="195">
        <f>IF(N1336="snížená",J1336,0)</f>
        <v>0</v>
      </c>
      <c r="BG1336" s="195">
        <f>IF(N1336="zákl. přenesená",J1336,0)</f>
        <v>0</v>
      </c>
      <c r="BH1336" s="195">
        <f>IF(N1336="sníž. přenesená",J1336,0)</f>
        <v>0</v>
      </c>
      <c r="BI1336" s="195">
        <f>IF(N1336="nulová",J1336,0)</f>
        <v>0</v>
      </c>
      <c r="BJ1336" s="112" t="s">
        <v>544</v>
      </c>
      <c r="BK1336" s="195">
        <f>ROUND(I1336*H1336,2)</f>
        <v>0</v>
      </c>
      <c r="BL1336" s="112" t="s">
        <v>955</v>
      </c>
      <c r="BM1336" s="194" t="s">
        <v>3775</v>
      </c>
    </row>
    <row r="1337" spans="2:65" s="119" customFormat="1" x14ac:dyDescent="0.25">
      <c r="B1337" s="120"/>
      <c r="D1337" s="196" t="s">
        <v>865</v>
      </c>
      <c r="F1337" s="197" t="s">
        <v>2799</v>
      </c>
      <c r="L1337" s="120"/>
      <c r="M1337" s="198"/>
      <c r="T1337" s="199"/>
      <c r="AT1337" s="112" t="s">
        <v>865</v>
      </c>
      <c r="AU1337" s="112" t="s">
        <v>240</v>
      </c>
    </row>
    <row r="1338" spans="2:65" s="202" customFormat="1" ht="11.25" x14ac:dyDescent="0.25">
      <c r="B1338" s="203"/>
      <c r="D1338" s="196" t="s">
        <v>869</v>
      </c>
      <c r="E1338" s="204" t="s">
        <v>792</v>
      </c>
      <c r="F1338" s="205" t="s">
        <v>3776</v>
      </c>
      <c r="H1338" s="206">
        <v>134.57</v>
      </c>
      <c r="L1338" s="203"/>
      <c r="M1338" s="207"/>
      <c r="T1338" s="208"/>
      <c r="AT1338" s="204" t="s">
        <v>869</v>
      </c>
      <c r="AU1338" s="204" t="s">
        <v>240</v>
      </c>
      <c r="AV1338" s="202" t="s">
        <v>240</v>
      </c>
      <c r="AW1338" s="202" t="s">
        <v>871</v>
      </c>
      <c r="AX1338" s="202" t="s">
        <v>857</v>
      </c>
      <c r="AY1338" s="204" t="s">
        <v>858</v>
      </c>
    </row>
    <row r="1339" spans="2:65" s="202" customFormat="1" ht="11.25" x14ac:dyDescent="0.25">
      <c r="B1339" s="203"/>
      <c r="D1339" s="196" t="s">
        <v>869</v>
      </c>
      <c r="F1339" s="205" t="s">
        <v>3777</v>
      </c>
      <c r="H1339" s="206">
        <v>141.29900000000001</v>
      </c>
      <c r="L1339" s="203"/>
      <c r="M1339" s="207"/>
      <c r="T1339" s="208"/>
      <c r="AT1339" s="204" t="s">
        <v>869</v>
      </c>
      <c r="AU1339" s="204" t="s">
        <v>240</v>
      </c>
      <c r="AV1339" s="202" t="s">
        <v>240</v>
      </c>
      <c r="AW1339" s="202" t="s">
        <v>787</v>
      </c>
      <c r="AX1339" s="202" t="s">
        <v>544</v>
      </c>
      <c r="AY1339" s="204" t="s">
        <v>858</v>
      </c>
    </row>
    <row r="1340" spans="2:65" s="119" customFormat="1" ht="16.5" customHeight="1" x14ac:dyDescent="0.25">
      <c r="B1340" s="120"/>
      <c r="C1340" s="418" t="s">
        <v>2445</v>
      </c>
      <c r="D1340" s="418" t="s">
        <v>512</v>
      </c>
      <c r="E1340" s="419" t="s">
        <v>241</v>
      </c>
      <c r="F1340" s="420" t="s">
        <v>242</v>
      </c>
      <c r="G1340" s="421" t="s">
        <v>85</v>
      </c>
      <c r="H1340" s="422">
        <v>150</v>
      </c>
      <c r="I1340" s="423"/>
      <c r="J1340" s="423">
        <f>ROUND(I1340*H1340,2)</f>
        <v>0</v>
      </c>
      <c r="K1340" s="420" t="s">
        <v>862</v>
      </c>
      <c r="L1340" s="120"/>
      <c r="M1340" s="190" t="s">
        <v>792</v>
      </c>
      <c r="N1340" s="191" t="s">
        <v>809</v>
      </c>
      <c r="O1340" s="192">
        <v>5.5E-2</v>
      </c>
      <c r="P1340" s="192">
        <f>O1340*H1340</f>
        <v>8.25</v>
      </c>
      <c r="Q1340" s="192">
        <v>9.0000000000000006E-5</v>
      </c>
      <c r="R1340" s="192">
        <f>Q1340*H1340</f>
        <v>1.3500000000000002E-2</v>
      </c>
      <c r="S1340" s="192">
        <v>0</v>
      </c>
      <c r="T1340" s="193">
        <f>S1340*H1340</f>
        <v>0</v>
      </c>
      <c r="AR1340" s="194" t="s">
        <v>955</v>
      </c>
      <c r="AT1340" s="194" t="s">
        <v>512</v>
      </c>
      <c r="AU1340" s="194" t="s">
        <v>240</v>
      </c>
      <c r="AY1340" s="112" t="s">
        <v>858</v>
      </c>
      <c r="BE1340" s="195">
        <f>IF(N1340="základní",J1340,0)</f>
        <v>0</v>
      </c>
      <c r="BF1340" s="195">
        <f>IF(N1340="snížená",J1340,0)</f>
        <v>0</v>
      </c>
      <c r="BG1340" s="195">
        <f>IF(N1340="zákl. přenesená",J1340,0)</f>
        <v>0</v>
      </c>
      <c r="BH1340" s="195">
        <f>IF(N1340="sníž. přenesená",J1340,0)</f>
        <v>0</v>
      </c>
      <c r="BI1340" s="195">
        <f>IF(N1340="nulová",J1340,0)</f>
        <v>0</v>
      </c>
      <c r="BJ1340" s="112" t="s">
        <v>544</v>
      </c>
      <c r="BK1340" s="195">
        <f>ROUND(I1340*H1340,2)</f>
        <v>0</v>
      </c>
      <c r="BL1340" s="112" t="s">
        <v>955</v>
      </c>
      <c r="BM1340" s="194" t="s">
        <v>3778</v>
      </c>
    </row>
    <row r="1341" spans="2:65" s="119" customFormat="1" x14ac:dyDescent="0.25">
      <c r="B1341" s="120"/>
      <c r="D1341" s="196" t="s">
        <v>865</v>
      </c>
      <c r="F1341" s="197" t="s">
        <v>2805</v>
      </c>
      <c r="L1341" s="120"/>
      <c r="M1341" s="198"/>
      <c r="T1341" s="199"/>
      <c r="AT1341" s="112" t="s">
        <v>865</v>
      </c>
      <c r="AU1341" s="112" t="s">
        <v>240</v>
      </c>
    </row>
    <row r="1342" spans="2:65" s="119" customFormat="1" x14ac:dyDescent="0.25">
      <c r="B1342" s="120"/>
      <c r="D1342" s="200" t="s">
        <v>867</v>
      </c>
      <c r="F1342" s="472" t="s">
        <v>2806</v>
      </c>
      <c r="L1342" s="120"/>
      <c r="M1342" s="198"/>
      <c r="T1342" s="199"/>
      <c r="AT1342" s="112" t="s">
        <v>867</v>
      </c>
      <c r="AU1342" s="112" t="s">
        <v>240</v>
      </c>
    </row>
    <row r="1343" spans="2:65" s="119" customFormat="1" ht="16.5" customHeight="1" x14ac:dyDescent="0.25">
      <c r="B1343" s="120"/>
      <c r="C1343" s="418" t="s">
        <v>2449</v>
      </c>
      <c r="D1343" s="418" t="s">
        <v>512</v>
      </c>
      <c r="E1343" s="419" t="s">
        <v>2808</v>
      </c>
      <c r="F1343" s="420" t="s">
        <v>2809</v>
      </c>
      <c r="G1343" s="421" t="s">
        <v>67</v>
      </c>
      <c r="H1343" s="422">
        <v>25</v>
      </c>
      <c r="I1343" s="423"/>
      <c r="J1343" s="423">
        <f>ROUND(I1343*H1343,2)</f>
        <v>0</v>
      </c>
      <c r="K1343" s="420" t="s">
        <v>862</v>
      </c>
      <c r="L1343" s="120"/>
      <c r="M1343" s="190" t="s">
        <v>792</v>
      </c>
      <c r="N1343" s="191" t="s">
        <v>809</v>
      </c>
      <c r="O1343" s="192">
        <v>0.1</v>
      </c>
      <c r="P1343" s="192">
        <f>O1343*H1343</f>
        <v>2.5</v>
      </c>
      <c r="Q1343" s="192">
        <v>0</v>
      </c>
      <c r="R1343" s="192">
        <f>Q1343*H1343</f>
        <v>0</v>
      </c>
      <c r="S1343" s="192">
        <v>0</v>
      </c>
      <c r="T1343" s="193">
        <f>S1343*H1343</f>
        <v>0</v>
      </c>
      <c r="AR1343" s="194" t="s">
        <v>955</v>
      </c>
      <c r="AT1343" s="194" t="s">
        <v>512</v>
      </c>
      <c r="AU1343" s="194" t="s">
        <v>240</v>
      </c>
      <c r="AY1343" s="112" t="s">
        <v>858</v>
      </c>
      <c r="BE1343" s="195">
        <f>IF(N1343="základní",J1343,0)</f>
        <v>0</v>
      </c>
      <c r="BF1343" s="195">
        <f>IF(N1343="snížená",J1343,0)</f>
        <v>0</v>
      </c>
      <c r="BG1343" s="195">
        <f>IF(N1343="zákl. přenesená",J1343,0)</f>
        <v>0</v>
      </c>
      <c r="BH1343" s="195">
        <f>IF(N1343="sníž. přenesená",J1343,0)</f>
        <v>0</v>
      </c>
      <c r="BI1343" s="195">
        <f>IF(N1343="nulová",J1343,0)</f>
        <v>0</v>
      </c>
      <c r="BJ1343" s="112" t="s">
        <v>544</v>
      </c>
      <c r="BK1343" s="195">
        <f>ROUND(I1343*H1343,2)</f>
        <v>0</v>
      </c>
      <c r="BL1343" s="112" t="s">
        <v>955</v>
      </c>
      <c r="BM1343" s="194" t="s">
        <v>3779</v>
      </c>
    </row>
    <row r="1344" spans="2:65" s="119" customFormat="1" ht="19.5" x14ac:dyDescent="0.25">
      <c r="B1344" s="120"/>
      <c r="D1344" s="196" t="s">
        <v>865</v>
      </c>
      <c r="F1344" s="197" t="s">
        <v>2811</v>
      </c>
      <c r="L1344" s="120"/>
      <c r="M1344" s="198"/>
      <c r="T1344" s="199"/>
      <c r="AT1344" s="112" t="s">
        <v>865</v>
      </c>
      <c r="AU1344" s="112" t="s">
        <v>240</v>
      </c>
    </row>
    <row r="1345" spans="2:65" s="119" customFormat="1" x14ac:dyDescent="0.25">
      <c r="B1345" s="120"/>
      <c r="D1345" s="200" t="s">
        <v>867</v>
      </c>
      <c r="F1345" s="472" t="s">
        <v>2812</v>
      </c>
      <c r="L1345" s="120"/>
      <c r="M1345" s="198"/>
      <c r="T1345" s="199"/>
      <c r="AT1345" s="112" t="s">
        <v>867</v>
      </c>
      <c r="AU1345" s="112" t="s">
        <v>240</v>
      </c>
    </row>
    <row r="1346" spans="2:65" s="119" customFormat="1" ht="21.75" customHeight="1" x14ac:dyDescent="0.25">
      <c r="B1346" s="120"/>
      <c r="C1346" s="418" t="s">
        <v>2453</v>
      </c>
      <c r="D1346" s="418" t="s">
        <v>512</v>
      </c>
      <c r="E1346" s="419" t="s">
        <v>2814</v>
      </c>
      <c r="F1346" s="420" t="s">
        <v>2815</v>
      </c>
      <c r="G1346" s="421" t="s">
        <v>67</v>
      </c>
      <c r="H1346" s="422">
        <v>10</v>
      </c>
      <c r="I1346" s="423"/>
      <c r="J1346" s="423">
        <f>ROUND(I1346*H1346,2)</f>
        <v>0</v>
      </c>
      <c r="K1346" s="420" t="s">
        <v>862</v>
      </c>
      <c r="L1346" s="120"/>
      <c r="M1346" s="190" t="s">
        <v>792</v>
      </c>
      <c r="N1346" s="191" t="s">
        <v>809</v>
      </c>
      <c r="O1346" s="192">
        <v>0.12</v>
      </c>
      <c r="P1346" s="192">
        <f>O1346*H1346</f>
        <v>1.2</v>
      </c>
      <c r="Q1346" s="192">
        <v>0</v>
      </c>
      <c r="R1346" s="192">
        <f>Q1346*H1346</f>
        <v>0</v>
      </c>
      <c r="S1346" s="192">
        <v>0</v>
      </c>
      <c r="T1346" s="193">
        <f>S1346*H1346</f>
        <v>0</v>
      </c>
      <c r="AR1346" s="194" t="s">
        <v>955</v>
      </c>
      <c r="AT1346" s="194" t="s">
        <v>512</v>
      </c>
      <c r="AU1346" s="194" t="s">
        <v>240</v>
      </c>
      <c r="AY1346" s="112" t="s">
        <v>858</v>
      </c>
      <c r="BE1346" s="195">
        <f>IF(N1346="základní",J1346,0)</f>
        <v>0</v>
      </c>
      <c r="BF1346" s="195">
        <f>IF(N1346="snížená",J1346,0)</f>
        <v>0</v>
      </c>
      <c r="BG1346" s="195">
        <f>IF(N1346="zákl. přenesená",J1346,0)</f>
        <v>0</v>
      </c>
      <c r="BH1346" s="195">
        <f>IF(N1346="sníž. přenesená",J1346,0)</f>
        <v>0</v>
      </c>
      <c r="BI1346" s="195">
        <f>IF(N1346="nulová",J1346,0)</f>
        <v>0</v>
      </c>
      <c r="BJ1346" s="112" t="s">
        <v>544</v>
      </c>
      <c r="BK1346" s="195">
        <f>ROUND(I1346*H1346,2)</f>
        <v>0</v>
      </c>
      <c r="BL1346" s="112" t="s">
        <v>955</v>
      </c>
      <c r="BM1346" s="194" t="s">
        <v>3780</v>
      </c>
    </row>
    <row r="1347" spans="2:65" s="119" customFormat="1" ht="19.5" x14ac:dyDescent="0.25">
      <c r="B1347" s="120"/>
      <c r="D1347" s="196" t="s">
        <v>865</v>
      </c>
      <c r="F1347" s="197" t="s">
        <v>2817</v>
      </c>
      <c r="L1347" s="120"/>
      <c r="M1347" s="198"/>
      <c r="T1347" s="199"/>
      <c r="AT1347" s="112" t="s">
        <v>865</v>
      </c>
      <c r="AU1347" s="112" t="s">
        <v>240</v>
      </c>
    </row>
    <row r="1348" spans="2:65" s="119" customFormat="1" x14ac:dyDescent="0.25">
      <c r="B1348" s="120"/>
      <c r="D1348" s="200" t="s">
        <v>867</v>
      </c>
      <c r="F1348" s="472" t="s">
        <v>2818</v>
      </c>
      <c r="L1348" s="120"/>
      <c r="M1348" s="198"/>
      <c r="T1348" s="199"/>
      <c r="AT1348" s="112" t="s">
        <v>867</v>
      </c>
      <c r="AU1348" s="112" t="s">
        <v>240</v>
      </c>
    </row>
    <row r="1349" spans="2:65" s="119" customFormat="1" ht="16.5" customHeight="1" x14ac:dyDescent="0.25">
      <c r="B1349" s="120"/>
      <c r="C1349" s="418" t="s">
        <v>2457</v>
      </c>
      <c r="D1349" s="418" t="s">
        <v>512</v>
      </c>
      <c r="E1349" s="419" t="s">
        <v>2820</v>
      </c>
      <c r="F1349" s="420" t="s">
        <v>2821</v>
      </c>
      <c r="G1349" s="421" t="s">
        <v>67</v>
      </c>
      <c r="H1349" s="422">
        <v>10</v>
      </c>
      <c r="I1349" s="423"/>
      <c r="J1349" s="423">
        <f>ROUND(I1349*H1349,2)</f>
        <v>0</v>
      </c>
      <c r="K1349" s="420" t="s">
        <v>862</v>
      </c>
      <c r="L1349" s="120"/>
      <c r="M1349" s="190" t="s">
        <v>792</v>
      </c>
      <c r="N1349" s="191" t="s">
        <v>809</v>
      </c>
      <c r="O1349" s="192">
        <v>0.14000000000000001</v>
      </c>
      <c r="P1349" s="192">
        <f>O1349*H1349</f>
        <v>1.4000000000000001</v>
      </c>
      <c r="Q1349" s="192">
        <v>0</v>
      </c>
      <c r="R1349" s="192">
        <f>Q1349*H1349</f>
        <v>0</v>
      </c>
      <c r="S1349" s="192">
        <v>0</v>
      </c>
      <c r="T1349" s="193">
        <f>S1349*H1349</f>
        <v>0</v>
      </c>
      <c r="AR1349" s="194" t="s">
        <v>955</v>
      </c>
      <c r="AT1349" s="194" t="s">
        <v>512</v>
      </c>
      <c r="AU1349" s="194" t="s">
        <v>240</v>
      </c>
      <c r="AY1349" s="112" t="s">
        <v>858</v>
      </c>
      <c r="BE1349" s="195">
        <f>IF(N1349="základní",J1349,0)</f>
        <v>0</v>
      </c>
      <c r="BF1349" s="195">
        <f>IF(N1349="snížená",J1349,0)</f>
        <v>0</v>
      </c>
      <c r="BG1349" s="195">
        <f>IF(N1349="zákl. přenesená",J1349,0)</f>
        <v>0</v>
      </c>
      <c r="BH1349" s="195">
        <f>IF(N1349="sníž. přenesená",J1349,0)</f>
        <v>0</v>
      </c>
      <c r="BI1349" s="195">
        <f>IF(N1349="nulová",J1349,0)</f>
        <v>0</v>
      </c>
      <c r="BJ1349" s="112" t="s">
        <v>544</v>
      </c>
      <c r="BK1349" s="195">
        <f>ROUND(I1349*H1349,2)</f>
        <v>0</v>
      </c>
      <c r="BL1349" s="112" t="s">
        <v>955</v>
      </c>
      <c r="BM1349" s="194" t="s">
        <v>3781</v>
      </c>
    </row>
    <row r="1350" spans="2:65" s="119" customFormat="1" ht="19.5" x14ac:dyDescent="0.25">
      <c r="B1350" s="120"/>
      <c r="D1350" s="196" t="s">
        <v>865</v>
      </c>
      <c r="F1350" s="197" t="s">
        <v>2823</v>
      </c>
      <c r="L1350" s="120"/>
      <c r="M1350" s="198"/>
      <c r="T1350" s="199"/>
      <c r="AT1350" s="112" t="s">
        <v>865</v>
      </c>
      <c r="AU1350" s="112" t="s">
        <v>240</v>
      </c>
    </row>
    <row r="1351" spans="2:65" s="119" customFormat="1" x14ac:dyDescent="0.25">
      <c r="B1351" s="120"/>
      <c r="D1351" s="200" t="s">
        <v>867</v>
      </c>
      <c r="F1351" s="472" t="s">
        <v>2824</v>
      </c>
      <c r="L1351" s="120"/>
      <c r="M1351" s="198"/>
      <c r="T1351" s="199"/>
      <c r="AT1351" s="112" t="s">
        <v>867</v>
      </c>
      <c r="AU1351" s="112" t="s">
        <v>240</v>
      </c>
    </row>
    <row r="1352" spans="2:65" s="119" customFormat="1" ht="24.2" customHeight="1" x14ac:dyDescent="0.25">
      <c r="B1352" s="120"/>
      <c r="C1352" s="418" t="s">
        <v>2461</v>
      </c>
      <c r="D1352" s="418" t="s">
        <v>512</v>
      </c>
      <c r="E1352" s="419" t="s">
        <v>2826</v>
      </c>
      <c r="F1352" s="420" t="s">
        <v>2827</v>
      </c>
      <c r="G1352" s="421" t="s">
        <v>66</v>
      </c>
      <c r="H1352" s="422">
        <v>111.46599999999999</v>
      </c>
      <c r="I1352" s="423"/>
      <c r="J1352" s="423">
        <f>ROUND(I1352*H1352,2)</f>
        <v>0</v>
      </c>
      <c r="K1352" s="420" t="s">
        <v>862</v>
      </c>
      <c r="L1352" s="120"/>
      <c r="M1352" s="190" t="s">
        <v>792</v>
      </c>
      <c r="N1352" s="191" t="s">
        <v>809</v>
      </c>
      <c r="O1352" s="192">
        <v>4.1000000000000002E-2</v>
      </c>
      <c r="P1352" s="192">
        <f>O1352*H1352</f>
        <v>4.570106</v>
      </c>
      <c r="Q1352" s="192">
        <v>5.0000000000000002E-5</v>
      </c>
      <c r="R1352" s="192">
        <f>Q1352*H1352</f>
        <v>5.5732999999999998E-3</v>
      </c>
      <c r="S1352" s="192">
        <v>0</v>
      </c>
      <c r="T1352" s="193">
        <f>S1352*H1352</f>
        <v>0</v>
      </c>
      <c r="AR1352" s="194" t="s">
        <v>955</v>
      </c>
      <c r="AT1352" s="194" t="s">
        <v>512</v>
      </c>
      <c r="AU1352" s="194" t="s">
        <v>240</v>
      </c>
      <c r="AY1352" s="112" t="s">
        <v>858</v>
      </c>
      <c r="BE1352" s="195">
        <f>IF(N1352="základní",J1352,0)</f>
        <v>0</v>
      </c>
      <c r="BF1352" s="195">
        <f>IF(N1352="snížená",J1352,0)</f>
        <v>0</v>
      </c>
      <c r="BG1352" s="195">
        <f>IF(N1352="zákl. přenesená",J1352,0)</f>
        <v>0</v>
      </c>
      <c r="BH1352" s="195">
        <f>IF(N1352="sníž. přenesená",J1352,0)</f>
        <v>0</v>
      </c>
      <c r="BI1352" s="195">
        <f>IF(N1352="nulová",J1352,0)</f>
        <v>0</v>
      </c>
      <c r="BJ1352" s="112" t="s">
        <v>544</v>
      </c>
      <c r="BK1352" s="195">
        <f>ROUND(I1352*H1352,2)</f>
        <v>0</v>
      </c>
      <c r="BL1352" s="112" t="s">
        <v>955</v>
      </c>
      <c r="BM1352" s="194" t="s">
        <v>3782</v>
      </c>
    </row>
    <row r="1353" spans="2:65" s="119" customFormat="1" ht="19.5" x14ac:dyDescent="0.25">
      <c r="B1353" s="120"/>
      <c r="D1353" s="196" t="s">
        <v>865</v>
      </c>
      <c r="F1353" s="197" t="s">
        <v>2829</v>
      </c>
      <c r="L1353" s="120"/>
      <c r="M1353" s="198"/>
      <c r="T1353" s="199"/>
      <c r="AT1353" s="112" t="s">
        <v>865</v>
      </c>
      <c r="AU1353" s="112" t="s">
        <v>240</v>
      </c>
    </row>
    <row r="1354" spans="2:65" s="119" customFormat="1" x14ac:dyDescent="0.25">
      <c r="B1354" s="120"/>
      <c r="D1354" s="200" t="s">
        <v>867</v>
      </c>
      <c r="F1354" s="472" t="s">
        <v>2830</v>
      </c>
      <c r="L1354" s="120"/>
      <c r="M1354" s="198"/>
      <c r="T1354" s="199"/>
      <c r="AT1354" s="112" t="s">
        <v>867</v>
      </c>
      <c r="AU1354" s="112" t="s">
        <v>240</v>
      </c>
    </row>
    <row r="1355" spans="2:65" s="119" customFormat="1" ht="24.2" customHeight="1" x14ac:dyDescent="0.25">
      <c r="B1355" s="120"/>
      <c r="C1355" s="418" t="s">
        <v>2465</v>
      </c>
      <c r="D1355" s="418" t="s">
        <v>512</v>
      </c>
      <c r="E1355" s="419" t="s">
        <v>227</v>
      </c>
      <c r="F1355" s="420" t="s">
        <v>228</v>
      </c>
      <c r="G1355" s="421" t="s">
        <v>63</v>
      </c>
      <c r="H1355" s="422">
        <v>3.0539999999999998</v>
      </c>
      <c r="I1355" s="423"/>
      <c r="J1355" s="423">
        <f>ROUND(I1355*H1355,2)</f>
        <v>0</v>
      </c>
      <c r="K1355" s="420" t="s">
        <v>862</v>
      </c>
      <c r="L1355" s="120"/>
      <c r="M1355" s="190" t="s">
        <v>792</v>
      </c>
      <c r="N1355" s="191" t="s">
        <v>809</v>
      </c>
      <c r="O1355" s="192">
        <v>0.85599999999999998</v>
      </c>
      <c r="P1355" s="192">
        <f>O1355*H1355</f>
        <v>2.6142239999999997</v>
      </c>
      <c r="Q1355" s="192">
        <v>0</v>
      </c>
      <c r="R1355" s="192">
        <f>Q1355*H1355</f>
        <v>0</v>
      </c>
      <c r="S1355" s="192">
        <v>0</v>
      </c>
      <c r="T1355" s="193">
        <f>S1355*H1355</f>
        <v>0</v>
      </c>
      <c r="AR1355" s="194" t="s">
        <v>955</v>
      </c>
      <c r="AT1355" s="194" t="s">
        <v>512</v>
      </c>
      <c r="AU1355" s="194" t="s">
        <v>240</v>
      </c>
      <c r="AY1355" s="112" t="s">
        <v>858</v>
      </c>
      <c r="BE1355" s="195">
        <f>IF(N1355="základní",J1355,0)</f>
        <v>0</v>
      </c>
      <c r="BF1355" s="195">
        <f>IF(N1355="snížená",J1355,0)</f>
        <v>0</v>
      </c>
      <c r="BG1355" s="195">
        <f>IF(N1355="zákl. přenesená",J1355,0)</f>
        <v>0</v>
      </c>
      <c r="BH1355" s="195">
        <f>IF(N1355="sníž. přenesená",J1355,0)</f>
        <v>0</v>
      </c>
      <c r="BI1355" s="195">
        <f>IF(N1355="nulová",J1355,0)</f>
        <v>0</v>
      </c>
      <c r="BJ1355" s="112" t="s">
        <v>544</v>
      </c>
      <c r="BK1355" s="195">
        <f>ROUND(I1355*H1355,2)</f>
        <v>0</v>
      </c>
      <c r="BL1355" s="112" t="s">
        <v>955</v>
      </c>
      <c r="BM1355" s="194" t="s">
        <v>3783</v>
      </c>
    </row>
    <row r="1356" spans="2:65" s="119" customFormat="1" ht="29.25" x14ac:dyDescent="0.25">
      <c r="B1356" s="120"/>
      <c r="D1356" s="196" t="s">
        <v>865</v>
      </c>
      <c r="F1356" s="197" t="s">
        <v>2833</v>
      </c>
      <c r="L1356" s="120"/>
      <c r="M1356" s="198"/>
      <c r="T1356" s="199"/>
      <c r="AT1356" s="112" t="s">
        <v>865</v>
      </c>
      <c r="AU1356" s="112" t="s">
        <v>240</v>
      </c>
    </row>
    <row r="1357" spans="2:65" s="119" customFormat="1" x14ac:dyDescent="0.25">
      <c r="B1357" s="120"/>
      <c r="D1357" s="200" t="s">
        <v>867</v>
      </c>
      <c r="F1357" s="472" t="s">
        <v>2834</v>
      </c>
      <c r="L1357" s="120"/>
      <c r="M1357" s="198"/>
      <c r="T1357" s="199"/>
      <c r="AT1357" s="112" t="s">
        <v>867</v>
      </c>
      <c r="AU1357" s="112" t="s">
        <v>240</v>
      </c>
    </row>
    <row r="1358" spans="2:65" s="171" customFormat="1" ht="22.9" customHeight="1" x14ac:dyDescent="0.2">
      <c r="B1358" s="172"/>
      <c r="D1358" s="173" t="s">
        <v>854</v>
      </c>
      <c r="E1358" s="181" t="s">
        <v>2835</v>
      </c>
      <c r="F1358" s="181" t="s">
        <v>2836</v>
      </c>
      <c r="J1358" s="182">
        <f>BK1358</f>
        <v>0</v>
      </c>
      <c r="L1358" s="172"/>
      <c r="M1358" s="176"/>
      <c r="P1358" s="177">
        <f>SUM(P1359:P1374)</f>
        <v>11.375</v>
      </c>
      <c r="R1358" s="177">
        <f>SUM(R1359:R1374)</f>
        <v>8.3999999999999995E-3</v>
      </c>
      <c r="T1358" s="178">
        <f>SUM(T1359:T1374)</f>
        <v>0</v>
      </c>
      <c r="AR1358" s="173" t="s">
        <v>240</v>
      </c>
      <c r="AT1358" s="179" t="s">
        <v>854</v>
      </c>
      <c r="AU1358" s="179" t="s">
        <v>544</v>
      </c>
      <c r="AY1358" s="173" t="s">
        <v>858</v>
      </c>
      <c r="BK1358" s="180">
        <f>SUM(BK1359:BK1374)</f>
        <v>0</v>
      </c>
    </row>
    <row r="1359" spans="2:65" s="119" customFormat="1" ht="24.2" customHeight="1" x14ac:dyDescent="0.25">
      <c r="B1359" s="120"/>
      <c r="C1359" s="418" t="s">
        <v>2469</v>
      </c>
      <c r="D1359" s="418" t="s">
        <v>512</v>
      </c>
      <c r="E1359" s="419" t="s">
        <v>2838</v>
      </c>
      <c r="F1359" s="420" t="s">
        <v>2839</v>
      </c>
      <c r="G1359" s="421" t="s">
        <v>66</v>
      </c>
      <c r="H1359" s="422">
        <v>17.5</v>
      </c>
      <c r="I1359" s="423"/>
      <c r="J1359" s="423">
        <f>ROUND(I1359*H1359,2)</f>
        <v>0</v>
      </c>
      <c r="K1359" s="420" t="s">
        <v>862</v>
      </c>
      <c r="L1359" s="120"/>
      <c r="M1359" s="190" t="s">
        <v>792</v>
      </c>
      <c r="N1359" s="191" t="s">
        <v>809</v>
      </c>
      <c r="O1359" s="192">
        <v>0.11700000000000001</v>
      </c>
      <c r="P1359" s="192">
        <f>O1359*H1359</f>
        <v>2.0475000000000003</v>
      </c>
      <c r="Q1359" s="192">
        <v>6.9999999999999994E-5</v>
      </c>
      <c r="R1359" s="192">
        <f>Q1359*H1359</f>
        <v>1.225E-3</v>
      </c>
      <c r="S1359" s="192">
        <v>0</v>
      </c>
      <c r="T1359" s="193">
        <f>S1359*H1359</f>
        <v>0</v>
      </c>
      <c r="AR1359" s="194" t="s">
        <v>955</v>
      </c>
      <c r="AT1359" s="194" t="s">
        <v>512</v>
      </c>
      <c r="AU1359" s="194" t="s">
        <v>240</v>
      </c>
      <c r="AY1359" s="112" t="s">
        <v>858</v>
      </c>
      <c r="BE1359" s="195">
        <f>IF(N1359="základní",J1359,0)</f>
        <v>0</v>
      </c>
      <c r="BF1359" s="195">
        <f>IF(N1359="snížená",J1359,0)</f>
        <v>0</v>
      </c>
      <c r="BG1359" s="195">
        <f>IF(N1359="zákl. přenesená",J1359,0)</f>
        <v>0</v>
      </c>
      <c r="BH1359" s="195">
        <f>IF(N1359="sníž. přenesená",J1359,0)</f>
        <v>0</v>
      </c>
      <c r="BI1359" s="195">
        <f>IF(N1359="nulová",J1359,0)</f>
        <v>0</v>
      </c>
      <c r="BJ1359" s="112" t="s">
        <v>544</v>
      </c>
      <c r="BK1359" s="195">
        <f>ROUND(I1359*H1359,2)</f>
        <v>0</v>
      </c>
      <c r="BL1359" s="112" t="s">
        <v>955</v>
      </c>
      <c r="BM1359" s="194" t="s">
        <v>3784</v>
      </c>
    </row>
    <row r="1360" spans="2:65" s="119" customFormat="1" ht="19.5" x14ac:dyDescent="0.25">
      <c r="B1360" s="120"/>
      <c r="D1360" s="196" t="s">
        <v>865</v>
      </c>
      <c r="F1360" s="197" t="s">
        <v>2841</v>
      </c>
      <c r="L1360" s="120"/>
      <c r="M1360" s="198"/>
      <c r="T1360" s="199"/>
      <c r="AT1360" s="112" t="s">
        <v>865</v>
      </c>
      <c r="AU1360" s="112" t="s">
        <v>240</v>
      </c>
    </row>
    <row r="1361" spans="2:65" s="119" customFormat="1" x14ac:dyDescent="0.25">
      <c r="B1361" s="120"/>
      <c r="D1361" s="200" t="s">
        <v>867</v>
      </c>
      <c r="F1361" s="472" t="s">
        <v>2842</v>
      </c>
      <c r="L1361" s="120"/>
      <c r="M1361" s="198"/>
      <c r="T1361" s="199"/>
      <c r="AT1361" s="112" t="s">
        <v>867</v>
      </c>
      <c r="AU1361" s="112" t="s">
        <v>240</v>
      </c>
    </row>
    <row r="1362" spans="2:65" s="202" customFormat="1" ht="11.25" x14ac:dyDescent="0.25">
      <c r="B1362" s="203"/>
      <c r="D1362" s="196" t="s">
        <v>869</v>
      </c>
      <c r="E1362" s="204" t="s">
        <v>792</v>
      </c>
      <c r="F1362" s="205" t="s">
        <v>3785</v>
      </c>
      <c r="H1362" s="206">
        <v>17.5</v>
      </c>
      <c r="L1362" s="203"/>
      <c r="M1362" s="207"/>
      <c r="T1362" s="208"/>
      <c r="AT1362" s="204" t="s">
        <v>869</v>
      </c>
      <c r="AU1362" s="204" t="s">
        <v>240</v>
      </c>
      <c r="AV1362" s="202" t="s">
        <v>240</v>
      </c>
      <c r="AW1362" s="202" t="s">
        <v>871</v>
      </c>
      <c r="AX1362" s="202" t="s">
        <v>857</v>
      </c>
      <c r="AY1362" s="204" t="s">
        <v>858</v>
      </c>
    </row>
    <row r="1363" spans="2:65" s="119" customFormat="1" ht="16.5" customHeight="1" x14ac:dyDescent="0.25">
      <c r="B1363" s="120"/>
      <c r="C1363" s="418" t="s">
        <v>2473</v>
      </c>
      <c r="D1363" s="418" t="s">
        <v>512</v>
      </c>
      <c r="E1363" s="419" t="s">
        <v>2845</v>
      </c>
      <c r="F1363" s="420" t="s">
        <v>2846</v>
      </c>
      <c r="G1363" s="421" t="s">
        <v>66</v>
      </c>
      <c r="H1363" s="422">
        <v>17.5</v>
      </c>
      <c r="I1363" s="423"/>
      <c r="J1363" s="423">
        <f>ROUND(I1363*H1363,2)</f>
        <v>0</v>
      </c>
      <c r="K1363" s="420" t="s">
        <v>862</v>
      </c>
      <c r="L1363" s="120"/>
      <c r="M1363" s="190" t="s">
        <v>792</v>
      </c>
      <c r="N1363" s="191" t="s">
        <v>809</v>
      </c>
      <c r="O1363" s="192">
        <v>1.0999999999999999E-2</v>
      </c>
      <c r="P1363" s="192">
        <f>O1363*H1363</f>
        <v>0.19249999999999998</v>
      </c>
      <c r="Q1363" s="192">
        <v>0</v>
      </c>
      <c r="R1363" s="192">
        <f>Q1363*H1363</f>
        <v>0</v>
      </c>
      <c r="S1363" s="192">
        <v>0</v>
      </c>
      <c r="T1363" s="193">
        <f>S1363*H1363</f>
        <v>0</v>
      </c>
      <c r="AR1363" s="194" t="s">
        <v>955</v>
      </c>
      <c r="AT1363" s="194" t="s">
        <v>512</v>
      </c>
      <c r="AU1363" s="194" t="s">
        <v>240</v>
      </c>
      <c r="AY1363" s="112" t="s">
        <v>858</v>
      </c>
      <c r="BE1363" s="195">
        <f>IF(N1363="základní",J1363,0)</f>
        <v>0</v>
      </c>
      <c r="BF1363" s="195">
        <f>IF(N1363="snížená",J1363,0)</f>
        <v>0</v>
      </c>
      <c r="BG1363" s="195">
        <f>IF(N1363="zákl. přenesená",J1363,0)</f>
        <v>0</v>
      </c>
      <c r="BH1363" s="195">
        <f>IF(N1363="sníž. přenesená",J1363,0)</f>
        <v>0</v>
      </c>
      <c r="BI1363" s="195">
        <f>IF(N1363="nulová",J1363,0)</f>
        <v>0</v>
      </c>
      <c r="BJ1363" s="112" t="s">
        <v>544</v>
      </c>
      <c r="BK1363" s="195">
        <f>ROUND(I1363*H1363,2)</f>
        <v>0</v>
      </c>
      <c r="BL1363" s="112" t="s">
        <v>955</v>
      </c>
      <c r="BM1363" s="194" t="s">
        <v>3786</v>
      </c>
    </row>
    <row r="1364" spans="2:65" s="119" customFormat="1" ht="19.5" x14ac:dyDescent="0.25">
      <c r="B1364" s="120"/>
      <c r="D1364" s="196" t="s">
        <v>865</v>
      </c>
      <c r="F1364" s="197" t="s">
        <v>2848</v>
      </c>
      <c r="L1364" s="120"/>
      <c r="M1364" s="198"/>
      <c r="T1364" s="199"/>
      <c r="AT1364" s="112" t="s">
        <v>865</v>
      </c>
      <c r="AU1364" s="112" t="s">
        <v>240</v>
      </c>
    </row>
    <row r="1365" spans="2:65" s="119" customFormat="1" x14ac:dyDescent="0.25">
      <c r="B1365" s="120"/>
      <c r="D1365" s="200" t="s">
        <v>867</v>
      </c>
      <c r="F1365" s="472" t="s">
        <v>2849</v>
      </c>
      <c r="L1365" s="120"/>
      <c r="M1365" s="198"/>
      <c r="T1365" s="199"/>
      <c r="AT1365" s="112" t="s">
        <v>867</v>
      </c>
      <c r="AU1365" s="112" t="s">
        <v>240</v>
      </c>
    </row>
    <row r="1366" spans="2:65" s="119" customFormat="1" ht="24.2" customHeight="1" x14ac:dyDescent="0.25">
      <c r="B1366" s="120"/>
      <c r="C1366" s="418" t="s">
        <v>2478</v>
      </c>
      <c r="D1366" s="418" t="s">
        <v>512</v>
      </c>
      <c r="E1366" s="419" t="s">
        <v>2851</v>
      </c>
      <c r="F1366" s="420" t="s">
        <v>2852</v>
      </c>
      <c r="G1366" s="421" t="s">
        <v>66</v>
      </c>
      <c r="H1366" s="422">
        <v>17.5</v>
      </c>
      <c r="I1366" s="423"/>
      <c r="J1366" s="423">
        <f>ROUND(I1366*H1366,2)</f>
        <v>0</v>
      </c>
      <c r="K1366" s="420" t="s">
        <v>862</v>
      </c>
      <c r="L1366" s="120"/>
      <c r="M1366" s="190" t="s">
        <v>792</v>
      </c>
      <c r="N1366" s="191" t="s">
        <v>809</v>
      </c>
      <c r="O1366" s="192">
        <v>0.184</v>
      </c>
      <c r="P1366" s="192">
        <f>O1366*H1366</f>
        <v>3.2199999999999998</v>
      </c>
      <c r="Q1366" s="192">
        <v>1.7000000000000001E-4</v>
      </c>
      <c r="R1366" s="192">
        <f>Q1366*H1366</f>
        <v>2.9750000000000002E-3</v>
      </c>
      <c r="S1366" s="192">
        <v>0</v>
      </c>
      <c r="T1366" s="193">
        <f>S1366*H1366</f>
        <v>0</v>
      </c>
      <c r="AR1366" s="194" t="s">
        <v>955</v>
      </c>
      <c r="AT1366" s="194" t="s">
        <v>512</v>
      </c>
      <c r="AU1366" s="194" t="s">
        <v>240</v>
      </c>
      <c r="AY1366" s="112" t="s">
        <v>858</v>
      </c>
      <c r="BE1366" s="195">
        <f>IF(N1366="základní",J1366,0)</f>
        <v>0</v>
      </c>
      <c r="BF1366" s="195">
        <f>IF(N1366="snížená",J1366,0)</f>
        <v>0</v>
      </c>
      <c r="BG1366" s="195">
        <f>IF(N1366="zákl. přenesená",J1366,0)</f>
        <v>0</v>
      </c>
      <c r="BH1366" s="195">
        <f>IF(N1366="sníž. přenesená",J1366,0)</f>
        <v>0</v>
      </c>
      <c r="BI1366" s="195">
        <f>IF(N1366="nulová",J1366,0)</f>
        <v>0</v>
      </c>
      <c r="BJ1366" s="112" t="s">
        <v>544</v>
      </c>
      <c r="BK1366" s="195">
        <f>ROUND(I1366*H1366,2)</f>
        <v>0</v>
      </c>
      <c r="BL1366" s="112" t="s">
        <v>955</v>
      </c>
      <c r="BM1366" s="194" t="s">
        <v>3787</v>
      </c>
    </row>
    <row r="1367" spans="2:65" s="119" customFormat="1" ht="19.5" x14ac:dyDescent="0.25">
      <c r="B1367" s="120"/>
      <c r="D1367" s="196" t="s">
        <v>865</v>
      </c>
      <c r="F1367" s="197" t="s">
        <v>2854</v>
      </c>
      <c r="L1367" s="120"/>
      <c r="M1367" s="198"/>
      <c r="T1367" s="199"/>
      <c r="AT1367" s="112" t="s">
        <v>865</v>
      </c>
      <c r="AU1367" s="112" t="s">
        <v>240</v>
      </c>
    </row>
    <row r="1368" spans="2:65" s="119" customFormat="1" x14ac:dyDescent="0.25">
      <c r="B1368" s="120"/>
      <c r="D1368" s="200" t="s">
        <v>867</v>
      </c>
      <c r="F1368" s="472" t="s">
        <v>2855</v>
      </c>
      <c r="L1368" s="120"/>
      <c r="M1368" s="198"/>
      <c r="T1368" s="199"/>
      <c r="AT1368" s="112" t="s">
        <v>867</v>
      </c>
      <c r="AU1368" s="112" t="s">
        <v>240</v>
      </c>
    </row>
    <row r="1369" spans="2:65" s="119" customFormat="1" ht="24.2" customHeight="1" x14ac:dyDescent="0.25">
      <c r="B1369" s="120"/>
      <c r="C1369" s="418" t="s">
        <v>2483</v>
      </c>
      <c r="D1369" s="418" t="s">
        <v>512</v>
      </c>
      <c r="E1369" s="419" t="s">
        <v>2857</v>
      </c>
      <c r="F1369" s="420" t="s">
        <v>2858</v>
      </c>
      <c r="G1369" s="421" t="s">
        <v>66</v>
      </c>
      <c r="H1369" s="422">
        <v>17.5</v>
      </c>
      <c r="I1369" s="423"/>
      <c r="J1369" s="423">
        <f>ROUND(I1369*H1369,2)</f>
        <v>0</v>
      </c>
      <c r="K1369" s="420" t="s">
        <v>862</v>
      </c>
      <c r="L1369" s="120"/>
      <c r="M1369" s="190" t="s">
        <v>792</v>
      </c>
      <c r="N1369" s="191" t="s">
        <v>809</v>
      </c>
      <c r="O1369" s="192">
        <v>0.16600000000000001</v>
      </c>
      <c r="P1369" s="192">
        <f>O1369*H1369</f>
        <v>2.9050000000000002</v>
      </c>
      <c r="Q1369" s="192">
        <v>1.2E-4</v>
      </c>
      <c r="R1369" s="192">
        <f>Q1369*H1369</f>
        <v>2.0999999999999999E-3</v>
      </c>
      <c r="S1369" s="192">
        <v>0</v>
      </c>
      <c r="T1369" s="193">
        <f>S1369*H1369</f>
        <v>0</v>
      </c>
      <c r="AR1369" s="194" t="s">
        <v>955</v>
      </c>
      <c r="AT1369" s="194" t="s">
        <v>512</v>
      </c>
      <c r="AU1369" s="194" t="s">
        <v>240</v>
      </c>
      <c r="AY1369" s="112" t="s">
        <v>858</v>
      </c>
      <c r="BE1369" s="195">
        <f>IF(N1369="základní",J1369,0)</f>
        <v>0</v>
      </c>
      <c r="BF1369" s="195">
        <f>IF(N1369="snížená",J1369,0)</f>
        <v>0</v>
      </c>
      <c r="BG1369" s="195">
        <f>IF(N1369="zákl. přenesená",J1369,0)</f>
        <v>0</v>
      </c>
      <c r="BH1369" s="195">
        <f>IF(N1369="sníž. přenesená",J1369,0)</f>
        <v>0</v>
      </c>
      <c r="BI1369" s="195">
        <f>IF(N1369="nulová",J1369,0)</f>
        <v>0</v>
      </c>
      <c r="BJ1369" s="112" t="s">
        <v>544</v>
      </c>
      <c r="BK1369" s="195">
        <f>ROUND(I1369*H1369,2)</f>
        <v>0</v>
      </c>
      <c r="BL1369" s="112" t="s">
        <v>955</v>
      </c>
      <c r="BM1369" s="194" t="s">
        <v>3788</v>
      </c>
    </row>
    <row r="1370" spans="2:65" s="119" customFormat="1" ht="19.5" x14ac:dyDescent="0.25">
      <c r="B1370" s="120"/>
      <c r="D1370" s="196" t="s">
        <v>865</v>
      </c>
      <c r="F1370" s="197" t="s">
        <v>2860</v>
      </c>
      <c r="L1370" s="120"/>
      <c r="M1370" s="198"/>
      <c r="T1370" s="199"/>
      <c r="AT1370" s="112" t="s">
        <v>865</v>
      </c>
      <c r="AU1370" s="112" t="s">
        <v>240</v>
      </c>
    </row>
    <row r="1371" spans="2:65" s="119" customFormat="1" x14ac:dyDescent="0.25">
      <c r="B1371" s="120"/>
      <c r="D1371" s="200" t="s">
        <v>867</v>
      </c>
      <c r="F1371" s="472" t="s">
        <v>2861</v>
      </c>
      <c r="L1371" s="120"/>
      <c r="M1371" s="198"/>
      <c r="T1371" s="199"/>
      <c r="AT1371" s="112" t="s">
        <v>867</v>
      </c>
      <c r="AU1371" s="112" t="s">
        <v>240</v>
      </c>
    </row>
    <row r="1372" spans="2:65" s="119" customFormat="1" ht="24.2" customHeight="1" x14ac:dyDescent="0.25">
      <c r="B1372" s="120"/>
      <c r="C1372" s="418" t="s">
        <v>2489</v>
      </c>
      <c r="D1372" s="418" t="s">
        <v>512</v>
      </c>
      <c r="E1372" s="419" t="s">
        <v>229</v>
      </c>
      <c r="F1372" s="420" t="s">
        <v>230</v>
      </c>
      <c r="G1372" s="421" t="s">
        <v>66</v>
      </c>
      <c r="H1372" s="422">
        <v>17.5</v>
      </c>
      <c r="I1372" s="423"/>
      <c r="J1372" s="423">
        <f>ROUND(I1372*H1372,2)</f>
        <v>0</v>
      </c>
      <c r="K1372" s="420" t="s">
        <v>862</v>
      </c>
      <c r="L1372" s="120"/>
      <c r="M1372" s="190" t="s">
        <v>792</v>
      </c>
      <c r="N1372" s="191" t="s">
        <v>809</v>
      </c>
      <c r="O1372" s="192">
        <v>0.17199999999999999</v>
      </c>
      <c r="P1372" s="192">
        <f>O1372*H1372</f>
        <v>3.01</v>
      </c>
      <c r="Q1372" s="192">
        <v>1.2E-4</v>
      </c>
      <c r="R1372" s="192">
        <f>Q1372*H1372</f>
        <v>2.0999999999999999E-3</v>
      </c>
      <c r="S1372" s="192">
        <v>0</v>
      </c>
      <c r="T1372" s="193">
        <f>S1372*H1372</f>
        <v>0</v>
      </c>
      <c r="AR1372" s="194" t="s">
        <v>955</v>
      </c>
      <c r="AT1372" s="194" t="s">
        <v>512</v>
      </c>
      <c r="AU1372" s="194" t="s">
        <v>240</v>
      </c>
      <c r="AY1372" s="112" t="s">
        <v>858</v>
      </c>
      <c r="BE1372" s="195">
        <f>IF(N1372="základní",J1372,0)</f>
        <v>0</v>
      </c>
      <c r="BF1372" s="195">
        <f>IF(N1372="snížená",J1372,0)</f>
        <v>0</v>
      </c>
      <c r="BG1372" s="195">
        <f>IF(N1372="zákl. přenesená",J1372,0)</f>
        <v>0</v>
      </c>
      <c r="BH1372" s="195">
        <f>IF(N1372="sníž. přenesená",J1372,0)</f>
        <v>0</v>
      </c>
      <c r="BI1372" s="195">
        <f>IF(N1372="nulová",J1372,0)</f>
        <v>0</v>
      </c>
      <c r="BJ1372" s="112" t="s">
        <v>544</v>
      </c>
      <c r="BK1372" s="195">
        <f>ROUND(I1372*H1372,2)</f>
        <v>0</v>
      </c>
      <c r="BL1372" s="112" t="s">
        <v>955</v>
      </c>
      <c r="BM1372" s="194" t="s">
        <v>3789</v>
      </c>
    </row>
    <row r="1373" spans="2:65" s="119" customFormat="1" ht="19.5" x14ac:dyDescent="0.25">
      <c r="B1373" s="120"/>
      <c r="D1373" s="196" t="s">
        <v>865</v>
      </c>
      <c r="F1373" s="197" t="s">
        <v>2864</v>
      </c>
      <c r="L1373" s="120"/>
      <c r="M1373" s="198"/>
      <c r="T1373" s="199"/>
      <c r="AT1373" s="112" t="s">
        <v>865</v>
      </c>
      <c r="AU1373" s="112" t="s">
        <v>240</v>
      </c>
    </row>
    <row r="1374" spans="2:65" s="119" customFormat="1" x14ac:dyDescent="0.25">
      <c r="B1374" s="120"/>
      <c r="D1374" s="200" t="s">
        <v>867</v>
      </c>
      <c r="F1374" s="472" t="s">
        <v>2865</v>
      </c>
      <c r="L1374" s="120"/>
      <c r="M1374" s="198"/>
      <c r="T1374" s="199"/>
      <c r="AT1374" s="112" t="s">
        <v>867</v>
      </c>
      <c r="AU1374" s="112" t="s">
        <v>240</v>
      </c>
    </row>
    <row r="1375" spans="2:65" s="171" customFormat="1" ht="22.9" customHeight="1" x14ac:dyDescent="0.2">
      <c r="B1375" s="172"/>
      <c r="D1375" s="173" t="s">
        <v>854</v>
      </c>
      <c r="E1375" s="181" t="s">
        <v>2866</v>
      </c>
      <c r="F1375" s="181" t="s">
        <v>2867</v>
      </c>
      <c r="J1375" s="182">
        <f>BK1375</f>
        <v>0</v>
      </c>
      <c r="L1375" s="172"/>
      <c r="M1375" s="176"/>
      <c r="P1375" s="177">
        <f>SUM(P1376:P1389)</f>
        <v>233.974356</v>
      </c>
      <c r="R1375" s="177">
        <f>SUM(R1376:R1389)</f>
        <v>0.65926475999999989</v>
      </c>
      <c r="T1375" s="178">
        <f>SUM(T1376:T1389)</f>
        <v>0.19390139999999997</v>
      </c>
      <c r="AR1375" s="173" t="s">
        <v>240</v>
      </c>
      <c r="AT1375" s="179" t="s">
        <v>854</v>
      </c>
      <c r="AU1375" s="179" t="s">
        <v>544</v>
      </c>
      <c r="AY1375" s="173" t="s">
        <v>858</v>
      </c>
      <c r="BK1375" s="180">
        <f>SUM(BK1376:BK1389)</f>
        <v>0</v>
      </c>
    </row>
    <row r="1376" spans="2:65" s="119" customFormat="1" ht="24.2" customHeight="1" x14ac:dyDescent="0.25">
      <c r="B1376" s="120"/>
      <c r="C1376" s="418" t="s">
        <v>2498</v>
      </c>
      <c r="D1376" s="418" t="s">
        <v>512</v>
      </c>
      <c r="E1376" s="419" t="s">
        <v>2869</v>
      </c>
      <c r="F1376" s="420" t="s">
        <v>2870</v>
      </c>
      <c r="G1376" s="421" t="s">
        <v>66</v>
      </c>
      <c r="H1376" s="422">
        <v>1292.6759999999999</v>
      </c>
      <c r="I1376" s="423"/>
      <c r="J1376" s="423">
        <f>ROUND(I1376*H1376,2)</f>
        <v>0</v>
      </c>
      <c r="K1376" s="420" t="s">
        <v>862</v>
      </c>
      <c r="L1376" s="120"/>
      <c r="M1376" s="190" t="s">
        <v>792</v>
      </c>
      <c r="N1376" s="191" t="s">
        <v>809</v>
      </c>
      <c r="O1376" s="192">
        <v>1.2E-2</v>
      </c>
      <c r="P1376" s="192">
        <f>O1376*H1376</f>
        <v>15.512112</v>
      </c>
      <c r="Q1376" s="192">
        <v>0</v>
      </c>
      <c r="R1376" s="192">
        <f>Q1376*H1376</f>
        <v>0</v>
      </c>
      <c r="S1376" s="192">
        <v>0</v>
      </c>
      <c r="T1376" s="193">
        <f>S1376*H1376</f>
        <v>0</v>
      </c>
      <c r="AR1376" s="194" t="s">
        <v>955</v>
      </c>
      <c r="AT1376" s="194" t="s">
        <v>512</v>
      </c>
      <c r="AU1376" s="194" t="s">
        <v>240</v>
      </c>
      <c r="AY1376" s="112" t="s">
        <v>858</v>
      </c>
      <c r="BE1376" s="195">
        <f>IF(N1376="základní",J1376,0)</f>
        <v>0</v>
      </c>
      <c r="BF1376" s="195">
        <f>IF(N1376="snížená",J1376,0)</f>
        <v>0</v>
      </c>
      <c r="BG1376" s="195">
        <f>IF(N1376="zákl. přenesená",J1376,0)</f>
        <v>0</v>
      </c>
      <c r="BH1376" s="195">
        <f>IF(N1376="sníž. přenesená",J1376,0)</f>
        <v>0</v>
      </c>
      <c r="BI1376" s="195">
        <f>IF(N1376="nulová",J1376,0)</f>
        <v>0</v>
      </c>
      <c r="BJ1376" s="112" t="s">
        <v>544</v>
      </c>
      <c r="BK1376" s="195">
        <f>ROUND(I1376*H1376,2)</f>
        <v>0</v>
      </c>
      <c r="BL1376" s="112" t="s">
        <v>955</v>
      </c>
      <c r="BM1376" s="194" t="s">
        <v>3790</v>
      </c>
    </row>
    <row r="1377" spans="2:65" s="119" customFormat="1" x14ac:dyDescent="0.25">
      <c r="B1377" s="120"/>
      <c r="D1377" s="196" t="s">
        <v>865</v>
      </c>
      <c r="F1377" s="197" t="s">
        <v>2872</v>
      </c>
      <c r="L1377" s="120"/>
      <c r="M1377" s="198"/>
      <c r="T1377" s="199"/>
      <c r="AT1377" s="112" t="s">
        <v>865</v>
      </c>
      <c r="AU1377" s="112" t="s">
        <v>240</v>
      </c>
    </row>
    <row r="1378" spans="2:65" s="119" customFormat="1" x14ac:dyDescent="0.25">
      <c r="B1378" s="120"/>
      <c r="D1378" s="200" t="s">
        <v>867</v>
      </c>
      <c r="F1378" s="472" t="s">
        <v>2873</v>
      </c>
      <c r="L1378" s="120"/>
      <c r="M1378" s="198"/>
      <c r="T1378" s="199"/>
      <c r="AT1378" s="112" t="s">
        <v>867</v>
      </c>
      <c r="AU1378" s="112" t="s">
        <v>240</v>
      </c>
    </row>
    <row r="1379" spans="2:65" s="202" customFormat="1" ht="11.25" x14ac:dyDescent="0.25">
      <c r="B1379" s="203"/>
      <c r="D1379" s="196" t="s">
        <v>869</v>
      </c>
      <c r="E1379" s="204" t="s">
        <v>792</v>
      </c>
      <c r="F1379" s="205" t="s">
        <v>3791</v>
      </c>
      <c r="H1379" s="206">
        <v>1004.836</v>
      </c>
      <c r="L1379" s="203"/>
      <c r="M1379" s="207"/>
      <c r="T1379" s="208"/>
      <c r="AT1379" s="204" t="s">
        <v>869</v>
      </c>
      <c r="AU1379" s="204" t="s">
        <v>240</v>
      </c>
      <c r="AV1379" s="202" t="s">
        <v>240</v>
      </c>
      <c r="AW1379" s="202" t="s">
        <v>871</v>
      </c>
      <c r="AX1379" s="202" t="s">
        <v>857</v>
      </c>
      <c r="AY1379" s="204" t="s">
        <v>858</v>
      </c>
    </row>
    <row r="1380" spans="2:65" s="202" customFormat="1" ht="11.25" x14ac:dyDescent="0.25">
      <c r="B1380" s="203"/>
      <c r="D1380" s="196" t="s">
        <v>869</v>
      </c>
      <c r="E1380" s="204" t="s">
        <v>792</v>
      </c>
      <c r="F1380" s="205" t="s">
        <v>3792</v>
      </c>
      <c r="H1380" s="206">
        <v>287.83999999999997</v>
      </c>
      <c r="L1380" s="203"/>
      <c r="M1380" s="207"/>
      <c r="T1380" s="208"/>
      <c r="AT1380" s="204" t="s">
        <v>869</v>
      </c>
      <c r="AU1380" s="204" t="s">
        <v>240</v>
      </c>
      <c r="AV1380" s="202" t="s">
        <v>240</v>
      </c>
      <c r="AW1380" s="202" t="s">
        <v>871</v>
      </c>
      <c r="AX1380" s="202" t="s">
        <v>857</v>
      </c>
      <c r="AY1380" s="204" t="s">
        <v>858</v>
      </c>
    </row>
    <row r="1381" spans="2:65" s="119" customFormat="1" ht="24.2" customHeight="1" x14ac:dyDescent="0.25">
      <c r="B1381" s="120"/>
      <c r="C1381" s="418" t="s">
        <v>2504</v>
      </c>
      <c r="D1381" s="418" t="s">
        <v>512</v>
      </c>
      <c r="E1381" s="419" t="s">
        <v>231</v>
      </c>
      <c r="F1381" s="420" t="s">
        <v>232</v>
      </c>
      <c r="G1381" s="421" t="s">
        <v>66</v>
      </c>
      <c r="H1381" s="422">
        <v>1292.6759999999999</v>
      </c>
      <c r="I1381" s="423"/>
      <c r="J1381" s="423">
        <f>ROUND(I1381*H1381,2)</f>
        <v>0</v>
      </c>
      <c r="K1381" s="420" t="s">
        <v>862</v>
      </c>
      <c r="L1381" s="120"/>
      <c r="M1381" s="190" t="s">
        <v>792</v>
      </c>
      <c r="N1381" s="191" t="s">
        <v>809</v>
      </c>
      <c r="O1381" s="192">
        <v>3.5000000000000003E-2</v>
      </c>
      <c r="P1381" s="192">
        <f>O1381*H1381</f>
        <v>45.243659999999998</v>
      </c>
      <c r="Q1381" s="192">
        <v>0</v>
      </c>
      <c r="R1381" s="192">
        <f>Q1381*H1381</f>
        <v>0</v>
      </c>
      <c r="S1381" s="192">
        <v>1.4999999999999999E-4</v>
      </c>
      <c r="T1381" s="193">
        <f>S1381*H1381</f>
        <v>0.19390139999999997</v>
      </c>
      <c r="AR1381" s="194" t="s">
        <v>955</v>
      </c>
      <c r="AT1381" s="194" t="s">
        <v>512</v>
      </c>
      <c r="AU1381" s="194" t="s">
        <v>240</v>
      </c>
      <c r="AY1381" s="112" t="s">
        <v>858</v>
      </c>
      <c r="BE1381" s="195">
        <f>IF(N1381="základní",J1381,0)</f>
        <v>0</v>
      </c>
      <c r="BF1381" s="195">
        <f>IF(N1381="snížená",J1381,0)</f>
        <v>0</v>
      </c>
      <c r="BG1381" s="195">
        <f>IF(N1381="zákl. přenesená",J1381,0)</f>
        <v>0</v>
      </c>
      <c r="BH1381" s="195">
        <f>IF(N1381="sníž. přenesená",J1381,0)</f>
        <v>0</v>
      </c>
      <c r="BI1381" s="195">
        <f>IF(N1381="nulová",J1381,0)</f>
        <v>0</v>
      </c>
      <c r="BJ1381" s="112" t="s">
        <v>544</v>
      </c>
      <c r="BK1381" s="195">
        <f>ROUND(I1381*H1381,2)</f>
        <v>0</v>
      </c>
      <c r="BL1381" s="112" t="s">
        <v>955</v>
      </c>
      <c r="BM1381" s="194" t="s">
        <v>3793</v>
      </c>
    </row>
    <row r="1382" spans="2:65" s="119" customFormat="1" x14ac:dyDescent="0.25">
      <c r="B1382" s="120"/>
      <c r="D1382" s="196" t="s">
        <v>865</v>
      </c>
      <c r="F1382" s="197" t="s">
        <v>2878</v>
      </c>
      <c r="L1382" s="120"/>
      <c r="M1382" s="198"/>
      <c r="T1382" s="199"/>
      <c r="AT1382" s="112" t="s">
        <v>865</v>
      </c>
      <c r="AU1382" s="112" t="s">
        <v>240</v>
      </c>
    </row>
    <row r="1383" spans="2:65" s="119" customFormat="1" x14ac:dyDescent="0.25">
      <c r="B1383" s="120"/>
      <c r="D1383" s="200" t="s">
        <v>867</v>
      </c>
      <c r="F1383" s="472" t="s">
        <v>2879</v>
      </c>
      <c r="L1383" s="120"/>
      <c r="M1383" s="198"/>
      <c r="T1383" s="199"/>
      <c r="AT1383" s="112" t="s">
        <v>867</v>
      </c>
      <c r="AU1383" s="112" t="s">
        <v>240</v>
      </c>
    </row>
    <row r="1384" spans="2:65" s="119" customFormat="1" ht="24.2" customHeight="1" x14ac:dyDescent="0.25">
      <c r="B1384" s="120"/>
      <c r="C1384" s="418" t="s">
        <v>2510</v>
      </c>
      <c r="D1384" s="418" t="s">
        <v>512</v>
      </c>
      <c r="E1384" s="419" t="s">
        <v>233</v>
      </c>
      <c r="F1384" s="420" t="s">
        <v>234</v>
      </c>
      <c r="G1384" s="421" t="s">
        <v>66</v>
      </c>
      <c r="H1384" s="422">
        <v>1292.6759999999999</v>
      </c>
      <c r="I1384" s="423"/>
      <c r="J1384" s="423">
        <f>ROUND(I1384*H1384,2)</f>
        <v>0</v>
      </c>
      <c r="K1384" s="420" t="s">
        <v>862</v>
      </c>
      <c r="L1384" s="120"/>
      <c r="M1384" s="190" t="s">
        <v>792</v>
      </c>
      <c r="N1384" s="191" t="s">
        <v>809</v>
      </c>
      <c r="O1384" s="192">
        <v>3.3000000000000002E-2</v>
      </c>
      <c r="P1384" s="192">
        <f>O1384*H1384</f>
        <v>42.658307999999998</v>
      </c>
      <c r="Q1384" s="192">
        <v>2.1000000000000001E-4</v>
      </c>
      <c r="R1384" s="192">
        <f>Q1384*H1384</f>
        <v>0.27146196</v>
      </c>
      <c r="S1384" s="192">
        <v>0</v>
      </c>
      <c r="T1384" s="193">
        <f>S1384*H1384</f>
        <v>0</v>
      </c>
      <c r="AR1384" s="194" t="s">
        <v>955</v>
      </c>
      <c r="AT1384" s="194" t="s">
        <v>512</v>
      </c>
      <c r="AU1384" s="194" t="s">
        <v>240</v>
      </c>
      <c r="AY1384" s="112" t="s">
        <v>858</v>
      </c>
      <c r="BE1384" s="195">
        <f>IF(N1384="základní",J1384,0)</f>
        <v>0</v>
      </c>
      <c r="BF1384" s="195">
        <f>IF(N1384="snížená",J1384,0)</f>
        <v>0</v>
      </c>
      <c r="BG1384" s="195">
        <f>IF(N1384="zákl. přenesená",J1384,0)</f>
        <v>0</v>
      </c>
      <c r="BH1384" s="195">
        <f>IF(N1384="sníž. přenesená",J1384,0)</f>
        <v>0</v>
      </c>
      <c r="BI1384" s="195">
        <f>IF(N1384="nulová",J1384,0)</f>
        <v>0</v>
      </c>
      <c r="BJ1384" s="112" t="s">
        <v>544</v>
      </c>
      <c r="BK1384" s="195">
        <f>ROUND(I1384*H1384,2)</f>
        <v>0</v>
      </c>
      <c r="BL1384" s="112" t="s">
        <v>955</v>
      </c>
      <c r="BM1384" s="194" t="s">
        <v>3794</v>
      </c>
    </row>
    <row r="1385" spans="2:65" s="119" customFormat="1" ht="19.5" x14ac:dyDescent="0.25">
      <c r="B1385" s="120"/>
      <c r="D1385" s="196" t="s">
        <v>865</v>
      </c>
      <c r="F1385" s="197" t="s">
        <v>2882</v>
      </c>
      <c r="L1385" s="120"/>
      <c r="M1385" s="198"/>
      <c r="T1385" s="199"/>
      <c r="AT1385" s="112" t="s">
        <v>865</v>
      </c>
      <c r="AU1385" s="112" t="s">
        <v>240</v>
      </c>
    </row>
    <row r="1386" spans="2:65" s="119" customFormat="1" x14ac:dyDescent="0.25">
      <c r="B1386" s="120"/>
      <c r="D1386" s="200" t="s">
        <v>867</v>
      </c>
      <c r="F1386" s="472" t="s">
        <v>2883</v>
      </c>
      <c r="L1386" s="120"/>
      <c r="M1386" s="198"/>
      <c r="T1386" s="199"/>
      <c r="AT1386" s="112" t="s">
        <v>867</v>
      </c>
      <c r="AU1386" s="112" t="s">
        <v>240</v>
      </c>
    </row>
    <row r="1387" spans="2:65" s="119" customFormat="1" ht="33" customHeight="1" x14ac:dyDescent="0.25">
      <c r="B1387" s="120"/>
      <c r="C1387" s="418" t="s">
        <v>2517</v>
      </c>
      <c r="D1387" s="418" t="s">
        <v>512</v>
      </c>
      <c r="E1387" s="419" t="s">
        <v>2885</v>
      </c>
      <c r="F1387" s="420" t="s">
        <v>2886</v>
      </c>
      <c r="G1387" s="421" t="s">
        <v>66</v>
      </c>
      <c r="H1387" s="422">
        <v>1292.6759999999999</v>
      </c>
      <c r="I1387" s="423"/>
      <c r="J1387" s="423">
        <f>ROUND(I1387*H1387,2)</f>
        <v>0</v>
      </c>
      <c r="K1387" s="420" t="s">
        <v>862</v>
      </c>
      <c r="L1387" s="120"/>
      <c r="M1387" s="190" t="s">
        <v>792</v>
      </c>
      <c r="N1387" s="191" t="s">
        <v>809</v>
      </c>
      <c r="O1387" s="192">
        <v>0.10100000000000001</v>
      </c>
      <c r="P1387" s="192">
        <f>O1387*H1387</f>
        <v>130.56027599999999</v>
      </c>
      <c r="Q1387" s="192">
        <v>2.9999999999999997E-4</v>
      </c>
      <c r="R1387" s="192">
        <f>Q1387*H1387</f>
        <v>0.38780279999999995</v>
      </c>
      <c r="S1387" s="192">
        <v>0</v>
      </c>
      <c r="T1387" s="193">
        <f>S1387*H1387</f>
        <v>0</v>
      </c>
      <c r="AR1387" s="194" t="s">
        <v>955</v>
      </c>
      <c r="AT1387" s="194" t="s">
        <v>512</v>
      </c>
      <c r="AU1387" s="194" t="s">
        <v>240</v>
      </c>
      <c r="AY1387" s="112" t="s">
        <v>858</v>
      </c>
      <c r="BE1387" s="195">
        <f>IF(N1387="základní",J1387,0)</f>
        <v>0</v>
      </c>
      <c r="BF1387" s="195">
        <f>IF(N1387="snížená",J1387,0)</f>
        <v>0</v>
      </c>
      <c r="BG1387" s="195">
        <f>IF(N1387="zákl. přenesená",J1387,0)</f>
        <v>0</v>
      </c>
      <c r="BH1387" s="195">
        <f>IF(N1387="sníž. přenesená",J1387,0)</f>
        <v>0</v>
      </c>
      <c r="BI1387" s="195">
        <f>IF(N1387="nulová",J1387,0)</f>
        <v>0</v>
      </c>
      <c r="BJ1387" s="112" t="s">
        <v>544</v>
      </c>
      <c r="BK1387" s="195">
        <f>ROUND(I1387*H1387,2)</f>
        <v>0</v>
      </c>
      <c r="BL1387" s="112" t="s">
        <v>955</v>
      </c>
      <c r="BM1387" s="194" t="s">
        <v>3795</v>
      </c>
    </row>
    <row r="1388" spans="2:65" s="119" customFormat="1" ht="29.25" x14ac:dyDescent="0.25">
      <c r="B1388" s="120"/>
      <c r="D1388" s="196" t="s">
        <v>865</v>
      </c>
      <c r="F1388" s="197" t="s">
        <v>2888</v>
      </c>
      <c r="L1388" s="120"/>
      <c r="M1388" s="198"/>
      <c r="T1388" s="199"/>
      <c r="AT1388" s="112" t="s">
        <v>865</v>
      </c>
      <c r="AU1388" s="112" t="s">
        <v>240</v>
      </c>
    </row>
    <row r="1389" spans="2:65" s="119" customFormat="1" x14ac:dyDescent="0.25">
      <c r="B1389" s="120"/>
      <c r="D1389" s="200" t="s">
        <v>867</v>
      </c>
      <c r="F1389" s="472" t="s">
        <v>2889</v>
      </c>
      <c r="L1389" s="120"/>
      <c r="M1389" s="198"/>
      <c r="T1389" s="199"/>
      <c r="AT1389" s="112" t="s">
        <v>867</v>
      </c>
      <c r="AU1389" s="112" t="s">
        <v>240</v>
      </c>
    </row>
    <row r="1390" spans="2:65" s="171" customFormat="1" ht="22.9" customHeight="1" x14ac:dyDescent="0.2">
      <c r="B1390" s="172"/>
      <c r="D1390" s="173" t="s">
        <v>854</v>
      </c>
      <c r="E1390" s="181" t="s">
        <v>2890</v>
      </c>
      <c r="F1390" s="181" t="s">
        <v>2891</v>
      </c>
      <c r="J1390" s="182">
        <f>BK1390</f>
        <v>0</v>
      </c>
      <c r="L1390" s="172"/>
      <c r="M1390" s="176"/>
      <c r="P1390" s="177">
        <f>SUM(P1391:P1422)</f>
        <v>75.582520000000002</v>
      </c>
      <c r="R1390" s="177">
        <f>SUM(R1391:R1422)</f>
        <v>0.15649200000000002</v>
      </c>
      <c r="T1390" s="178">
        <f>SUM(T1391:T1422)</f>
        <v>0</v>
      </c>
      <c r="AR1390" s="173" t="s">
        <v>240</v>
      </c>
      <c r="AT1390" s="179" t="s">
        <v>854</v>
      </c>
      <c r="AU1390" s="179" t="s">
        <v>544</v>
      </c>
      <c r="AY1390" s="173" t="s">
        <v>858</v>
      </c>
      <c r="BK1390" s="180">
        <f>SUM(BK1391:BK1422)</f>
        <v>0</v>
      </c>
    </row>
    <row r="1391" spans="2:65" s="119" customFormat="1" ht="44.25" customHeight="1" x14ac:dyDescent="0.25">
      <c r="B1391" s="120"/>
      <c r="C1391" s="418" t="s">
        <v>2524</v>
      </c>
      <c r="D1391" s="418" t="s">
        <v>512</v>
      </c>
      <c r="E1391" s="419" t="s">
        <v>3796</v>
      </c>
      <c r="F1391" s="420" t="s">
        <v>3797</v>
      </c>
      <c r="G1391" s="421" t="s">
        <v>67</v>
      </c>
      <c r="H1391" s="422">
        <v>1</v>
      </c>
      <c r="I1391" s="423"/>
      <c r="J1391" s="423">
        <f>ROUND(I1391*H1391,2)</f>
        <v>0</v>
      </c>
      <c r="K1391" s="420" t="s">
        <v>862</v>
      </c>
      <c r="L1391" s="120"/>
      <c r="M1391" s="190" t="s">
        <v>792</v>
      </c>
      <c r="N1391" s="191" t="s">
        <v>809</v>
      </c>
      <c r="O1391" s="192">
        <v>2.41</v>
      </c>
      <c r="P1391" s="192">
        <f>O1391*H1391</f>
        <v>2.41</v>
      </c>
      <c r="Q1391" s="192">
        <v>0</v>
      </c>
      <c r="R1391" s="192">
        <f>Q1391*H1391</f>
        <v>0</v>
      </c>
      <c r="S1391" s="192">
        <v>0</v>
      </c>
      <c r="T1391" s="193">
        <f>S1391*H1391</f>
        <v>0</v>
      </c>
      <c r="AR1391" s="194" t="s">
        <v>955</v>
      </c>
      <c r="AT1391" s="194" t="s">
        <v>512</v>
      </c>
      <c r="AU1391" s="194" t="s">
        <v>240</v>
      </c>
      <c r="AY1391" s="112" t="s">
        <v>858</v>
      </c>
      <c r="BE1391" s="195">
        <f>IF(N1391="základní",J1391,0)</f>
        <v>0</v>
      </c>
      <c r="BF1391" s="195">
        <f>IF(N1391="snížená",J1391,0)</f>
        <v>0</v>
      </c>
      <c r="BG1391" s="195">
        <f>IF(N1391="zákl. přenesená",J1391,0)</f>
        <v>0</v>
      </c>
      <c r="BH1391" s="195">
        <f>IF(N1391="sníž. přenesená",J1391,0)</f>
        <v>0</v>
      </c>
      <c r="BI1391" s="195">
        <f>IF(N1391="nulová",J1391,0)</f>
        <v>0</v>
      </c>
      <c r="BJ1391" s="112" t="s">
        <v>544</v>
      </c>
      <c r="BK1391" s="195">
        <f>ROUND(I1391*H1391,2)</f>
        <v>0</v>
      </c>
      <c r="BL1391" s="112" t="s">
        <v>955</v>
      </c>
      <c r="BM1391" s="194" t="s">
        <v>3798</v>
      </c>
    </row>
    <row r="1392" spans="2:65" s="119" customFormat="1" ht="29.25" x14ac:dyDescent="0.25">
      <c r="B1392" s="120"/>
      <c r="D1392" s="196" t="s">
        <v>865</v>
      </c>
      <c r="F1392" s="197" t="s">
        <v>3799</v>
      </c>
      <c r="L1392" s="120"/>
      <c r="M1392" s="198"/>
      <c r="T1392" s="199"/>
      <c r="AT1392" s="112" t="s">
        <v>865</v>
      </c>
      <c r="AU1392" s="112" t="s">
        <v>240</v>
      </c>
    </row>
    <row r="1393" spans="2:65" s="119" customFormat="1" x14ac:dyDescent="0.25">
      <c r="B1393" s="120"/>
      <c r="D1393" s="200" t="s">
        <v>867</v>
      </c>
      <c r="F1393" s="472" t="s">
        <v>3800</v>
      </c>
      <c r="L1393" s="120"/>
      <c r="M1393" s="198"/>
      <c r="T1393" s="199"/>
      <c r="AT1393" s="112" t="s">
        <v>867</v>
      </c>
      <c r="AU1393" s="112" t="s">
        <v>240</v>
      </c>
    </row>
    <row r="1394" spans="2:65" s="202" customFormat="1" ht="11.25" x14ac:dyDescent="0.25">
      <c r="B1394" s="203"/>
      <c r="D1394" s="196" t="s">
        <v>869</v>
      </c>
      <c r="E1394" s="204" t="s">
        <v>792</v>
      </c>
      <c r="F1394" s="205" t="s">
        <v>3801</v>
      </c>
      <c r="H1394" s="206">
        <v>1</v>
      </c>
      <c r="L1394" s="203"/>
      <c r="M1394" s="207"/>
      <c r="T1394" s="208"/>
      <c r="AT1394" s="204" t="s">
        <v>869</v>
      </c>
      <c r="AU1394" s="204" t="s">
        <v>240</v>
      </c>
      <c r="AV1394" s="202" t="s">
        <v>240</v>
      </c>
      <c r="AW1394" s="202" t="s">
        <v>871</v>
      </c>
      <c r="AX1394" s="202" t="s">
        <v>857</v>
      </c>
      <c r="AY1394" s="204" t="s">
        <v>858</v>
      </c>
    </row>
    <row r="1395" spans="2:65" s="119" customFormat="1" ht="24.2" customHeight="1" x14ac:dyDescent="0.25">
      <c r="B1395" s="120"/>
      <c r="C1395" s="432" t="s">
        <v>2531</v>
      </c>
      <c r="D1395" s="432" t="s">
        <v>932</v>
      </c>
      <c r="E1395" s="433" t="s">
        <v>3802</v>
      </c>
      <c r="F1395" s="434" t="s">
        <v>3803</v>
      </c>
      <c r="G1395" s="435" t="s">
        <v>66</v>
      </c>
      <c r="H1395" s="436">
        <v>6.12</v>
      </c>
      <c r="I1395" s="437"/>
      <c r="J1395" s="437">
        <f>ROUND(I1395*H1395,2)</f>
        <v>0</v>
      </c>
      <c r="K1395" s="434" t="s">
        <v>862</v>
      </c>
      <c r="L1395" s="215"/>
      <c r="M1395" s="216" t="s">
        <v>792</v>
      </c>
      <c r="N1395" s="217" t="s">
        <v>809</v>
      </c>
      <c r="O1395" s="192">
        <v>0</v>
      </c>
      <c r="P1395" s="192">
        <f>O1395*H1395</f>
        <v>0</v>
      </c>
      <c r="Q1395" s="192">
        <v>1E-3</v>
      </c>
      <c r="R1395" s="192">
        <f>Q1395*H1395</f>
        <v>6.1200000000000004E-3</v>
      </c>
      <c r="S1395" s="192">
        <v>0</v>
      </c>
      <c r="T1395" s="193">
        <f>S1395*H1395</f>
        <v>0</v>
      </c>
      <c r="AR1395" s="194" t="s">
        <v>1063</v>
      </c>
      <c r="AT1395" s="194" t="s">
        <v>932</v>
      </c>
      <c r="AU1395" s="194" t="s">
        <v>240</v>
      </c>
      <c r="AY1395" s="112" t="s">
        <v>858</v>
      </c>
      <c r="BE1395" s="195">
        <f>IF(N1395="základní",J1395,0)</f>
        <v>0</v>
      </c>
      <c r="BF1395" s="195">
        <f>IF(N1395="snížená",J1395,0)</f>
        <v>0</v>
      </c>
      <c r="BG1395" s="195">
        <f>IF(N1395="zákl. přenesená",J1395,0)</f>
        <v>0</v>
      </c>
      <c r="BH1395" s="195">
        <f>IF(N1395="sníž. přenesená",J1395,0)</f>
        <v>0</v>
      </c>
      <c r="BI1395" s="195">
        <f>IF(N1395="nulová",J1395,0)</f>
        <v>0</v>
      </c>
      <c r="BJ1395" s="112" t="s">
        <v>544</v>
      </c>
      <c r="BK1395" s="195">
        <f>ROUND(I1395*H1395,2)</f>
        <v>0</v>
      </c>
      <c r="BL1395" s="112" t="s">
        <v>955</v>
      </c>
      <c r="BM1395" s="194" t="s">
        <v>3804</v>
      </c>
    </row>
    <row r="1396" spans="2:65" s="119" customFormat="1" ht="19.5" x14ac:dyDescent="0.25">
      <c r="B1396" s="120"/>
      <c r="D1396" s="196" t="s">
        <v>865</v>
      </c>
      <c r="F1396" s="197" t="s">
        <v>3803</v>
      </c>
      <c r="L1396" s="120"/>
      <c r="M1396" s="198"/>
      <c r="T1396" s="199"/>
      <c r="AT1396" s="112" t="s">
        <v>865</v>
      </c>
      <c r="AU1396" s="112" t="s">
        <v>240</v>
      </c>
    </row>
    <row r="1397" spans="2:65" s="202" customFormat="1" ht="11.25" x14ac:dyDescent="0.25">
      <c r="B1397" s="203"/>
      <c r="D1397" s="196" t="s">
        <v>869</v>
      </c>
      <c r="E1397" s="204" t="s">
        <v>792</v>
      </c>
      <c r="F1397" s="205" t="s">
        <v>3805</v>
      </c>
      <c r="H1397" s="206">
        <v>6.12</v>
      </c>
      <c r="L1397" s="203"/>
      <c r="M1397" s="207"/>
      <c r="T1397" s="208"/>
      <c r="AT1397" s="204" t="s">
        <v>869</v>
      </c>
      <c r="AU1397" s="204" t="s">
        <v>240</v>
      </c>
      <c r="AV1397" s="202" t="s">
        <v>240</v>
      </c>
      <c r="AW1397" s="202" t="s">
        <v>871</v>
      </c>
      <c r="AX1397" s="202" t="s">
        <v>857</v>
      </c>
      <c r="AY1397" s="204" t="s">
        <v>858</v>
      </c>
    </row>
    <row r="1398" spans="2:65" s="119" customFormat="1" ht="37.9" customHeight="1" x14ac:dyDescent="0.25">
      <c r="B1398" s="120"/>
      <c r="C1398" s="418" t="s">
        <v>2538</v>
      </c>
      <c r="D1398" s="418" t="s">
        <v>512</v>
      </c>
      <c r="E1398" s="419" t="s">
        <v>3806</v>
      </c>
      <c r="F1398" s="420" t="s">
        <v>3807</v>
      </c>
      <c r="G1398" s="421" t="s">
        <v>67</v>
      </c>
      <c r="H1398" s="422">
        <v>6</v>
      </c>
      <c r="I1398" s="423"/>
      <c r="J1398" s="423">
        <f>ROUND(I1398*H1398,2)</f>
        <v>0</v>
      </c>
      <c r="K1398" s="420" t="s">
        <v>862</v>
      </c>
      <c r="L1398" s="120"/>
      <c r="M1398" s="190" t="s">
        <v>792</v>
      </c>
      <c r="N1398" s="191" t="s">
        <v>809</v>
      </c>
      <c r="O1398" s="192">
        <v>2.59</v>
      </c>
      <c r="P1398" s="192">
        <f>O1398*H1398</f>
        <v>15.54</v>
      </c>
      <c r="Q1398" s="192">
        <v>0</v>
      </c>
      <c r="R1398" s="192">
        <f>Q1398*H1398</f>
        <v>0</v>
      </c>
      <c r="S1398" s="192">
        <v>0</v>
      </c>
      <c r="T1398" s="193">
        <f>S1398*H1398</f>
        <v>0</v>
      </c>
      <c r="AR1398" s="194" t="s">
        <v>955</v>
      </c>
      <c r="AT1398" s="194" t="s">
        <v>512</v>
      </c>
      <c r="AU1398" s="194" t="s">
        <v>240</v>
      </c>
      <c r="AY1398" s="112" t="s">
        <v>858</v>
      </c>
      <c r="BE1398" s="195">
        <f>IF(N1398="základní",J1398,0)</f>
        <v>0</v>
      </c>
      <c r="BF1398" s="195">
        <f>IF(N1398="snížená",J1398,0)</f>
        <v>0</v>
      </c>
      <c r="BG1398" s="195">
        <f>IF(N1398="zákl. přenesená",J1398,0)</f>
        <v>0</v>
      </c>
      <c r="BH1398" s="195">
        <f>IF(N1398="sníž. přenesená",J1398,0)</f>
        <v>0</v>
      </c>
      <c r="BI1398" s="195">
        <f>IF(N1398="nulová",J1398,0)</f>
        <v>0</v>
      </c>
      <c r="BJ1398" s="112" t="s">
        <v>544</v>
      </c>
      <c r="BK1398" s="195">
        <f>ROUND(I1398*H1398,2)</f>
        <v>0</v>
      </c>
      <c r="BL1398" s="112" t="s">
        <v>955</v>
      </c>
      <c r="BM1398" s="194" t="s">
        <v>3808</v>
      </c>
    </row>
    <row r="1399" spans="2:65" s="119" customFormat="1" ht="29.25" x14ac:dyDescent="0.25">
      <c r="B1399" s="120"/>
      <c r="D1399" s="196" t="s">
        <v>865</v>
      </c>
      <c r="F1399" s="197" t="s">
        <v>3809</v>
      </c>
      <c r="L1399" s="120"/>
      <c r="M1399" s="198"/>
      <c r="T1399" s="199"/>
      <c r="AT1399" s="112" t="s">
        <v>865</v>
      </c>
      <c r="AU1399" s="112" t="s">
        <v>240</v>
      </c>
    </row>
    <row r="1400" spans="2:65" s="119" customFormat="1" x14ac:dyDescent="0.25">
      <c r="B1400" s="120"/>
      <c r="D1400" s="200" t="s">
        <v>867</v>
      </c>
      <c r="F1400" s="472" t="s">
        <v>3810</v>
      </c>
      <c r="L1400" s="120"/>
      <c r="M1400" s="198"/>
      <c r="T1400" s="199"/>
      <c r="AT1400" s="112" t="s">
        <v>867</v>
      </c>
      <c r="AU1400" s="112" t="s">
        <v>240</v>
      </c>
    </row>
    <row r="1401" spans="2:65" s="202" customFormat="1" ht="11.25" x14ac:dyDescent="0.25">
      <c r="B1401" s="203"/>
      <c r="D1401" s="196" t="s">
        <v>869</v>
      </c>
      <c r="E1401" s="204" t="s">
        <v>792</v>
      </c>
      <c r="F1401" s="205" t="s">
        <v>3811</v>
      </c>
      <c r="H1401" s="206">
        <v>4</v>
      </c>
      <c r="L1401" s="203"/>
      <c r="M1401" s="207"/>
      <c r="T1401" s="208"/>
      <c r="AT1401" s="204" t="s">
        <v>869</v>
      </c>
      <c r="AU1401" s="204" t="s">
        <v>240</v>
      </c>
      <c r="AV1401" s="202" t="s">
        <v>240</v>
      </c>
      <c r="AW1401" s="202" t="s">
        <v>871</v>
      </c>
      <c r="AX1401" s="202" t="s">
        <v>857</v>
      </c>
      <c r="AY1401" s="204" t="s">
        <v>858</v>
      </c>
    </row>
    <row r="1402" spans="2:65" s="202" customFormat="1" ht="11.25" x14ac:dyDescent="0.25">
      <c r="B1402" s="203"/>
      <c r="D1402" s="196" t="s">
        <v>869</v>
      </c>
      <c r="E1402" s="204" t="s">
        <v>792</v>
      </c>
      <c r="F1402" s="205" t="s">
        <v>3812</v>
      </c>
      <c r="H1402" s="206">
        <v>2</v>
      </c>
      <c r="L1402" s="203"/>
      <c r="M1402" s="207"/>
      <c r="T1402" s="208"/>
      <c r="AT1402" s="204" t="s">
        <v>869</v>
      </c>
      <c r="AU1402" s="204" t="s">
        <v>240</v>
      </c>
      <c r="AV1402" s="202" t="s">
        <v>240</v>
      </c>
      <c r="AW1402" s="202" t="s">
        <v>871</v>
      </c>
      <c r="AX1402" s="202" t="s">
        <v>857</v>
      </c>
      <c r="AY1402" s="204" t="s">
        <v>858</v>
      </c>
    </row>
    <row r="1403" spans="2:65" s="119" customFormat="1" ht="24.2" customHeight="1" x14ac:dyDescent="0.25">
      <c r="B1403" s="120"/>
      <c r="C1403" s="432" t="s">
        <v>2544</v>
      </c>
      <c r="D1403" s="432" t="s">
        <v>932</v>
      </c>
      <c r="E1403" s="433" t="s">
        <v>3813</v>
      </c>
      <c r="F1403" s="434" t="s">
        <v>3814</v>
      </c>
      <c r="G1403" s="435" t="s">
        <v>66</v>
      </c>
      <c r="H1403" s="436">
        <v>61.92</v>
      </c>
      <c r="I1403" s="437"/>
      <c r="J1403" s="437">
        <f>ROUND(I1403*H1403,2)</f>
        <v>0</v>
      </c>
      <c r="K1403" s="434" t="s">
        <v>862</v>
      </c>
      <c r="L1403" s="215"/>
      <c r="M1403" s="216" t="s">
        <v>792</v>
      </c>
      <c r="N1403" s="217" t="s">
        <v>809</v>
      </c>
      <c r="O1403" s="192">
        <v>0</v>
      </c>
      <c r="P1403" s="192">
        <f>O1403*H1403</f>
        <v>0</v>
      </c>
      <c r="Q1403" s="192">
        <v>1E-3</v>
      </c>
      <c r="R1403" s="192">
        <f>Q1403*H1403</f>
        <v>6.1920000000000003E-2</v>
      </c>
      <c r="S1403" s="192">
        <v>0</v>
      </c>
      <c r="T1403" s="193">
        <f>S1403*H1403</f>
        <v>0</v>
      </c>
      <c r="AR1403" s="194" t="s">
        <v>1063</v>
      </c>
      <c r="AT1403" s="194" t="s">
        <v>932</v>
      </c>
      <c r="AU1403" s="194" t="s">
        <v>240</v>
      </c>
      <c r="AY1403" s="112" t="s">
        <v>858</v>
      </c>
      <c r="BE1403" s="195">
        <f>IF(N1403="základní",J1403,0)</f>
        <v>0</v>
      </c>
      <c r="BF1403" s="195">
        <f>IF(N1403="snížená",J1403,0)</f>
        <v>0</v>
      </c>
      <c r="BG1403" s="195">
        <f>IF(N1403="zákl. přenesená",J1403,0)</f>
        <v>0</v>
      </c>
      <c r="BH1403" s="195">
        <f>IF(N1403="sníž. přenesená",J1403,0)</f>
        <v>0</v>
      </c>
      <c r="BI1403" s="195">
        <f>IF(N1403="nulová",J1403,0)</f>
        <v>0</v>
      </c>
      <c r="BJ1403" s="112" t="s">
        <v>544</v>
      </c>
      <c r="BK1403" s="195">
        <f>ROUND(I1403*H1403,2)</f>
        <v>0</v>
      </c>
      <c r="BL1403" s="112" t="s">
        <v>955</v>
      </c>
      <c r="BM1403" s="194" t="s">
        <v>3815</v>
      </c>
    </row>
    <row r="1404" spans="2:65" s="119" customFormat="1" ht="19.5" x14ac:dyDescent="0.25">
      <c r="B1404" s="120"/>
      <c r="D1404" s="196" t="s">
        <v>865</v>
      </c>
      <c r="F1404" s="197" t="s">
        <v>3814</v>
      </c>
      <c r="L1404" s="120"/>
      <c r="M1404" s="198"/>
      <c r="T1404" s="199"/>
      <c r="AT1404" s="112" t="s">
        <v>865</v>
      </c>
      <c r="AU1404" s="112" t="s">
        <v>240</v>
      </c>
    </row>
    <row r="1405" spans="2:65" s="202" customFormat="1" ht="11.25" x14ac:dyDescent="0.25">
      <c r="B1405" s="203"/>
      <c r="D1405" s="196" t="s">
        <v>869</v>
      </c>
      <c r="E1405" s="204" t="s">
        <v>792</v>
      </c>
      <c r="F1405" s="205" t="s">
        <v>3605</v>
      </c>
      <c r="H1405" s="206">
        <v>43.2</v>
      </c>
      <c r="L1405" s="203"/>
      <c r="M1405" s="207"/>
      <c r="T1405" s="208"/>
      <c r="AT1405" s="204" t="s">
        <v>869</v>
      </c>
      <c r="AU1405" s="204" t="s">
        <v>240</v>
      </c>
      <c r="AV1405" s="202" t="s">
        <v>240</v>
      </c>
      <c r="AW1405" s="202" t="s">
        <v>871</v>
      </c>
      <c r="AX1405" s="202" t="s">
        <v>857</v>
      </c>
      <c r="AY1405" s="204" t="s">
        <v>858</v>
      </c>
    </row>
    <row r="1406" spans="2:65" s="202" customFormat="1" ht="11.25" x14ac:dyDescent="0.25">
      <c r="B1406" s="203"/>
      <c r="D1406" s="196" t="s">
        <v>869</v>
      </c>
      <c r="E1406" s="204" t="s">
        <v>792</v>
      </c>
      <c r="F1406" s="205" t="s">
        <v>3606</v>
      </c>
      <c r="H1406" s="206">
        <v>18.72</v>
      </c>
      <c r="L1406" s="203"/>
      <c r="M1406" s="207"/>
      <c r="T1406" s="208"/>
      <c r="AT1406" s="204" t="s">
        <v>869</v>
      </c>
      <c r="AU1406" s="204" t="s">
        <v>240</v>
      </c>
      <c r="AV1406" s="202" t="s">
        <v>240</v>
      </c>
      <c r="AW1406" s="202" t="s">
        <v>871</v>
      </c>
      <c r="AX1406" s="202" t="s">
        <v>857</v>
      </c>
      <c r="AY1406" s="204" t="s">
        <v>858</v>
      </c>
    </row>
    <row r="1407" spans="2:65" s="119" customFormat="1" ht="24.2" customHeight="1" x14ac:dyDescent="0.25">
      <c r="B1407" s="120"/>
      <c r="C1407" s="418" t="s">
        <v>2551</v>
      </c>
      <c r="D1407" s="418" t="s">
        <v>512</v>
      </c>
      <c r="E1407" s="419" t="s">
        <v>2893</v>
      </c>
      <c r="F1407" s="420" t="s">
        <v>2894</v>
      </c>
      <c r="G1407" s="421" t="s">
        <v>66</v>
      </c>
      <c r="H1407" s="422">
        <v>68.040000000000006</v>
      </c>
      <c r="I1407" s="423"/>
      <c r="J1407" s="423">
        <f>ROUND(I1407*H1407,2)</f>
        <v>0</v>
      </c>
      <c r="K1407" s="420" t="s">
        <v>862</v>
      </c>
      <c r="L1407" s="120"/>
      <c r="M1407" s="190" t="s">
        <v>792</v>
      </c>
      <c r="N1407" s="191" t="s">
        <v>809</v>
      </c>
      <c r="O1407" s="192">
        <v>0.67300000000000004</v>
      </c>
      <c r="P1407" s="192">
        <f>O1407*H1407</f>
        <v>45.790920000000007</v>
      </c>
      <c r="Q1407" s="192">
        <v>0</v>
      </c>
      <c r="R1407" s="192">
        <f>Q1407*H1407</f>
        <v>0</v>
      </c>
      <c r="S1407" s="192">
        <v>0</v>
      </c>
      <c r="T1407" s="193">
        <f>S1407*H1407</f>
        <v>0</v>
      </c>
      <c r="AR1407" s="194" t="s">
        <v>955</v>
      </c>
      <c r="AT1407" s="194" t="s">
        <v>512</v>
      </c>
      <c r="AU1407" s="194" t="s">
        <v>240</v>
      </c>
      <c r="AY1407" s="112" t="s">
        <v>858</v>
      </c>
      <c r="BE1407" s="195">
        <f>IF(N1407="základní",J1407,0)</f>
        <v>0</v>
      </c>
      <c r="BF1407" s="195">
        <f>IF(N1407="snížená",J1407,0)</f>
        <v>0</v>
      </c>
      <c r="BG1407" s="195">
        <f>IF(N1407="zákl. přenesená",J1407,0)</f>
        <v>0</v>
      </c>
      <c r="BH1407" s="195">
        <f>IF(N1407="sníž. přenesená",J1407,0)</f>
        <v>0</v>
      </c>
      <c r="BI1407" s="195">
        <f>IF(N1407="nulová",J1407,0)</f>
        <v>0</v>
      </c>
      <c r="BJ1407" s="112" t="s">
        <v>544</v>
      </c>
      <c r="BK1407" s="195">
        <f>ROUND(I1407*H1407,2)</f>
        <v>0</v>
      </c>
      <c r="BL1407" s="112" t="s">
        <v>955</v>
      </c>
      <c r="BM1407" s="194" t="s">
        <v>3816</v>
      </c>
    </row>
    <row r="1408" spans="2:65" s="119" customFormat="1" ht="19.5" x14ac:dyDescent="0.25">
      <c r="B1408" s="120"/>
      <c r="D1408" s="196" t="s">
        <v>865</v>
      </c>
      <c r="F1408" s="197" t="s">
        <v>2896</v>
      </c>
      <c r="L1408" s="120"/>
      <c r="M1408" s="198"/>
      <c r="T1408" s="199"/>
      <c r="AT1408" s="112" t="s">
        <v>865</v>
      </c>
      <c r="AU1408" s="112" t="s">
        <v>240</v>
      </c>
    </row>
    <row r="1409" spans="2:65" s="119" customFormat="1" x14ac:dyDescent="0.25">
      <c r="B1409" s="120"/>
      <c r="D1409" s="200" t="s">
        <v>867</v>
      </c>
      <c r="F1409" s="472" t="s">
        <v>2897</v>
      </c>
      <c r="L1409" s="120"/>
      <c r="M1409" s="198"/>
      <c r="T1409" s="199"/>
      <c r="AT1409" s="112" t="s">
        <v>867</v>
      </c>
      <c r="AU1409" s="112" t="s">
        <v>240</v>
      </c>
    </row>
    <row r="1410" spans="2:65" s="202" customFormat="1" ht="11.25" x14ac:dyDescent="0.25">
      <c r="B1410" s="203"/>
      <c r="D1410" s="196" t="s">
        <v>869</v>
      </c>
      <c r="E1410" s="204" t="s">
        <v>792</v>
      </c>
      <c r="F1410" s="205" t="s">
        <v>3604</v>
      </c>
      <c r="H1410" s="206">
        <v>6.12</v>
      </c>
      <c r="L1410" s="203"/>
      <c r="M1410" s="207"/>
      <c r="T1410" s="208"/>
      <c r="AT1410" s="204" t="s">
        <v>869</v>
      </c>
      <c r="AU1410" s="204" t="s">
        <v>240</v>
      </c>
      <c r="AV1410" s="202" t="s">
        <v>240</v>
      </c>
      <c r="AW1410" s="202" t="s">
        <v>871</v>
      </c>
      <c r="AX1410" s="202" t="s">
        <v>857</v>
      </c>
      <c r="AY1410" s="204" t="s">
        <v>858</v>
      </c>
    </row>
    <row r="1411" spans="2:65" s="202" customFormat="1" ht="11.25" x14ac:dyDescent="0.25">
      <c r="B1411" s="203"/>
      <c r="D1411" s="196" t="s">
        <v>869</v>
      </c>
      <c r="E1411" s="204" t="s">
        <v>792</v>
      </c>
      <c r="F1411" s="205" t="s">
        <v>3605</v>
      </c>
      <c r="H1411" s="206">
        <v>43.2</v>
      </c>
      <c r="L1411" s="203"/>
      <c r="M1411" s="207"/>
      <c r="T1411" s="208"/>
      <c r="AT1411" s="204" t="s">
        <v>869</v>
      </c>
      <c r="AU1411" s="204" t="s">
        <v>240</v>
      </c>
      <c r="AV1411" s="202" t="s">
        <v>240</v>
      </c>
      <c r="AW1411" s="202" t="s">
        <v>871</v>
      </c>
      <c r="AX1411" s="202" t="s">
        <v>857</v>
      </c>
      <c r="AY1411" s="204" t="s">
        <v>858</v>
      </c>
    </row>
    <row r="1412" spans="2:65" s="202" customFormat="1" ht="11.25" x14ac:dyDescent="0.25">
      <c r="B1412" s="203"/>
      <c r="D1412" s="196" t="s">
        <v>869</v>
      </c>
      <c r="E1412" s="204" t="s">
        <v>792</v>
      </c>
      <c r="F1412" s="205" t="s">
        <v>3606</v>
      </c>
      <c r="H1412" s="206">
        <v>18.72</v>
      </c>
      <c r="L1412" s="203"/>
      <c r="M1412" s="207"/>
      <c r="T1412" s="208"/>
      <c r="AT1412" s="204" t="s">
        <v>869</v>
      </c>
      <c r="AU1412" s="204" t="s">
        <v>240</v>
      </c>
      <c r="AV1412" s="202" t="s">
        <v>240</v>
      </c>
      <c r="AW1412" s="202" t="s">
        <v>871</v>
      </c>
      <c r="AX1412" s="202" t="s">
        <v>857</v>
      </c>
      <c r="AY1412" s="204" t="s">
        <v>858</v>
      </c>
    </row>
    <row r="1413" spans="2:65" s="119" customFormat="1" ht="16.5" customHeight="1" x14ac:dyDescent="0.25">
      <c r="B1413" s="120"/>
      <c r="C1413" s="432" t="s">
        <v>2558</v>
      </c>
      <c r="D1413" s="432" t="s">
        <v>932</v>
      </c>
      <c r="E1413" s="433" t="s">
        <v>2899</v>
      </c>
      <c r="F1413" s="434" t="s">
        <v>2900</v>
      </c>
      <c r="G1413" s="435" t="s">
        <v>66</v>
      </c>
      <c r="H1413" s="436">
        <v>68.040000000000006</v>
      </c>
      <c r="I1413" s="437"/>
      <c r="J1413" s="437">
        <f>ROUND(I1413*H1413,2)</f>
        <v>0</v>
      </c>
      <c r="K1413" s="434" t="s">
        <v>862</v>
      </c>
      <c r="L1413" s="215"/>
      <c r="M1413" s="216" t="s">
        <v>792</v>
      </c>
      <c r="N1413" s="217" t="s">
        <v>809</v>
      </c>
      <c r="O1413" s="192">
        <v>0</v>
      </c>
      <c r="P1413" s="192">
        <f>O1413*H1413</f>
        <v>0</v>
      </c>
      <c r="Q1413" s="192">
        <v>1.2999999999999999E-3</v>
      </c>
      <c r="R1413" s="192">
        <f>Q1413*H1413</f>
        <v>8.8452000000000003E-2</v>
      </c>
      <c r="S1413" s="192">
        <v>0</v>
      </c>
      <c r="T1413" s="193">
        <f>S1413*H1413</f>
        <v>0</v>
      </c>
      <c r="AR1413" s="194" t="s">
        <v>1063</v>
      </c>
      <c r="AT1413" s="194" t="s">
        <v>932</v>
      </c>
      <c r="AU1413" s="194" t="s">
        <v>240</v>
      </c>
      <c r="AY1413" s="112" t="s">
        <v>858</v>
      </c>
      <c r="BE1413" s="195">
        <f>IF(N1413="základní",J1413,0)</f>
        <v>0</v>
      </c>
      <c r="BF1413" s="195">
        <f>IF(N1413="snížená",J1413,0)</f>
        <v>0</v>
      </c>
      <c r="BG1413" s="195">
        <f>IF(N1413="zákl. přenesená",J1413,0)</f>
        <v>0</v>
      </c>
      <c r="BH1413" s="195">
        <f>IF(N1413="sníž. přenesená",J1413,0)</f>
        <v>0</v>
      </c>
      <c r="BI1413" s="195">
        <f>IF(N1413="nulová",J1413,0)</f>
        <v>0</v>
      </c>
      <c r="BJ1413" s="112" t="s">
        <v>544</v>
      </c>
      <c r="BK1413" s="195">
        <f>ROUND(I1413*H1413,2)</f>
        <v>0</v>
      </c>
      <c r="BL1413" s="112" t="s">
        <v>955</v>
      </c>
      <c r="BM1413" s="194" t="s">
        <v>3817</v>
      </c>
    </row>
    <row r="1414" spans="2:65" s="119" customFormat="1" x14ac:dyDescent="0.25">
      <c r="B1414" s="120"/>
      <c r="D1414" s="196" t="s">
        <v>865</v>
      </c>
      <c r="F1414" s="197" t="s">
        <v>2900</v>
      </c>
      <c r="L1414" s="120"/>
      <c r="M1414" s="198"/>
      <c r="T1414" s="199"/>
      <c r="AT1414" s="112" t="s">
        <v>865</v>
      </c>
      <c r="AU1414" s="112" t="s">
        <v>240</v>
      </c>
    </row>
    <row r="1415" spans="2:65" s="119" customFormat="1" ht="24.2" customHeight="1" x14ac:dyDescent="0.25">
      <c r="B1415" s="120"/>
      <c r="C1415" s="418" t="s">
        <v>2564</v>
      </c>
      <c r="D1415" s="418" t="s">
        <v>512</v>
      </c>
      <c r="E1415" s="419" t="s">
        <v>2903</v>
      </c>
      <c r="F1415" s="420" t="s">
        <v>2894</v>
      </c>
      <c r="G1415" s="421" t="s">
        <v>66</v>
      </c>
      <c r="H1415" s="422">
        <v>17.28</v>
      </c>
      <c r="I1415" s="423"/>
      <c r="J1415" s="423">
        <f>ROUND(I1415*H1415,2)</f>
        <v>0</v>
      </c>
      <c r="K1415" s="420" t="s">
        <v>792</v>
      </c>
      <c r="L1415" s="120"/>
      <c r="M1415" s="190" t="s">
        <v>792</v>
      </c>
      <c r="N1415" s="191" t="s">
        <v>809</v>
      </c>
      <c r="O1415" s="192">
        <v>0.67300000000000004</v>
      </c>
      <c r="P1415" s="192">
        <f>O1415*H1415</f>
        <v>11.629440000000001</v>
      </c>
      <c r="Q1415" s="192">
        <v>0</v>
      </c>
      <c r="R1415" s="192">
        <f>Q1415*H1415</f>
        <v>0</v>
      </c>
      <c r="S1415" s="192">
        <v>0</v>
      </c>
      <c r="T1415" s="193">
        <f>S1415*H1415</f>
        <v>0</v>
      </c>
      <c r="AR1415" s="194" t="s">
        <v>955</v>
      </c>
      <c r="AT1415" s="194" t="s">
        <v>512</v>
      </c>
      <c r="AU1415" s="194" t="s">
        <v>240</v>
      </c>
      <c r="AY1415" s="112" t="s">
        <v>858</v>
      </c>
      <c r="BE1415" s="195">
        <f>IF(N1415="základní",J1415,0)</f>
        <v>0</v>
      </c>
      <c r="BF1415" s="195">
        <f>IF(N1415="snížená",J1415,0)</f>
        <v>0</v>
      </c>
      <c r="BG1415" s="195">
        <f>IF(N1415="zákl. přenesená",J1415,0)</f>
        <v>0</v>
      </c>
      <c r="BH1415" s="195">
        <f>IF(N1415="sníž. přenesená",J1415,0)</f>
        <v>0</v>
      </c>
      <c r="BI1415" s="195">
        <f>IF(N1415="nulová",J1415,0)</f>
        <v>0</v>
      </c>
      <c r="BJ1415" s="112" t="s">
        <v>544</v>
      </c>
      <c r="BK1415" s="195">
        <f>ROUND(I1415*H1415,2)</f>
        <v>0</v>
      </c>
      <c r="BL1415" s="112" t="s">
        <v>955</v>
      </c>
      <c r="BM1415" s="194" t="s">
        <v>3818</v>
      </c>
    </row>
    <row r="1416" spans="2:65" s="119" customFormat="1" x14ac:dyDescent="0.25">
      <c r="B1416" s="120"/>
      <c r="D1416" s="196" t="s">
        <v>865</v>
      </c>
      <c r="F1416" s="197" t="s">
        <v>2905</v>
      </c>
      <c r="L1416" s="120"/>
      <c r="M1416" s="198"/>
      <c r="T1416" s="199"/>
      <c r="AT1416" s="112" t="s">
        <v>865</v>
      </c>
      <c r="AU1416" s="112" t="s">
        <v>240</v>
      </c>
    </row>
    <row r="1417" spans="2:65" s="202" customFormat="1" ht="11.25" x14ac:dyDescent="0.25">
      <c r="B1417" s="203"/>
      <c r="D1417" s="196" t="s">
        <v>869</v>
      </c>
      <c r="E1417" s="204" t="s">
        <v>792</v>
      </c>
      <c r="F1417" s="205" t="s">
        <v>3819</v>
      </c>
      <c r="H1417" s="206">
        <v>2.88</v>
      </c>
      <c r="L1417" s="203"/>
      <c r="M1417" s="207"/>
      <c r="T1417" s="208"/>
      <c r="AT1417" s="204" t="s">
        <v>869</v>
      </c>
      <c r="AU1417" s="204" t="s">
        <v>240</v>
      </c>
      <c r="AV1417" s="202" t="s">
        <v>240</v>
      </c>
      <c r="AW1417" s="202" t="s">
        <v>871</v>
      </c>
      <c r="AX1417" s="202" t="s">
        <v>857</v>
      </c>
      <c r="AY1417" s="204" t="s">
        <v>858</v>
      </c>
    </row>
    <row r="1418" spans="2:65" s="202" customFormat="1" ht="11.25" x14ac:dyDescent="0.25">
      <c r="B1418" s="203"/>
      <c r="D1418" s="196" t="s">
        <v>869</v>
      </c>
      <c r="E1418" s="204" t="s">
        <v>792</v>
      </c>
      <c r="F1418" s="205" t="s">
        <v>3820</v>
      </c>
      <c r="H1418" s="206">
        <v>11.52</v>
      </c>
      <c r="L1418" s="203"/>
      <c r="M1418" s="207"/>
      <c r="T1418" s="208"/>
      <c r="AT1418" s="204" t="s">
        <v>869</v>
      </c>
      <c r="AU1418" s="204" t="s">
        <v>240</v>
      </c>
      <c r="AV1418" s="202" t="s">
        <v>240</v>
      </c>
      <c r="AW1418" s="202" t="s">
        <v>871</v>
      </c>
      <c r="AX1418" s="202" t="s">
        <v>857</v>
      </c>
      <c r="AY1418" s="204" t="s">
        <v>858</v>
      </c>
    </row>
    <row r="1419" spans="2:65" s="202" customFormat="1" ht="11.25" x14ac:dyDescent="0.25">
      <c r="B1419" s="203"/>
      <c r="D1419" s="196" t="s">
        <v>869</v>
      </c>
      <c r="E1419" s="204" t="s">
        <v>792</v>
      </c>
      <c r="F1419" s="205" t="s">
        <v>3821</v>
      </c>
      <c r="H1419" s="206">
        <v>2.88</v>
      </c>
      <c r="L1419" s="203"/>
      <c r="M1419" s="207"/>
      <c r="T1419" s="208"/>
      <c r="AT1419" s="204" t="s">
        <v>869</v>
      </c>
      <c r="AU1419" s="204" t="s">
        <v>240</v>
      </c>
      <c r="AV1419" s="202" t="s">
        <v>240</v>
      </c>
      <c r="AW1419" s="202" t="s">
        <v>871</v>
      </c>
      <c r="AX1419" s="202" t="s">
        <v>857</v>
      </c>
      <c r="AY1419" s="204" t="s">
        <v>858</v>
      </c>
    </row>
    <row r="1420" spans="2:65" s="119" customFormat="1" ht="24.2" customHeight="1" x14ac:dyDescent="0.25">
      <c r="B1420" s="120"/>
      <c r="C1420" s="418" t="s">
        <v>2570</v>
      </c>
      <c r="D1420" s="418" t="s">
        <v>512</v>
      </c>
      <c r="E1420" s="419" t="s">
        <v>235</v>
      </c>
      <c r="F1420" s="420" t="s">
        <v>236</v>
      </c>
      <c r="G1420" s="421" t="s">
        <v>63</v>
      </c>
      <c r="H1420" s="422">
        <v>0.156</v>
      </c>
      <c r="I1420" s="423"/>
      <c r="J1420" s="423">
        <f>ROUND(I1420*H1420,2)</f>
        <v>0</v>
      </c>
      <c r="K1420" s="420" t="s">
        <v>862</v>
      </c>
      <c r="L1420" s="120"/>
      <c r="M1420" s="190" t="s">
        <v>792</v>
      </c>
      <c r="N1420" s="191" t="s">
        <v>809</v>
      </c>
      <c r="O1420" s="192">
        <v>1.36</v>
      </c>
      <c r="P1420" s="192">
        <f>O1420*H1420</f>
        <v>0.21216000000000002</v>
      </c>
      <c r="Q1420" s="192">
        <v>0</v>
      </c>
      <c r="R1420" s="192">
        <f>Q1420*H1420</f>
        <v>0</v>
      </c>
      <c r="S1420" s="192">
        <v>0</v>
      </c>
      <c r="T1420" s="193">
        <f>S1420*H1420</f>
        <v>0</v>
      </c>
      <c r="AR1420" s="194" t="s">
        <v>955</v>
      </c>
      <c r="AT1420" s="194" t="s">
        <v>512</v>
      </c>
      <c r="AU1420" s="194" t="s">
        <v>240</v>
      </c>
      <c r="AY1420" s="112" t="s">
        <v>858</v>
      </c>
      <c r="BE1420" s="195">
        <f>IF(N1420="základní",J1420,0)</f>
        <v>0</v>
      </c>
      <c r="BF1420" s="195">
        <f>IF(N1420="snížená",J1420,0)</f>
        <v>0</v>
      </c>
      <c r="BG1420" s="195">
        <f>IF(N1420="zákl. přenesená",J1420,0)</f>
        <v>0</v>
      </c>
      <c r="BH1420" s="195">
        <f>IF(N1420="sníž. přenesená",J1420,0)</f>
        <v>0</v>
      </c>
      <c r="BI1420" s="195">
        <f>IF(N1420="nulová",J1420,0)</f>
        <v>0</v>
      </c>
      <c r="BJ1420" s="112" t="s">
        <v>544</v>
      </c>
      <c r="BK1420" s="195">
        <f>ROUND(I1420*H1420,2)</f>
        <v>0</v>
      </c>
      <c r="BL1420" s="112" t="s">
        <v>955</v>
      </c>
      <c r="BM1420" s="194" t="s">
        <v>3822</v>
      </c>
    </row>
    <row r="1421" spans="2:65" s="119" customFormat="1" ht="29.25" x14ac:dyDescent="0.25">
      <c r="B1421" s="120"/>
      <c r="D1421" s="196" t="s">
        <v>865</v>
      </c>
      <c r="F1421" s="197" t="s">
        <v>2911</v>
      </c>
      <c r="L1421" s="120"/>
      <c r="M1421" s="198"/>
      <c r="T1421" s="199"/>
      <c r="AT1421" s="112" t="s">
        <v>865</v>
      </c>
      <c r="AU1421" s="112" t="s">
        <v>240</v>
      </c>
    </row>
    <row r="1422" spans="2:65" s="119" customFormat="1" x14ac:dyDescent="0.25">
      <c r="B1422" s="120"/>
      <c r="D1422" s="200" t="s">
        <v>867</v>
      </c>
      <c r="F1422" s="472" t="s">
        <v>2912</v>
      </c>
      <c r="L1422" s="120"/>
      <c r="M1422" s="219"/>
      <c r="N1422" s="220"/>
      <c r="O1422" s="220"/>
      <c r="P1422" s="220"/>
      <c r="Q1422" s="220"/>
      <c r="R1422" s="220"/>
      <c r="S1422" s="220"/>
      <c r="T1422" s="221"/>
      <c r="AT1422" s="112" t="s">
        <v>867</v>
      </c>
      <c r="AU1422" s="112" t="s">
        <v>240</v>
      </c>
    </row>
    <row r="1423" spans="2:65" s="119" customFormat="1" ht="6.95" customHeight="1" x14ac:dyDescent="0.25">
      <c r="B1423" s="140"/>
      <c r="C1423" s="141"/>
      <c r="D1423" s="141"/>
      <c r="E1423" s="141"/>
      <c r="F1423" s="141"/>
      <c r="G1423" s="141"/>
      <c r="H1423" s="141"/>
      <c r="I1423" s="141"/>
      <c r="J1423" s="141"/>
      <c r="K1423" s="141"/>
      <c r="L1423" s="120"/>
    </row>
  </sheetData>
  <mergeCells count="9">
    <mergeCell ref="E50:H50"/>
    <mergeCell ref="E92:H92"/>
    <mergeCell ref="E94:H94"/>
    <mergeCell ref="L2:V2"/>
    <mergeCell ref="E7:H7"/>
    <mergeCell ref="E9:H9"/>
    <mergeCell ref="E18:H18"/>
    <mergeCell ref="E27:H27"/>
    <mergeCell ref="E48:H48"/>
  </mergeCells>
  <hyperlinks>
    <hyperlink ref="F107" r:id="rId1" xr:uid="{B161AF51-FAD4-42A8-9F5C-B68459B7C3E9}"/>
    <hyperlink ref="F111" r:id="rId2" xr:uid="{D85D6710-0F86-49FC-8D04-528D909BC95F}"/>
    <hyperlink ref="F115" r:id="rId3" xr:uid="{8F55BF07-1B43-414E-9C6E-0FF3FF23EC60}"/>
    <hyperlink ref="F120" r:id="rId4" xr:uid="{E3C4E2D7-96B7-412F-8A11-63EBB12EB08D}"/>
    <hyperlink ref="F126" r:id="rId5" xr:uid="{A38C70BB-CECD-4E44-8689-69B4CE153186}"/>
    <hyperlink ref="F130" r:id="rId6" xr:uid="{A3F62089-AAD4-4FCF-8563-F84FF9315069}"/>
    <hyperlink ref="F134" r:id="rId7" xr:uid="{B91E61E9-55B7-4A23-B9A5-94B3EE23A25B}"/>
    <hyperlink ref="F138" r:id="rId8" xr:uid="{01ADF78A-5FEE-4FF2-BE46-9BD5755E5BB3}"/>
    <hyperlink ref="F143" r:id="rId9" xr:uid="{DB75D7E1-354A-43B3-AC17-C707BA072EF8}"/>
    <hyperlink ref="F155" r:id="rId10" xr:uid="{8E4223FE-05FF-40D3-87F7-F279B01476FF}"/>
    <hyperlink ref="F160" r:id="rId11" xr:uid="{090E9752-D234-4124-BDAB-F0401823CFE2}"/>
    <hyperlink ref="F169" r:id="rId12" xr:uid="{9091C815-6809-43C5-BDD0-686D12FBB783}"/>
    <hyperlink ref="F175" r:id="rId13" xr:uid="{76EED09D-CE67-43F1-8C05-DEDA3161A309}"/>
    <hyperlink ref="F179" r:id="rId14" xr:uid="{26C94B2C-660A-4A36-A95E-C29D29EC8063}"/>
    <hyperlink ref="F183" r:id="rId15" xr:uid="{FDCF26D6-AE60-4B21-8171-3EF6E30F4B29}"/>
    <hyperlink ref="F188" r:id="rId16" xr:uid="{98ABDC0E-1204-4061-8440-83DBA70F35EC}"/>
    <hyperlink ref="F192" r:id="rId17" xr:uid="{C885F130-3D91-42B6-B208-5862C8309078}"/>
    <hyperlink ref="F212" r:id="rId18" xr:uid="{CD81122B-BE77-4470-8E2A-D58D3477C0C9}"/>
    <hyperlink ref="F216" r:id="rId19" xr:uid="{E1EE2D96-E94F-4426-817E-03472BCB0A63}"/>
    <hyperlink ref="F220" r:id="rId20" xr:uid="{7A7158E6-CE0F-44A8-B0E9-588469A521F8}"/>
    <hyperlink ref="F230" r:id="rId21" xr:uid="{E0A98F19-163D-4447-BC38-257D7AD14413}"/>
    <hyperlink ref="F237" r:id="rId22" xr:uid="{B8125BDB-CE50-4BC1-B8A8-209D3BBDED1E}"/>
    <hyperlink ref="F240" r:id="rId23" xr:uid="{FD55BB84-9326-4207-BA49-D2332E21BD5E}"/>
    <hyperlink ref="F246" r:id="rId24" xr:uid="{A8348D46-B3D3-48E2-96D7-99384D2EA121}"/>
    <hyperlink ref="F249" r:id="rId25" xr:uid="{7B92AA05-9781-4EB7-9DB7-FD038BEB0A9C}"/>
    <hyperlink ref="F252" r:id="rId26" xr:uid="{71C76D06-EC12-4DEB-8447-00814B0694B7}"/>
    <hyperlink ref="F256" r:id="rId27" xr:uid="{D31361BE-A1D8-40DC-9A22-CFC244621EAA}"/>
    <hyperlink ref="F260" r:id="rId28" xr:uid="{C48203C9-2A6E-4638-B59B-AE629BF4756D}"/>
    <hyperlink ref="F263" r:id="rId29" xr:uid="{1F71272A-5B57-41F5-AEAB-7ADC28F3F374}"/>
    <hyperlink ref="F266" r:id="rId30" xr:uid="{6EEAEE1B-6840-48FE-B410-B4A589BA184F}"/>
    <hyperlink ref="F270" r:id="rId31" xr:uid="{C7C24025-FD5F-442D-94BF-C6C051C98129}"/>
    <hyperlink ref="F276" r:id="rId32" xr:uid="{5316B6C3-2E3B-4BAE-B386-C5BD48ADE29F}"/>
    <hyperlink ref="F280" r:id="rId33" xr:uid="{5C5E64F8-6654-4E42-94A6-DCCECB5469BA}"/>
    <hyperlink ref="F290" r:id="rId34" xr:uid="{B3FB8D25-AFAF-4B34-BE88-0667382A6CB3}"/>
    <hyperlink ref="F294" r:id="rId35" xr:uid="{8E10AA71-09EF-40BB-8B16-0FC97CD59C8B}"/>
    <hyperlink ref="F298" r:id="rId36" xr:uid="{B98F69DE-08F0-45B7-A97C-E9AE175F2265}"/>
    <hyperlink ref="F306" r:id="rId37" xr:uid="{009CD87D-8739-4688-8277-72D2ED645A86}"/>
    <hyperlink ref="F312" r:id="rId38" xr:uid="{71C03975-58CA-4037-BB32-61631B7CFF4B}"/>
    <hyperlink ref="F317" r:id="rId39" xr:uid="{35E76581-A794-43B7-B0E0-8705A579683A}"/>
    <hyperlink ref="F324" r:id="rId40" xr:uid="{612C9C07-D6A1-47B7-A47D-23B2FF316AD6}"/>
    <hyperlink ref="F327" r:id="rId41" xr:uid="{F48B8F02-C431-4AC5-A063-81F69BD224C5}"/>
    <hyperlink ref="F332" r:id="rId42" xr:uid="{E7F24D01-BB3D-427C-BEBA-CECA910EF576}"/>
    <hyperlink ref="F335" r:id="rId43" xr:uid="{8977A412-976C-4E9B-8D9C-851BA8D01F0B}"/>
    <hyperlink ref="F339" r:id="rId44" xr:uid="{08BABBE7-522B-4009-B77D-ABFD0F30F091}"/>
    <hyperlink ref="F349" r:id="rId45" xr:uid="{F6B595E2-2341-47C4-A7BC-3A01A337E5F3}"/>
    <hyperlink ref="F359" r:id="rId46" xr:uid="{EAC948B0-7C94-4E54-9C2E-83109EB00FAF}"/>
    <hyperlink ref="F362" r:id="rId47" xr:uid="{D79911EE-3399-4C14-A655-0B8FA995D28D}"/>
    <hyperlink ref="F365" r:id="rId48" xr:uid="{AC122A7D-D8C4-4E8B-AC64-BCD749D268D7}"/>
    <hyperlink ref="F368" r:id="rId49" xr:uid="{F438CF93-2017-438C-90DB-7E9BA1FAEEEA}"/>
    <hyperlink ref="F373" r:id="rId50" xr:uid="{FA42ACA9-BA28-40F7-B12C-97683D46563F}"/>
    <hyperlink ref="F378" r:id="rId51" xr:uid="{A295E85B-7DAF-4CF5-B46F-31B67F56DDF7}"/>
    <hyperlink ref="F382" r:id="rId52" xr:uid="{8A4CD9B4-090F-4F1E-8262-FB2B66061350}"/>
    <hyperlink ref="F389" r:id="rId53" xr:uid="{8941E069-D04D-452A-83CE-094013107BE2}"/>
    <hyperlink ref="F397" r:id="rId54" xr:uid="{C95AB5A1-D4F2-4BBE-901F-7BD237AD62C0}"/>
    <hyperlink ref="F413" r:id="rId55" xr:uid="{1244CE35-F2FC-4D42-9551-E4843BA3C7C4}"/>
    <hyperlink ref="F423" r:id="rId56" xr:uid="{84C00E1A-4EDE-47F5-8651-65E1D0251684}"/>
    <hyperlink ref="F438" r:id="rId57" xr:uid="{8815CCC9-B2AD-4A0A-8BCC-04E68465A700}"/>
    <hyperlink ref="F441" r:id="rId58" xr:uid="{EEEB3BE4-6A76-49AC-B0FF-BBBE756F08E2}"/>
    <hyperlink ref="F461" r:id="rId59" xr:uid="{51645213-9586-4101-966A-5609FB909808}"/>
    <hyperlink ref="F468" r:id="rId60" xr:uid="{813CDF27-E20E-4153-A6E3-D904423FEC10}"/>
    <hyperlink ref="F483" r:id="rId61" xr:uid="{F09FB3CA-354A-4478-95A1-0A346D008A72}"/>
    <hyperlink ref="F497" r:id="rId62" xr:uid="{13EDD443-4B51-4B60-A8C1-24FC5D5B7D6C}"/>
    <hyperlink ref="F521" r:id="rId63" xr:uid="{B8649C4E-ABEC-4F83-880F-FA58F6F7536E}"/>
    <hyperlink ref="F528" r:id="rId64" xr:uid="{76036F27-E008-4836-91A1-D24A5D5382BB}"/>
    <hyperlink ref="F548" r:id="rId65" xr:uid="{7F9C48D6-61FD-4FC4-A4A0-24DC6D0C2A24}"/>
    <hyperlink ref="F552" r:id="rId66" xr:uid="{93D076E4-C3EA-4F4D-AD63-1DA826221DA6}"/>
    <hyperlink ref="F562" r:id="rId67" xr:uid="{FF9E9E9F-6008-4B1D-9F36-129EBBD90ED1}"/>
    <hyperlink ref="F580" r:id="rId68" xr:uid="{EEEE7AD6-06F6-43FD-B1C5-99E6350B39C6}"/>
    <hyperlink ref="F592" r:id="rId69" xr:uid="{45F9D429-BCD1-45F5-AEBF-1718EAE5C95F}"/>
    <hyperlink ref="F596" r:id="rId70" xr:uid="{7B95FE90-FBB1-42EC-95E1-668927F95E02}"/>
    <hyperlink ref="F600" r:id="rId71" xr:uid="{761E8FFA-5CBE-4ADD-B2CA-2A6E978319E0}"/>
    <hyperlink ref="F604" r:id="rId72" xr:uid="{75A4C210-71DD-470C-944D-4231ABE91639}"/>
    <hyperlink ref="F608" r:id="rId73" xr:uid="{5FE4ED7E-1C02-4F6A-BA6D-CE3C0C224A49}"/>
    <hyperlink ref="F611" r:id="rId74" xr:uid="{D2107290-C261-4621-86AF-53E4E6EC8607}"/>
    <hyperlink ref="F615" r:id="rId75" xr:uid="{81C39DE7-6FF6-48F8-8CB5-8170C1E53806}"/>
    <hyperlink ref="F618" r:id="rId76" xr:uid="{2C86EDAC-17D7-409A-A114-D4EC9822265A}"/>
    <hyperlink ref="F624" r:id="rId77" xr:uid="{B7C5B6B1-F35F-4282-8FA9-FAF2C8F3B5EC}"/>
    <hyperlink ref="F628" r:id="rId78" xr:uid="{B39796D8-2A1C-4F9C-8391-063EE8B28835}"/>
    <hyperlink ref="F631" r:id="rId79" xr:uid="{762E22CF-2ACF-4FF2-950E-62A8AF19131B}"/>
    <hyperlink ref="F648" r:id="rId80" xr:uid="{E02E3D51-2035-4D27-8C52-6004345D6182}"/>
    <hyperlink ref="F654" r:id="rId81" xr:uid="{A19C5F8E-8455-45E5-8A68-7E3ADAB95B6F}"/>
    <hyperlink ref="F662" r:id="rId82" xr:uid="{096F4F41-F8D6-4F63-B796-CA33A366332B}"/>
    <hyperlink ref="F666" r:id="rId83" xr:uid="{86447CCE-032E-4F64-B053-5EDA9242B653}"/>
    <hyperlink ref="F670" r:id="rId84" xr:uid="{8386C7BE-1D92-450B-8C38-3874521901BB}"/>
    <hyperlink ref="F673" r:id="rId85" xr:uid="{BFCD9D12-A40F-4B1A-9FE7-DDB4C8198F19}"/>
    <hyperlink ref="F677" r:id="rId86" xr:uid="{B6F11AE1-178C-4CE9-9086-E9488E2E1755}"/>
    <hyperlink ref="F681" r:id="rId87" xr:uid="{9F50E5C3-53DE-4805-A8CF-B94021D48F0F}"/>
    <hyperlink ref="F684" r:id="rId88" xr:uid="{95CB2FE9-6B80-4AF6-9F3D-769AEFF63556}"/>
    <hyperlink ref="F689" r:id="rId89" xr:uid="{2A6B377C-F8B1-4F58-8F7E-DC59D12F3467}"/>
    <hyperlink ref="F700" r:id="rId90" xr:uid="{8012D646-EFAC-4155-86EA-0D044AC216E3}"/>
    <hyperlink ref="F709" r:id="rId91" xr:uid="{C0CAF6F8-80C2-4E29-BE7B-19B088C0E8DE}"/>
    <hyperlink ref="F714" r:id="rId92" xr:uid="{B85B47B1-44EA-4FAC-BEB8-322D05996148}"/>
    <hyperlink ref="F724" r:id="rId93" xr:uid="{DA79995F-56C5-4107-886E-F76D91C36E0D}"/>
    <hyperlink ref="F730" r:id="rId94" xr:uid="{CA1F70DF-D1B3-47CD-9336-DA346A722206}"/>
    <hyperlink ref="F733" r:id="rId95" xr:uid="{4A2103F3-580E-4C24-8259-77E9F576C1AA}"/>
    <hyperlink ref="F736" r:id="rId96" xr:uid="{8F209A62-C662-4522-BFD9-41A5209A4188}"/>
    <hyperlink ref="F739" r:id="rId97" xr:uid="{96763D54-3A61-4416-92F5-0B309CF3D1FF}"/>
    <hyperlink ref="F750" r:id="rId98" xr:uid="{65747BCA-274A-4EE5-8633-7157DE2788D2}"/>
    <hyperlink ref="F753" r:id="rId99" xr:uid="{F01955F4-ADE0-4E43-B3BC-E0503C003CE9}"/>
    <hyperlink ref="F756" r:id="rId100" xr:uid="{9A3C6645-23F2-409C-A228-926F3DCD698A}"/>
    <hyperlink ref="F759" r:id="rId101" xr:uid="{18A76207-79AC-409D-AE1B-4968EC7BD5DF}"/>
    <hyperlink ref="F767" r:id="rId102" xr:uid="{2571F69A-7926-472E-86EE-A84FB52E7907}"/>
    <hyperlink ref="F773" r:id="rId103" xr:uid="{0B452068-8BC8-4BAA-8280-16B8C1F72061}"/>
    <hyperlink ref="F778" r:id="rId104" xr:uid="{055A1083-7804-4CD5-B6DC-B2DEE594D221}"/>
    <hyperlink ref="F794" r:id="rId105" xr:uid="{B3590F9E-96D7-45E4-A006-E38652E9EC74}"/>
    <hyperlink ref="F803" r:id="rId106" xr:uid="{E8FBD860-AF1A-4F51-9044-6B9E8F18C343}"/>
    <hyperlink ref="F811" r:id="rId107" xr:uid="{39A816A9-D61A-454B-B4CF-127D8A7F03D1}"/>
    <hyperlink ref="F815" r:id="rId108" xr:uid="{448B5AB2-FC8B-46B2-9C53-098093AFC262}"/>
    <hyperlink ref="F822" r:id="rId109" xr:uid="{DA64DC16-C0AC-4E83-8D2B-A44DC151BAA8}"/>
    <hyperlink ref="F829" r:id="rId110" xr:uid="{D0793754-A5E8-4787-BAB2-46114E0F02CC}"/>
    <hyperlink ref="F837" r:id="rId111" xr:uid="{DFE3289D-B7E6-4EE9-BA2C-71DC0FEC76B5}"/>
    <hyperlink ref="F846" r:id="rId112" xr:uid="{055BDAEB-5B27-4D83-A5FB-EB7073169EBE}"/>
    <hyperlink ref="F856" r:id="rId113" xr:uid="{789DC4BC-FFD3-4262-900B-032C8B25D299}"/>
    <hyperlink ref="F860" r:id="rId114" xr:uid="{C7FAA32E-79D3-4000-B42F-14096EFB011E}"/>
    <hyperlink ref="F863" r:id="rId115" xr:uid="{1CF95E75-DBE3-4288-8B1F-7CB4DC79884A}"/>
    <hyperlink ref="F867" r:id="rId116" xr:uid="{039CE0E8-6B96-4F17-AC81-3F59723B7665}"/>
    <hyperlink ref="F874" r:id="rId117" xr:uid="{753D6879-AF4C-45CF-8162-7744B6F794B2}"/>
    <hyperlink ref="F878" r:id="rId118" xr:uid="{96764C3E-2373-47CA-9E6D-B4D1FCA3837C}"/>
    <hyperlink ref="F882" r:id="rId119" xr:uid="{64C1A5A7-6375-403D-9B3E-7AF681CFA3D0}"/>
    <hyperlink ref="F890" r:id="rId120" xr:uid="{8B74D57C-BB29-4AA7-9D98-337848CB3E6A}"/>
    <hyperlink ref="F900" r:id="rId121" xr:uid="{B7A136A3-4F7B-48F4-B739-70F53176BD62}"/>
    <hyperlink ref="F906" r:id="rId122" xr:uid="{B9F35958-56D0-45A8-B653-1489D10AD1DF}"/>
    <hyperlink ref="F912" r:id="rId123" xr:uid="{51AC3E3E-5DF8-4C69-AA2B-4A53B05C52F4}"/>
    <hyperlink ref="F917" r:id="rId124" xr:uid="{3E797E29-0974-4D0E-8757-6241D81B1CE3}"/>
    <hyperlink ref="F921" r:id="rId125" xr:uid="{3A44D80D-4AC1-4F50-BC63-2AFEE2A0D99E}"/>
    <hyperlink ref="F926" r:id="rId126" xr:uid="{01A2E2C7-2737-415C-9FF6-B64DEB5FE38D}"/>
    <hyperlink ref="F930" r:id="rId127" xr:uid="{4F4A5BEE-6D94-4815-A891-3781F99A675C}"/>
    <hyperlink ref="F934" r:id="rId128" xr:uid="{E432E009-4199-4612-88CF-A0C920334849}"/>
    <hyperlink ref="F943" r:id="rId129" xr:uid="{94A90965-AC7E-4F4E-A326-9EB12861C5CD}"/>
    <hyperlink ref="F948" r:id="rId130" xr:uid="{39A7AC04-BE82-4779-935D-A82C2573903C}"/>
    <hyperlink ref="F952" r:id="rId131" xr:uid="{8590AF04-9682-4250-ACB2-9D352337BC80}"/>
    <hyperlink ref="F956" r:id="rId132" xr:uid="{539CE1A2-F385-496F-87E5-71F33D5B2E66}"/>
    <hyperlink ref="F960" r:id="rId133" xr:uid="{31AC10F5-C1B2-438F-BFBE-DB1D46800696}"/>
    <hyperlink ref="F977" r:id="rId134" xr:uid="{5997AD85-9C3B-4F09-9B01-9369DA157E73}"/>
    <hyperlink ref="F987" r:id="rId135" xr:uid="{AC1669C9-616A-4567-AD9B-98375819A451}"/>
    <hyperlink ref="F994" r:id="rId136" xr:uid="{65091AF8-6EBC-4C9D-866A-92A7BF7BF74C}"/>
    <hyperlink ref="F1001" r:id="rId137" xr:uid="{D4D422A6-BFBE-487C-A63E-B51FA81F782B}"/>
    <hyperlink ref="F1005" r:id="rId138" xr:uid="{8DA5884B-155D-44F3-A793-2C4CE705548D}"/>
    <hyperlink ref="F1011" r:id="rId139" xr:uid="{1B3BC437-E232-4692-B01F-866BE9753F0D}"/>
    <hyperlink ref="F1025" r:id="rId140" xr:uid="{72BAEBAA-D48D-43EF-9B33-23D63753EC6A}"/>
    <hyperlink ref="F1035" r:id="rId141" xr:uid="{665483CB-A2B2-44C4-8577-5C27B656B0E5}"/>
    <hyperlink ref="F1047" r:id="rId142" xr:uid="{34C52CD5-A0E2-4059-96D3-D8E578B3AFC5}"/>
    <hyperlink ref="F1055" r:id="rId143" xr:uid="{A5F34922-2AC5-4E66-9C3B-CEFEE1B8F62B}"/>
    <hyperlink ref="F1063" r:id="rId144" xr:uid="{7F766DEB-E390-4B42-ADC8-DD0B96FFA3AC}"/>
    <hyperlink ref="F1069" r:id="rId145" xr:uid="{A03D48CC-71B7-4548-BA4C-42D736F81BAD}"/>
    <hyperlink ref="F1153" r:id="rId146" xr:uid="{8AD2D3D6-060C-457F-9EEB-650320888E4E}"/>
    <hyperlink ref="F1157" r:id="rId147" xr:uid="{4CE668D8-75BD-4E33-AF4F-CCC3F7CCFCC5}"/>
    <hyperlink ref="F1166" r:id="rId148" xr:uid="{36E07DB1-0E19-49DC-971D-38FBC60F12A9}"/>
    <hyperlink ref="F1171" r:id="rId149" xr:uid="{566838A0-F0F8-470A-A120-9A55AE773FE7}"/>
    <hyperlink ref="F1180" r:id="rId150" xr:uid="{AFF53D75-0E24-4D0B-88EB-39E1327FCBAD}"/>
    <hyperlink ref="F1185" r:id="rId151" xr:uid="{9BCEEB8E-E45E-422B-BD78-DC1C38211C34}"/>
    <hyperlink ref="F1199" r:id="rId152" xr:uid="{C5605885-F609-4D1C-89D9-56F4C0B92619}"/>
    <hyperlink ref="F1208" r:id="rId153" xr:uid="{F1F1CFAF-6814-4A54-830A-A65EF567B63F}"/>
    <hyperlink ref="F1211" r:id="rId154" xr:uid="{D68FCD6A-7956-40F5-9F24-504824122474}"/>
    <hyperlink ref="F1216" r:id="rId155" xr:uid="{C0DD967A-261F-43D9-BD01-AB528EE21998}"/>
    <hyperlink ref="F1220" r:id="rId156" xr:uid="{13BADE52-5CF2-4728-ADF3-C10BD26F292D}"/>
    <hyperlink ref="F1230" r:id="rId157" xr:uid="{3CD43884-C661-45B3-9498-28BE9EA8287B}"/>
    <hyperlink ref="F1240" r:id="rId158" xr:uid="{05CF049E-49AD-4365-A213-534E1FAF6284}"/>
    <hyperlink ref="F1249" r:id="rId159" xr:uid="{9BA2FDD6-68E0-499E-A4B3-F1D2134BCFE8}"/>
    <hyperlink ref="F1261" r:id="rId160" xr:uid="{3E01F8C7-1FE8-46EC-9D4A-CDE3AF679F68}"/>
    <hyperlink ref="F1273" r:id="rId161" xr:uid="{01181A38-86C1-4B2F-A140-3017A580C0E4}"/>
    <hyperlink ref="F1279" r:id="rId162" xr:uid="{F03AEF22-0471-4401-942F-7FBDB9FEBE0C}"/>
    <hyperlink ref="F1282" r:id="rId163" xr:uid="{BEF1EB58-0A93-4C30-A27E-2A7414EF1FB9}"/>
    <hyperlink ref="F1286" r:id="rId164" xr:uid="{107A1F05-C032-4532-B578-E1193C0295B7}"/>
    <hyperlink ref="F1295" r:id="rId165" xr:uid="{2FFD575D-00AA-449C-9188-170C1AFA8F2B}"/>
    <hyperlink ref="F1303" r:id="rId166" xr:uid="{3E0B9E03-9773-4529-85A0-17BB0332A03D}"/>
    <hyperlink ref="F1310" r:id="rId167" xr:uid="{C3F8E5AA-6F47-4DDF-8F25-BBC6FEAF89E9}"/>
    <hyperlink ref="F1322" r:id="rId168" xr:uid="{76CD25EF-D509-4517-B1A7-69F775CAFE69}"/>
    <hyperlink ref="F1330" r:id="rId169" xr:uid="{601E119F-B30C-42C5-B308-68D1E5F15DF4}"/>
    <hyperlink ref="F1342" r:id="rId170" xr:uid="{333D7F19-741B-4297-A241-46EA89314B64}"/>
    <hyperlink ref="F1345" r:id="rId171" xr:uid="{727C7528-576D-4D94-9202-1AD0B2933A2E}"/>
    <hyperlink ref="F1348" r:id="rId172" xr:uid="{09941302-48F1-49FC-B5E7-DA1C76CEF200}"/>
    <hyperlink ref="F1351" r:id="rId173" xr:uid="{07488ED1-40DE-4776-8E51-2618FF229944}"/>
    <hyperlink ref="F1354" r:id="rId174" xr:uid="{9EF092FA-4C6D-4987-81A5-00685F87CD73}"/>
    <hyperlink ref="F1357" r:id="rId175" xr:uid="{2A0147BD-DBBD-4B0E-9C3B-621165F06AE8}"/>
    <hyperlink ref="F1361" r:id="rId176" xr:uid="{1B7CDFB0-314E-420F-A009-BB28B073A115}"/>
    <hyperlink ref="F1365" r:id="rId177" xr:uid="{08DB71D5-90C9-44E9-8930-13BD7A6C3F64}"/>
    <hyperlink ref="F1368" r:id="rId178" xr:uid="{14D75E8E-EBBC-4DE1-91BB-EF4958972939}"/>
    <hyperlink ref="F1371" r:id="rId179" xr:uid="{09A778D2-F96D-4EF8-95A5-9E3C8092A134}"/>
    <hyperlink ref="F1374" r:id="rId180" xr:uid="{8A8D0BDC-85F1-4707-8A24-CD46DACF0E89}"/>
    <hyperlink ref="F1378" r:id="rId181" xr:uid="{3BC71DAE-6FC6-4241-99DE-C9768ABB2900}"/>
    <hyperlink ref="F1383" r:id="rId182" xr:uid="{2014A58D-1171-4168-990A-C0777825EC64}"/>
    <hyperlink ref="F1386" r:id="rId183" xr:uid="{17866068-6F53-43DA-8F16-F1A3348586B5}"/>
    <hyperlink ref="F1389" r:id="rId184" xr:uid="{833A8E61-6616-430A-BD39-0363EFC4053B}"/>
    <hyperlink ref="F1393" r:id="rId185" xr:uid="{8B5AA67E-C84D-4E57-A353-E7F3812534B4}"/>
    <hyperlink ref="F1400" r:id="rId186" xr:uid="{2FFF0A45-32F8-4300-A484-C6877D4E7E76}"/>
    <hyperlink ref="F1409" r:id="rId187" xr:uid="{F34D07C4-0D4A-48F3-8AA5-2BAE8337FD11}"/>
    <hyperlink ref="F1422" r:id="rId188" xr:uid="{214D9989-285D-4E3E-860D-07F7026586EE}"/>
  </hyperlinks>
  <pageMargins left="0.7" right="0.7" top="0.78749999999999998" bottom="0.78749999999999998"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M831"/>
  <sheetViews>
    <sheetView topLeftCell="C85" zoomScaleNormal="100" workbookViewId="0">
      <selection activeCell="W89" sqref="W89"/>
    </sheetView>
  </sheetViews>
  <sheetFormatPr defaultRowHeight="15" x14ac:dyDescent="0.25"/>
  <cols>
    <col min="1" max="1" width="7.140625" customWidth="1"/>
    <col min="2" max="2" width="1" customWidth="1"/>
    <col min="3" max="3" width="3.5703125" customWidth="1"/>
    <col min="4" max="4" width="3.7109375" customWidth="1"/>
    <col min="5" max="5" width="14.7109375" customWidth="1"/>
    <col min="6" max="6" width="43.5703125" customWidth="1"/>
    <col min="7" max="7" width="6.42578125" customWidth="1"/>
    <col min="8" max="8" width="12" customWidth="1"/>
    <col min="9" max="9" width="13.5703125" customWidth="1"/>
    <col min="10" max="11" width="19.140625" customWidth="1"/>
    <col min="12" max="12" width="8" customWidth="1"/>
    <col min="13" max="13" width="9.28515625" hidden="1" customWidth="1"/>
    <col min="15" max="20" width="12.140625" hidden="1" customWidth="1"/>
    <col min="21" max="21" width="14" hidden="1" customWidth="1"/>
    <col min="22" max="22" width="10.5703125" customWidth="1"/>
    <col min="23" max="23" width="14" customWidth="1"/>
    <col min="24" max="24" width="10.5703125" customWidth="1"/>
    <col min="25" max="25" width="12.85546875" customWidth="1"/>
    <col min="26" max="26" width="9.42578125" customWidth="1"/>
    <col min="27" max="27" width="12.85546875" customWidth="1"/>
    <col min="28" max="28" width="14" customWidth="1"/>
    <col min="29" max="29" width="9.42578125" customWidth="1"/>
    <col min="30" max="30" width="12.85546875" customWidth="1"/>
    <col min="31" max="31" width="14" customWidth="1"/>
  </cols>
  <sheetData>
    <row r="2" spans="2:46" ht="36.950000000000003" customHeight="1" x14ac:dyDescent="0.25">
      <c r="L2" s="475"/>
      <c r="M2" s="475"/>
      <c r="N2" s="475"/>
      <c r="O2" s="475"/>
      <c r="P2" s="475"/>
      <c r="Q2" s="475"/>
      <c r="R2" s="475"/>
      <c r="S2" s="475"/>
      <c r="T2" s="475"/>
      <c r="U2" s="475"/>
      <c r="V2" s="475"/>
      <c r="AT2" s="112" t="s">
        <v>6526</v>
      </c>
    </row>
    <row r="3" spans="2:46" ht="6.95" customHeight="1" x14ac:dyDescent="0.25">
      <c r="B3" s="113"/>
      <c r="C3" s="114"/>
      <c r="D3" s="114"/>
      <c r="E3" s="114"/>
      <c r="F3" s="114"/>
      <c r="G3" s="114"/>
      <c r="H3" s="114"/>
      <c r="I3" s="114"/>
      <c r="J3" s="114"/>
      <c r="K3" s="114"/>
      <c r="L3" s="115"/>
      <c r="AT3" s="112" t="s">
        <v>240</v>
      </c>
    </row>
    <row r="4" spans="2:46" ht="24.95" customHeight="1" x14ac:dyDescent="0.25">
      <c r="B4" s="115"/>
      <c r="D4" s="116" t="s">
        <v>785</v>
      </c>
      <c r="L4" s="115"/>
      <c r="M4" s="117" t="s">
        <v>786</v>
      </c>
      <c r="AT4" s="112" t="s">
        <v>787</v>
      </c>
    </row>
    <row r="5" spans="2:46" ht="6.95" customHeight="1" x14ac:dyDescent="0.25">
      <c r="B5" s="115"/>
      <c r="L5" s="115"/>
    </row>
    <row r="6" spans="2:46" ht="12" customHeight="1" x14ac:dyDescent="0.25">
      <c r="B6" s="115"/>
      <c r="D6" s="118" t="s">
        <v>788</v>
      </c>
      <c r="L6" s="115"/>
    </row>
    <row r="7" spans="2:46" ht="16.5" customHeight="1" x14ac:dyDescent="0.25">
      <c r="B7" s="115"/>
      <c r="E7" s="478" t="str">
        <f>'[1]Rekapitulace stavby'!K6</f>
        <v>Přístavba k ZŠ Kostelní nám., Moravská Třebová</v>
      </c>
      <c r="F7" s="479"/>
      <c r="G7" s="479"/>
      <c r="H7" s="479"/>
      <c r="L7" s="115"/>
    </row>
    <row r="8" spans="2:46" s="119" customFormat="1" ht="12" customHeight="1" x14ac:dyDescent="0.25">
      <c r="B8" s="120"/>
      <c r="D8" s="118" t="s">
        <v>789</v>
      </c>
      <c r="L8" s="120"/>
    </row>
    <row r="9" spans="2:46" s="119" customFormat="1" ht="16.5" customHeight="1" x14ac:dyDescent="0.25">
      <c r="B9" s="120"/>
      <c r="E9" s="476" t="s">
        <v>3823</v>
      </c>
      <c r="F9" s="477"/>
      <c r="G9" s="477"/>
      <c r="H9" s="477"/>
      <c r="L9" s="120"/>
    </row>
    <row r="10" spans="2:46" s="119" customFormat="1" x14ac:dyDescent="0.25">
      <c r="B10" s="120"/>
      <c r="L10" s="120"/>
    </row>
    <row r="11" spans="2:46" s="119" customFormat="1" ht="12" customHeight="1" x14ac:dyDescent="0.25">
      <c r="B11" s="120"/>
      <c r="D11" s="118" t="s">
        <v>791</v>
      </c>
      <c r="F11" s="121" t="s">
        <v>792</v>
      </c>
      <c r="I11" s="118" t="s">
        <v>793</v>
      </c>
      <c r="J11" s="121" t="s">
        <v>792</v>
      </c>
      <c r="L11" s="120"/>
    </row>
    <row r="12" spans="2:46" s="119" customFormat="1" ht="12" customHeight="1" x14ac:dyDescent="0.25">
      <c r="B12" s="120"/>
      <c r="D12" s="118" t="s">
        <v>794</v>
      </c>
      <c r="F12" s="121" t="s">
        <v>31</v>
      </c>
      <c r="I12" s="118" t="s">
        <v>795</v>
      </c>
      <c r="J12" s="122" t="str">
        <f>'[1]Rekapitulace stavby'!AN8</f>
        <v>6. 11. 2025</v>
      </c>
      <c r="L12" s="120"/>
    </row>
    <row r="13" spans="2:46" s="119" customFormat="1" ht="10.9" customHeight="1" x14ac:dyDescent="0.25">
      <c r="B13" s="120"/>
      <c r="L13" s="120"/>
    </row>
    <row r="14" spans="2:46" s="119" customFormat="1" ht="12" customHeight="1" x14ac:dyDescent="0.25">
      <c r="B14" s="120"/>
      <c r="D14" s="118" t="s">
        <v>796</v>
      </c>
      <c r="I14" s="118" t="s">
        <v>797</v>
      </c>
      <c r="J14" s="121" t="s">
        <v>792</v>
      </c>
      <c r="L14" s="120"/>
    </row>
    <row r="15" spans="2:46" s="119" customFormat="1" ht="18" customHeight="1" x14ac:dyDescent="0.25">
      <c r="B15" s="120"/>
      <c r="E15" s="121" t="s">
        <v>798</v>
      </c>
      <c r="I15" s="118" t="s">
        <v>799</v>
      </c>
      <c r="J15" s="121" t="s">
        <v>792</v>
      </c>
      <c r="L15" s="120"/>
    </row>
    <row r="16" spans="2:46" s="119" customFormat="1" ht="6.95" customHeight="1" x14ac:dyDescent="0.25">
      <c r="B16" s="120"/>
      <c r="L16" s="120"/>
    </row>
    <row r="17" spans="2:12" s="119" customFormat="1" ht="12" customHeight="1" x14ac:dyDescent="0.25">
      <c r="B17" s="120"/>
      <c r="D17" s="118" t="s">
        <v>800</v>
      </c>
      <c r="I17" s="118" t="s">
        <v>797</v>
      </c>
      <c r="J17" s="121" t="str">
        <f>'[1]Rekapitulace stavby'!AN13</f>
        <v/>
      </c>
      <c r="L17" s="120"/>
    </row>
    <row r="18" spans="2:12" s="119" customFormat="1" ht="18" customHeight="1" x14ac:dyDescent="0.25">
      <c r="B18" s="120"/>
      <c r="E18" s="480" t="str">
        <f>'[1]Rekapitulace stavby'!E14</f>
        <v xml:space="preserve"> </v>
      </c>
      <c r="F18" s="480"/>
      <c r="G18" s="480"/>
      <c r="H18" s="480"/>
      <c r="I18" s="118" t="s">
        <v>799</v>
      </c>
      <c r="J18" s="121" t="str">
        <f>'[1]Rekapitulace stavby'!AN14</f>
        <v/>
      </c>
      <c r="L18" s="120"/>
    </row>
    <row r="19" spans="2:12" s="119" customFormat="1" ht="6.95" customHeight="1" x14ac:dyDescent="0.25">
      <c r="B19" s="120"/>
      <c r="L19" s="120"/>
    </row>
    <row r="20" spans="2:12" s="119" customFormat="1" ht="12" customHeight="1" x14ac:dyDescent="0.25">
      <c r="B20" s="120"/>
      <c r="D20" s="118" t="s">
        <v>801</v>
      </c>
      <c r="I20" s="118" t="s">
        <v>797</v>
      </c>
      <c r="J20" s="121" t="s">
        <v>792</v>
      </c>
      <c r="L20" s="120"/>
    </row>
    <row r="21" spans="2:12" s="119" customFormat="1" ht="18" customHeight="1" x14ac:dyDescent="0.25">
      <c r="B21" s="120"/>
      <c r="E21" s="121" t="s">
        <v>802</v>
      </c>
      <c r="I21" s="118" t="s">
        <v>799</v>
      </c>
      <c r="J21" s="121" t="s">
        <v>792</v>
      </c>
      <c r="L21" s="120"/>
    </row>
    <row r="22" spans="2:12" s="119" customFormat="1" ht="6.95" customHeight="1" x14ac:dyDescent="0.25">
      <c r="B22" s="120"/>
      <c r="L22" s="120"/>
    </row>
    <row r="23" spans="2:12" s="119" customFormat="1" ht="12" customHeight="1" x14ac:dyDescent="0.25">
      <c r="B23" s="120"/>
      <c r="D23" s="118" t="s">
        <v>803</v>
      </c>
      <c r="I23" s="118" t="s">
        <v>797</v>
      </c>
      <c r="J23" s="121" t="str">
        <f>IF('[1]Rekapitulace stavby'!AN19="","",'[1]Rekapitulace stavby'!AN19)</f>
        <v/>
      </c>
      <c r="L23" s="120"/>
    </row>
    <row r="24" spans="2:12" s="119" customFormat="1" ht="18" customHeight="1" x14ac:dyDescent="0.25">
      <c r="B24" s="120"/>
      <c r="E24" s="121" t="str">
        <f>IF('[1]Rekapitulace stavby'!E20="","",'[1]Rekapitulace stavby'!E20)</f>
        <v xml:space="preserve"> </v>
      </c>
      <c r="I24" s="118" t="s">
        <v>799</v>
      </c>
      <c r="J24" s="121" t="str">
        <f>IF('[1]Rekapitulace stavby'!AN20="","",'[1]Rekapitulace stavby'!AN20)</f>
        <v/>
      </c>
      <c r="L24" s="120"/>
    </row>
    <row r="25" spans="2:12" s="119" customFormat="1" ht="6.95" customHeight="1" x14ac:dyDescent="0.25">
      <c r="B25" s="120"/>
      <c r="L25" s="120"/>
    </row>
    <row r="26" spans="2:12" s="119" customFormat="1" ht="12" customHeight="1" x14ac:dyDescent="0.25">
      <c r="B26" s="120"/>
      <c r="D26" s="118" t="s">
        <v>804</v>
      </c>
      <c r="L26" s="120"/>
    </row>
    <row r="27" spans="2:12" s="123" customFormat="1" ht="16.5" customHeight="1" x14ac:dyDescent="0.25">
      <c r="B27" s="124"/>
      <c r="E27" s="481" t="s">
        <v>792</v>
      </c>
      <c r="F27" s="481"/>
      <c r="G27" s="481"/>
      <c r="H27" s="481"/>
      <c r="L27" s="124"/>
    </row>
    <row r="28" spans="2:12" s="119" customFormat="1" ht="6.95" customHeight="1" x14ac:dyDescent="0.25">
      <c r="B28" s="120"/>
      <c r="L28" s="120"/>
    </row>
    <row r="29" spans="2:12" s="119" customFormat="1" ht="6.95" customHeight="1" x14ac:dyDescent="0.25">
      <c r="B29" s="120"/>
      <c r="D29" s="126"/>
      <c r="E29" s="126"/>
      <c r="F29" s="126"/>
      <c r="G29" s="126"/>
      <c r="H29" s="126"/>
      <c r="I29" s="126"/>
      <c r="J29" s="126"/>
      <c r="K29" s="126"/>
      <c r="L29" s="120"/>
    </row>
    <row r="30" spans="2:12" s="119" customFormat="1" ht="25.35" customHeight="1" x14ac:dyDescent="0.25">
      <c r="B30" s="120"/>
      <c r="D30" s="127" t="s">
        <v>805</v>
      </c>
      <c r="J30" s="128">
        <f>ROUND(J99, 2)</f>
        <v>0</v>
      </c>
      <c r="L30" s="120"/>
    </row>
    <row r="31" spans="2:12" s="119" customFormat="1" ht="6.95" customHeight="1" x14ac:dyDescent="0.25">
      <c r="B31" s="120"/>
      <c r="D31" s="126"/>
      <c r="E31" s="126"/>
      <c r="F31" s="126"/>
      <c r="G31" s="126"/>
      <c r="H31" s="126"/>
      <c r="I31" s="126"/>
      <c r="J31" s="126"/>
      <c r="K31" s="126"/>
      <c r="L31" s="120"/>
    </row>
    <row r="32" spans="2:12" s="119" customFormat="1" ht="14.45" customHeight="1" x14ac:dyDescent="0.25">
      <c r="B32" s="120"/>
      <c r="F32" s="129" t="s">
        <v>806</v>
      </c>
      <c r="I32" s="129" t="s">
        <v>807</v>
      </c>
      <c r="J32" s="129" t="s">
        <v>808</v>
      </c>
      <c r="L32" s="120"/>
    </row>
    <row r="33" spans="2:12" s="119" customFormat="1" ht="14.45" customHeight="1" x14ac:dyDescent="0.25">
      <c r="B33" s="120"/>
      <c r="D33" s="130" t="s">
        <v>45</v>
      </c>
      <c r="E33" s="118" t="s">
        <v>809</v>
      </c>
      <c r="F33" s="131">
        <f>ROUND((SUM(BE99:BE830)),  2)</f>
        <v>0</v>
      </c>
      <c r="I33" s="132">
        <v>0.21</v>
      </c>
      <c r="J33" s="131">
        <f>ROUND(((SUM(BE99:BE830))*I33),  2)</f>
        <v>0</v>
      </c>
      <c r="L33" s="120"/>
    </row>
    <row r="34" spans="2:12" s="119" customFormat="1" ht="14.45" customHeight="1" x14ac:dyDescent="0.25">
      <c r="B34" s="120"/>
      <c r="E34" s="118" t="s">
        <v>810</v>
      </c>
      <c r="F34" s="131">
        <f>ROUND((SUM(BF99:BF830)),  2)</f>
        <v>0</v>
      </c>
      <c r="I34" s="132">
        <v>0.12</v>
      </c>
      <c r="J34" s="131">
        <f>ROUND(((SUM(BF99:BF830))*I34),  2)</f>
        <v>0</v>
      </c>
      <c r="L34" s="120"/>
    </row>
    <row r="35" spans="2:12" s="119" customFormat="1" ht="14.45" hidden="1" customHeight="1" x14ac:dyDescent="0.25">
      <c r="B35" s="120"/>
      <c r="E35" s="118" t="s">
        <v>811</v>
      </c>
      <c r="F35" s="131">
        <f>ROUND((SUM(BG99:BG830)),  2)</f>
        <v>0</v>
      </c>
      <c r="I35" s="132">
        <v>0.21</v>
      </c>
      <c r="J35" s="131">
        <f>0</f>
        <v>0</v>
      </c>
      <c r="L35" s="120"/>
    </row>
    <row r="36" spans="2:12" s="119" customFormat="1" ht="14.45" hidden="1" customHeight="1" x14ac:dyDescent="0.25">
      <c r="B36" s="120"/>
      <c r="E36" s="118" t="s">
        <v>812</v>
      </c>
      <c r="F36" s="131">
        <f>ROUND((SUM(BH99:BH830)),  2)</f>
        <v>0</v>
      </c>
      <c r="I36" s="132">
        <v>0.12</v>
      </c>
      <c r="J36" s="131">
        <f>0</f>
        <v>0</v>
      </c>
      <c r="L36" s="120"/>
    </row>
    <row r="37" spans="2:12" s="119" customFormat="1" ht="14.45" hidden="1" customHeight="1" x14ac:dyDescent="0.25">
      <c r="B37" s="120"/>
      <c r="E37" s="118" t="s">
        <v>813</v>
      </c>
      <c r="F37" s="131">
        <f>ROUND((SUM(BI99:BI830)),  2)</f>
        <v>0</v>
      </c>
      <c r="I37" s="132">
        <v>0</v>
      </c>
      <c r="J37" s="131">
        <f>0</f>
        <v>0</v>
      </c>
      <c r="L37" s="120"/>
    </row>
    <row r="38" spans="2:12" s="119" customFormat="1" ht="6.95" customHeight="1" x14ac:dyDescent="0.25">
      <c r="B38" s="120"/>
      <c r="L38" s="120"/>
    </row>
    <row r="39" spans="2:12" s="119" customFormat="1" ht="25.35" customHeight="1" x14ac:dyDescent="0.25">
      <c r="B39" s="120"/>
      <c r="C39" s="133"/>
      <c r="D39" s="134" t="s">
        <v>46</v>
      </c>
      <c r="E39" s="135"/>
      <c r="F39" s="135"/>
      <c r="G39" s="136" t="s">
        <v>814</v>
      </c>
      <c r="H39" s="137" t="s">
        <v>815</v>
      </c>
      <c r="I39" s="135"/>
      <c r="J39" s="138">
        <f>SUM(J30:J37)</f>
        <v>0</v>
      </c>
      <c r="K39" s="139"/>
      <c r="L39" s="120"/>
    </row>
    <row r="40" spans="2:12" s="119" customFormat="1" ht="14.45" customHeight="1" x14ac:dyDescent="0.25">
      <c r="B40" s="140"/>
      <c r="C40" s="141"/>
      <c r="D40" s="141"/>
      <c r="E40" s="141"/>
      <c r="F40" s="141"/>
      <c r="G40" s="141"/>
      <c r="H40" s="141"/>
      <c r="I40" s="141"/>
      <c r="J40" s="141"/>
      <c r="K40" s="141"/>
      <c r="L40" s="120"/>
    </row>
    <row r="44" spans="2:12" s="119" customFormat="1" ht="6.95" customHeight="1" x14ac:dyDescent="0.25">
      <c r="B44" s="142"/>
      <c r="C44" s="143"/>
      <c r="D44" s="143"/>
      <c r="E44" s="143"/>
      <c r="F44" s="143"/>
      <c r="G44" s="143"/>
      <c r="H44" s="143"/>
      <c r="I44" s="143"/>
      <c r="J44" s="143"/>
      <c r="K44" s="143"/>
      <c r="L44" s="120"/>
    </row>
    <row r="45" spans="2:12" s="119" customFormat="1" ht="24.95" customHeight="1" x14ac:dyDescent="0.25">
      <c r="B45" s="120"/>
      <c r="C45" s="116" t="s">
        <v>816</v>
      </c>
      <c r="L45" s="120"/>
    </row>
    <row r="46" spans="2:12" s="119" customFormat="1" ht="6.95" customHeight="1" x14ac:dyDescent="0.25">
      <c r="B46" s="120"/>
      <c r="L46" s="120"/>
    </row>
    <row r="47" spans="2:12" s="119" customFormat="1" ht="12" customHeight="1" x14ac:dyDescent="0.25">
      <c r="B47" s="120"/>
      <c r="C47" s="118" t="s">
        <v>788</v>
      </c>
      <c r="L47" s="120"/>
    </row>
    <row r="48" spans="2:12" s="119" customFormat="1" ht="16.5" customHeight="1" x14ac:dyDescent="0.25">
      <c r="B48" s="120"/>
      <c r="E48" s="478" t="str">
        <f>E7</f>
        <v>Přístavba k ZŠ Kostelní nám., Moravská Třebová</v>
      </c>
      <c r="F48" s="479"/>
      <c r="G48" s="479"/>
      <c r="H48" s="479"/>
      <c r="L48" s="120"/>
    </row>
    <row r="49" spans="2:47" s="119" customFormat="1" ht="12" customHeight="1" x14ac:dyDescent="0.25">
      <c r="B49" s="120"/>
      <c r="C49" s="118" t="s">
        <v>789</v>
      </c>
      <c r="L49" s="120"/>
    </row>
    <row r="50" spans="2:47" s="119" customFormat="1" ht="16.5" customHeight="1" x14ac:dyDescent="0.25">
      <c r="B50" s="120"/>
      <c r="E50" s="476" t="str">
        <f>E9</f>
        <v>3 - 1.NP Šatna</v>
      </c>
      <c r="F50" s="477"/>
      <c r="G50" s="477"/>
      <c r="H50" s="477"/>
      <c r="L50" s="120"/>
    </row>
    <row r="51" spans="2:47" s="119" customFormat="1" ht="6.95" customHeight="1" x14ac:dyDescent="0.25">
      <c r="B51" s="120"/>
      <c r="L51" s="120"/>
    </row>
    <row r="52" spans="2:47" s="119" customFormat="1" ht="12" customHeight="1" x14ac:dyDescent="0.25">
      <c r="B52" s="120"/>
      <c r="C52" s="118" t="s">
        <v>794</v>
      </c>
      <c r="F52" s="121" t="str">
        <f>F12</f>
        <v xml:space="preserve"> </v>
      </c>
      <c r="I52" s="118" t="s">
        <v>795</v>
      </c>
      <c r="J52" s="122" t="str">
        <f>IF(J12="","",J12)</f>
        <v>6. 11. 2025</v>
      </c>
      <c r="L52" s="120"/>
    </row>
    <row r="53" spans="2:47" s="119" customFormat="1" ht="6.95" customHeight="1" x14ac:dyDescent="0.25">
      <c r="B53" s="120"/>
      <c r="L53" s="120"/>
    </row>
    <row r="54" spans="2:47" s="119" customFormat="1" ht="25.7" customHeight="1" x14ac:dyDescent="0.25">
      <c r="B54" s="120"/>
      <c r="C54" s="118" t="s">
        <v>796</v>
      </c>
      <c r="F54" s="121" t="str">
        <f>E15</f>
        <v>Město Moravská Třebová</v>
      </c>
      <c r="I54" s="118" t="s">
        <v>801</v>
      </c>
      <c r="J54" s="125" t="str">
        <f>E21</f>
        <v>Optima spol. s r.o., Vysoké Mýto</v>
      </c>
      <c r="L54" s="120"/>
    </row>
    <row r="55" spans="2:47" s="119" customFormat="1" ht="15.2" customHeight="1" x14ac:dyDescent="0.25">
      <c r="B55" s="120"/>
      <c r="C55" s="118" t="s">
        <v>800</v>
      </c>
      <c r="F55" s="121" t="str">
        <f>IF(E18="","",E18)</f>
        <v xml:space="preserve"> </v>
      </c>
      <c r="I55" s="118" t="s">
        <v>803</v>
      </c>
      <c r="J55" s="125" t="str">
        <f>E24</f>
        <v xml:space="preserve"> </v>
      </c>
      <c r="L55" s="120"/>
    </row>
    <row r="56" spans="2:47" s="119" customFormat="1" ht="10.35" customHeight="1" x14ac:dyDescent="0.25">
      <c r="B56" s="120"/>
      <c r="L56" s="120"/>
    </row>
    <row r="57" spans="2:47" s="119" customFormat="1" ht="29.25" customHeight="1" x14ac:dyDescent="0.25">
      <c r="B57" s="120"/>
      <c r="C57" s="144" t="s">
        <v>817</v>
      </c>
      <c r="D57" s="133"/>
      <c r="E57" s="133"/>
      <c r="F57" s="133"/>
      <c r="G57" s="133"/>
      <c r="H57" s="133"/>
      <c r="I57" s="133"/>
      <c r="J57" s="145" t="s">
        <v>509</v>
      </c>
      <c r="K57" s="133"/>
      <c r="L57" s="120"/>
    </row>
    <row r="58" spans="2:47" s="119" customFormat="1" ht="10.35" customHeight="1" x14ac:dyDescent="0.25">
      <c r="B58" s="120"/>
      <c r="L58" s="120"/>
    </row>
    <row r="59" spans="2:47" s="119" customFormat="1" ht="22.9" customHeight="1" x14ac:dyDescent="0.25">
      <c r="B59" s="120"/>
      <c r="C59" s="146" t="s">
        <v>818</v>
      </c>
      <c r="J59" s="128">
        <f>J99</f>
        <v>0</v>
      </c>
      <c r="L59" s="120"/>
      <c r="AU59" s="112" t="s">
        <v>819</v>
      </c>
    </row>
    <row r="60" spans="2:47" s="147" customFormat="1" ht="24.95" customHeight="1" x14ac:dyDescent="0.25">
      <c r="B60" s="148"/>
      <c r="D60" s="149" t="s">
        <v>820</v>
      </c>
      <c r="E60" s="150"/>
      <c r="F60" s="150"/>
      <c r="G60" s="150"/>
      <c r="H60" s="150"/>
      <c r="I60" s="150"/>
      <c r="J60" s="151">
        <f>J100</f>
        <v>0</v>
      </c>
      <c r="L60" s="148"/>
    </row>
    <row r="61" spans="2:47" s="152" customFormat="1" ht="19.899999999999999" customHeight="1" x14ac:dyDescent="0.25">
      <c r="B61" s="153"/>
      <c r="D61" s="154" t="s">
        <v>821</v>
      </c>
      <c r="E61" s="155"/>
      <c r="F61" s="155"/>
      <c r="G61" s="155"/>
      <c r="H61" s="155"/>
      <c r="I61" s="155"/>
      <c r="J61" s="156">
        <f>J101</f>
        <v>0</v>
      </c>
      <c r="L61" s="153"/>
    </row>
    <row r="62" spans="2:47" s="152" customFormat="1" ht="19.899999999999999" customHeight="1" x14ac:dyDescent="0.25">
      <c r="B62" s="153"/>
      <c r="D62" s="154" t="s">
        <v>822</v>
      </c>
      <c r="E62" s="155"/>
      <c r="F62" s="155"/>
      <c r="G62" s="155"/>
      <c r="H62" s="155"/>
      <c r="I62" s="155"/>
      <c r="J62" s="156">
        <f>J133</f>
        <v>0</v>
      </c>
      <c r="L62" s="153"/>
    </row>
    <row r="63" spans="2:47" s="152" customFormat="1" ht="19.899999999999999" customHeight="1" x14ac:dyDescent="0.25">
      <c r="B63" s="153"/>
      <c r="D63" s="154" t="s">
        <v>823</v>
      </c>
      <c r="E63" s="155"/>
      <c r="F63" s="155"/>
      <c r="G63" s="155"/>
      <c r="H63" s="155"/>
      <c r="I63" s="155"/>
      <c r="J63" s="156">
        <f>J180</f>
        <v>0</v>
      </c>
      <c r="L63" s="153"/>
    </row>
    <row r="64" spans="2:47" s="152" customFormat="1" ht="19.899999999999999" customHeight="1" x14ac:dyDescent="0.25">
      <c r="B64" s="153"/>
      <c r="D64" s="154" t="s">
        <v>824</v>
      </c>
      <c r="E64" s="155"/>
      <c r="F64" s="155"/>
      <c r="G64" s="155"/>
      <c r="H64" s="155"/>
      <c r="I64" s="155"/>
      <c r="J64" s="156">
        <f>J245</f>
        <v>0</v>
      </c>
      <c r="L64" s="153"/>
    </row>
    <row r="65" spans="2:12" s="152" customFormat="1" ht="19.899999999999999" customHeight="1" x14ac:dyDescent="0.25">
      <c r="B65" s="153"/>
      <c r="D65" s="154" t="s">
        <v>826</v>
      </c>
      <c r="E65" s="155"/>
      <c r="F65" s="155"/>
      <c r="G65" s="155"/>
      <c r="H65" s="155"/>
      <c r="I65" s="155"/>
      <c r="J65" s="156">
        <f>J278</f>
        <v>0</v>
      </c>
      <c r="L65" s="153"/>
    </row>
    <row r="66" spans="2:12" s="152" customFormat="1" ht="19.899999999999999" customHeight="1" x14ac:dyDescent="0.25">
      <c r="B66" s="153"/>
      <c r="D66" s="154" t="s">
        <v>827</v>
      </c>
      <c r="E66" s="155"/>
      <c r="F66" s="155"/>
      <c r="G66" s="155"/>
      <c r="H66" s="155"/>
      <c r="I66" s="155"/>
      <c r="J66" s="156">
        <f>J427</f>
        <v>0</v>
      </c>
      <c r="L66" s="153"/>
    </row>
    <row r="67" spans="2:12" s="152" customFormat="1" ht="19.899999999999999" customHeight="1" x14ac:dyDescent="0.25">
      <c r="B67" s="153"/>
      <c r="D67" s="154" t="s">
        <v>828</v>
      </c>
      <c r="E67" s="155"/>
      <c r="F67" s="155"/>
      <c r="G67" s="155"/>
      <c r="H67" s="155"/>
      <c r="I67" s="155"/>
      <c r="J67" s="156">
        <f>J488</f>
        <v>0</v>
      </c>
      <c r="L67" s="153"/>
    </row>
    <row r="68" spans="2:12" s="152" customFormat="1" ht="19.899999999999999" customHeight="1" x14ac:dyDescent="0.25">
      <c r="B68" s="153"/>
      <c r="D68" s="154" t="s">
        <v>829</v>
      </c>
      <c r="E68" s="155"/>
      <c r="F68" s="155"/>
      <c r="G68" s="155"/>
      <c r="H68" s="155"/>
      <c r="I68" s="155"/>
      <c r="J68" s="156">
        <f>J502</f>
        <v>0</v>
      </c>
      <c r="L68" s="153"/>
    </row>
    <row r="69" spans="2:12" s="147" customFormat="1" ht="24.95" customHeight="1" x14ac:dyDescent="0.25">
      <c r="B69" s="148"/>
      <c r="D69" s="149" t="s">
        <v>830</v>
      </c>
      <c r="E69" s="150"/>
      <c r="F69" s="150"/>
      <c r="G69" s="150"/>
      <c r="H69" s="150"/>
      <c r="I69" s="150"/>
      <c r="J69" s="151">
        <f>J506</f>
        <v>0</v>
      </c>
      <c r="L69" s="148"/>
    </row>
    <row r="70" spans="2:12" s="152" customFormat="1" ht="19.899999999999999" customHeight="1" x14ac:dyDescent="0.25">
      <c r="B70" s="153"/>
      <c r="D70" s="154" t="s">
        <v>831</v>
      </c>
      <c r="E70" s="155"/>
      <c r="F70" s="155"/>
      <c r="G70" s="155"/>
      <c r="H70" s="155"/>
      <c r="I70" s="155"/>
      <c r="J70" s="156">
        <f>J507</f>
        <v>0</v>
      </c>
      <c r="L70" s="153"/>
    </row>
    <row r="71" spans="2:12" s="152" customFormat="1" ht="19.899999999999999" customHeight="1" x14ac:dyDescent="0.25">
      <c r="B71" s="153"/>
      <c r="D71" s="154" t="s">
        <v>2914</v>
      </c>
      <c r="E71" s="155"/>
      <c r="F71" s="155"/>
      <c r="G71" s="155"/>
      <c r="H71" s="155"/>
      <c r="I71" s="155"/>
      <c r="J71" s="156">
        <f>J547</f>
        <v>0</v>
      </c>
      <c r="L71" s="153"/>
    </row>
    <row r="72" spans="2:12" s="152" customFormat="1" ht="19.899999999999999" customHeight="1" x14ac:dyDescent="0.25">
      <c r="B72" s="153"/>
      <c r="D72" s="154" t="s">
        <v>832</v>
      </c>
      <c r="E72" s="155"/>
      <c r="F72" s="155"/>
      <c r="G72" s="155"/>
      <c r="H72" s="155"/>
      <c r="I72" s="155"/>
      <c r="J72" s="156">
        <f>J615</f>
        <v>0</v>
      </c>
      <c r="L72" s="153"/>
    </row>
    <row r="73" spans="2:12" s="152" customFormat="1" ht="19.899999999999999" customHeight="1" x14ac:dyDescent="0.25">
      <c r="B73" s="153"/>
      <c r="D73" s="154" t="s">
        <v>2915</v>
      </c>
      <c r="E73" s="155"/>
      <c r="F73" s="155"/>
      <c r="G73" s="155"/>
      <c r="H73" s="155"/>
      <c r="I73" s="155"/>
      <c r="J73" s="156">
        <f>J647</f>
        <v>0</v>
      </c>
      <c r="L73" s="153"/>
    </row>
    <row r="74" spans="2:12" s="152" customFormat="1" ht="19.899999999999999" customHeight="1" x14ac:dyDescent="0.25">
      <c r="B74" s="153"/>
      <c r="D74" s="154" t="s">
        <v>2917</v>
      </c>
      <c r="E74" s="155"/>
      <c r="F74" s="155"/>
      <c r="G74" s="155"/>
      <c r="H74" s="155"/>
      <c r="I74" s="155"/>
      <c r="J74" s="156">
        <f>J654</f>
        <v>0</v>
      </c>
      <c r="L74" s="153"/>
    </row>
    <row r="75" spans="2:12" s="152" customFormat="1" ht="19.899999999999999" customHeight="1" x14ac:dyDescent="0.25">
      <c r="B75" s="153"/>
      <c r="D75" s="154" t="s">
        <v>835</v>
      </c>
      <c r="E75" s="155"/>
      <c r="F75" s="155"/>
      <c r="G75" s="155"/>
      <c r="H75" s="155"/>
      <c r="I75" s="155"/>
      <c r="J75" s="156">
        <f>J662</f>
        <v>0</v>
      </c>
      <c r="L75" s="153"/>
    </row>
    <row r="76" spans="2:12" s="152" customFormat="1" ht="19.899999999999999" customHeight="1" x14ac:dyDescent="0.25">
      <c r="B76" s="153"/>
      <c r="D76" s="154" t="s">
        <v>836</v>
      </c>
      <c r="E76" s="155"/>
      <c r="F76" s="155"/>
      <c r="G76" s="155"/>
      <c r="H76" s="155"/>
      <c r="I76" s="155"/>
      <c r="J76" s="156">
        <f>J700</f>
        <v>0</v>
      </c>
      <c r="L76" s="153"/>
    </row>
    <row r="77" spans="2:12" s="152" customFormat="1" ht="19.899999999999999" customHeight="1" x14ac:dyDescent="0.25">
      <c r="B77" s="153"/>
      <c r="D77" s="154" t="s">
        <v>839</v>
      </c>
      <c r="E77" s="155"/>
      <c r="F77" s="155"/>
      <c r="G77" s="155"/>
      <c r="H77" s="155"/>
      <c r="I77" s="155"/>
      <c r="J77" s="156">
        <f>J759</f>
        <v>0</v>
      </c>
      <c r="L77" s="153"/>
    </row>
    <row r="78" spans="2:12" s="152" customFormat="1" ht="19.899999999999999" customHeight="1" x14ac:dyDescent="0.25">
      <c r="B78" s="153"/>
      <c r="D78" s="154" t="s">
        <v>842</v>
      </c>
      <c r="E78" s="155"/>
      <c r="F78" s="155"/>
      <c r="G78" s="155"/>
      <c r="H78" s="155"/>
      <c r="I78" s="155"/>
      <c r="J78" s="156">
        <f>J800</f>
        <v>0</v>
      </c>
      <c r="L78" s="153"/>
    </row>
    <row r="79" spans="2:12" s="152" customFormat="1" ht="19.899999999999999" customHeight="1" x14ac:dyDescent="0.25">
      <c r="B79" s="153"/>
      <c r="D79" s="154" t="s">
        <v>843</v>
      </c>
      <c r="E79" s="155"/>
      <c r="F79" s="155"/>
      <c r="G79" s="155"/>
      <c r="H79" s="155"/>
      <c r="I79" s="155"/>
      <c r="J79" s="156">
        <f>J817</f>
        <v>0</v>
      </c>
      <c r="L79" s="153"/>
    </row>
    <row r="80" spans="2:12" s="119" customFormat="1" ht="21.75" customHeight="1" x14ac:dyDescent="0.25">
      <c r="B80" s="120"/>
      <c r="L80" s="120"/>
    </row>
    <row r="81" spans="2:12" s="119" customFormat="1" ht="6.95" customHeight="1" x14ac:dyDescent="0.25">
      <c r="B81" s="140"/>
      <c r="C81" s="141"/>
      <c r="D81" s="141"/>
      <c r="E81" s="141"/>
      <c r="F81" s="141"/>
      <c r="G81" s="141"/>
      <c r="H81" s="141"/>
      <c r="I81" s="141"/>
      <c r="J81" s="141"/>
      <c r="K81" s="141"/>
      <c r="L81" s="120"/>
    </row>
    <row r="85" spans="2:12" s="119" customFormat="1" ht="6.95" customHeight="1" x14ac:dyDescent="0.25">
      <c r="B85" s="142"/>
      <c r="C85" s="143"/>
      <c r="D85" s="143"/>
      <c r="E85" s="143"/>
      <c r="F85" s="143"/>
      <c r="G85" s="143"/>
      <c r="H85" s="143"/>
      <c r="I85" s="143"/>
      <c r="J85" s="143"/>
      <c r="K85" s="143"/>
      <c r="L85" s="120"/>
    </row>
    <row r="86" spans="2:12" s="119" customFormat="1" ht="24.95" customHeight="1" x14ac:dyDescent="0.25">
      <c r="B86" s="120"/>
      <c r="C86" s="116" t="s">
        <v>845</v>
      </c>
      <c r="L86" s="120"/>
    </row>
    <row r="87" spans="2:12" s="119" customFormat="1" ht="6.95" customHeight="1" x14ac:dyDescent="0.25">
      <c r="B87" s="120"/>
      <c r="L87" s="120"/>
    </row>
    <row r="88" spans="2:12" s="119" customFormat="1" ht="12" customHeight="1" x14ac:dyDescent="0.25">
      <c r="B88" s="120"/>
      <c r="C88" s="118" t="s">
        <v>788</v>
      </c>
      <c r="L88" s="120"/>
    </row>
    <row r="89" spans="2:12" s="119" customFormat="1" ht="16.5" customHeight="1" x14ac:dyDescent="0.25">
      <c r="B89" s="120"/>
      <c r="E89" s="478" t="str">
        <f>E7</f>
        <v>Přístavba k ZŠ Kostelní nám., Moravská Třebová</v>
      </c>
      <c r="F89" s="479"/>
      <c r="G89" s="479"/>
      <c r="H89" s="479"/>
      <c r="L89" s="120"/>
    </row>
    <row r="90" spans="2:12" s="119" customFormat="1" ht="12" customHeight="1" x14ac:dyDescent="0.25">
      <c r="B90" s="120"/>
      <c r="C90" s="118" t="s">
        <v>789</v>
      </c>
      <c r="L90" s="120"/>
    </row>
    <row r="91" spans="2:12" s="119" customFormat="1" ht="16.5" customHeight="1" x14ac:dyDescent="0.25">
      <c r="B91" s="120"/>
      <c r="E91" s="476" t="str">
        <f>E9</f>
        <v>3 - 1.NP Šatna</v>
      </c>
      <c r="F91" s="477"/>
      <c r="G91" s="477"/>
      <c r="H91" s="477"/>
      <c r="L91" s="120"/>
    </row>
    <row r="92" spans="2:12" s="119" customFormat="1" ht="6.95" customHeight="1" x14ac:dyDescent="0.25">
      <c r="B92" s="120"/>
      <c r="L92" s="120"/>
    </row>
    <row r="93" spans="2:12" s="119" customFormat="1" ht="12" customHeight="1" x14ac:dyDescent="0.25">
      <c r="B93" s="120"/>
      <c r="C93" s="118" t="s">
        <v>794</v>
      </c>
      <c r="F93" s="121" t="str">
        <f>F12</f>
        <v xml:space="preserve"> </v>
      </c>
      <c r="I93" s="118" t="s">
        <v>795</v>
      </c>
      <c r="J93" s="122" t="str">
        <f>IF(J12="","",J12)</f>
        <v>6. 11. 2025</v>
      </c>
      <c r="L93" s="120"/>
    </row>
    <row r="94" spans="2:12" s="119" customFormat="1" ht="6.95" customHeight="1" x14ac:dyDescent="0.25">
      <c r="B94" s="120"/>
      <c r="L94" s="120"/>
    </row>
    <row r="95" spans="2:12" s="119" customFormat="1" ht="25.7" customHeight="1" x14ac:dyDescent="0.25">
      <c r="B95" s="120"/>
      <c r="C95" s="118" t="s">
        <v>796</v>
      </c>
      <c r="F95" s="121" t="str">
        <f>E15</f>
        <v>Město Moravská Třebová</v>
      </c>
      <c r="I95" s="118" t="s">
        <v>801</v>
      </c>
      <c r="J95" s="125" t="str">
        <f>E21</f>
        <v>Optima spol. s r.o., Vysoké Mýto</v>
      </c>
      <c r="L95" s="120"/>
    </row>
    <row r="96" spans="2:12" s="119" customFormat="1" ht="15.2" customHeight="1" x14ac:dyDescent="0.25">
      <c r="B96" s="120"/>
      <c r="C96" s="118" t="s">
        <v>800</v>
      </c>
      <c r="F96" s="121" t="str">
        <f>IF(E18="","",E18)</f>
        <v xml:space="preserve"> </v>
      </c>
      <c r="I96" s="118" t="s">
        <v>803</v>
      </c>
      <c r="J96" s="125" t="str">
        <f>E24</f>
        <v xml:space="preserve"> </v>
      </c>
      <c r="L96" s="120"/>
    </row>
    <row r="97" spans="2:65" s="119" customFormat="1" ht="10.35" customHeight="1" x14ac:dyDescent="0.25">
      <c r="B97" s="120"/>
      <c r="L97" s="120"/>
    </row>
    <row r="98" spans="2:65" s="157" customFormat="1" ht="29.25" customHeight="1" x14ac:dyDescent="0.25">
      <c r="B98" s="158"/>
      <c r="C98" s="159" t="s">
        <v>846</v>
      </c>
      <c r="D98" s="160" t="s">
        <v>33</v>
      </c>
      <c r="E98" s="160" t="s">
        <v>34</v>
      </c>
      <c r="F98" s="160" t="s">
        <v>35</v>
      </c>
      <c r="G98" s="160" t="s">
        <v>36</v>
      </c>
      <c r="H98" s="160" t="s">
        <v>507</v>
      </c>
      <c r="I98" s="160" t="s">
        <v>508</v>
      </c>
      <c r="J98" s="160" t="s">
        <v>509</v>
      </c>
      <c r="K98" s="161" t="s">
        <v>510</v>
      </c>
      <c r="L98" s="158"/>
      <c r="M98" s="162" t="s">
        <v>792</v>
      </c>
      <c r="N98" s="163" t="s">
        <v>45</v>
      </c>
      <c r="O98" s="163" t="s">
        <v>847</v>
      </c>
      <c r="P98" s="163" t="s">
        <v>848</v>
      </c>
      <c r="Q98" s="163" t="s">
        <v>849</v>
      </c>
      <c r="R98" s="163" t="s">
        <v>850</v>
      </c>
      <c r="S98" s="163" t="s">
        <v>851</v>
      </c>
      <c r="T98" s="164" t="s">
        <v>852</v>
      </c>
    </row>
    <row r="99" spans="2:65" s="119" customFormat="1" ht="22.9" customHeight="1" x14ac:dyDescent="0.25">
      <c r="B99" s="120"/>
      <c r="C99" s="165" t="s">
        <v>853</v>
      </c>
      <c r="J99" s="166">
        <f>BK99</f>
        <v>0</v>
      </c>
      <c r="L99" s="120"/>
      <c r="M99" s="167"/>
      <c r="N99" s="126"/>
      <c r="O99" s="126"/>
      <c r="P99" s="168">
        <f>P100+P506</f>
        <v>1267.4163059999998</v>
      </c>
      <c r="Q99" s="126"/>
      <c r="R99" s="168">
        <f>R100+R506</f>
        <v>268.30689842999999</v>
      </c>
      <c r="S99" s="126"/>
      <c r="T99" s="169">
        <f>T100+T506</f>
        <v>14.47283885</v>
      </c>
      <c r="AT99" s="112" t="s">
        <v>854</v>
      </c>
      <c r="AU99" s="112" t="s">
        <v>819</v>
      </c>
      <c r="BK99" s="170">
        <f>BK100+BK506</f>
        <v>0</v>
      </c>
    </row>
    <row r="100" spans="2:65" s="171" customFormat="1" ht="25.9" customHeight="1" x14ac:dyDescent="0.2">
      <c r="B100" s="172"/>
      <c r="D100" s="173" t="s">
        <v>854</v>
      </c>
      <c r="E100" s="174" t="s">
        <v>855</v>
      </c>
      <c r="F100" s="174" t="s">
        <v>856</v>
      </c>
      <c r="J100" s="175">
        <f>BK100</f>
        <v>0</v>
      </c>
      <c r="L100" s="172"/>
      <c r="M100" s="176"/>
      <c r="P100" s="177">
        <f>P101+P133+P180+P245+P278+P427+P488+P502</f>
        <v>974.5186329999998</v>
      </c>
      <c r="R100" s="177">
        <f>R101+R133+R180+R245+R278+R427+R488+R502</f>
        <v>264.04667152000002</v>
      </c>
      <c r="T100" s="178">
        <f>T101+T133+T180+T245+T278+T427+T488+T502</f>
        <v>14.4438593</v>
      </c>
      <c r="AR100" s="173" t="s">
        <v>544</v>
      </c>
      <c r="AT100" s="179" t="s">
        <v>854</v>
      </c>
      <c r="AU100" s="179" t="s">
        <v>857</v>
      </c>
      <c r="AY100" s="173" t="s">
        <v>858</v>
      </c>
      <c r="BK100" s="180">
        <f>BK101+BK133+BK180+BK245+BK278+BK427+BK488+BK502</f>
        <v>0</v>
      </c>
    </row>
    <row r="101" spans="2:65" s="171" customFormat="1" ht="22.9" customHeight="1" x14ac:dyDescent="0.2">
      <c r="B101" s="172"/>
      <c r="D101" s="173" t="s">
        <v>854</v>
      </c>
      <c r="E101" s="181" t="s">
        <v>544</v>
      </c>
      <c r="F101" s="181" t="s">
        <v>859</v>
      </c>
      <c r="J101" s="182">
        <f>BK101</f>
        <v>0</v>
      </c>
      <c r="L101" s="172"/>
      <c r="M101" s="176"/>
      <c r="P101" s="177">
        <f>SUM(P102:P132)</f>
        <v>42.068825000000011</v>
      </c>
      <c r="R101" s="177">
        <f>SUM(R102:R132)</f>
        <v>0</v>
      </c>
      <c r="T101" s="178">
        <f>SUM(T102:T132)</f>
        <v>0</v>
      </c>
      <c r="AR101" s="173" t="s">
        <v>544</v>
      </c>
      <c r="AT101" s="179" t="s">
        <v>854</v>
      </c>
      <c r="AU101" s="179" t="s">
        <v>544</v>
      </c>
      <c r="AY101" s="173" t="s">
        <v>858</v>
      </c>
      <c r="BK101" s="180">
        <f>SUM(BK102:BK132)</f>
        <v>0</v>
      </c>
    </row>
    <row r="102" spans="2:65" s="119" customFormat="1" ht="33" customHeight="1" x14ac:dyDescent="0.25">
      <c r="B102" s="120"/>
      <c r="C102" s="418" t="s">
        <v>544</v>
      </c>
      <c r="D102" s="418" t="s">
        <v>512</v>
      </c>
      <c r="E102" s="419" t="s">
        <v>53</v>
      </c>
      <c r="F102" s="420" t="s">
        <v>54</v>
      </c>
      <c r="G102" s="421" t="s">
        <v>51</v>
      </c>
      <c r="H102" s="422">
        <v>29.92</v>
      </c>
      <c r="I102" s="423"/>
      <c r="J102" s="423">
        <f>ROUND(I102*H102,2)</f>
        <v>0</v>
      </c>
      <c r="K102" s="420" t="s">
        <v>862</v>
      </c>
      <c r="L102" s="120"/>
      <c r="M102" s="190" t="s">
        <v>792</v>
      </c>
      <c r="N102" s="191" t="s">
        <v>809</v>
      </c>
      <c r="O102" s="192">
        <v>1.1220000000000001</v>
      </c>
      <c r="P102" s="192">
        <f>O102*H102</f>
        <v>33.570240000000005</v>
      </c>
      <c r="Q102" s="192">
        <v>0</v>
      </c>
      <c r="R102" s="192">
        <f>Q102*H102</f>
        <v>0</v>
      </c>
      <c r="S102" s="192">
        <v>0</v>
      </c>
      <c r="T102" s="193">
        <f>S102*H102</f>
        <v>0</v>
      </c>
      <c r="AR102" s="194" t="s">
        <v>863</v>
      </c>
      <c r="AT102" s="194" t="s">
        <v>512</v>
      </c>
      <c r="AU102" s="194" t="s">
        <v>240</v>
      </c>
      <c r="AY102" s="112" t="s">
        <v>858</v>
      </c>
      <c r="BE102" s="195">
        <f>IF(N102="základní",J102,0)</f>
        <v>0</v>
      </c>
      <c r="BF102" s="195">
        <f>IF(N102="snížená",J102,0)</f>
        <v>0</v>
      </c>
      <c r="BG102" s="195">
        <f>IF(N102="zákl. přenesená",J102,0)</f>
        <v>0</v>
      </c>
      <c r="BH102" s="195">
        <f>IF(N102="sníž. přenesená",J102,0)</f>
        <v>0</v>
      </c>
      <c r="BI102" s="195">
        <f>IF(N102="nulová",J102,0)</f>
        <v>0</v>
      </c>
      <c r="BJ102" s="112" t="s">
        <v>544</v>
      </c>
      <c r="BK102" s="195">
        <f>ROUND(I102*H102,2)</f>
        <v>0</v>
      </c>
      <c r="BL102" s="112" t="s">
        <v>863</v>
      </c>
      <c r="BM102" s="194" t="s">
        <v>3824</v>
      </c>
    </row>
    <row r="103" spans="2:65" s="119" customFormat="1" ht="29.25" x14ac:dyDescent="0.25">
      <c r="B103" s="120"/>
      <c r="D103" s="196" t="s">
        <v>865</v>
      </c>
      <c r="F103" s="197" t="s">
        <v>873</v>
      </c>
      <c r="L103" s="120"/>
      <c r="M103" s="198"/>
      <c r="T103" s="199"/>
      <c r="AT103" s="112" t="s">
        <v>865</v>
      </c>
      <c r="AU103" s="112" t="s">
        <v>240</v>
      </c>
    </row>
    <row r="104" spans="2:65" s="119" customFormat="1" x14ac:dyDescent="0.25">
      <c r="B104" s="120"/>
      <c r="D104" s="200" t="s">
        <v>867</v>
      </c>
      <c r="F104" s="472" t="s">
        <v>874</v>
      </c>
      <c r="L104" s="120"/>
      <c r="M104" s="198"/>
      <c r="T104" s="199"/>
      <c r="AT104" s="112" t="s">
        <v>867</v>
      </c>
      <c r="AU104" s="112" t="s">
        <v>240</v>
      </c>
    </row>
    <row r="105" spans="2:65" s="202" customFormat="1" ht="11.25" x14ac:dyDescent="0.25">
      <c r="B105" s="203"/>
      <c r="D105" s="196" t="s">
        <v>869</v>
      </c>
      <c r="E105" s="204" t="s">
        <v>792</v>
      </c>
      <c r="F105" s="205" t="s">
        <v>3825</v>
      </c>
      <c r="H105" s="206">
        <v>9.36</v>
      </c>
      <c r="L105" s="203"/>
      <c r="M105" s="207"/>
      <c r="T105" s="208"/>
      <c r="AT105" s="204" t="s">
        <v>869</v>
      </c>
      <c r="AU105" s="204" t="s">
        <v>240</v>
      </c>
      <c r="AV105" s="202" t="s">
        <v>240</v>
      </c>
      <c r="AW105" s="202" t="s">
        <v>871</v>
      </c>
      <c r="AX105" s="202" t="s">
        <v>857</v>
      </c>
      <c r="AY105" s="204" t="s">
        <v>858</v>
      </c>
    </row>
    <row r="106" spans="2:65" s="202" customFormat="1" ht="11.25" x14ac:dyDescent="0.25">
      <c r="B106" s="203"/>
      <c r="D106" s="196" t="s">
        <v>869</v>
      </c>
      <c r="E106" s="204" t="s">
        <v>792</v>
      </c>
      <c r="F106" s="205" t="s">
        <v>3826</v>
      </c>
      <c r="H106" s="206">
        <v>10.56</v>
      </c>
      <c r="L106" s="203"/>
      <c r="M106" s="207"/>
      <c r="T106" s="208"/>
      <c r="AT106" s="204" t="s">
        <v>869</v>
      </c>
      <c r="AU106" s="204" t="s">
        <v>240</v>
      </c>
      <c r="AV106" s="202" t="s">
        <v>240</v>
      </c>
      <c r="AW106" s="202" t="s">
        <v>871</v>
      </c>
      <c r="AX106" s="202" t="s">
        <v>857</v>
      </c>
      <c r="AY106" s="204" t="s">
        <v>858</v>
      </c>
    </row>
    <row r="107" spans="2:65" s="202" customFormat="1" ht="11.25" x14ac:dyDescent="0.25">
      <c r="B107" s="203"/>
      <c r="D107" s="196" t="s">
        <v>869</v>
      </c>
      <c r="E107" s="204" t="s">
        <v>792</v>
      </c>
      <c r="F107" s="205" t="s">
        <v>3262</v>
      </c>
      <c r="H107" s="206">
        <v>10</v>
      </c>
      <c r="L107" s="203"/>
      <c r="M107" s="207"/>
      <c r="T107" s="208"/>
      <c r="AT107" s="204" t="s">
        <v>869</v>
      </c>
      <c r="AU107" s="204" t="s">
        <v>240</v>
      </c>
      <c r="AV107" s="202" t="s">
        <v>240</v>
      </c>
      <c r="AW107" s="202" t="s">
        <v>871</v>
      </c>
      <c r="AX107" s="202" t="s">
        <v>857</v>
      </c>
      <c r="AY107" s="204" t="s">
        <v>858</v>
      </c>
    </row>
    <row r="108" spans="2:65" s="119" customFormat="1" ht="37.9" customHeight="1" x14ac:dyDescent="0.25">
      <c r="B108" s="120"/>
      <c r="C108" s="418" t="s">
        <v>240</v>
      </c>
      <c r="D108" s="418" t="s">
        <v>512</v>
      </c>
      <c r="E108" s="419" t="s">
        <v>55</v>
      </c>
      <c r="F108" s="420" t="s">
        <v>56</v>
      </c>
      <c r="G108" s="421" t="s">
        <v>51</v>
      </c>
      <c r="H108" s="422">
        <v>29.92</v>
      </c>
      <c r="I108" s="423"/>
      <c r="J108" s="423">
        <f>ROUND(I108*H108,2)</f>
        <v>0</v>
      </c>
      <c r="K108" s="420" t="s">
        <v>862</v>
      </c>
      <c r="L108" s="120"/>
      <c r="M108" s="190" t="s">
        <v>792</v>
      </c>
      <c r="N108" s="191" t="s">
        <v>809</v>
      </c>
      <c r="O108" s="192">
        <v>8.6999999999999994E-2</v>
      </c>
      <c r="P108" s="192">
        <f>O108*H108</f>
        <v>2.60304</v>
      </c>
      <c r="Q108" s="192">
        <v>0</v>
      </c>
      <c r="R108" s="192">
        <f>Q108*H108</f>
        <v>0</v>
      </c>
      <c r="S108" s="192">
        <v>0</v>
      </c>
      <c r="T108" s="193">
        <f>S108*H108</f>
        <v>0</v>
      </c>
      <c r="AR108" s="194" t="s">
        <v>863</v>
      </c>
      <c r="AT108" s="194" t="s">
        <v>512</v>
      </c>
      <c r="AU108" s="194" t="s">
        <v>240</v>
      </c>
      <c r="AY108" s="112" t="s">
        <v>858</v>
      </c>
      <c r="BE108" s="195">
        <f>IF(N108="základní",J108,0)</f>
        <v>0</v>
      </c>
      <c r="BF108" s="195">
        <f>IF(N108="snížená",J108,0)</f>
        <v>0</v>
      </c>
      <c r="BG108" s="195">
        <f>IF(N108="zákl. přenesená",J108,0)</f>
        <v>0</v>
      </c>
      <c r="BH108" s="195">
        <f>IF(N108="sníž. přenesená",J108,0)</f>
        <v>0</v>
      </c>
      <c r="BI108" s="195">
        <f>IF(N108="nulová",J108,0)</f>
        <v>0</v>
      </c>
      <c r="BJ108" s="112" t="s">
        <v>544</v>
      </c>
      <c r="BK108" s="195">
        <f>ROUND(I108*H108,2)</f>
        <v>0</v>
      </c>
      <c r="BL108" s="112" t="s">
        <v>863</v>
      </c>
      <c r="BM108" s="194" t="s">
        <v>3827</v>
      </c>
    </row>
    <row r="109" spans="2:65" s="119" customFormat="1" ht="39" x14ac:dyDescent="0.25">
      <c r="B109" s="120"/>
      <c r="D109" s="196" t="s">
        <v>865</v>
      </c>
      <c r="F109" s="197" t="s">
        <v>882</v>
      </c>
      <c r="L109" s="120"/>
      <c r="M109" s="198"/>
      <c r="T109" s="199"/>
      <c r="AT109" s="112" t="s">
        <v>865</v>
      </c>
      <c r="AU109" s="112" t="s">
        <v>240</v>
      </c>
    </row>
    <row r="110" spans="2:65" s="119" customFormat="1" x14ac:dyDescent="0.25">
      <c r="B110" s="120"/>
      <c r="D110" s="200" t="s">
        <v>867</v>
      </c>
      <c r="F110" s="472" t="s">
        <v>883</v>
      </c>
      <c r="L110" s="120"/>
      <c r="M110" s="198"/>
      <c r="T110" s="199"/>
      <c r="AT110" s="112" t="s">
        <v>867</v>
      </c>
      <c r="AU110" s="112" t="s">
        <v>240</v>
      </c>
    </row>
    <row r="111" spans="2:65" s="202" customFormat="1" ht="11.25" x14ac:dyDescent="0.25">
      <c r="B111" s="203"/>
      <c r="D111" s="196" t="s">
        <v>869</v>
      </c>
      <c r="E111" s="204" t="s">
        <v>792</v>
      </c>
      <c r="F111" s="205" t="s">
        <v>3828</v>
      </c>
      <c r="H111" s="206">
        <v>29.92</v>
      </c>
      <c r="L111" s="203"/>
      <c r="M111" s="207"/>
      <c r="T111" s="208"/>
      <c r="AT111" s="204" t="s">
        <v>869</v>
      </c>
      <c r="AU111" s="204" t="s">
        <v>240</v>
      </c>
      <c r="AV111" s="202" t="s">
        <v>240</v>
      </c>
      <c r="AW111" s="202" t="s">
        <v>871</v>
      </c>
      <c r="AX111" s="202" t="s">
        <v>857</v>
      </c>
      <c r="AY111" s="204" t="s">
        <v>858</v>
      </c>
    </row>
    <row r="112" spans="2:65" s="119" customFormat="1" ht="37.9" customHeight="1" x14ac:dyDescent="0.25">
      <c r="B112" s="120"/>
      <c r="C112" s="418" t="s">
        <v>724</v>
      </c>
      <c r="D112" s="418" t="s">
        <v>512</v>
      </c>
      <c r="E112" s="419" t="s">
        <v>57</v>
      </c>
      <c r="F112" s="420" t="s">
        <v>58</v>
      </c>
      <c r="G112" s="421" t="s">
        <v>51</v>
      </c>
      <c r="H112" s="422">
        <v>359.04</v>
      </c>
      <c r="I112" s="423"/>
      <c r="J112" s="423">
        <f>ROUND(I112*H112,2)</f>
        <v>0</v>
      </c>
      <c r="K112" s="420" t="s">
        <v>862</v>
      </c>
      <c r="L112" s="120"/>
      <c r="M112" s="190" t="s">
        <v>792</v>
      </c>
      <c r="N112" s="191" t="s">
        <v>809</v>
      </c>
      <c r="O112" s="192">
        <v>5.0000000000000001E-3</v>
      </c>
      <c r="P112" s="192">
        <f>O112*H112</f>
        <v>1.7952000000000001</v>
      </c>
      <c r="Q112" s="192">
        <v>0</v>
      </c>
      <c r="R112" s="192">
        <f>Q112*H112</f>
        <v>0</v>
      </c>
      <c r="S112" s="192">
        <v>0</v>
      </c>
      <c r="T112" s="193">
        <f>S112*H112</f>
        <v>0</v>
      </c>
      <c r="AR112" s="194" t="s">
        <v>863</v>
      </c>
      <c r="AT112" s="194" t="s">
        <v>512</v>
      </c>
      <c r="AU112" s="194" t="s">
        <v>240</v>
      </c>
      <c r="AY112" s="112" t="s">
        <v>858</v>
      </c>
      <c r="BE112" s="195">
        <f>IF(N112="základní",J112,0)</f>
        <v>0</v>
      </c>
      <c r="BF112" s="195">
        <f>IF(N112="snížená",J112,0)</f>
        <v>0</v>
      </c>
      <c r="BG112" s="195">
        <f>IF(N112="zákl. přenesená",J112,0)</f>
        <v>0</v>
      </c>
      <c r="BH112" s="195">
        <f>IF(N112="sníž. přenesená",J112,0)</f>
        <v>0</v>
      </c>
      <c r="BI112" s="195">
        <f>IF(N112="nulová",J112,0)</f>
        <v>0</v>
      </c>
      <c r="BJ112" s="112" t="s">
        <v>544</v>
      </c>
      <c r="BK112" s="195">
        <f>ROUND(I112*H112,2)</f>
        <v>0</v>
      </c>
      <c r="BL112" s="112" t="s">
        <v>863</v>
      </c>
      <c r="BM112" s="194" t="s">
        <v>3829</v>
      </c>
    </row>
    <row r="113" spans="2:65" s="119" customFormat="1" ht="39" x14ac:dyDescent="0.25">
      <c r="B113" s="120"/>
      <c r="D113" s="196" t="s">
        <v>865</v>
      </c>
      <c r="F113" s="197" t="s">
        <v>885</v>
      </c>
      <c r="L113" s="120"/>
      <c r="M113" s="198"/>
      <c r="T113" s="199"/>
      <c r="AT113" s="112" t="s">
        <v>865</v>
      </c>
      <c r="AU113" s="112" t="s">
        <v>240</v>
      </c>
    </row>
    <row r="114" spans="2:65" s="119" customFormat="1" x14ac:dyDescent="0.25">
      <c r="B114" s="120"/>
      <c r="D114" s="200" t="s">
        <v>867</v>
      </c>
      <c r="F114" s="472" t="s">
        <v>886</v>
      </c>
      <c r="L114" s="120"/>
      <c r="M114" s="198"/>
      <c r="T114" s="199"/>
      <c r="AT114" s="112" t="s">
        <v>867</v>
      </c>
      <c r="AU114" s="112" t="s">
        <v>240</v>
      </c>
    </row>
    <row r="115" spans="2:65" s="202" customFormat="1" ht="11.25" x14ac:dyDescent="0.25">
      <c r="B115" s="203"/>
      <c r="D115" s="196" t="s">
        <v>869</v>
      </c>
      <c r="E115" s="204" t="s">
        <v>792</v>
      </c>
      <c r="F115" s="205" t="s">
        <v>3828</v>
      </c>
      <c r="H115" s="206">
        <v>29.92</v>
      </c>
      <c r="L115" s="203"/>
      <c r="M115" s="207"/>
      <c r="T115" s="208"/>
      <c r="AT115" s="204" t="s">
        <v>869</v>
      </c>
      <c r="AU115" s="204" t="s">
        <v>240</v>
      </c>
      <c r="AV115" s="202" t="s">
        <v>240</v>
      </c>
      <c r="AW115" s="202" t="s">
        <v>871</v>
      </c>
      <c r="AX115" s="202" t="s">
        <v>544</v>
      </c>
      <c r="AY115" s="204" t="s">
        <v>858</v>
      </c>
    </row>
    <row r="116" spans="2:65" s="202" customFormat="1" ht="11.25" x14ac:dyDescent="0.25">
      <c r="B116" s="203"/>
      <c r="D116" s="196" t="s">
        <v>869</v>
      </c>
      <c r="F116" s="205" t="s">
        <v>3830</v>
      </c>
      <c r="H116" s="206">
        <v>359.04</v>
      </c>
      <c r="L116" s="203"/>
      <c r="M116" s="207"/>
      <c r="T116" s="208"/>
      <c r="AT116" s="204" t="s">
        <v>869</v>
      </c>
      <c r="AU116" s="204" t="s">
        <v>240</v>
      </c>
      <c r="AV116" s="202" t="s">
        <v>240</v>
      </c>
      <c r="AW116" s="202" t="s">
        <v>787</v>
      </c>
      <c r="AX116" s="202" t="s">
        <v>544</v>
      </c>
      <c r="AY116" s="204" t="s">
        <v>858</v>
      </c>
    </row>
    <row r="117" spans="2:65" s="119" customFormat="1" ht="24.2" customHeight="1" x14ac:dyDescent="0.25">
      <c r="B117" s="120"/>
      <c r="C117" s="418" t="s">
        <v>863</v>
      </c>
      <c r="D117" s="418" t="s">
        <v>512</v>
      </c>
      <c r="E117" s="419" t="s">
        <v>59</v>
      </c>
      <c r="F117" s="420" t="s">
        <v>60</v>
      </c>
      <c r="G117" s="421" t="s">
        <v>51</v>
      </c>
      <c r="H117" s="422">
        <v>29.92</v>
      </c>
      <c r="I117" s="423"/>
      <c r="J117" s="423">
        <f>ROUND(I117*H117,2)</f>
        <v>0</v>
      </c>
      <c r="K117" s="420" t="s">
        <v>862</v>
      </c>
      <c r="L117" s="120"/>
      <c r="M117" s="190" t="s">
        <v>792</v>
      </c>
      <c r="N117" s="191" t="s">
        <v>809</v>
      </c>
      <c r="O117" s="192">
        <v>7.1999999999999995E-2</v>
      </c>
      <c r="P117" s="192">
        <f>O117*H117</f>
        <v>2.1542400000000002</v>
      </c>
      <c r="Q117" s="192">
        <v>0</v>
      </c>
      <c r="R117" s="192">
        <f>Q117*H117</f>
        <v>0</v>
      </c>
      <c r="S117" s="192">
        <v>0</v>
      </c>
      <c r="T117" s="193">
        <f>S117*H117</f>
        <v>0</v>
      </c>
      <c r="AR117" s="194" t="s">
        <v>863</v>
      </c>
      <c r="AT117" s="194" t="s">
        <v>512</v>
      </c>
      <c r="AU117" s="194" t="s">
        <v>240</v>
      </c>
      <c r="AY117" s="112" t="s">
        <v>858</v>
      </c>
      <c r="BE117" s="195">
        <f>IF(N117="základní",J117,0)</f>
        <v>0</v>
      </c>
      <c r="BF117" s="195">
        <f>IF(N117="snížená",J117,0)</f>
        <v>0</v>
      </c>
      <c r="BG117" s="195">
        <f>IF(N117="zákl. přenesená",J117,0)</f>
        <v>0</v>
      </c>
      <c r="BH117" s="195">
        <f>IF(N117="sníž. přenesená",J117,0)</f>
        <v>0</v>
      </c>
      <c r="BI117" s="195">
        <f>IF(N117="nulová",J117,0)</f>
        <v>0</v>
      </c>
      <c r="BJ117" s="112" t="s">
        <v>544</v>
      </c>
      <c r="BK117" s="195">
        <f>ROUND(I117*H117,2)</f>
        <v>0</v>
      </c>
      <c r="BL117" s="112" t="s">
        <v>863</v>
      </c>
      <c r="BM117" s="194" t="s">
        <v>3831</v>
      </c>
    </row>
    <row r="118" spans="2:65" s="119" customFormat="1" ht="29.25" x14ac:dyDescent="0.25">
      <c r="B118" s="120"/>
      <c r="D118" s="196" t="s">
        <v>865</v>
      </c>
      <c r="F118" s="197" t="s">
        <v>889</v>
      </c>
      <c r="L118" s="120"/>
      <c r="M118" s="198"/>
      <c r="T118" s="199"/>
      <c r="AT118" s="112" t="s">
        <v>865</v>
      </c>
      <c r="AU118" s="112" t="s">
        <v>240</v>
      </c>
    </row>
    <row r="119" spans="2:65" s="119" customFormat="1" x14ac:dyDescent="0.25">
      <c r="B119" s="120"/>
      <c r="D119" s="200" t="s">
        <v>867</v>
      </c>
      <c r="F119" s="472" t="s">
        <v>890</v>
      </c>
      <c r="L119" s="120"/>
      <c r="M119" s="198"/>
      <c r="T119" s="199"/>
      <c r="AT119" s="112" t="s">
        <v>867</v>
      </c>
      <c r="AU119" s="112" t="s">
        <v>240</v>
      </c>
    </row>
    <row r="120" spans="2:65" s="202" customFormat="1" ht="11.25" x14ac:dyDescent="0.25">
      <c r="B120" s="203"/>
      <c r="D120" s="196" t="s">
        <v>869</v>
      </c>
      <c r="E120" s="204" t="s">
        <v>792</v>
      </c>
      <c r="F120" s="205" t="s">
        <v>3828</v>
      </c>
      <c r="H120" s="206">
        <v>29.92</v>
      </c>
      <c r="L120" s="203"/>
      <c r="M120" s="207"/>
      <c r="T120" s="208"/>
      <c r="AT120" s="204" t="s">
        <v>869</v>
      </c>
      <c r="AU120" s="204" t="s">
        <v>240</v>
      </c>
      <c r="AV120" s="202" t="s">
        <v>240</v>
      </c>
      <c r="AW120" s="202" t="s">
        <v>871</v>
      </c>
      <c r="AX120" s="202" t="s">
        <v>857</v>
      </c>
      <c r="AY120" s="204" t="s">
        <v>858</v>
      </c>
    </row>
    <row r="121" spans="2:65" s="119" customFormat="1" ht="33" customHeight="1" x14ac:dyDescent="0.25">
      <c r="B121" s="120"/>
      <c r="C121" s="418" t="s">
        <v>721</v>
      </c>
      <c r="D121" s="418" t="s">
        <v>512</v>
      </c>
      <c r="E121" s="419" t="s">
        <v>61</v>
      </c>
      <c r="F121" s="420" t="s">
        <v>62</v>
      </c>
      <c r="G121" s="421" t="s">
        <v>63</v>
      </c>
      <c r="H121" s="422">
        <v>52.36</v>
      </c>
      <c r="I121" s="423"/>
      <c r="J121" s="423">
        <f>ROUND(I121*H121,2)</f>
        <v>0</v>
      </c>
      <c r="K121" s="420" t="s">
        <v>862</v>
      </c>
      <c r="L121" s="120"/>
      <c r="M121" s="190" t="s">
        <v>792</v>
      </c>
      <c r="N121" s="191" t="s">
        <v>809</v>
      </c>
      <c r="O121" s="192">
        <v>0</v>
      </c>
      <c r="P121" s="192">
        <f>O121*H121</f>
        <v>0</v>
      </c>
      <c r="Q121" s="192">
        <v>0</v>
      </c>
      <c r="R121" s="192">
        <f>Q121*H121</f>
        <v>0</v>
      </c>
      <c r="S121" s="192">
        <v>0</v>
      </c>
      <c r="T121" s="193">
        <f>S121*H121</f>
        <v>0</v>
      </c>
      <c r="AR121" s="194" t="s">
        <v>863</v>
      </c>
      <c r="AT121" s="194" t="s">
        <v>512</v>
      </c>
      <c r="AU121" s="194" t="s">
        <v>240</v>
      </c>
      <c r="AY121" s="112" t="s">
        <v>858</v>
      </c>
      <c r="BE121" s="195">
        <f>IF(N121="základní",J121,0)</f>
        <v>0</v>
      </c>
      <c r="BF121" s="195">
        <f>IF(N121="snížená",J121,0)</f>
        <v>0</v>
      </c>
      <c r="BG121" s="195">
        <f>IF(N121="zákl. přenesená",J121,0)</f>
        <v>0</v>
      </c>
      <c r="BH121" s="195">
        <f>IF(N121="sníž. přenesená",J121,0)</f>
        <v>0</v>
      </c>
      <c r="BI121" s="195">
        <f>IF(N121="nulová",J121,0)</f>
        <v>0</v>
      </c>
      <c r="BJ121" s="112" t="s">
        <v>544</v>
      </c>
      <c r="BK121" s="195">
        <f>ROUND(I121*H121,2)</f>
        <v>0</v>
      </c>
      <c r="BL121" s="112" t="s">
        <v>863</v>
      </c>
      <c r="BM121" s="194" t="s">
        <v>3832</v>
      </c>
    </row>
    <row r="122" spans="2:65" s="119" customFormat="1" ht="29.25" x14ac:dyDescent="0.25">
      <c r="B122" s="120"/>
      <c r="D122" s="196" t="s">
        <v>865</v>
      </c>
      <c r="F122" s="197" t="s">
        <v>893</v>
      </c>
      <c r="L122" s="120"/>
      <c r="M122" s="198"/>
      <c r="T122" s="199"/>
      <c r="AT122" s="112" t="s">
        <v>865</v>
      </c>
      <c r="AU122" s="112" t="s">
        <v>240</v>
      </c>
    </row>
    <row r="123" spans="2:65" s="119" customFormat="1" x14ac:dyDescent="0.25">
      <c r="B123" s="120"/>
      <c r="D123" s="200" t="s">
        <v>867</v>
      </c>
      <c r="F123" s="472" t="s">
        <v>894</v>
      </c>
      <c r="L123" s="120"/>
      <c r="M123" s="198"/>
      <c r="T123" s="199"/>
      <c r="AT123" s="112" t="s">
        <v>867</v>
      </c>
      <c r="AU123" s="112" t="s">
        <v>240</v>
      </c>
    </row>
    <row r="124" spans="2:65" s="202" customFormat="1" ht="11.25" x14ac:dyDescent="0.25">
      <c r="B124" s="203"/>
      <c r="D124" s="196" t="s">
        <v>869</v>
      </c>
      <c r="E124" s="204" t="s">
        <v>792</v>
      </c>
      <c r="F124" s="205" t="s">
        <v>3833</v>
      </c>
      <c r="H124" s="206">
        <v>52.36</v>
      </c>
      <c r="L124" s="203"/>
      <c r="M124" s="207"/>
      <c r="T124" s="208"/>
      <c r="AT124" s="204" t="s">
        <v>869</v>
      </c>
      <c r="AU124" s="204" t="s">
        <v>240</v>
      </c>
      <c r="AV124" s="202" t="s">
        <v>240</v>
      </c>
      <c r="AW124" s="202" t="s">
        <v>871</v>
      </c>
      <c r="AX124" s="202" t="s">
        <v>857</v>
      </c>
      <c r="AY124" s="204" t="s">
        <v>858</v>
      </c>
    </row>
    <row r="125" spans="2:65" s="119" customFormat="1" ht="16.5" customHeight="1" x14ac:dyDescent="0.25">
      <c r="B125" s="120"/>
      <c r="C125" s="418" t="s">
        <v>891</v>
      </c>
      <c r="D125" s="418" t="s">
        <v>512</v>
      </c>
      <c r="E125" s="419" t="s">
        <v>757</v>
      </c>
      <c r="F125" s="420" t="s">
        <v>758</v>
      </c>
      <c r="G125" s="421" t="s">
        <v>51</v>
      </c>
      <c r="H125" s="422">
        <v>29.92</v>
      </c>
      <c r="I125" s="423"/>
      <c r="J125" s="423">
        <f>ROUND(I125*H125,2)</f>
        <v>0</v>
      </c>
      <c r="K125" s="420" t="s">
        <v>862</v>
      </c>
      <c r="L125" s="120"/>
      <c r="M125" s="190" t="s">
        <v>792</v>
      </c>
      <c r="N125" s="191" t="s">
        <v>809</v>
      </c>
      <c r="O125" s="192">
        <v>8.9999999999999993E-3</v>
      </c>
      <c r="P125" s="192">
        <f>O125*H125</f>
        <v>0.26928000000000002</v>
      </c>
      <c r="Q125" s="192">
        <v>0</v>
      </c>
      <c r="R125" s="192">
        <f>Q125*H125</f>
        <v>0</v>
      </c>
      <c r="S125" s="192">
        <v>0</v>
      </c>
      <c r="T125" s="193">
        <f>S125*H125</f>
        <v>0</v>
      </c>
      <c r="AR125" s="194" t="s">
        <v>863</v>
      </c>
      <c r="AT125" s="194" t="s">
        <v>512</v>
      </c>
      <c r="AU125" s="194" t="s">
        <v>240</v>
      </c>
      <c r="AY125" s="112" t="s">
        <v>858</v>
      </c>
      <c r="BE125" s="195">
        <f>IF(N125="základní",J125,0)</f>
        <v>0</v>
      </c>
      <c r="BF125" s="195">
        <f>IF(N125="snížená",J125,0)</f>
        <v>0</v>
      </c>
      <c r="BG125" s="195">
        <f>IF(N125="zákl. přenesená",J125,0)</f>
        <v>0</v>
      </c>
      <c r="BH125" s="195">
        <f>IF(N125="sníž. přenesená",J125,0)</f>
        <v>0</v>
      </c>
      <c r="BI125" s="195">
        <f>IF(N125="nulová",J125,0)</f>
        <v>0</v>
      </c>
      <c r="BJ125" s="112" t="s">
        <v>544</v>
      </c>
      <c r="BK125" s="195">
        <f>ROUND(I125*H125,2)</f>
        <v>0</v>
      </c>
      <c r="BL125" s="112" t="s">
        <v>863</v>
      </c>
      <c r="BM125" s="194" t="s">
        <v>3834</v>
      </c>
    </row>
    <row r="126" spans="2:65" s="119" customFormat="1" ht="19.5" x14ac:dyDescent="0.25">
      <c r="B126" s="120"/>
      <c r="D126" s="196" t="s">
        <v>865</v>
      </c>
      <c r="F126" s="197" t="s">
        <v>903</v>
      </c>
      <c r="L126" s="120"/>
      <c r="M126" s="198"/>
      <c r="T126" s="199"/>
      <c r="AT126" s="112" t="s">
        <v>865</v>
      </c>
      <c r="AU126" s="112" t="s">
        <v>240</v>
      </c>
    </row>
    <row r="127" spans="2:65" s="119" customFormat="1" x14ac:dyDescent="0.25">
      <c r="B127" s="120"/>
      <c r="D127" s="200" t="s">
        <v>867</v>
      </c>
      <c r="F127" s="472" t="s">
        <v>904</v>
      </c>
      <c r="L127" s="120"/>
      <c r="M127" s="198"/>
      <c r="T127" s="199"/>
      <c r="AT127" s="112" t="s">
        <v>867</v>
      </c>
      <c r="AU127" s="112" t="s">
        <v>240</v>
      </c>
    </row>
    <row r="128" spans="2:65" s="202" customFormat="1" ht="11.25" x14ac:dyDescent="0.25">
      <c r="B128" s="203"/>
      <c r="D128" s="196" t="s">
        <v>869</v>
      </c>
      <c r="E128" s="204" t="s">
        <v>792</v>
      </c>
      <c r="F128" s="205" t="s">
        <v>3828</v>
      </c>
      <c r="H128" s="206">
        <v>29.92</v>
      </c>
      <c r="L128" s="203"/>
      <c r="M128" s="207"/>
      <c r="T128" s="208"/>
      <c r="AT128" s="204" t="s">
        <v>869</v>
      </c>
      <c r="AU128" s="204" t="s">
        <v>240</v>
      </c>
      <c r="AV128" s="202" t="s">
        <v>240</v>
      </c>
      <c r="AW128" s="202" t="s">
        <v>871</v>
      </c>
      <c r="AX128" s="202" t="s">
        <v>857</v>
      </c>
      <c r="AY128" s="204" t="s">
        <v>858</v>
      </c>
    </row>
    <row r="129" spans="2:65" s="119" customFormat="1" ht="24.2" customHeight="1" x14ac:dyDescent="0.25">
      <c r="B129" s="120"/>
      <c r="C129" s="418" t="s">
        <v>901</v>
      </c>
      <c r="D129" s="418" t="s">
        <v>512</v>
      </c>
      <c r="E129" s="419" t="s">
        <v>64</v>
      </c>
      <c r="F129" s="420" t="s">
        <v>65</v>
      </c>
      <c r="G129" s="421" t="s">
        <v>66</v>
      </c>
      <c r="H129" s="422">
        <v>67.072999999999993</v>
      </c>
      <c r="I129" s="423"/>
      <c r="J129" s="423">
        <f>ROUND(I129*H129,2)</f>
        <v>0</v>
      </c>
      <c r="K129" s="420" t="s">
        <v>862</v>
      </c>
      <c r="L129" s="120"/>
      <c r="M129" s="190" t="s">
        <v>792</v>
      </c>
      <c r="N129" s="191" t="s">
        <v>809</v>
      </c>
      <c r="O129" s="192">
        <v>2.5000000000000001E-2</v>
      </c>
      <c r="P129" s="192">
        <f>O129*H129</f>
        <v>1.676825</v>
      </c>
      <c r="Q129" s="192">
        <v>0</v>
      </c>
      <c r="R129" s="192">
        <f>Q129*H129</f>
        <v>0</v>
      </c>
      <c r="S129" s="192">
        <v>0</v>
      </c>
      <c r="T129" s="193">
        <f>S129*H129</f>
        <v>0</v>
      </c>
      <c r="AR129" s="194" t="s">
        <v>863</v>
      </c>
      <c r="AT129" s="194" t="s">
        <v>512</v>
      </c>
      <c r="AU129" s="194" t="s">
        <v>240</v>
      </c>
      <c r="AY129" s="112" t="s">
        <v>858</v>
      </c>
      <c r="BE129" s="195">
        <f>IF(N129="základní",J129,0)</f>
        <v>0</v>
      </c>
      <c r="BF129" s="195">
        <f>IF(N129="snížená",J129,0)</f>
        <v>0</v>
      </c>
      <c r="BG129" s="195">
        <f>IF(N129="zákl. přenesená",J129,0)</f>
        <v>0</v>
      </c>
      <c r="BH129" s="195">
        <f>IF(N129="sníž. přenesená",J129,0)</f>
        <v>0</v>
      </c>
      <c r="BI129" s="195">
        <f>IF(N129="nulová",J129,0)</f>
        <v>0</v>
      </c>
      <c r="BJ129" s="112" t="s">
        <v>544</v>
      </c>
      <c r="BK129" s="195">
        <f>ROUND(I129*H129,2)</f>
        <v>0</v>
      </c>
      <c r="BL129" s="112" t="s">
        <v>863</v>
      </c>
      <c r="BM129" s="194" t="s">
        <v>3835</v>
      </c>
    </row>
    <row r="130" spans="2:65" s="119" customFormat="1" ht="19.5" x14ac:dyDescent="0.25">
      <c r="B130" s="120"/>
      <c r="D130" s="196" t="s">
        <v>865</v>
      </c>
      <c r="F130" s="197" t="s">
        <v>913</v>
      </c>
      <c r="L130" s="120"/>
      <c r="M130" s="198"/>
      <c r="T130" s="199"/>
      <c r="AT130" s="112" t="s">
        <v>865</v>
      </c>
      <c r="AU130" s="112" t="s">
        <v>240</v>
      </c>
    </row>
    <row r="131" spans="2:65" s="119" customFormat="1" x14ac:dyDescent="0.25">
      <c r="B131" s="120"/>
      <c r="D131" s="200" t="s">
        <v>867</v>
      </c>
      <c r="F131" s="472" t="s">
        <v>914</v>
      </c>
      <c r="L131" s="120"/>
      <c r="M131" s="198"/>
      <c r="T131" s="199"/>
      <c r="AT131" s="112" t="s">
        <v>867</v>
      </c>
      <c r="AU131" s="112" t="s">
        <v>240</v>
      </c>
    </row>
    <row r="132" spans="2:65" s="202" customFormat="1" ht="11.25" x14ac:dyDescent="0.25">
      <c r="B132" s="203"/>
      <c r="D132" s="196" t="s">
        <v>869</v>
      </c>
      <c r="E132" s="204" t="s">
        <v>792</v>
      </c>
      <c r="F132" s="205" t="s">
        <v>3836</v>
      </c>
      <c r="H132" s="206">
        <v>67.072999999999993</v>
      </c>
      <c r="L132" s="203"/>
      <c r="M132" s="207"/>
      <c r="T132" s="208"/>
      <c r="AT132" s="204" t="s">
        <v>869</v>
      </c>
      <c r="AU132" s="204" t="s">
        <v>240</v>
      </c>
      <c r="AV132" s="202" t="s">
        <v>240</v>
      </c>
      <c r="AW132" s="202" t="s">
        <v>871</v>
      </c>
      <c r="AX132" s="202" t="s">
        <v>857</v>
      </c>
      <c r="AY132" s="204" t="s">
        <v>858</v>
      </c>
    </row>
    <row r="133" spans="2:65" s="171" customFormat="1" ht="22.9" customHeight="1" x14ac:dyDescent="0.2">
      <c r="B133" s="172"/>
      <c r="D133" s="173" t="s">
        <v>854</v>
      </c>
      <c r="E133" s="181" t="s">
        <v>240</v>
      </c>
      <c r="F133" s="181" t="s">
        <v>916</v>
      </c>
      <c r="J133" s="182">
        <f>BK133</f>
        <v>0</v>
      </c>
      <c r="L133" s="172"/>
      <c r="M133" s="176"/>
      <c r="P133" s="177">
        <f>SUM(P134:P179)</f>
        <v>166.546357</v>
      </c>
      <c r="R133" s="177">
        <f>SUM(R134:R179)</f>
        <v>170.24459998000003</v>
      </c>
      <c r="T133" s="178">
        <f>SUM(T134:T179)</f>
        <v>0</v>
      </c>
      <c r="AR133" s="173" t="s">
        <v>544</v>
      </c>
      <c r="AT133" s="179" t="s">
        <v>854</v>
      </c>
      <c r="AU133" s="179" t="s">
        <v>544</v>
      </c>
      <c r="AY133" s="173" t="s">
        <v>858</v>
      </c>
      <c r="BK133" s="180">
        <f>SUM(BK134:BK179)</f>
        <v>0</v>
      </c>
    </row>
    <row r="134" spans="2:65" s="119" customFormat="1" ht="24.2" customHeight="1" x14ac:dyDescent="0.25">
      <c r="B134" s="120"/>
      <c r="C134" s="418" t="s">
        <v>905</v>
      </c>
      <c r="D134" s="418" t="s">
        <v>512</v>
      </c>
      <c r="E134" s="419" t="s">
        <v>963</v>
      </c>
      <c r="F134" s="420" t="s">
        <v>964</v>
      </c>
      <c r="G134" s="421" t="s">
        <v>51</v>
      </c>
      <c r="H134" s="422">
        <v>26.829000000000001</v>
      </c>
      <c r="I134" s="423"/>
      <c r="J134" s="423">
        <f>ROUND(I134*H134,2)</f>
        <v>0</v>
      </c>
      <c r="K134" s="420" t="s">
        <v>862</v>
      </c>
      <c r="L134" s="120"/>
      <c r="M134" s="190" t="s">
        <v>792</v>
      </c>
      <c r="N134" s="191" t="s">
        <v>809</v>
      </c>
      <c r="O134" s="192">
        <v>0.98499999999999999</v>
      </c>
      <c r="P134" s="192">
        <f>O134*H134</f>
        <v>26.426565</v>
      </c>
      <c r="Q134" s="192">
        <v>2.16</v>
      </c>
      <c r="R134" s="192">
        <f>Q134*H134</f>
        <v>57.950640000000007</v>
      </c>
      <c r="S134" s="192">
        <v>0</v>
      </c>
      <c r="T134" s="193">
        <f>S134*H134</f>
        <v>0</v>
      </c>
      <c r="AR134" s="194" t="s">
        <v>863</v>
      </c>
      <c r="AT134" s="194" t="s">
        <v>512</v>
      </c>
      <c r="AU134" s="194" t="s">
        <v>240</v>
      </c>
      <c r="AY134" s="112" t="s">
        <v>858</v>
      </c>
      <c r="BE134" s="195">
        <f>IF(N134="základní",J134,0)</f>
        <v>0</v>
      </c>
      <c r="BF134" s="195">
        <f>IF(N134="snížená",J134,0)</f>
        <v>0</v>
      </c>
      <c r="BG134" s="195">
        <f>IF(N134="zákl. přenesená",J134,0)</f>
        <v>0</v>
      </c>
      <c r="BH134" s="195">
        <f>IF(N134="sníž. přenesená",J134,0)</f>
        <v>0</v>
      </c>
      <c r="BI134" s="195">
        <f>IF(N134="nulová",J134,0)</f>
        <v>0</v>
      </c>
      <c r="BJ134" s="112" t="s">
        <v>544</v>
      </c>
      <c r="BK134" s="195">
        <f>ROUND(I134*H134,2)</f>
        <v>0</v>
      </c>
      <c r="BL134" s="112" t="s">
        <v>863</v>
      </c>
      <c r="BM134" s="194" t="s">
        <v>3837</v>
      </c>
    </row>
    <row r="135" spans="2:65" s="119" customFormat="1" ht="19.5" x14ac:dyDescent="0.25">
      <c r="B135" s="120"/>
      <c r="D135" s="196" t="s">
        <v>865</v>
      </c>
      <c r="F135" s="197" t="s">
        <v>966</v>
      </c>
      <c r="L135" s="120"/>
      <c r="M135" s="198"/>
      <c r="T135" s="199"/>
      <c r="AT135" s="112" t="s">
        <v>865</v>
      </c>
      <c r="AU135" s="112" t="s">
        <v>240</v>
      </c>
    </row>
    <row r="136" spans="2:65" s="119" customFormat="1" x14ac:dyDescent="0.25">
      <c r="B136" s="120"/>
      <c r="D136" s="200" t="s">
        <v>867</v>
      </c>
      <c r="F136" s="472" t="s">
        <v>967</v>
      </c>
      <c r="L136" s="120"/>
      <c r="M136" s="198"/>
      <c r="T136" s="199"/>
      <c r="AT136" s="112" t="s">
        <v>867</v>
      </c>
      <c r="AU136" s="112" t="s">
        <v>240</v>
      </c>
    </row>
    <row r="137" spans="2:65" s="202" customFormat="1" ht="11.25" x14ac:dyDescent="0.25">
      <c r="B137" s="203"/>
      <c r="D137" s="196" t="s">
        <v>869</v>
      </c>
      <c r="E137" s="204" t="s">
        <v>792</v>
      </c>
      <c r="F137" s="205" t="s">
        <v>6527</v>
      </c>
      <c r="H137" s="206">
        <v>26.829000000000001</v>
      </c>
      <c r="L137" s="203"/>
      <c r="M137" s="207"/>
      <c r="T137" s="208"/>
      <c r="AT137" s="204" t="s">
        <v>869</v>
      </c>
      <c r="AU137" s="204" t="s">
        <v>240</v>
      </c>
      <c r="AV137" s="202" t="s">
        <v>240</v>
      </c>
      <c r="AW137" s="202" t="s">
        <v>871</v>
      </c>
      <c r="AX137" s="202" t="s">
        <v>857</v>
      </c>
      <c r="AY137" s="204" t="s">
        <v>858</v>
      </c>
    </row>
    <row r="138" spans="2:65" s="119" customFormat="1" ht="24.2" customHeight="1" x14ac:dyDescent="0.25">
      <c r="B138" s="120"/>
      <c r="C138" s="418" t="s">
        <v>911</v>
      </c>
      <c r="D138" s="418" t="s">
        <v>512</v>
      </c>
      <c r="E138" s="419" t="s">
        <v>3838</v>
      </c>
      <c r="F138" s="420" t="s">
        <v>3839</v>
      </c>
      <c r="G138" s="421" t="s">
        <v>51</v>
      </c>
      <c r="H138" s="422">
        <v>11.925000000000001</v>
      </c>
      <c r="I138" s="423"/>
      <c r="J138" s="423">
        <f>ROUND(I138*H138,2)</f>
        <v>0</v>
      </c>
      <c r="K138" s="420" t="s">
        <v>862</v>
      </c>
      <c r="L138" s="120"/>
      <c r="M138" s="190" t="s">
        <v>792</v>
      </c>
      <c r="N138" s="191" t="s">
        <v>809</v>
      </c>
      <c r="O138" s="192">
        <v>0.629</v>
      </c>
      <c r="P138" s="192">
        <f>O138*H138</f>
        <v>7.5008250000000007</v>
      </c>
      <c r="Q138" s="192">
        <v>2.5018699999999998</v>
      </c>
      <c r="R138" s="192">
        <f>Q138*H138</f>
        <v>29.834799749999998</v>
      </c>
      <c r="S138" s="192">
        <v>0</v>
      </c>
      <c r="T138" s="193">
        <f>S138*H138</f>
        <v>0</v>
      </c>
      <c r="AR138" s="194" t="s">
        <v>863</v>
      </c>
      <c r="AT138" s="194" t="s">
        <v>512</v>
      </c>
      <c r="AU138" s="194" t="s">
        <v>240</v>
      </c>
      <c r="AY138" s="112" t="s">
        <v>858</v>
      </c>
      <c r="BE138" s="195">
        <f>IF(N138="základní",J138,0)</f>
        <v>0</v>
      </c>
      <c r="BF138" s="195">
        <f>IF(N138="snížená",J138,0)</f>
        <v>0</v>
      </c>
      <c r="BG138" s="195">
        <f>IF(N138="zákl. přenesená",J138,0)</f>
        <v>0</v>
      </c>
      <c r="BH138" s="195">
        <f>IF(N138="sníž. přenesená",J138,0)</f>
        <v>0</v>
      </c>
      <c r="BI138" s="195">
        <f>IF(N138="nulová",J138,0)</f>
        <v>0</v>
      </c>
      <c r="BJ138" s="112" t="s">
        <v>544</v>
      </c>
      <c r="BK138" s="195">
        <f>ROUND(I138*H138,2)</f>
        <v>0</v>
      </c>
      <c r="BL138" s="112" t="s">
        <v>863</v>
      </c>
      <c r="BM138" s="194" t="s">
        <v>3840</v>
      </c>
    </row>
    <row r="139" spans="2:65" s="119" customFormat="1" ht="19.5" x14ac:dyDescent="0.25">
      <c r="B139" s="120"/>
      <c r="D139" s="196" t="s">
        <v>865</v>
      </c>
      <c r="F139" s="197" t="s">
        <v>3841</v>
      </c>
      <c r="L139" s="120"/>
      <c r="M139" s="198"/>
      <c r="T139" s="199"/>
      <c r="AT139" s="112" t="s">
        <v>865</v>
      </c>
      <c r="AU139" s="112" t="s">
        <v>240</v>
      </c>
    </row>
    <row r="140" spans="2:65" s="119" customFormat="1" x14ac:dyDescent="0.25">
      <c r="B140" s="120"/>
      <c r="D140" s="200" t="s">
        <v>867</v>
      </c>
      <c r="F140" s="472" t="s">
        <v>3842</v>
      </c>
      <c r="L140" s="120"/>
      <c r="M140" s="198"/>
      <c r="T140" s="199"/>
      <c r="AT140" s="112" t="s">
        <v>867</v>
      </c>
      <c r="AU140" s="112" t="s">
        <v>240</v>
      </c>
    </row>
    <row r="141" spans="2:65" s="202" customFormat="1" ht="11.25" x14ac:dyDescent="0.25">
      <c r="B141" s="203"/>
      <c r="D141" s="196" t="s">
        <v>869</v>
      </c>
      <c r="E141" s="204" t="s">
        <v>792</v>
      </c>
      <c r="F141" s="205" t="s">
        <v>3843</v>
      </c>
      <c r="H141" s="206">
        <v>11.925000000000001</v>
      </c>
      <c r="L141" s="203"/>
      <c r="M141" s="207"/>
      <c r="T141" s="208"/>
      <c r="AT141" s="204" t="s">
        <v>869</v>
      </c>
      <c r="AU141" s="204" t="s">
        <v>240</v>
      </c>
      <c r="AV141" s="202" t="s">
        <v>240</v>
      </c>
      <c r="AW141" s="202" t="s">
        <v>871</v>
      </c>
      <c r="AX141" s="202" t="s">
        <v>857</v>
      </c>
      <c r="AY141" s="204" t="s">
        <v>858</v>
      </c>
    </row>
    <row r="142" spans="2:65" s="119" customFormat="1" ht="16.5" customHeight="1" x14ac:dyDescent="0.25">
      <c r="B142" s="120"/>
      <c r="C142" s="418" t="s">
        <v>917</v>
      </c>
      <c r="D142" s="418" t="s">
        <v>512</v>
      </c>
      <c r="E142" s="419" t="s">
        <v>979</v>
      </c>
      <c r="F142" s="420" t="s">
        <v>980</v>
      </c>
      <c r="G142" s="421" t="s">
        <v>66</v>
      </c>
      <c r="H142" s="422">
        <v>10.8</v>
      </c>
      <c r="I142" s="423"/>
      <c r="J142" s="423">
        <f>ROUND(I142*H142,2)</f>
        <v>0</v>
      </c>
      <c r="K142" s="420" t="s">
        <v>862</v>
      </c>
      <c r="L142" s="120"/>
      <c r="M142" s="190" t="s">
        <v>792</v>
      </c>
      <c r="N142" s="191" t="s">
        <v>809</v>
      </c>
      <c r="O142" s="192">
        <v>0.35399999999999998</v>
      </c>
      <c r="P142" s="192">
        <f>O142*H142</f>
        <v>3.8231999999999999</v>
      </c>
      <c r="Q142" s="192">
        <v>2.9399999999999999E-3</v>
      </c>
      <c r="R142" s="192">
        <f>Q142*H142</f>
        <v>3.1752000000000002E-2</v>
      </c>
      <c r="S142" s="192">
        <v>0</v>
      </c>
      <c r="T142" s="193">
        <f>S142*H142</f>
        <v>0</v>
      </c>
      <c r="AR142" s="194" t="s">
        <v>863</v>
      </c>
      <c r="AT142" s="194" t="s">
        <v>512</v>
      </c>
      <c r="AU142" s="194" t="s">
        <v>240</v>
      </c>
      <c r="AY142" s="112" t="s">
        <v>858</v>
      </c>
      <c r="BE142" s="195">
        <f>IF(N142="základní",J142,0)</f>
        <v>0</v>
      </c>
      <c r="BF142" s="195">
        <f>IF(N142="snížená",J142,0)</f>
        <v>0</v>
      </c>
      <c r="BG142" s="195">
        <f>IF(N142="zákl. přenesená",J142,0)</f>
        <v>0</v>
      </c>
      <c r="BH142" s="195">
        <f>IF(N142="sníž. přenesená",J142,0)</f>
        <v>0</v>
      </c>
      <c r="BI142" s="195">
        <f>IF(N142="nulová",J142,0)</f>
        <v>0</v>
      </c>
      <c r="BJ142" s="112" t="s">
        <v>544</v>
      </c>
      <c r="BK142" s="195">
        <f>ROUND(I142*H142,2)</f>
        <v>0</v>
      </c>
      <c r="BL142" s="112" t="s">
        <v>863</v>
      </c>
      <c r="BM142" s="194" t="s">
        <v>3844</v>
      </c>
    </row>
    <row r="143" spans="2:65" s="119" customFormat="1" x14ac:dyDescent="0.25">
      <c r="B143" s="120"/>
      <c r="D143" s="196" t="s">
        <v>865</v>
      </c>
      <c r="F143" s="197" t="s">
        <v>982</v>
      </c>
      <c r="L143" s="120"/>
      <c r="M143" s="198"/>
      <c r="T143" s="199"/>
      <c r="AT143" s="112" t="s">
        <v>865</v>
      </c>
      <c r="AU143" s="112" t="s">
        <v>240</v>
      </c>
    </row>
    <row r="144" spans="2:65" s="119" customFormat="1" x14ac:dyDescent="0.25">
      <c r="B144" s="120"/>
      <c r="D144" s="200" t="s">
        <v>867</v>
      </c>
      <c r="F144" s="472" t="s">
        <v>983</v>
      </c>
      <c r="L144" s="120"/>
      <c r="M144" s="198"/>
      <c r="T144" s="199"/>
      <c r="AT144" s="112" t="s">
        <v>867</v>
      </c>
      <c r="AU144" s="112" t="s">
        <v>240</v>
      </c>
    </row>
    <row r="145" spans="2:65" s="119" customFormat="1" ht="16.5" customHeight="1" x14ac:dyDescent="0.25">
      <c r="B145" s="120"/>
      <c r="C145" s="418" t="s">
        <v>924</v>
      </c>
      <c r="D145" s="418" t="s">
        <v>512</v>
      </c>
      <c r="E145" s="419" t="s">
        <v>987</v>
      </c>
      <c r="F145" s="420" t="s">
        <v>988</v>
      </c>
      <c r="G145" s="421" t="s">
        <v>66</v>
      </c>
      <c r="H145" s="422">
        <v>10.8</v>
      </c>
      <c r="I145" s="423"/>
      <c r="J145" s="423">
        <f>ROUND(I145*H145,2)</f>
        <v>0</v>
      </c>
      <c r="K145" s="420" t="s">
        <v>862</v>
      </c>
      <c r="L145" s="120"/>
      <c r="M145" s="190" t="s">
        <v>792</v>
      </c>
      <c r="N145" s="191" t="s">
        <v>809</v>
      </c>
      <c r="O145" s="192">
        <v>0.152</v>
      </c>
      <c r="P145" s="192">
        <f>O145*H145</f>
        <v>1.6416000000000002</v>
      </c>
      <c r="Q145" s="192">
        <v>0</v>
      </c>
      <c r="R145" s="192">
        <f>Q145*H145</f>
        <v>0</v>
      </c>
      <c r="S145" s="192">
        <v>0</v>
      </c>
      <c r="T145" s="193">
        <f>S145*H145</f>
        <v>0</v>
      </c>
      <c r="AR145" s="194" t="s">
        <v>863</v>
      </c>
      <c r="AT145" s="194" t="s">
        <v>512</v>
      </c>
      <c r="AU145" s="194" t="s">
        <v>240</v>
      </c>
      <c r="AY145" s="112" t="s">
        <v>858</v>
      </c>
      <c r="BE145" s="195">
        <f>IF(N145="základní",J145,0)</f>
        <v>0</v>
      </c>
      <c r="BF145" s="195">
        <f>IF(N145="snížená",J145,0)</f>
        <v>0</v>
      </c>
      <c r="BG145" s="195">
        <f>IF(N145="zákl. přenesená",J145,0)</f>
        <v>0</v>
      </c>
      <c r="BH145" s="195">
        <f>IF(N145="sníž. přenesená",J145,0)</f>
        <v>0</v>
      </c>
      <c r="BI145" s="195">
        <f>IF(N145="nulová",J145,0)</f>
        <v>0</v>
      </c>
      <c r="BJ145" s="112" t="s">
        <v>544</v>
      </c>
      <c r="BK145" s="195">
        <f>ROUND(I145*H145,2)</f>
        <v>0</v>
      </c>
      <c r="BL145" s="112" t="s">
        <v>863</v>
      </c>
      <c r="BM145" s="194" t="s">
        <v>3845</v>
      </c>
    </row>
    <row r="146" spans="2:65" s="119" customFormat="1" x14ac:dyDescent="0.25">
      <c r="B146" s="120"/>
      <c r="D146" s="196" t="s">
        <v>865</v>
      </c>
      <c r="F146" s="197" t="s">
        <v>990</v>
      </c>
      <c r="L146" s="120"/>
      <c r="M146" s="198"/>
      <c r="T146" s="199"/>
      <c r="AT146" s="112" t="s">
        <v>865</v>
      </c>
      <c r="AU146" s="112" t="s">
        <v>240</v>
      </c>
    </row>
    <row r="147" spans="2:65" s="119" customFormat="1" x14ac:dyDescent="0.25">
      <c r="B147" s="120"/>
      <c r="D147" s="200" t="s">
        <v>867</v>
      </c>
      <c r="F147" s="472" t="s">
        <v>991</v>
      </c>
      <c r="L147" s="120"/>
      <c r="M147" s="198"/>
      <c r="T147" s="199"/>
      <c r="AT147" s="112" t="s">
        <v>867</v>
      </c>
      <c r="AU147" s="112" t="s">
        <v>240</v>
      </c>
    </row>
    <row r="148" spans="2:65" s="119" customFormat="1" ht="16.5" customHeight="1" x14ac:dyDescent="0.25">
      <c r="B148" s="120"/>
      <c r="C148" s="418" t="s">
        <v>931</v>
      </c>
      <c r="D148" s="418" t="s">
        <v>512</v>
      </c>
      <c r="E148" s="419" t="s">
        <v>3846</v>
      </c>
      <c r="F148" s="420" t="s">
        <v>3847</v>
      </c>
      <c r="G148" s="421" t="s">
        <v>63</v>
      </c>
      <c r="H148" s="422">
        <v>0.78500000000000003</v>
      </c>
      <c r="I148" s="423"/>
      <c r="J148" s="423">
        <f>ROUND(I148*H148,2)</f>
        <v>0</v>
      </c>
      <c r="K148" s="420" t="s">
        <v>862</v>
      </c>
      <c r="L148" s="120"/>
      <c r="M148" s="190" t="s">
        <v>792</v>
      </c>
      <c r="N148" s="191" t="s">
        <v>809</v>
      </c>
      <c r="O148" s="192">
        <v>15.231</v>
      </c>
      <c r="P148" s="192">
        <f>O148*H148</f>
        <v>11.956335000000001</v>
      </c>
      <c r="Q148" s="192">
        <v>1.06277</v>
      </c>
      <c r="R148" s="192">
        <f>Q148*H148</f>
        <v>0.83427445</v>
      </c>
      <c r="S148" s="192">
        <v>0</v>
      </c>
      <c r="T148" s="193">
        <f>S148*H148</f>
        <v>0</v>
      </c>
      <c r="AR148" s="194" t="s">
        <v>863</v>
      </c>
      <c r="AT148" s="194" t="s">
        <v>512</v>
      </c>
      <c r="AU148" s="194" t="s">
        <v>240</v>
      </c>
      <c r="AY148" s="112" t="s">
        <v>858</v>
      </c>
      <c r="BE148" s="195">
        <f>IF(N148="základní",J148,0)</f>
        <v>0</v>
      </c>
      <c r="BF148" s="195">
        <f>IF(N148="snížená",J148,0)</f>
        <v>0</v>
      </c>
      <c r="BG148" s="195">
        <f>IF(N148="zákl. přenesená",J148,0)</f>
        <v>0</v>
      </c>
      <c r="BH148" s="195">
        <f>IF(N148="sníž. přenesená",J148,0)</f>
        <v>0</v>
      </c>
      <c r="BI148" s="195">
        <f>IF(N148="nulová",J148,0)</f>
        <v>0</v>
      </c>
      <c r="BJ148" s="112" t="s">
        <v>544</v>
      </c>
      <c r="BK148" s="195">
        <f>ROUND(I148*H148,2)</f>
        <v>0</v>
      </c>
      <c r="BL148" s="112" t="s">
        <v>863</v>
      </c>
      <c r="BM148" s="194" t="s">
        <v>3848</v>
      </c>
    </row>
    <row r="149" spans="2:65" s="119" customFormat="1" x14ac:dyDescent="0.25">
      <c r="B149" s="120"/>
      <c r="D149" s="196" t="s">
        <v>865</v>
      </c>
      <c r="F149" s="197" t="s">
        <v>3849</v>
      </c>
      <c r="L149" s="120"/>
      <c r="M149" s="198"/>
      <c r="T149" s="199"/>
      <c r="AT149" s="112" t="s">
        <v>865</v>
      </c>
      <c r="AU149" s="112" t="s">
        <v>240</v>
      </c>
    </row>
    <row r="150" spans="2:65" s="119" customFormat="1" x14ac:dyDescent="0.25">
      <c r="B150" s="120"/>
      <c r="D150" s="200" t="s">
        <v>867</v>
      </c>
      <c r="F150" s="472" t="s">
        <v>3850</v>
      </c>
      <c r="L150" s="120"/>
      <c r="M150" s="198"/>
      <c r="T150" s="199"/>
      <c r="AT150" s="112" t="s">
        <v>867</v>
      </c>
      <c r="AU150" s="112" t="s">
        <v>240</v>
      </c>
    </row>
    <row r="151" spans="2:65" s="202" customFormat="1" ht="11.25" x14ac:dyDescent="0.25">
      <c r="B151" s="203"/>
      <c r="D151" s="196" t="s">
        <v>869</v>
      </c>
      <c r="E151" s="204" t="s">
        <v>792</v>
      </c>
      <c r="F151" s="205" t="s">
        <v>3851</v>
      </c>
      <c r="H151" s="206">
        <v>785.06299999999999</v>
      </c>
      <c r="L151" s="203"/>
      <c r="M151" s="207"/>
      <c r="T151" s="208"/>
      <c r="AT151" s="204" t="s">
        <v>869</v>
      </c>
      <c r="AU151" s="204" t="s">
        <v>240</v>
      </c>
      <c r="AV151" s="202" t="s">
        <v>240</v>
      </c>
      <c r="AW151" s="202" t="s">
        <v>871</v>
      </c>
      <c r="AX151" s="202" t="s">
        <v>857</v>
      </c>
      <c r="AY151" s="204" t="s">
        <v>858</v>
      </c>
    </row>
    <row r="152" spans="2:65" s="202" customFormat="1" ht="11.25" x14ac:dyDescent="0.25">
      <c r="B152" s="203"/>
      <c r="D152" s="196" t="s">
        <v>869</v>
      </c>
      <c r="F152" s="205" t="s">
        <v>3852</v>
      </c>
      <c r="H152" s="206">
        <v>0.78500000000000003</v>
      </c>
      <c r="L152" s="203"/>
      <c r="M152" s="207"/>
      <c r="T152" s="208"/>
      <c r="AT152" s="204" t="s">
        <v>869</v>
      </c>
      <c r="AU152" s="204" t="s">
        <v>240</v>
      </c>
      <c r="AV152" s="202" t="s">
        <v>240</v>
      </c>
      <c r="AW152" s="202" t="s">
        <v>787</v>
      </c>
      <c r="AX152" s="202" t="s">
        <v>544</v>
      </c>
      <c r="AY152" s="204" t="s">
        <v>858</v>
      </c>
    </row>
    <row r="153" spans="2:65" s="119" customFormat="1" ht="24.2" customHeight="1" x14ac:dyDescent="0.25">
      <c r="B153" s="120"/>
      <c r="C153" s="418" t="s">
        <v>937</v>
      </c>
      <c r="D153" s="418" t="s">
        <v>512</v>
      </c>
      <c r="E153" s="419" t="s">
        <v>3853</v>
      </c>
      <c r="F153" s="420" t="s">
        <v>3854</v>
      </c>
      <c r="G153" s="421" t="s">
        <v>51</v>
      </c>
      <c r="H153" s="422">
        <v>26.391999999999999</v>
      </c>
      <c r="I153" s="423"/>
      <c r="J153" s="423">
        <f>ROUND(I153*H153,2)</f>
        <v>0</v>
      </c>
      <c r="K153" s="420" t="s">
        <v>862</v>
      </c>
      <c r="L153" s="120"/>
      <c r="M153" s="190" t="s">
        <v>792</v>
      </c>
      <c r="N153" s="191" t="s">
        <v>809</v>
      </c>
      <c r="O153" s="192">
        <v>0.629</v>
      </c>
      <c r="P153" s="192">
        <f>O153*H153</f>
        <v>16.600567999999999</v>
      </c>
      <c r="Q153" s="192">
        <v>2.5018699999999998</v>
      </c>
      <c r="R153" s="192">
        <f>Q153*H153</f>
        <v>66.02935303999999</v>
      </c>
      <c r="S153" s="192">
        <v>0</v>
      </c>
      <c r="T153" s="193">
        <f>S153*H153</f>
        <v>0</v>
      </c>
      <c r="AR153" s="194" t="s">
        <v>863</v>
      </c>
      <c r="AT153" s="194" t="s">
        <v>512</v>
      </c>
      <c r="AU153" s="194" t="s">
        <v>240</v>
      </c>
      <c r="AY153" s="112" t="s">
        <v>858</v>
      </c>
      <c r="BE153" s="195">
        <f>IF(N153="základní",J153,0)</f>
        <v>0</v>
      </c>
      <c r="BF153" s="195">
        <f>IF(N153="snížená",J153,0)</f>
        <v>0</v>
      </c>
      <c r="BG153" s="195">
        <f>IF(N153="zákl. přenesená",J153,0)</f>
        <v>0</v>
      </c>
      <c r="BH153" s="195">
        <f>IF(N153="sníž. přenesená",J153,0)</f>
        <v>0</v>
      </c>
      <c r="BI153" s="195">
        <f>IF(N153="nulová",J153,0)</f>
        <v>0</v>
      </c>
      <c r="BJ153" s="112" t="s">
        <v>544</v>
      </c>
      <c r="BK153" s="195">
        <f>ROUND(I153*H153,2)</f>
        <v>0</v>
      </c>
      <c r="BL153" s="112" t="s">
        <v>863</v>
      </c>
      <c r="BM153" s="194" t="s">
        <v>3855</v>
      </c>
    </row>
    <row r="154" spans="2:65" s="119" customFormat="1" ht="19.5" x14ac:dyDescent="0.25">
      <c r="B154" s="120"/>
      <c r="D154" s="196" t="s">
        <v>865</v>
      </c>
      <c r="F154" s="197" t="s">
        <v>3856</v>
      </c>
      <c r="L154" s="120"/>
      <c r="M154" s="198"/>
      <c r="T154" s="199"/>
      <c r="AT154" s="112" t="s">
        <v>865</v>
      </c>
      <c r="AU154" s="112" t="s">
        <v>240</v>
      </c>
    </row>
    <row r="155" spans="2:65" s="119" customFormat="1" x14ac:dyDescent="0.25">
      <c r="B155" s="120"/>
      <c r="D155" s="200" t="s">
        <v>867</v>
      </c>
      <c r="F155" s="472" t="s">
        <v>3857</v>
      </c>
      <c r="L155" s="120"/>
      <c r="M155" s="198"/>
      <c r="T155" s="199"/>
      <c r="AT155" s="112" t="s">
        <v>867</v>
      </c>
      <c r="AU155" s="112" t="s">
        <v>240</v>
      </c>
    </row>
    <row r="156" spans="2:65" s="202" customFormat="1" ht="11.25" x14ac:dyDescent="0.25">
      <c r="B156" s="203"/>
      <c r="D156" s="196" t="s">
        <v>869</v>
      </c>
      <c r="E156" s="204" t="s">
        <v>792</v>
      </c>
      <c r="F156" s="205" t="s">
        <v>3858</v>
      </c>
      <c r="H156" s="206">
        <v>8.7360000000000007</v>
      </c>
      <c r="L156" s="203"/>
      <c r="M156" s="207"/>
      <c r="T156" s="208"/>
      <c r="AT156" s="204" t="s">
        <v>869</v>
      </c>
      <c r="AU156" s="204" t="s">
        <v>240</v>
      </c>
      <c r="AV156" s="202" t="s">
        <v>240</v>
      </c>
      <c r="AW156" s="202" t="s">
        <v>871</v>
      </c>
      <c r="AX156" s="202" t="s">
        <v>857</v>
      </c>
      <c r="AY156" s="204" t="s">
        <v>858</v>
      </c>
    </row>
    <row r="157" spans="2:65" s="202" customFormat="1" ht="11.25" x14ac:dyDescent="0.25">
      <c r="B157" s="203"/>
      <c r="D157" s="196" t="s">
        <v>869</v>
      </c>
      <c r="E157" s="204" t="s">
        <v>792</v>
      </c>
      <c r="F157" s="205" t="s">
        <v>3859</v>
      </c>
      <c r="H157" s="206">
        <v>9.8559999999999999</v>
      </c>
      <c r="L157" s="203"/>
      <c r="M157" s="207"/>
      <c r="T157" s="208"/>
      <c r="AT157" s="204" t="s">
        <v>869</v>
      </c>
      <c r="AU157" s="204" t="s">
        <v>240</v>
      </c>
      <c r="AV157" s="202" t="s">
        <v>240</v>
      </c>
      <c r="AW157" s="202" t="s">
        <v>871</v>
      </c>
      <c r="AX157" s="202" t="s">
        <v>857</v>
      </c>
      <c r="AY157" s="204" t="s">
        <v>858</v>
      </c>
    </row>
    <row r="158" spans="2:65" s="202" customFormat="1" ht="11.25" x14ac:dyDescent="0.25">
      <c r="B158" s="203"/>
      <c r="D158" s="196" t="s">
        <v>869</v>
      </c>
      <c r="E158" s="204" t="s">
        <v>792</v>
      </c>
      <c r="F158" s="205" t="s">
        <v>3860</v>
      </c>
      <c r="H158" s="206">
        <v>7.8</v>
      </c>
      <c r="L158" s="203"/>
      <c r="M158" s="207"/>
      <c r="T158" s="208"/>
      <c r="AT158" s="204" t="s">
        <v>869</v>
      </c>
      <c r="AU158" s="204" t="s">
        <v>240</v>
      </c>
      <c r="AV158" s="202" t="s">
        <v>240</v>
      </c>
      <c r="AW158" s="202" t="s">
        <v>871</v>
      </c>
      <c r="AX158" s="202" t="s">
        <v>857</v>
      </c>
      <c r="AY158" s="204" t="s">
        <v>858</v>
      </c>
    </row>
    <row r="159" spans="2:65" s="119" customFormat="1" ht="16.5" customHeight="1" x14ac:dyDescent="0.25">
      <c r="B159" s="120"/>
      <c r="C159" s="418" t="s">
        <v>944</v>
      </c>
      <c r="D159" s="418" t="s">
        <v>512</v>
      </c>
      <c r="E159" s="419" t="s">
        <v>68</v>
      </c>
      <c r="F159" s="420" t="s">
        <v>69</v>
      </c>
      <c r="G159" s="421" t="s">
        <v>66</v>
      </c>
      <c r="H159" s="422">
        <v>5</v>
      </c>
      <c r="I159" s="423"/>
      <c r="J159" s="423">
        <f>ROUND(I159*H159,2)</f>
        <v>0</v>
      </c>
      <c r="K159" s="420" t="s">
        <v>862</v>
      </c>
      <c r="L159" s="120"/>
      <c r="M159" s="190" t="s">
        <v>792</v>
      </c>
      <c r="N159" s="191" t="s">
        <v>809</v>
      </c>
      <c r="O159" s="192">
        <v>0.247</v>
      </c>
      <c r="P159" s="192">
        <f>O159*H159</f>
        <v>1.2349999999999999</v>
      </c>
      <c r="Q159" s="192">
        <v>2.6900000000000001E-3</v>
      </c>
      <c r="R159" s="192">
        <f>Q159*H159</f>
        <v>1.345E-2</v>
      </c>
      <c r="S159" s="192">
        <v>0</v>
      </c>
      <c r="T159" s="193">
        <f>S159*H159</f>
        <v>0</v>
      </c>
      <c r="AR159" s="194" t="s">
        <v>863</v>
      </c>
      <c r="AT159" s="194" t="s">
        <v>512</v>
      </c>
      <c r="AU159" s="194" t="s">
        <v>240</v>
      </c>
      <c r="AY159" s="112" t="s">
        <v>858</v>
      </c>
      <c r="BE159" s="195">
        <f>IF(N159="základní",J159,0)</f>
        <v>0</v>
      </c>
      <c r="BF159" s="195">
        <f>IF(N159="snížená",J159,0)</f>
        <v>0</v>
      </c>
      <c r="BG159" s="195">
        <f>IF(N159="zákl. přenesená",J159,0)</f>
        <v>0</v>
      </c>
      <c r="BH159" s="195">
        <f>IF(N159="sníž. přenesená",J159,0)</f>
        <v>0</v>
      </c>
      <c r="BI159" s="195">
        <f>IF(N159="nulová",J159,0)</f>
        <v>0</v>
      </c>
      <c r="BJ159" s="112" t="s">
        <v>544</v>
      </c>
      <c r="BK159" s="195">
        <f>ROUND(I159*H159,2)</f>
        <v>0</v>
      </c>
      <c r="BL159" s="112" t="s">
        <v>863</v>
      </c>
      <c r="BM159" s="194" t="s">
        <v>3861</v>
      </c>
    </row>
    <row r="160" spans="2:65" s="119" customFormat="1" x14ac:dyDescent="0.25">
      <c r="B160" s="120"/>
      <c r="D160" s="196" t="s">
        <v>865</v>
      </c>
      <c r="F160" s="197" t="s">
        <v>1014</v>
      </c>
      <c r="L160" s="120"/>
      <c r="M160" s="198"/>
      <c r="T160" s="199"/>
      <c r="AT160" s="112" t="s">
        <v>865</v>
      </c>
      <c r="AU160" s="112" t="s">
        <v>240</v>
      </c>
    </row>
    <row r="161" spans="2:65" s="119" customFormat="1" x14ac:dyDescent="0.25">
      <c r="B161" s="120"/>
      <c r="D161" s="200" t="s">
        <v>867</v>
      </c>
      <c r="F161" s="472" t="s">
        <v>1015</v>
      </c>
      <c r="L161" s="120"/>
      <c r="M161" s="198"/>
      <c r="T161" s="199"/>
      <c r="AT161" s="112" t="s">
        <v>867</v>
      </c>
      <c r="AU161" s="112" t="s">
        <v>240</v>
      </c>
    </row>
    <row r="162" spans="2:65" s="119" customFormat="1" ht="16.5" customHeight="1" x14ac:dyDescent="0.25">
      <c r="B162" s="120"/>
      <c r="C162" s="418" t="s">
        <v>950</v>
      </c>
      <c r="D162" s="418" t="s">
        <v>512</v>
      </c>
      <c r="E162" s="419" t="s">
        <v>70</v>
      </c>
      <c r="F162" s="420" t="s">
        <v>71</v>
      </c>
      <c r="G162" s="421" t="s">
        <v>66</v>
      </c>
      <c r="H162" s="422">
        <v>5</v>
      </c>
      <c r="I162" s="423"/>
      <c r="J162" s="423">
        <f>ROUND(I162*H162,2)</f>
        <v>0</v>
      </c>
      <c r="K162" s="420" t="s">
        <v>862</v>
      </c>
      <c r="L162" s="120"/>
      <c r="M162" s="190" t="s">
        <v>792</v>
      </c>
      <c r="N162" s="191" t="s">
        <v>809</v>
      </c>
      <c r="O162" s="192">
        <v>8.3000000000000004E-2</v>
      </c>
      <c r="P162" s="192">
        <f>O162*H162</f>
        <v>0.41500000000000004</v>
      </c>
      <c r="Q162" s="192">
        <v>0</v>
      </c>
      <c r="R162" s="192">
        <f>Q162*H162</f>
        <v>0</v>
      </c>
      <c r="S162" s="192">
        <v>0</v>
      </c>
      <c r="T162" s="193">
        <f>S162*H162</f>
        <v>0</v>
      </c>
      <c r="AR162" s="194" t="s">
        <v>863</v>
      </c>
      <c r="AT162" s="194" t="s">
        <v>512</v>
      </c>
      <c r="AU162" s="194" t="s">
        <v>240</v>
      </c>
      <c r="AY162" s="112" t="s">
        <v>858</v>
      </c>
      <c r="BE162" s="195">
        <f>IF(N162="základní",J162,0)</f>
        <v>0</v>
      </c>
      <c r="BF162" s="195">
        <f>IF(N162="snížená",J162,0)</f>
        <v>0</v>
      </c>
      <c r="BG162" s="195">
        <f>IF(N162="zákl. přenesená",J162,0)</f>
        <v>0</v>
      </c>
      <c r="BH162" s="195">
        <f>IF(N162="sníž. přenesená",J162,0)</f>
        <v>0</v>
      </c>
      <c r="BI162" s="195">
        <f>IF(N162="nulová",J162,0)</f>
        <v>0</v>
      </c>
      <c r="BJ162" s="112" t="s">
        <v>544</v>
      </c>
      <c r="BK162" s="195">
        <f>ROUND(I162*H162,2)</f>
        <v>0</v>
      </c>
      <c r="BL162" s="112" t="s">
        <v>863</v>
      </c>
      <c r="BM162" s="194" t="s">
        <v>3862</v>
      </c>
    </row>
    <row r="163" spans="2:65" s="119" customFormat="1" x14ac:dyDescent="0.25">
      <c r="B163" s="120"/>
      <c r="D163" s="196" t="s">
        <v>865</v>
      </c>
      <c r="F163" s="197" t="s">
        <v>1019</v>
      </c>
      <c r="L163" s="120"/>
      <c r="M163" s="198"/>
      <c r="T163" s="199"/>
      <c r="AT163" s="112" t="s">
        <v>865</v>
      </c>
      <c r="AU163" s="112" t="s">
        <v>240</v>
      </c>
    </row>
    <row r="164" spans="2:65" s="119" customFormat="1" x14ac:dyDescent="0.25">
      <c r="B164" s="120"/>
      <c r="D164" s="200" t="s">
        <v>867</v>
      </c>
      <c r="F164" s="472" t="s">
        <v>1020</v>
      </c>
      <c r="L164" s="120"/>
      <c r="M164" s="198"/>
      <c r="T164" s="199"/>
      <c r="AT164" s="112" t="s">
        <v>867</v>
      </c>
      <c r="AU164" s="112" t="s">
        <v>240</v>
      </c>
    </row>
    <row r="165" spans="2:65" s="119" customFormat="1" ht="21.75" customHeight="1" x14ac:dyDescent="0.25">
      <c r="B165" s="120"/>
      <c r="C165" s="418" t="s">
        <v>955</v>
      </c>
      <c r="D165" s="418" t="s">
        <v>512</v>
      </c>
      <c r="E165" s="419" t="s">
        <v>72</v>
      </c>
      <c r="F165" s="420" t="s">
        <v>73</v>
      </c>
      <c r="G165" s="421" t="s">
        <v>63</v>
      </c>
      <c r="H165" s="422">
        <v>3.1669999999999998</v>
      </c>
      <c r="I165" s="423"/>
      <c r="J165" s="423">
        <f>ROUND(I165*H165,2)</f>
        <v>0</v>
      </c>
      <c r="K165" s="420" t="s">
        <v>862</v>
      </c>
      <c r="L165" s="120"/>
      <c r="M165" s="190" t="s">
        <v>792</v>
      </c>
      <c r="N165" s="191" t="s">
        <v>809</v>
      </c>
      <c r="O165" s="192">
        <v>23.968</v>
      </c>
      <c r="P165" s="192">
        <f>O165*H165</f>
        <v>75.906655999999998</v>
      </c>
      <c r="Q165" s="192">
        <v>1.0606199999999999</v>
      </c>
      <c r="R165" s="192">
        <f>Q165*H165</f>
        <v>3.3589835399999997</v>
      </c>
      <c r="S165" s="192">
        <v>0</v>
      </c>
      <c r="T165" s="193">
        <f>S165*H165</f>
        <v>0</v>
      </c>
      <c r="AR165" s="194" t="s">
        <v>863</v>
      </c>
      <c r="AT165" s="194" t="s">
        <v>512</v>
      </c>
      <c r="AU165" s="194" t="s">
        <v>240</v>
      </c>
      <c r="AY165" s="112" t="s">
        <v>858</v>
      </c>
      <c r="BE165" s="195">
        <f>IF(N165="základní",J165,0)</f>
        <v>0</v>
      </c>
      <c r="BF165" s="195">
        <f>IF(N165="snížená",J165,0)</f>
        <v>0</v>
      </c>
      <c r="BG165" s="195">
        <f>IF(N165="zákl. přenesená",J165,0)</f>
        <v>0</v>
      </c>
      <c r="BH165" s="195">
        <f>IF(N165="sníž. přenesená",J165,0)</f>
        <v>0</v>
      </c>
      <c r="BI165" s="195">
        <f>IF(N165="nulová",J165,0)</f>
        <v>0</v>
      </c>
      <c r="BJ165" s="112" t="s">
        <v>544</v>
      </c>
      <c r="BK165" s="195">
        <f>ROUND(I165*H165,2)</f>
        <v>0</v>
      </c>
      <c r="BL165" s="112" t="s">
        <v>863</v>
      </c>
      <c r="BM165" s="194" t="s">
        <v>3863</v>
      </c>
    </row>
    <row r="166" spans="2:65" s="119" customFormat="1" x14ac:dyDescent="0.25">
      <c r="B166" s="120"/>
      <c r="D166" s="196" t="s">
        <v>865</v>
      </c>
      <c r="F166" s="197" t="s">
        <v>1023</v>
      </c>
      <c r="L166" s="120"/>
      <c r="M166" s="198"/>
      <c r="T166" s="199"/>
      <c r="AT166" s="112" t="s">
        <v>865</v>
      </c>
      <c r="AU166" s="112" t="s">
        <v>240</v>
      </c>
    </row>
    <row r="167" spans="2:65" s="119" customFormat="1" x14ac:dyDescent="0.25">
      <c r="B167" s="120"/>
      <c r="D167" s="200" t="s">
        <v>867</v>
      </c>
      <c r="F167" s="472" t="s">
        <v>1024</v>
      </c>
      <c r="L167" s="120"/>
      <c r="M167" s="198"/>
      <c r="T167" s="199"/>
      <c r="AT167" s="112" t="s">
        <v>867</v>
      </c>
      <c r="AU167" s="112" t="s">
        <v>240</v>
      </c>
    </row>
    <row r="168" spans="2:65" s="202" customFormat="1" ht="11.25" x14ac:dyDescent="0.25">
      <c r="B168" s="203"/>
      <c r="D168" s="196" t="s">
        <v>869</v>
      </c>
      <c r="E168" s="204" t="s">
        <v>792</v>
      </c>
      <c r="F168" s="205" t="s">
        <v>3864</v>
      </c>
      <c r="H168" s="206">
        <v>3167.04</v>
      </c>
      <c r="L168" s="203"/>
      <c r="M168" s="207"/>
      <c r="T168" s="208"/>
      <c r="AT168" s="204" t="s">
        <v>869</v>
      </c>
      <c r="AU168" s="204" t="s">
        <v>240</v>
      </c>
      <c r="AV168" s="202" t="s">
        <v>240</v>
      </c>
      <c r="AW168" s="202" t="s">
        <v>871</v>
      </c>
      <c r="AX168" s="202" t="s">
        <v>857</v>
      </c>
      <c r="AY168" s="204" t="s">
        <v>858</v>
      </c>
    </row>
    <row r="169" spans="2:65" s="202" customFormat="1" ht="11.25" x14ac:dyDescent="0.25">
      <c r="B169" s="203"/>
      <c r="D169" s="196" t="s">
        <v>869</v>
      </c>
      <c r="F169" s="205" t="s">
        <v>3865</v>
      </c>
      <c r="H169" s="206">
        <v>3.1669999999999998</v>
      </c>
      <c r="L169" s="203"/>
      <c r="M169" s="207"/>
      <c r="T169" s="208"/>
      <c r="AT169" s="204" t="s">
        <v>869</v>
      </c>
      <c r="AU169" s="204" t="s">
        <v>240</v>
      </c>
      <c r="AV169" s="202" t="s">
        <v>240</v>
      </c>
      <c r="AW169" s="202" t="s">
        <v>787</v>
      </c>
      <c r="AX169" s="202" t="s">
        <v>544</v>
      </c>
      <c r="AY169" s="204" t="s">
        <v>858</v>
      </c>
    </row>
    <row r="170" spans="2:65" s="119" customFormat="1" ht="33" customHeight="1" x14ac:dyDescent="0.25">
      <c r="B170" s="120"/>
      <c r="C170" s="418" t="s">
        <v>962</v>
      </c>
      <c r="D170" s="418" t="s">
        <v>512</v>
      </c>
      <c r="E170" s="419" t="s">
        <v>3866</v>
      </c>
      <c r="F170" s="420" t="s">
        <v>3867</v>
      </c>
      <c r="G170" s="421" t="s">
        <v>66</v>
      </c>
      <c r="H170" s="422">
        <v>9.6</v>
      </c>
      <c r="I170" s="423"/>
      <c r="J170" s="423">
        <f>ROUND(I170*H170,2)</f>
        <v>0</v>
      </c>
      <c r="K170" s="420" t="s">
        <v>862</v>
      </c>
      <c r="L170" s="120"/>
      <c r="M170" s="190" t="s">
        <v>792</v>
      </c>
      <c r="N170" s="191" t="s">
        <v>809</v>
      </c>
      <c r="O170" s="192">
        <v>1.5169999999999999</v>
      </c>
      <c r="P170" s="192">
        <f>O170*H170</f>
        <v>14.563199999999998</v>
      </c>
      <c r="Q170" s="192">
        <v>1.2381500000000001</v>
      </c>
      <c r="R170" s="192">
        <f>Q170*H170</f>
        <v>11.886240000000001</v>
      </c>
      <c r="S170" s="192">
        <v>0</v>
      </c>
      <c r="T170" s="193">
        <f>S170*H170</f>
        <v>0</v>
      </c>
      <c r="AR170" s="194" t="s">
        <v>863</v>
      </c>
      <c r="AT170" s="194" t="s">
        <v>512</v>
      </c>
      <c r="AU170" s="194" t="s">
        <v>240</v>
      </c>
      <c r="AY170" s="112" t="s">
        <v>858</v>
      </c>
      <c r="BE170" s="195">
        <f>IF(N170="základní",J170,0)</f>
        <v>0</v>
      </c>
      <c r="BF170" s="195">
        <f>IF(N170="snížená",J170,0)</f>
        <v>0</v>
      </c>
      <c r="BG170" s="195">
        <f>IF(N170="zákl. přenesená",J170,0)</f>
        <v>0</v>
      </c>
      <c r="BH170" s="195">
        <f>IF(N170="sníž. přenesená",J170,0)</f>
        <v>0</v>
      </c>
      <c r="BI170" s="195">
        <f>IF(N170="nulová",J170,0)</f>
        <v>0</v>
      </c>
      <c r="BJ170" s="112" t="s">
        <v>544</v>
      </c>
      <c r="BK170" s="195">
        <f>ROUND(I170*H170,2)</f>
        <v>0</v>
      </c>
      <c r="BL170" s="112" t="s">
        <v>863</v>
      </c>
      <c r="BM170" s="194" t="s">
        <v>3868</v>
      </c>
    </row>
    <row r="171" spans="2:65" s="119" customFormat="1" ht="29.25" x14ac:dyDescent="0.25">
      <c r="B171" s="120"/>
      <c r="D171" s="196" t="s">
        <v>865</v>
      </c>
      <c r="F171" s="197" t="s">
        <v>3869</v>
      </c>
      <c r="L171" s="120"/>
      <c r="M171" s="198"/>
      <c r="T171" s="199"/>
      <c r="AT171" s="112" t="s">
        <v>865</v>
      </c>
      <c r="AU171" s="112" t="s">
        <v>240</v>
      </c>
    </row>
    <row r="172" spans="2:65" s="119" customFormat="1" x14ac:dyDescent="0.25">
      <c r="B172" s="120"/>
      <c r="D172" s="200" t="s">
        <v>867</v>
      </c>
      <c r="F172" s="472" t="s">
        <v>3870</v>
      </c>
      <c r="L172" s="120"/>
      <c r="M172" s="198"/>
      <c r="T172" s="199"/>
      <c r="AT172" s="112" t="s">
        <v>867</v>
      </c>
      <c r="AU172" s="112" t="s">
        <v>240</v>
      </c>
    </row>
    <row r="173" spans="2:65" s="202" customFormat="1" ht="11.25" x14ac:dyDescent="0.25">
      <c r="B173" s="203"/>
      <c r="D173" s="196" t="s">
        <v>869</v>
      </c>
      <c r="E173" s="204" t="s">
        <v>792</v>
      </c>
      <c r="F173" s="205" t="s">
        <v>3871</v>
      </c>
      <c r="H173" s="206">
        <v>5.2</v>
      </c>
      <c r="L173" s="203"/>
      <c r="M173" s="207"/>
      <c r="T173" s="208"/>
      <c r="AT173" s="204" t="s">
        <v>869</v>
      </c>
      <c r="AU173" s="204" t="s">
        <v>240</v>
      </c>
      <c r="AV173" s="202" t="s">
        <v>240</v>
      </c>
      <c r="AW173" s="202" t="s">
        <v>871</v>
      </c>
      <c r="AX173" s="202" t="s">
        <v>857</v>
      </c>
      <c r="AY173" s="204" t="s">
        <v>858</v>
      </c>
    </row>
    <row r="174" spans="2:65" s="202" customFormat="1" ht="11.25" x14ac:dyDescent="0.25">
      <c r="B174" s="203"/>
      <c r="D174" s="196" t="s">
        <v>869</v>
      </c>
      <c r="E174" s="204" t="s">
        <v>792</v>
      </c>
      <c r="F174" s="205" t="s">
        <v>3872</v>
      </c>
      <c r="H174" s="206">
        <v>4.4000000000000004</v>
      </c>
      <c r="L174" s="203"/>
      <c r="M174" s="207"/>
      <c r="T174" s="208"/>
      <c r="AT174" s="204" t="s">
        <v>869</v>
      </c>
      <c r="AU174" s="204" t="s">
        <v>240</v>
      </c>
      <c r="AV174" s="202" t="s">
        <v>240</v>
      </c>
      <c r="AW174" s="202" t="s">
        <v>871</v>
      </c>
      <c r="AX174" s="202" t="s">
        <v>857</v>
      </c>
      <c r="AY174" s="204" t="s">
        <v>858</v>
      </c>
    </row>
    <row r="175" spans="2:65" s="119" customFormat="1" ht="24.2" customHeight="1" x14ac:dyDescent="0.25">
      <c r="B175" s="120"/>
      <c r="C175" s="418" t="s">
        <v>969</v>
      </c>
      <c r="D175" s="418" t="s">
        <v>512</v>
      </c>
      <c r="E175" s="419" t="s">
        <v>1033</v>
      </c>
      <c r="F175" s="420" t="s">
        <v>1034</v>
      </c>
      <c r="G175" s="421" t="s">
        <v>63</v>
      </c>
      <c r="H175" s="422">
        <v>0.28799999999999998</v>
      </c>
      <c r="I175" s="423"/>
      <c r="J175" s="423">
        <f>ROUND(I175*H175,2)</f>
        <v>0</v>
      </c>
      <c r="K175" s="420" t="s">
        <v>862</v>
      </c>
      <c r="L175" s="120"/>
      <c r="M175" s="190" t="s">
        <v>792</v>
      </c>
      <c r="N175" s="191" t="s">
        <v>809</v>
      </c>
      <c r="O175" s="192">
        <v>22.491</v>
      </c>
      <c r="P175" s="192">
        <f>O175*H175</f>
        <v>6.4774079999999996</v>
      </c>
      <c r="Q175" s="192">
        <v>1.0593999999999999</v>
      </c>
      <c r="R175" s="192">
        <f>Q175*H175</f>
        <v>0.30510719999999997</v>
      </c>
      <c r="S175" s="192">
        <v>0</v>
      </c>
      <c r="T175" s="193">
        <f>S175*H175</f>
        <v>0</v>
      </c>
      <c r="AR175" s="194" t="s">
        <v>863</v>
      </c>
      <c r="AT175" s="194" t="s">
        <v>512</v>
      </c>
      <c r="AU175" s="194" t="s">
        <v>240</v>
      </c>
      <c r="AY175" s="112" t="s">
        <v>858</v>
      </c>
      <c r="BE175" s="195">
        <f>IF(N175="základní",J175,0)</f>
        <v>0</v>
      </c>
      <c r="BF175" s="195">
        <f>IF(N175="snížená",J175,0)</f>
        <v>0</v>
      </c>
      <c r="BG175" s="195">
        <f>IF(N175="zákl. přenesená",J175,0)</f>
        <v>0</v>
      </c>
      <c r="BH175" s="195">
        <f>IF(N175="sníž. přenesená",J175,0)</f>
        <v>0</v>
      </c>
      <c r="BI175" s="195">
        <f>IF(N175="nulová",J175,0)</f>
        <v>0</v>
      </c>
      <c r="BJ175" s="112" t="s">
        <v>544</v>
      </c>
      <c r="BK175" s="195">
        <f>ROUND(I175*H175,2)</f>
        <v>0</v>
      </c>
      <c r="BL175" s="112" t="s">
        <v>863</v>
      </c>
      <c r="BM175" s="194" t="s">
        <v>3873</v>
      </c>
    </row>
    <row r="176" spans="2:65" s="119" customFormat="1" ht="29.25" x14ac:dyDescent="0.25">
      <c r="B176" s="120"/>
      <c r="D176" s="196" t="s">
        <v>865</v>
      </c>
      <c r="F176" s="197" t="s">
        <v>1036</v>
      </c>
      <c r="L176" s="120"/>
      <c r="M176" s="198"/>
      <c r="T176" s="199"/>
      <c r="AT176" s="112" t="s">
        <v>865</v>
      </c>
      <c r="AU176" s="112" t="s">
        <v>240</v>
      </c>
    </row>
    <row r="177" spans="2:65" s="119" customFormat="1" x14ac:dyDescent="0.25">
      <c r="B177" s="120"/>
      <c r="D177" s="200" t="s">
        <v>867</v>
      </c>
      <c r="F177" s="472" t="s">
        <v>1037</v>
      </c>
      <c r="L177" s="120"/>
      <c r="M177" s="198"/>
      <c r="T177" s="199"/>
      <c r="AT177" s="112" t="s">
        <v>867</v>
      </c>
      <c r="AU177" s="112" t="s">
        <v>240</v>
      </c>
    </row>
    <row r="178" spans="2:65" s="202" customFormat="1" ht="11.25" x14ac:dyDescent="0.25">
      <c r="B178" s="203"/>
      <c r="D178" s="196" t="s">
        <v>869</v>
      </c>
      <c r="E178" s="204" t="s">
        <v>792</v>
      </c>
      <c r="F178" s="205" t="s">
        <v>3874</v>
      </c>
      <c r="H178" s="206">
        <v>288</v>
      </c>
      <c r="L178" s="203"/>
      <c r="M178" s="207"/>
      <c r="T178" s="208"/>
      <c r="AT178" s="204" t="s">
        <v>869</v>
      </c>
      <c r="AU178" s="204" t="s">
        <v>240</v>
      </c>
      <c r="AV178" s="202" t="s">
        <v>240</v>
      </c>
      <c r="AW178" s="202" t="s">
        <v>871</v>
      </c>
      <c r="AX178" s="202" t="s">
        <v>857</v>
      </c>
      <c r="AY178" s="204" t="s">
        <v>858</v>
      </c>
    </row>
    <row r="179" spans="2:65" s="202" customFormat="1" ht="11.25" x14ac:dyDescent="0.25">
      <c r="B179" s="203"/>
      <c r="D179" s="196" t="s">
        <v>869</v>
      </c>
      <c r="F179" s="205" t="s">
        <v>3875</v>
      </c>
      <c r="H179" s="206">
        <v>0.28799999999999998</v>
      </c>
      <c r="L179" s="203"/>
      <c r="M179" s="207"/>
      <c r="T179" s="208"/>
      <c r="AT179" s="204" t="s">
        <v>869</v>
      </c>
      <c r="AU179" s="204" t="s">
        <v>240</v>
      </c>
      <c r="AV179" s="202" t="s">
        <v>240</v>
      </c>
      <c r="AW179" s="202" t="s">
        <v>787</v>
      </c>
      <c r="AX179" s="202" t="s">
        <v>544</v>
      </c>
      <c r="AY179" s="204" t="s">
        <v>858</v>
      </c>
    </row>
    <row r="180" spans="2:65" s="171" customFormat="1" ht="22.9" customHeight="1" x14ac:dyDescent="0.2">
      <c r="B180" s="172"/>
      <c r="D180" s="173" t="s">
        <v>854</v>
      </c>
      <c r="E180" s="181" t="s">
        <v>724</v>
      </c>
      <c r="F180" s="181" t="s">
        <v>1040</v>
      </c>
      <c r="J180" s="182">
        <f>BK180</f>
        <v>0</v>
      </c>
      <c r="L180" s="172"/>
      <c r="M180" s="176"/>
      <c r="P180" s="177">
        <f>SUM(P181:P244)</f>
        <v>150.22785199999998</v>
      </c>
      <c r="R180" s="177">
        <f>SUM(R181:R244)</f>
        <v>36.690476160000017</v>
      </c>
      <c r="T180" s="178">
        <f>SUM(T181:T244)</f>
        <v>0</v>
      </c>
      <c r="AR180" s="173" t="s">
        <v>544</v>
      </c>
      <c r="AT180" s="179" t="s">
        <v>854</v>
      </c>
      <c r="AU180" s="179" t="s">
        <v>544</v>
      </c>
      <c r="AY180" s="173" t="s">
        <v>858</v>
      </c>
      <c r="BK180" s="180">
        <f>SUM(BK181:BK244)</f>
        <v>0</v>
      </c>
    </row>
    <row r="181" spans="2:65" s="119" customFormat="1" ht="24.2" customHeight="1" x14ac:dyDescent="0.25">
      <c r="B181" s="120"/>
      <c r="C181" s="418" t="s">
        <v>978</v>
      </c>
      <c r="D181" s="418" t="s">
        <v>512</v>
      </c>
      <c r="E181" s="419" t="s">
        <v>74</v>
      </c>
      <c r="F181" s="420" t="s">
        <v>75</v>
      </c>
      <c r="G181" s="421" t="s">
        <v>51</v>
      </c>
      <c r="H181" s="422">
        <v>0.88</v>
      </c>
      <c r="I181" s="423"/>
      <c r="J181" s="423">
        <f>ROUND(I181*H181,2)</f>
        <v>0</v>
      </c>
      <c r="K181" s="420" t="s">
        <v>862</v>
      </c>
      <c r="L181" s="120"/>
      <c r="M181" s="190" t="s">
        <v>792</v>
      </c>
      <c r="N181" s="191" t="s">
        <v>809</v>
      </c>
      <c r="O181" s="192">
        <v>4.7939999999999996</v>
      </c>
      <c r="P181" s="192">
        <f>O181*H181</f>
        <v>4.2187199999999994</v>
      </c>
      <c r="Q181" s="192">
        <v>1.8774999999999999</v>
      </c>
      <c r="R181" s="192">
        <f>Q181*H181</f>
        <v>1.6521999999999999</v>
      </c>
      <c r="S181" s="192">
        <v>0</v>
      </c>
      <c r="T181" s="193">
        <f>S181*H181</f>
        <v>0</v>
      </c>
      <c r="AR181" s="194" t="s">
        <v>863</v>
      </c>
      <c r="AT181" s="194" t="s">
        <v>512</v>
      </c>
      <c r="AU181" s="194" t="s">
        <v>240</v>
      </c>
      <c r="AY181" s="112" t="s">
        <v>858</v>
      </c>
      <c r="BE181" s="195">
        <f>IF(N181="základní",J181,0)</f>
        <v>0</v>
      </c>
      <c r="BF181" s="195">
        <f>IF(N181="snížená",J181,0)</f>
        <v>0</v>
      </c>
      <c r="BG181" s="195">
        <f>IF(N181="zákl. přenesená",J181,0)</f>
        <v>0</v>
      </c>
      <c r="BH181" s="195">
        <f>IF(N181="sníž. přenesená",J181,0)</f>
        <v>0</v>
      </c>
      <c r="BI181" s="195">
        <f>IF(N181="nulová",J181,0)</f>
        <v>0</v>
      </c>
      <c r="BJ181" s="112" t="s">
        <v>544</v>
      </c>
      <c r="BK181" s="195">
        <f>ROUND(I181*H181,2)</f>
        <v>0</v>
      </c>
      <c r="BL181" s="112" t="s">
        <v>863</v>
      </c>
      <c r="BM181" s="194" t="s">
        <v>3876</v>
      </c>
    </row>
    <row r="182" spans="2:65" s="119" customFormat="1" ht="19.5" x14ac:dyDescent="0.25">
      <c r="B182" s="120"/>
      <c r="D182" s="196" t="s">
        <v>865</v>
      </c>
      <c r="F182" s="197" t="s">
        <v>3877</v>
      </c>
      <c r="L182" s="120"/>
      <c r="M182" s="198"/>
      <c r="T182" s="199"/>
      <c r="AT182" s="112" t="s">
        <v>865</v>
      </c>
      <c r="AU182" s="112" t="s">
        <v>240</v>
      </c>
    </row>
    <row r="183" spans="2:65" s="119" customFormat="1" x14ac:dyDescent="0.25">
      <c r="B183" s="120"/>
      <c r="D183" s="200" t="s">
        <v>867</v>
      </c>
      <c r="F183" s="472" t="s">
        <v>3878</v>
      </c>
      <c r="L183" s="120"/>
      <c r="M183" s="198"/>
      <c r="T183" s="199"/>
      <c r="AT183" s="112" t="s">
        <v>867</v>
      </c>
      <c r="AU183" s="112" t="s">
        <v>240</v>
      </c>
    </row>
    <row r="184" spans="2:65" s="202" customFormat="1" ht="22.5" x14ac:dyDescent="0.25">
      <c r="B184" s="203"/>
      <c r="D184" s="196" t="s">
        <v>869</v>
      </c>
      <c r="E184" s="204" t="s">
        <v>792</v>
      </c>
      <c r="F184" s="205" t="s">
        <v>3879</v>
      </c>
      <c r="H184" s="206">
        <v>0.88</v>
      </c>
      <c r="L184" s="203"/>
      <c r="M184" s="207"/>
      <c r="T184" s="208"/>
      <c r="AT184" s="204" t="s">
        <v>869</v>
      </c>
      <c r="AU184" s="204" t="s">
        <v>240</v>
      </c>
      <c r="AV184" s="202" t="s">
        <v>240</v>
      </c>
      <c r="AW184" s="202" t="s">
        <v>871</v>
      </c>
      <c r="AX184" s="202" t="s">
        <v>857</v>
      </c>
      <c r="AY184" s="204" t="s">
        <v>858</v>
      </c>
    </row>
    <row r="185" spans="2:65" s="119" customFormat="1" ht="37.9" customHeight="1" x14ac:dyDescent="0.25">
      <c r="B185" s="120"/>
      <c r="C185" s="418" t="s">
        <v>986</v>
      </c>
      <c r="D185" s="418" t="s">
        <v>512</v>
      </c>
      <c r="E185" s="419" t="s">
        <v>2926</v>
      </c>
      <c r="F185" s="420" t="s">
        <v>2927</v>
      </c>
      <c r="G185" s="421" t="s">
        <v>66</v>
      </c>
      <c r="H185" s="422">
        <v>30.8</v>
      </c>
      <c r="I185" s="423"/>
      <c r="J185" s="423">
        <f>ROUND(I185*H185,2)</f>
        <v>0</v>
      </c>
      <c r="K185" s="420" t="s">
        <v>862</v>
      </c>
      <c r="L185" s="120"/>
      <c r="M185" s="190" t="s">
        <v>792</v>
      </c>
      <c r="N185" s="191" t="s">
        <v>809</v>
      </c>
      <c r="O185" s="192">
        <v>1.0860000000000001</v>
      </c>
      <c r="P185" s="192">
        <f>O185*H185</f>
        <v>33.448800000000006</v>
      </c>
      <c r="Q185" s="192">
        <v>0.73558000000000001</v>
      </c>
      <c r="R185" s="192">
        <f>Q185*H185</f>
        <v>22.655864000000001</v>
      </c>
      <c r="S185" s="192">
        <v>0</v>
      </c>
      <c r="T185" s="193">
        <f>S185*H185</f>
        <v>0</v>
      </c>
      <c r="AR185" s="194" t="s">
        <v>863</v>
      </c>
      <c r="AT185" s="194" t="s">
        <v>512</v>
      </c>
      <c r="AU185" s="194" t="s">
        <v>240</v>
      </c>
      <c r="AY185" s="112" t="s">
        <v>858</v>
      </c>
      <c r="BE185" s="195">
        <f>IF(N185="základní",J185,0)</f>
        <v>0</v>
      </c>
      <c r="BF185" s="195">
        <f>IF(N185="snížená",J185,0)</f>
        <v>0</v>
      </c>
      <c r="BG185" s="195">
        <f>IF(N185="zákl. přenesená",J185,0)</f>
        <v>0</v>
      </c>
      <c r="BH185" s="195">
        <f>IF(N185="sníž. přenesená",J185,0)</f>
        <v>0</v>
      </c>
      <c r="BI185" s="195">
        <f>IF(N185="nulová",J185,0)</f>
        <v>0</v>
      </c>
      <c r="BJ185" s="112" t="s">
        <v>544</v>
      </c>
      <c r="BK185" s="195">
        <f>ROUND(I185*H185,2)</f>
        <v>0</v>
      </c>
      <c r="BL185" s="112" t="s">
        <v>863</v>
      </c>
      <c r="BM185" s="194" t="s">
        <v>3880</v>
      </c>
    </row>
    <row r="186" spans="2:65" s="119" customFormat="1" ht="19.5" x14ac:dyDescent="0.25">
      <c r="B186" s="120"/>
      <c r="D186" s="196" t="s">
        <v>865</v>
      </c>
      <c r="F186" s="197" t="s">
        <v>2929</v>
      </c>
      <c r="L186" s="120"/>
      <c r="M186" s="198"/>
      <c r="T186" s="199"/>
      <c r="AT186" s="112" t="s">
        <v>865</v>
      </c>
      <c r="AU186" s="112" t="s">
        <v>240</v>
      </c>
    </row>
    <row r="187" spans="2:65" s="119" customFormat="1" x14ac:dyDescent="0.25">
      <c r="B187" s="120"/>
      <c r="D187" s="200" t="s">
        <v>867</v>
      </c>
      <c r="F187" s="472" t="s">
        <v>2930</v>
      </c>
      <c r="L187" s="120"/>
      <c r="M187" s="198"/>
      <c r="T187" s="199"/>
      <c r="AT187" s="112" t="s">
        <v>867</v>
      </c>
      <c r="AU187" s="112" t="s">
        <v>240</v>
      </c>
    </row>
    <row r="188" spans="2:65" s="202" customFormat="1" ht="11.25" x14ac:dyDescent="0.25">
      <c r="B188" s="203"/>
      <c r="D188" s="196" t="s">
        <v>869</v>
      </c>
      <c r="E188" s="204" t="s">
        <v>792</v>
      </c>
      <c r="F188" s="205" t="s">
        <v>3881</v>
      </c>
      <c r="H188" s="206">
        <v>30.8</v>
      </c>
      <c r="L188" s="203"/>
      <c r="M188" s="207"/>
      <c r="T188" s="208"/>
      <c r="AT188" s="204" t="s">
        <v>869</v>
      </c>
      <c r="AU188" s="204" t="s">
        <v>240</v>
      </c>
      <c r="AV188" s="202" t="s">
        <v>240</v>
      </c>
      <c r="AW188" s="202" t="s">
        <v>871</v>
      </c>
      <c r="AX188" s="202" t="s">
        <v>857</v>
      </c>
      <c r="AY188" s="204" t="s">
        <v>858</v>
      </c>
    </row>
    <row r="189" spans="2:65" s="119" customFormat="1" ht="16.5" customHeight="1" x14ac:dyDescent="0.25">
      <c r="B189" s="120"/>
      <c r="C189" s="418" t="s">
        <v>992</v>
      </c>
      <c r="D189" s="418" t="s">
        <v>512</v>
      </c>
      <c r="E189" s="419" t="s">
        <v>1049</v>
      </c>
      <c r="F189" s="420" t="s">
        <v>1050</v>
      </c>
      <c r="G189" s="421" t="s">
        <v>63</v>
      </c>
      <c r="H189" s="422">
        <v>0.55400000000000005</v>
      </c>
      <c r="I189" s="423"/>
      <c r="J189" s="423">
        <f>ROUND(I189*H189,2)</f>
        <v>0</v>
      </c>
      <c r="K189" s="420" t="s">
        <v>862</v>
      </c>
      <c r="L189" s="120"/>
      <c r="M189" s="190" t="s">
        <v>792</v>
      </c>
      <c r="N189" s="191" t="s">
        <v>809</v>
      </c>
      <c r="O189" s="192">
        <v>26.431000000000001</v>
      </c>
      <c r="P189" s="192">
        <f>O189*H189</f>
        <v>14.642774000000001</v>
      </c>
      <c r="Q189" s="192">
        <v>1.04922</v>
      </c>
      <c r="R189" s="192">
        <f>Q189*H189</f>
        <v>0.58126788000000007</v>
      </c>
      <c r="S189" s="192">
        <v>0</v>
      </c>
      <c r="T189" s="193">
        <f>S189*H189</f>
        <v>0</v>
      </c>
      <c r="AR189" s="194" t="s">
        <v>863</v>
      </c>
      <c r="AT189" s="194" t="s">
        <v>512</v>
      </c>
      <c r="AU189" s="194" t="s">
        <v>240</v>
      </c>
      <c r="AY189" s="112" t="s">
        <v>858</v>
      </c>
      <c r="BE189" s="195">
        <f>IF(N189="základní",J189,0)</f>
        <v>0</v>
      </c>
      <c r="BF189" s="195">
        <f>IF(N189="snížená",J189,0)</f>
        <v>0</v>
      </c>
      <c r="BG189" s="195">
        <f>IF(N189="zákl. přenesená",J189,0)</f>
        <v>0</v>
      </c>
      <c r="BH189" s="195">
        <f>IF(N189="sníž. přenesená",J189,0)</f>
        <v>0</v>
      </c>
      <c r="BI189" s="195">
        <f>IF(N189="nulová",J189,0)</f>
        <v>0</v>
      </c>
      <c r="BJ189" s="112" t="s">
        <v>544</v>
      </c>
      <c r="BK189" s="195">
        <f>ROUND(I189*H189,2)</f>
        <v>0</v>
      </c>
      <c r="BL189" s="112" t="s">
        <v>863</v>
      </c>
      <c r="BM189" s="194" t="s">
        <v>3882</v>
      </c>
    </row>
    <row r="190" spans="2:65" s="119" customFormat="1" ht="29.25" x14ac:dyDescent="0.25">
      <c r="B190" s="120"/>
      <c r="D190" s="196" t="s">
        <v>865</v>
      </c>
      <c r="F190" s="197" t="s">
        <v>1052</v>
      </c>
      <c r="L190" s="120"/>
      <c r="M190" s="198"/>
      <c r="T190" s="199"/>
      <c r="AT190" s="112" t="s">
        <v>865</v>
      </c>
      <c r="AU190" s="112" t="s">
        <v>240</v>
      </c>
    </row>
    <row r="191" spans="2:65" s="119" customFormat="1" x14ac:dyDescent="0.25">
      <c r="B191" s="120"/>
      <c r="D191" s="200" t="s">
        <v>867</v>
      </c>
      <c r="F191" s="472" t="s">
        <v>1053</v>
      </c>
      <c r="L191" s="120"/>
      <c r="M191" s="198"/>
      <c r="T191" s="199"/>
      <c r="AT191" s="112" t="s">
        <v>867</v>
      </c>
      <c r="AU191" s="112" t="s">
        <v>240</v>
      </c>
    </row>
    <row r="192" spans="2:65" s="202" customFormat="1" ht="22.5" x14ac:dyDescent="0.25">
      <c r="B192" s="203"/>
      <c r="D192" s="196" t="s">
        <v>869</v>
      </c>
      <c r="E192" s="204" t="s">
        <v>792</v>
      </c>
      <c r="F192" s="205" t="s">
        <v>3883</v>
      </c>
      <c r="H192" s="206">
        <v>554.4</v>
      </c>
      <c r="L192" s="203"/>
      <c r="M192" s="207"/>
      <c r="T192" s="208"/>
      <c r="AT192" s="204" t="s">
        <v>869</v>
      </c>
      <c r="AU192" s="204" t="s">
        <v>240</v>
      </c>
      <c r="AV192" s="202" t="s">
        <v>240</v>
      </c>
      <c r="AW192" s="202" t="s">
        <v>871</v>
      </c>
      <c r="AX192" s="202" t="s">
        <v>857</v>
      </c>
      <c r="AY192" s="204" t="s">
        <v>858</v>
      </c>
    </row>
    <row r="193" spans="2:65" s="202" customFormat="1" ht="11.25" x14ac:dyDescent="0.25">
      <c r="B193" s="203"/>
      <c r="D193" s="196" t="s">
        <v>869</v>
      </c>
      <c r="F193" s="205" t="s">
        <v>3884</v>
      </c>
      <c r="H193" s="206">
        <v>0.55400000000000005</v>
      </c>
      <c r="L193" s="203"/>
      <c r="M193" s="207"/>
      <c r="T193" s="208"/>
      <c r="AT193" s="204" t="s">
        <v>869</v>
      </c>
      <c r="AU193" s="204" t="s">
        <v>240</v>
      </c>
      <c r="AV193" s="202" t="s">
        <v>240</v>
      </c>
      <c r="AW193" s="202" t="s">
        <v>787</v>
      </c>
      <c r="AX193" s="202" t="s">
        <v>544</v>
      </c>
      <c r="AY193" s="204" t="s">
        <v>858</v>
      </c>
    </row>
    <row r="194" spans="2:65" s="119" customFormat="1" ht="37.9" customHeight="1" x14ac:dyDescent="0.25">
      <c r="B194" s="120"/>
      <c r="C194" s="418" t="s">
        <v>999</v>
      </c>
      <c r="D194" s="418" t="s">
        <v>512</v>
      </c>
      <c r="E194" s="419" t="s">
        <v>76</v>
      </c>
      <c r="F194" s="420" t="s">
        <v>77</v>
      </c>
      <c r="G194" s="421" t="s">
        <v>66</v>
      </c>
      <c r="H194" s="422">
        <v>19.309999999999999</v>
      </c>
      <c r="I194" s="423"/>
      <c r="J194" s="423">
        <f>ROUND(I194*H194,2)</f>
        <v>0</v>
      </c>
      <c r="K194" s="420" t="s">
        <v>862</v>
      </c>
      <c r="L194" s="120"/>
      <c r="M194" s="190" t="s">
        <v>792</v>
      </c>
      <c r="N194" s="191" t="s">
        <v>809</v>
      </c>
      <c r="O194" s="192">
        <v>1.575</v>
      </c>
      <c r="P194" s="192">
        <f>O194*H194</f>
        <v>30.413249999999998</v>
      </c>
      <c r="Q194" s="192">
        <v>0.34251999999999999</v>
      </c>
      <c r="R194" s="192">
        <f>Q194*H194</f>
        <v>6.6140611999999992</v>
      </c>
      <c r="S194" s="192">
        <v>0</v>
      </c>
      <c r="T194" s="193">
        <f>S194*H194</f>
        <v>0</v>
      </c>
      <c r="AR194" s="194" t="s">
        <v>863</v>
      </c>
      <c r="AT194" s="194" t="s">
        <v>512</v>
      </c>
      <c r="AU194" s="194" t="s">
        <v>240</v>
      </c>
      <c r="AY194" s="112" t="s">
        <v>858</v>
      </c>
      <c r="BE194" s="195">
        <f>IF(N194="základní",J194,0)</f>
        <v>0</v>
      </c>
      <c r="BF194" s="195">
        <f>IF(N194="snížená",J194,0)</f>
        <v>0</v>
      </c>
      <c r="BG194" s="195">
        <f>IF(N194="zákl. přenesená",J194,0)</f>
        <v>0</v>
      </c>
      <c r="BH194" s="195">
        <f>IF(N194="sníž. přenesená",J194,0)</f>
        <v>0</v>
      </c>
      <c r="BI194" s="195">
        <f>IF(N194="nulová",J194,0)</f>
        <v>0</v>
      </c>
      <c r="BJ194" s="112" t="s">
        <v>544</v>
      </c>
      <c r="BK194" s="195">
        <f>ROUND(I194*H194,2)</f>
        <v>0</v>
      </c>
      <c r="BL194" s="112" t="s">
        <v>863</v>
      </c>
      <c r="BM194" s="194" t="s">
        <v>3885</v>
      </c>
    </row>
    <row r="195" spans="2:65" s="119" customFormat="1" ht="29.25" x14ac:dyDescent="0.25">
      <c r="B195" s="120"/>
      <c r="D195" s="196" t="s">
        <v>865</v>
      </c>
      <c r="F195" s="197" t="s">
        <v>2959</v>
      </c>
      <c r="L195" s="120"/>
      <c r="M195" s="198"/>
      <c r="T195" s="199"/>
      <c r="AT195" s="112" t="s">
        <v>865</v>
      </c>
      <c r="AU195" s="112" t="s">
        <v>240</v>
      </c>
    </row>
    <row r="196" spans="2:65" s="119" customFormat="1" x14ac:dyDescent="0.25">
      <c r="B196" s="120"/>
      <c r="D196" s="200" t="s">
        <v>867</v>
      </c>
      <c r="F196" s="472" t="s">
        <v>2960</v>
      </c>
      <c r="L196" s="120"/>
      <c r="M196" s="198"/>
      <c r="T196" s="199"/>
      <c r="AT196" s="112" t="s">
        <v>867</v>
      </c>
      <c r="AU196" s="112" t="s">
        <v>240</v>
      </c>
    </row>
    <row r="197" spans="2:65" s="202" customFormat="1" ht="11.25" x14ac:dyDescent="0.25">
      <c r="B197" s="203"/>
      <c r="D197" s="196" t="s">
        <v>869</v>
      </c>
      <c r="E197" s="204" t="s">
        <v>792</v>
      </c>
      <c r="F197" s="205" t="s">
        <v>3886</v>
      </c>
      <c r="H197" s="206">
        <v>16.16</v>
      </c>
      <c r="L197" s="203"/>
      <c r="M197" s="207"/>
      <c r="T197" s="208"/>
      <c r="AT197" s="204" t="s">
        <v>869</v>
      </c>
      <c r="AU197" s="204" t="s">
        <v>240</v>
      </c>
      <c r="AV197" s="202" t="s">
        <v>240</v>
      </c>
      <c r="AW197" s="202" t="s">
        <v>871</v>
      </c>
      <c r="AX197" s="202" t="s">
        <v>857</v>
      </c>
      <c r="AY197" s="204" t="s">
        <v>858</v>
      </c>
    </row>
    <row r="198" spans="2:65" s="202" customFormat="1" ht="11.25" x14ac:dyDescent="0.25">
      <c r="B198" s="203"/>
      <c r="D198" s="196" t="s">
        <v>869</v>
      </c>
      <c r="E198" s="204" t="s">
        <v>792</v>
      </c>
      <c r="F198" s="205" t="s">
        <v>3887</v>
      </c>
      <c r="H198" s="206">
        <v>3.15</v>
      </c>
      <c r="L198" s="203"/>
      <c r="M198" s="207"/>
      <c r="T198" s="208"/>
      <c r="AT198" s="204" t="s">
        <v>869</v>
      </c>
      <c r="AU198" s="204" t="s">
        <v>240</v>
      </c>
      <c r="AV198" s="202" t="s">
        <v>240</v>
      </c>
      <c r="AW198" s="202" t="s">
        <v>871</v>
      </c>
      <c r="AX198" s="202" t="s">
        <v>857</v>
      </c>
      <c r="AY198" s="204" t="s">
        <v>858</v>
      </c>
    </row>
    <row r="199" spans="2:65" s="119" customFormat="1" ht="24.2" customHeight="1" x14ac:dyDescent="0.25">
      <c r="B199" s="120"/>
      <c r="C199" s="418" t="s">
        <v>1005</v>
      </c>
      <c r="D199" s="418" t="s">
        <v>512</v>
      </c>
      <c r="E199" s="419" t="s">
        <v>2973</v>
      </c>
      <c r="F199" s="420" t="s">
        <v>2974</v>
      </c>
      <c r="G199" s="421" t="s">
        <v>85</v>
      </c>
      <c r="H199" s="422">
        <v>12.6</v>
      </c>
      <c r="I199" s="423"/>
      <c r="J199" s="423">
        <f>ROUND(I199*H199,2)</f>
        <v>0</v>
      </c>
      <c r="K199" s="420" t="s">
        <v>862</v>
      </c>
      <c r="L199" s="120"/>
      <c r="M199" s="190" t="s">
        <v>792</v>
      </c>
      <c r="N199" s="191" t="s">
        <v>809</v>
      </c>
      <c r="O199" s="192">
        <v>0.32200000000000001</v>
      </c>
      <c r="P199" s="192">
        <f>O199*H199</f>
        <v>4.0571999999999999</v>
      </c>
      <c r="Q199" s="192">
        <v>3.107E-2</v>
      </c>
      <c r="R199" s="192">
        <f>Q199*H199</f>
        <v>0.391482</v>
      </c>
      <c r="S199" s="192">
        <v>0</v>
      </c>
      <c r="T199" s="193">
        <f>S199*H199</f>
        <v>0</v>
      </c>
      <c r="AR199" s="194" t="s">
        <v>863</v>
      </c>
      <c r="AT199" s="194" t="s">
        <v>512</v>
      </c>
      <c r="AU199" s="194" t="s">
        <v>240</v>
      </c>
      <c r="AY199" s="112" t="s">
        <v>858</v>
      </c>
      <c r="BE199" s="195">
        <f>IF(N199="základní",J199,0)</f>
        <v>0</v>
      </c>
      <c r="BF199" s="195">
        <f>IF(N199="snížená",J199,0)</f>
        <v>0</v>
      </c>
      <c r="BG199" s="195">
        <f>IF(N199="zákl. přenesená",J199,0)</f>
        <v>0</v>
      </c>
      <c r="BH199" s="195">
        <f>IF(N199="sníž. přenesená",J199,0)</f>
        <v>0</v>
      </c>
      <c r="BI199" s="195">
        <f>IF(N199="nulová",J199,0)</f>
        <v>0</v>
      </c>
      <c r="BJ199" s="112" t="s">
        <v>544</v>
      </c>
      <c r="BK199" s="195">
        <f>ROUND(I199*H199,2)</f>
        <v>0</v>
      </c>
      <c r="BL199" s="112" t="s">
        <v>863</v>
      </c>
      <c r="BM199" s="194" t="s">
        <v>3888</v>
      </c>
    </row>
    <row r="200" spans="2:65" s="119" customFormat="1" ht="19.5" x14ac:dyDescent="0.25">
      <c r="B200" s="120"/>
      <c r="D200" s="196" t="s">
        <v>865</v>
      </c>
      <c r="F200" s="197" t="s">
        <v>2976</v>
      </c>
      <c r="L200" s="120"/>
      <c r="M200" s="198"/>
      <c r="T200" s="199"/>
      <c r="AT200" s="112" t="s">
        <v>865</v>
      </c>
      <c r="AU200" s="112" t="s">
        <v>240</v>
      </c>
    </row>
    <row r="201" spans="2:65" s="119" customFormat="1" x14ac:dyDescent="0.25">
      <c r="B201" s="120"/>
      <c r="D201" s="200" t="s">
        <v>867</v>
      </c>
      <c r="F201" s="472" t="s">
        <v>2977</v>
      </c>
      <c r="L201" s="120"/>
      <c r="M201" s="198"/>
      <c r="T201" s="199"/>
      <c r="AT201" s="112" t="s">
        <v>867</v>
      </c>
      <c r="AU201" s="112" t="s">
        <v>240</v>
      </c>
    </row>
    <row r="202" spans="2:65" s="202" customFormat="1" ht="11.25" x14ac:dyDescent="0.25">
      <c r="B202" s="203"/>
      <c r="D202" s="196" t="s">
        <v>869</v>
      </c>
      <c r="E202" s="204" t="s">
        <v>792</v>
      </c>
      <c r="F202" s="205" t="s">
        <v>3889</v>
      </c>
      <c r="H202" s="206">
        <v>6.3</v>
      </c>
      <c r="L202" s="203"/>
      <c r="M202" s="207"/>
      <c r="T202" s="208"/>
      <c r="AT202" s="204" t="s">
        <v>869</v>
      </c>
      <c r="AU202" s="204" t="s">
        <v>240</v>
      </c>
      <c r="AV202" s="202" t="s">
        <v>240</v>
      </c>
      <c r="AW202" s="202" t="s">
        <v>871</v>
      </c>
      <c r="AX202" s="202" t="s">
        <v>857</v>
      </c>
      <c r="AY202" s="204" t="s">
        <v>858</v>
      </c>
    </row>
    <row r="203" spans="2:65" s="202" customFormat="1" ht="11.25" x14ac:dyDescent="0.25">
      <c r="B203" s="203"/>
      <c r="D203" s="196" t="s">
        <v>869</v>
      </c>
      <c r="E203" s="204" t="s">
        <v>792</v>
      </c>
      <c r="F203" s="205" t="s">
        <v>3890</v>
      </c>
      <c r="H203" s="206">
        <v>6.3</v>
      </c>
      <c r="L203" s="203"/>
      <c r="M203" s="207"/>
      <c r="T203" s="208"/>
      <c r="AT203" s="204" t="s">
        <v>869</v>
      </c>
      <c r="AU203" s="204" t="s">
        <v>240</v>
      </c>
      <c r="AV203" s="202" t="s">
        <v>240</v>
      </c>
      <c r="AW203" s="202" t="s">
        <v>871</v>
      </c>
      <c r="AX203" s="202" t="s">
        <v>857</v>
      </c>
      <c r="AY203" s="204" t="s">
        <v>858</v>
      </c>
    </row>
    <row r="204" spans="2:65" s="119" customFormat="1" ht="24.2" customHeight="1" x14ac:dyDescent="0.25">
      <c r="B204" s="120"/>
      <c r="C204" s="418" t="s">
        <v>1012</v>
      </c>
      <c r="D204" s="418" t="s">
        <v>512</v>
      </c>
      <c r="E204" s="419" t="s">
        <v>3891</v>
      </c>
      <c r="F204" s="420" t="s">
        <v>3892</v>
      </c>
      <c r="G204" s="421" t="s">
        <v>67</v>
      </c>
      <c r="H204" s="422">
        <v>4</v>
      </c>
      <c r="I204" s="423"/>
      <c r="J204" s="423">
        <f>ROUND(I204*H204,2)</f>
        <v>0</v>
      </c>
      <c r="K204" s="420" t="s">
        <v>862</v>
      </c>
      <c r="L204" s="120"/>
      <c r="M204" s="190" t="s">
        <v>792</v>
      </c>
      <c r="N204" s="191" t="s">
        <v>809</v>
      </c>
      <c r="O204" s="192">
        <v>0.61799999999999999</v>
      </c>
      <c r="P204" s="192">
        <f>O204*H204</f>
        <v>2.472</v>
      </c>
      <c r="Q204" s="192">
        <v>2.588E-2</v>
      </c>
      <c r="R204" s="192">
        <f>Q204*H204</f>
        <v>0.10352</v>
      </c>
      <c r="S204" s="192">
        <v>0</v>
      </c>
      <c r="T204" s="193">
        <f>S204*H204</f>
        <v>0</v>
      </c>
      <c r="AR204" s="194" t="s">
        <v>863</v>
      </c>
      <c r="AT204" s="194" t="s">
        <v>512</v>
      </c>
      <c r="AU204" s="194" t="s">
        <v>240</v>
      </c>
      <c r="AY204" s="112" t="s">
        <v>858</v>
      </c>
      <c r="BE204" s="195">
        <f>IF(N204="základní",J204,0)</f>
        <v>0</v>
      </c>
      <c r="BF204" s="195">
        <f>IF(N204="snížená",J204,0)</f>
        <v>0</v>
      </c>
      <c r="BG204" s="195">
        <f>IF(N204="zákl. přenesená",J204,0)</f>
        <v>0</v>
      </c>
      <c r="BH204" s="195">
        <f>IF(N204="sníž. přenesená",J204,0)</f>
        <v>0</v>
      </c>
      <c r="BI204" s="195">
        <f>IF(N204="nulová",J204,0)</f>
        <v>0</v>
      </c>
      <c r="BJ204" s="112" t="s">
        <v>544</v>
      </c>
      <c r="BK204" s="195">
        <f>ROUND(I204*H204,2)</f>
        <v>0</v>
      </c>
      <c r="BL204" s="112" t="s">
        <v>863</v>
      </c>
      <c r="BM204" s="194" t="s">
        <v>3893</v>
      </c>
    </row>
    <row r="205" spans="2:65" s="119" customFormat="1" ht="19.5" x14ac:dyDescent="0.25">
      <c r="B205" s="120"/>
      <c r="D205" s="196" t="s">
        <v>865</v>
      </c>
      <c r="F205" s="197" t="s">
        <v>3894</v>
      </c>
      <c r="L205" s="120"/>
      <c r="M205" s="198"/>
      <c r="T205" s="199"/>
      <c r="AT205" s="112" t="s">
        <v>865</v>
      </c>
      <c r="AU205" s="112" t="s">
        <v>240</v>
      </c>
    </row>
    <row r="206" spans="2:65" s="119" customFormat="1" x14ac:dyDescent="0.25">
      <c r="B206" s="120"/>
      <c r="D206" s="200" t="s">
        <v>867</v>
      </c>
      <c r="F206" s="472" t="s">
        <v>3895</v>
      </c>
      <c r="L206" s="120"/>
      <c r="M206" s="198"/>
      <c r="T206" s="199"/>
      <c r="AT206" s="112" t="s">
        <v>867</v>
      </c>
      <c r="AU206" s="112" t="s">
        <v>240</v>
      </c>
    </row>
    <row r="207" spans="2:65" s="202" customFormat="1" ht="11.25" x14ac:dyDescent="0.25">
      <c r="B207" s="203"/>
      <c r="D207" s="196" t="s">
        <v>869</v>
      </c>
      <c r="E207" s="204" t="s">
        <v>792</v>
      </c>
      <c r="F207" s="205" t="s">
        <v>3896</v>
      </c>
      <c r="H207" s="206">
        <v>4</v>
      </c>
      <c r="L207" s="203"/>
      <c r="M207" s="207"/>
      <c r="T207" s="208"/>
      <c r="AT207" s="204" t="s">
        <v>869</v>
      </c>
      <c r="AU207" s="204" t="s">
        <v>240</v>
      </c>
      <c r="AV207" s="202" t="s">
        <v>240</v>
      </c>
      <c r="AW207" s="202" t="s">
        <v>871</v>
      </c>
      <c r="AX207" s="202" t="s">
        <v>857</v>
      </c>
      <c r="AY207" s="204" t="s">
        <v>858</v>
      </c>
    </row>
    <row r="208" spans="2:65" s="119" customFormat="1" ht="21.75" customHeight="1" x14ac:dyDescent="0.25">
      <c r="B208" s="120"/>
      <c r="C208" s="432" t="s">
        <v>1017</v>
      </c>
      <c r="D208" s="432" t="s">
        <v>932</v>
      </c>
      <c r="E208" s="433" t="s">
        <v>2986</v>
      </c>
      <c r="F208" s="434" t="s">
        <v>2987</v>
      </c>
      <c r="G208" s="435" t="s">
        <v>67</v>
      </c>
      <c r="H208" s="436">
        <v>4</v>
      </c>
      <c r="I208" s="437"/>
      <c r="J208" s="437">
        <f>ROUND(I208*H208,2)</f>
        <v>0</v>
      </c>
      <c r="K208" s="434" t="s">
        <v>862</v>
      </c>
      <c r="L208" s="215"/>
      <c r="M208" s="216" t="s">
        <v>792</v>
      </c>
      <c r="N208" s="217" t="s">
        <v>809</v>
      </c>
      <c r="O208" s="192">
        <v>0</v>
      </c>
      <c r="P208" s="192">
        <f>O208*H208</f>
        <v>0</v>
      </c>
      <c r="Q208" s="192">
        <v>0.161</v>
      </c>
      <c r="R208" s="192">
        <f>Q208*H208</f>
        <v>0.64400000000000002</v>
      </c>
      <c r="S208" s="192">
        <v>0</v>
      </c>
      <c r="T208" s="193">
        <f>S208*H208</f>
        <v>0</v>
      </c>
      <c r="AR208" s="194" t="s">
        <v>905</v>
      </c>
      <c r="AT208" s="194" t="s">
        <v>932</v>
      </c>
      <c r="AU208" s="194" t="s">
        <v>240</v>
      </c>
      <c r="AY208" s="112" t="s">
        <v>858</v>
      </c>
      <c r="BE208" s="195">
        <f>IF(N208="základní",J208,0)</f>
        <v>0</v>
      </c>
      <c r="BF208" s="195">
        <f>IF(N208="snížená",J208,0)</f>
        <v>0</v>
      </c>
      <c r="BG208" s="195">
        <f>IF(N208="zákl. přenesená",J208,0)</f>
        <v>0</v>
      </c>
      <c r="BH208" s="195">
        <f>IF(N208="sníž. přenesená",J208,0)</f>
        <v>0</v>
      </c>
      <c r="BI208" s="195">
        <f>IF(N208="nulová",J208,0)</f>
        <v>0</v>
      </c>
      <c r="BJ208" s="112" t="s">
        <v>544</v>
      </c>
      <c r="BK208" s="195">
        <f>ROUND(I208*H208,2)</f>
        <v>0</v>
      </c>
      <c r="BL208" s="112" t="s">
        <v>863</v>
      </c>
      <c r="BM208" s="194" t="s">
        <v>3897</v>
      </c>
    </row>
    <row r="209" spans="2:65" s="119" customFormat="1" x14ac:dyDescent="0.25">
      <c r="B209" s="120"/>
      <c r="D209" s="196" t="s">
        <v>865</v>
      </c>
      <c r="F209" s="197" t="s">
        <v>2987</v>
      </c>
      <c r="L209" s="120"/>
      <c r="M209" s="198"/>
      <c r="T209" s="199"/>
      <c r="AT209" s="112" t="s">
        <v>865</v>
      </c>
      <c r="AU209" s="112" t="s">
        <v>240</v>
      </c>
    </row>
    <row r="210" spans="2:65" s="119" customFormat="1" ht="21.75" customHeight="1" x14ac:dyDescent="0.25">
      <c r="B210" s="120"/>
      <c r="C210" s="418" t="s">
        <v>1021</v>
      </c>
      <c r="D210" s="418" t="s">
        <v>512</v>
      </c>
      <c r="E210" s="419" t="s">
        <v>94</v>
      </c>
      <c r="F210" s="420" t="s">
        <v>95</v>
      </c>
      <c r="G210" s="421" t="s">
        <v>67</v>
      </c>
      <c r="H210" s="422">
        <v>6</v>
      </c>
      <c r="I210" s="423"/>
      <c r="J210" s="423">
        <f>ROUND(I210*H210,2)</f>
        <v>0</v>
      </c>
      <c r="K210" s="420" t="s">
        <v>862</v>
      </c>
      <c r="L210" s="120"/>
      <c r="M210" s="190" t="s">
        <v>792</v>
      </c>
      <c r="N210" s="191" t="s">
        <v>809</v>
      </c>
      <c r="O210" s="192">
        <v>0.26</v>
      </c>
      <c r="P210" s="192">
        <f>O210*H210</f>
        <v>1.56</v>
      </c>
      <c r="Q210" s="192">
        <v>5.4550000000000001E-2</v>
      </c>
      <c r="R210" s="192">
        <f>Q210*H210</f>
        <v>0.32730000000000004</v>
      </c>
      <c r="S210" s="192">
        <v>0</v>
      </c>
      <c r="T210" s="193">
        <f>S210*H210</f>
        <v>0</v>
      </c>
      <c r="AR210" s="194" t="s">
        <v>863</v>
      </c>
      <c r="AT210" s="194" t="s">
        <v>512</v>
      </c>
      <c r="AU210" s="194" t="s">
        <v>240</v>
      </c>
      <c r="AY210" s="112" t="s">
        <v>858</v>
      </c>
      <c r="BE210" s="195">
        <f>IF(N210="základní",J210,0)</f>
        <v>0</v>
      </c>
      <c r="BF210" s="195">
        <f>IF(N210="snížená",J210,0)</f>
        <v>0</v>
      </c>
      <c r="BG210" s="195">
        <f>IF(N210="zákl. přenesená",J210,0)</f>
        <v>0</v>
      </c>
      <c r="BH210" s="195">
        <f>IF(N210="sníž. přenesená",J210,0)</f>
        <v>0</v>
      </c>
      <c r="BI210" s="195">
        <f>IF(N210="nulová",J210,0)</f>
        <v>0</v>
      </c>
      <c r="BJ210" s="112" t="s">
        <v>544</v>
      </c>
      <c r="BK210" s="195">
        <f>ROUND(I210*H210,2)</f>
        <v>0</v>
      </c>
      <c r="BL210" s="112" t="s">
        <v>863</v>
      </c>
      <c r="BM210" s="194" t="s">
        <v>3898</v>
      </c>
    </row>
    <row r="211" spans="2:65" s="119" customFormat="1" ht="19.5" x14ac:dyDescent="0.25">
      <c r="B211" s="120"/>
      <c r="D211" s="196" t="s">
        <v>865</v>
      </c>
      <c r="F211" s="197" t="s">
        <v>3899</v>
      </c>
      <c r="L211" s="120"/>
      <c r="M211" s="198"/>
      <c r="T211" s="199"/>
      <c r="AT211" s="112" t="s">
        <v>865</v>
      </c>
      <c r="AU211" s="112" t="s">
        <v>240</v>
      </c>
    </row>
    <row r="212" spans="2:65" s="119" customFormat="1" x14ac:dyDescent="0.25">
      <c r="B212" s="120"/>
      <c r="D212" s="200" t="s">
        <v>867</v>
      </c>
      <c r="F212" s="472" t="s">
        <v>3900</v>
      </c>
      <c r="L212" s="120"/>
      <c r="M212" s="198"/>
      <c r="T212" s="199"/>
      <c r="AT212" s="112" t="s">
        <v>867</v>
      </c>
      <c r="AU212" s="112" t="s">
        <v>240</v>
      </c>
    </row>
    <row r="213" spans="2:65" s="202" customFormat="1" ht="11.25" x14ac:dyDescent="0.25">
      <c r="B213" s="203"/>
      <c r="D213" s="196" t="s">
        <v>869</v>
      </c>
      <c r="E213" s="204" t="s">
        <v>792</v>
      </c>
      <c r="F213" s="205" t="s">
        <v>2995</v>
      </c>
      <c r="H213" s="206">
        <v>6</v>
      </c>
      <c r="L213" s="203"/>
      <c r="M213" s="207"/>
      <c r="T213" s="208"/>
      <c r="AT213" s="204" t="s">
        <v>869</v>
      </c>
      <c r="AU213" s="204" t="s">
        <v>240</v>
      </c>
      <c r="AV213" s="202" t="s">
        <v>240</v>
      </c>
      <c r="AW213" s="202" t="s">
        <v>871</v>
      </c>
      <c r="AX213" s="202" t="s">
        <v>857</v>
      </c>
      <c r="AY213" s="204" t="s">
        <v>858</v>
      </c>
    </row>
    <row r="214" spans="2:65" s="119" customFormat="1" ht="21.75" customHeight="1" x14ac:dyDescent="0.25">
      <c r="B214" s="120"/>
      <c r="C214" s="418" t="s">
        <v>1027</v>
      </c>
      <c r="D214" s="418" t="s">
        <v>512</v>
      </c>
      <c r="E214" s="419" t="s">
        <v>3901</v>
      </c>
      <c r="F214" s="420" t="s">
        <v>3902</v>
      </c>
      <c r="G214" s="421" t="s">
        <v>67</v>
      </c>
      <c r="H214" s="422">
        <v>6</v>
      </c>
      <c r="I214" s="423"/>
      <c r="J214" s="423">
        <f>ROUND(I214*H214,2)</f>
        <v>0</v>
      </c>
      <c r="K214" s="420" t="s">
        <v>862</v>
      </c>
      <c r="L214" s="120"/>
      <c r="M214" s="190" t="s">
        <v>792</v>
      </c>
      <c r="N214" s="191" t="s">
        <v>809</v>
      </c>
      <c r="O214" s="192">
        <v>0.35</v>
      </c>
      <c r="P214" s="192">
        <f>O214*H214</f>
        <v>2.0999999999999996</v>
      </c>
      <c r="Q214" s="192">
        <v>8.1850000000000006E-2</v>
      </c>
      <c r="R214" s="192">
        <f>Q214*H214</f>
        <v>0.49110000000000004</v>
      </c>
      <c r="S214" s="192">
        <v>0</v>
      </c>
      <c r="T214" s="193">
        <f>S214*H214</f>
        <v>0</v>
      </c>
      <c r="AR214" s="194" t="s">
        <v>863</v>
      </c>
      <c r="AT214" s="194" t="s">
        <v>512</v>
      </c>
      <c r="AU214" s="194" t="s">
        <v>240</v>
      </c>
      <c r="AY214" s="112" t="s">
        <v>858</v>
      </c>
      <c r="BE214" s="195">
        <f>IF(N214="základní",J214,0)</f>
        <v>0</v>
      </c>
      <c r="BF214" s="195">
        <f>IF(N214="snížená",J214,0)</f>
        <v>0</v>
      </c>
      <c r="BG214" s="195">
        <f>IF(N214="zákl. přenesená",J214,0)</f>
        <v>0</v>
      </c>
      <c r="BH214" s="195">
        <f>IF(N214="sníž. přenesená",J214,0)</f>
        <v>0</v>
      </c>
      <c r="BI214" s="195">
        <f>IF(N214="nulová",J214,0)</f>
        <v>0</v>
      </c>
      <c r="BJ214" s="112" t="s">
        <v>544</v>
      </c>
      <c r="BK214" s="195">
        <f>ROUND(I214*H214,2)</f>
        <v>0</v>
      </c>
      <c r="BL214" s="112" t="s">
        <v>863</v>
      </c>
      <c r="BM214" s="194" t="s">
        <v>3903</v>
      </c>
    </row>
    <row r="215" spans="2:65" s="119" customFormat="1" ht="19.5" x14ac:dyDescent="0.25">
      <c r="B215" s="120"/>
      <c r="D215" s="196" t="s">
        <v>865</v>
      </c>
      <c r="F215" s="197" t="s">
        <v>3904</v>
      </c>
      <c r="L215" s="120"/>
      <c r="M215" s="198"/>
      <c r="T215" s="199"/>
      <c r="AT215" s="112" t="s">
        <v>865</v>
      </c>
      <c r="AU215" s="112" t="s">
        <v>240</v>
      </c>
    </row>
    <row r="216" spans="2:65" s="119" customFormat="1" x14ac:dyDescent="0.25">
      <c r="B216" s="120"/>
      <c r="D216" s="200" t="s">
        <v>867</v>
      </c>
      <c r="F216" s="472" t="s">
        <v>3905</v>
      </c>
      <c r="L216" s="120"/>
      <c r="M216" s="198"/>
      <c r="T216" s="199"/>
      <c r="AT216" s="112" t="s">
        <v>867</v>
      </c>
      <c r="AU216" s="112" t="s">
        <v>240</v>
      </c>
    </row>
    <row r="217" spans="2:65" s="202" customFormat="1" ht="11.25" x14ac:dyDescent="0.25">
      <c r="B217" s="203"/>
      <c r="D217" s="196" t="s">
        <v>869</v>
      </c>
      <c r="E217" s="204" t="s">
        <v>792</v>
      </c>
      <c r="F217" s="205" t="s">
        <v>2995</v>
      </c>
      <c r="H217" s="206">
        <v>6</v>
      </c>
      <c r="L217" s="203"/>
      <c r="M217" s="207"/>
      <c r="T217" s="208"/>
      <c r="AT217" s="204" t="s">
        <v>869</v>
      </c>
      <c r="AU217" s="204" t="s">
        <v>240</v>
      </c>
      <c r="AV217" s="202" t="s">
        <v>240</v>
      </c>
      <c r="AW217" s="202" t="s">
        <v>871</v>
      </c>
      <c r="AX217" s="202" t="s">
        <v>857</v>
      </c>
      <c r="AY217" s="204" t="s">
        <v>858</v>
      </c>
    </row>
    <row r="218" spans="2:65" s="119" customFormat="1" ht="24.2" customHeight="1" x14ac:dyDescent="0.25">
      <c r="B218" s="120"/>
      <c r="C218" s="418" t="s">
        <v>1032</v>
      </c>
      <c r="D218" s="418" t="s">
        <v>512</v>
      </c>
      <c r="E218" s="419" t="s">
        <v>3906</v>
      </c>
      <c r="F218" s="420" t="s">
        <v>3907</v>
      </c>
      <c r="G218" s="421" t="s">
        <v>63</v>
      </c>
      <c r="H218" s="422">
        <v>1.02</v>
      </c>
      <c r="I218" s="423"/>
      <c r="J218" s="423">
        <f>ROUND(I218*H218,2)</f>
        <v>0</v>
      </c>
      <c r="K218" s="420" t="s">
        <v>862</v>
      </c>
      <c r="L218" s="120"/>
      <c r="M218" s="190" t="s">
        <v>792</v>
      </c>
      <c r="N218" s="191" t="s">
        <v>809</v>
      </c>
      <c r="O218" s="192">
        <v>36.9</v>
      </c>
      <c r="P218" s="192">
        <f>O218*H218</f>
        <v>37.637999999999998</v>
      </c>
      <c r="Q218" s="192">
        <v>1.0900000000000001</v>
      </c>
      <c r="R218" s="192">
        <f>Q218*H218</f>
        <v>1.1118000000000001</v>
      </c>
      <c r="S218" s="192">
        <v>0</v>
      </c>
      <c r="T218" s="193">
        <f>S218*H218</f>
        <v>0</v>
      </c>
      <c r="AR218" s="194" t="s">
        <v>863</v>
      </c>
      <c r="AT218" s="194" t="s">
        <v>512</v>
      </c>
      <c r="AU218" s="194" t="s">
        <v>240</v>
      </c>
      <c r="AY218" s="112" t="s">
        <v>858</v>
      </c>
      <c r="BE218" s="195">
        <f>IF(N218="základní",J218,0)</f>
        <v>0</v>
      </c>
      <c r="BF218" s="195">
        <f>IF(N218="snížená",J218,0)</f>
        <v>0</v>
      </c>
      <c r="BG218" s="195">
        <f>IF(N218="zákl. přenesená",J218,0)</f>
        <v>0</v>
      </c>
      <c r="BH218" s="195">
        <f>IF(N218="sníž. přenesená",J218,0)</f>
        <v>0</v>
      </c>
      <c r="BI218" s="195">
        <f>IF(N218="nulová",J218,0)</f>
        <v>0</v>
      </c>
      <c r="BJ218" s="112" t="s">
        <v>544</v>
      </c>
      <c r="BK218" s="195">
        <f>ROUND(I218*H218,2)</f>
        <v>0</v>
      </c>
      <c r="BL218" s="112" t="s">
        <v>863</v>
      </c>
      <c r="BM218" s="194" t="s">
        <v>3908</v>
      </c>
    </row>
    <row r="219" spans="2:65" s="119" customFormat="1" ht="19.5" x14ac:dyDescent="0.25">
      <c r="B219" s="120"/>
      <c r="D219" s="196" t="s">
        <v>865</v>
      </c>
      <c r="F219" s="197" t="s">
        <v>3909</v>
      </c>
      <c r="L219" s="120"/>
      <c r="M219" s="198"/>
      <c r="T219" s="199"/>
      <c r="AT219" s="112" t="s">
        <v>865</v>
      </c>
      <c r="AU219" s="112" t="s">
        <v>240</v>
      </c>
    </row>
    <row r="220" spans="2:65" s="119" customFormat="1" x14ac:dyDescent="0.25">
      <c r="B220" s="120"/>
      <c r="D220" s="200" t="s">
        <v>867</v>
      </c>
      <c r="F220" s="472" t="s">
        <v>3910</v>
      </c>
      <c r="L220" s="120"/>
      <c r="M220" s="198"/>
      <c r="T220" s="199"/>
      <c r="AT220" s="112" t="s">
        <v>867</v>
      </c>
      <c r="AU220" s="112" t="s">
        <v>240</v>
      </c>
    </row>
    <row r="221" spans="2:65" s="202" customFormat="1" ht="22.5" x14ac:dyDescent="0.25">
      <c r="B221" s="203"/>
      <c r="D221" s="196" t="s">
        <v>869</v>
      </c>
      <c r="E221" s="204" t="s">
        <v>792</v>
      </c>
      <c r="F221" s="205" t="s">
        <v>3911</v>
      </c>
      <c r="H221" s="206">
        <v>862.09199999999998</v>
      </c>
      <c r="L221" s="203"/>
      <c r="M221" s="207"/>
      <c r="T221" s="208"/>
      <c r="AT221" s="204" t="s">
        <v>869</v>
      </c>
      <c r="AU221" s="204" t="s">
        <v>240</v>
      </c>
      <c r="AV221" s="202" t="s">
        <v>240</v>
      </c>
      <c r="AW221" s="202" t="s">
        <v>871</v>
      </c>
      <c r="AX221" s="202" t="s">
        <v>857</v>
      </c>
      <c r="AY221" s="204" t="s">
        <v>858</v>
      </c>
    </row>
    <row r="222" spans="2:65" s="202" customFormat="1" ht="22.5" x14ac:dyDescent="0.25">
      <c r="B222" s="203"/>
      <c r="D222" s="196" t="s">
        <v>869</v>
      </c>
      <c r="E222" s="204" t="s">
        <v>792</v>
      </c>
      <c r="F222" s="205" t="s">
        <v>3912</v>
      </c>
      <c r="H222" s="206">
        <v>157.68</v>
      </c>
      <c r="L222" s="203"/>
      <c r="M222" s="207"/>
      <c r="T222" s="208"/>
      <c r="AT222" s="204" t="s">
        <v>869</v>
      </c>
      <c r="AU222" s="204" t="s">
        <v>240</v>
      </c>
      <c r="AV222" s="202" t="s">
        <v>240</v>
      </c>
      <c r="AW222" s="202" t="s">
        <v>871</v>
      </c>
      <c r="AX222" s="202" t="s">
        <v>857</v>
      </c>
      <c r="AY222" s="204" t="s">
        <v>858</v>
      </c>
    </row>
    <row r="223" spans="2:65" s="202" customFormat="1" ht="11.25" x14ac:dyDescent="0.25">
      <c r="B223" s="203"/>
      <c r="D223" s="196" t="s">
        <v>869</v>
      </c>
      <c r="F223" s="205" t="s">
        <v>3913</v>
      </c>
      <c r="H223" s="206">
        <v>1.02</v>
      </c>
      <c r="L223" s="203"/>
      <c r="M223" s="207"/>
      <c r="T223" s="208"/>
      <c r="AT223" s="204" t="s">
        <v>869</v>
      </c>
      <c r="AU223" s="204" t="s">
        <v>240</v>
      </c>
      <c r="AV223" s="202" t="s">
        <v>240</v>
      </c>
      <c r="AW223" s="202" t="s">
        <v>787</v>
      </c>
      <c r="AX223" s="202" t="s">
        <v>544</v>
      </c>
      <c r="AY223" s="204" t="s">
        <v>858</v>
      </c>
    </row>
    <row r="224" spans="2:65" s="119" customFormat="1" ht="21.75" customHeight="1" x14ac:dyDescent="0.25">
      <c r="B224" s="120"/>
      <c r="C224" s="418" t="s">
        <v>1041</v>
      </c>
      <c r="D224" s="418" t="s">
        <v>512</v>
      </c>
      <c r="E224" s="419" t="s">
        <v>3023</v>
      </c>
      <c r="F224" s="420" t="s">
        <v>3024</v>
      </c>
      <c r="G224" s="421" t="s">
        <v>85</v>
      </c>
      <c r="H224" s="422">
        <v>3.75</v>
      </c>
      <c r="I224" s="423"/>
      <c r="J224" s="423">
        <f>ROUND(I224*H224,2)</f>
        <v>0</v>
      </c>
      <c r="K224" s="420" t="s">
        <v>862</v>
      </c>
      <c r="L224" s="120"/>
      <c r="M224" s="190" t="s">
        <v>792</v>
      </c>
      <c r="N224" s="191" t="s">
        <v>809</v>
      </c>
      <c r="O224" s="192">
        <v>9.8000000000000004E-2</v>
      </c>
      <c r="P224" s="192">
        <f>O224*H224</f>
        <v>0.36749999999999999</v>
      </c>
      <c r="Q224" s="192">
        <v>2.9999999999999997E-4</v>
      </c>
      <c r="R224" s="192">
        <f>Q224*H224</f>
        <v>1.1249999999999999E-3</v>
      </c>
      <c r="S224" s="192">
        <v>0</v>
      </c>
      <c r="T224" s="193">
        <f>S224*H224</f>
        <v>0</v>
      </c>
      <c r="AR224" s="194" t="s">
        <v>863</v>
      </c>
      <c r="AT224" s="194" t="s">
        <v>512</v>
      </c>
      <c r="AU224" s="194" t="s">
        <v>240</v>
      </c>
      <c r="AY224" s="112" t="s">
        <v>858</v>
      </c>
      <c r="BE224" s="195">
        <f>IF(N224="základní",J224,0)</f>
        <v>0</v>
      </c>
      <c r="BF224" s="195">
        <f>IF(N224="snížená",J224,0)</f>
        <v>0</v>
      </c>
      <c r="BG224" s="195">
        <f>IF(N224="zákl. přenesená",J224,0)</f>
        <v>0</v>
      </c>
      <c r="BH224" s="195">
        <f>IF(N224="sníž. přenesená",J224,0)</f>
        <v>0</v>
      </c>
      <c r="BI224" s="195">
        <f>IF(N224="nulová",J224,0)</f>
        <v>0</v>
      </c>
      <c r="BJ224" s="112" t="s">
        <v>544</v>
      </c>
      <c r="BK224" s="195">
        <f>ROUND(I224*H224,2)</f>
        <v>0</v>
      </c>
      <c r="BL224" s="112" t="s">
        <v>863</v>
      </c>
      <c r="BM224" s="194" t="s">
        <v>3914</v>
      </c>
    </row>
    <row r="225" spans="2:65" s="119" customFormat="1" ht="19.5" x14ac:dyDescent="0.25">
      <c r="B225" s="120"/>
      <c r="D225" s="196" t="s">
        <v>865</v>
      </c>
      <c r="F225" s="197" t="s">
        <v>3026</v>
      </c>
      <c r="L225" s="120"/>
      <c r="M225" s="198"/>
      <c r="T225" s="199"/>
      <c r="AT225" s="112" t="s">
        <v>865</v>
      </c>
      <c r="AU225" s="112" t="s">
        <v>240</v>
      </c>
    </row>
    <row r="226" spans="2:65" s="119" customFormat="1" x14ac:dyDescent="0.25">
      <c r="B226" s="120"/>
      <c r="D226" s="200" t="s">
        <v>867</v>
      </c>
      <c r="F226" s="472" t="s">
        <v>3027</v>
      </c>
      <c r="L226" s="120"/>
      <c r="M226" s="198"/>
      <c r="T226" s="199"/>
      <c r="AT226" s="112" t="s">
        <v>867</v>
      </c>
      <c r="AU226" s="112" t="s">
        <v>240</v>
      </c>
    </row>
    <row r="227" spans="2:65" s="202" customFormat="1" ht="11.25" x14ac:dyDescent="0.25">
      <c r="B227" s="203"/>
      <c r="D227" s="196" t="s">
        <v>869</v>
      </c>
      <c r="E227" s="204" t="s">
        <v>792</v>
      </c>
      <c r="F227" s="205" t="s">
        <v>3915</v>
      </c>
      <c r="H227" s="206">
        <v>3.75</v>
      </c>
      <c r="L227" s="203"/>
      <c r="M227" s="207"/>
      <c r="T227" s="208"/>
      <c r="AT227" s="204" t="s">
        <v>869</v>
      </c>
      <c r="AU227" s="204" t="s">
        <v>240</v>
      </c>
      <c r="AV227" s="202" t="s">
        <v>240</v>
      </c>
      <c r="AW227" s="202" t="s">
        <v>871</v>
      </c>
      <c r="AX227" s="202" t="s">
        <v>857</v>
      </c>
      <c r="AY227" s="204" t="s">
        <v>858</v>
      </c>
    </row>
    <row r="228" spans="2:65" s="119" customFormat="1" ht="24.2" customHeight="1" x14ac:dyDescent="0.25">
      <c r="B228" s="120"/>
      <c r="C228" s="418" t="s">
        <v>1048</v>
      </c>
      <c r="D228" s="418" t="s">
        <v>512</v>
      </c>
      <c r="E228" s="419" t="s">
        <v>1255</v>
      </c>
      <c r="F228" s="420" t="s">
        <v>1256</v>
      </c>
      <c r="G228" s="421" t="s">
        <v>66</v>
      </c>
      <c r="H228" s="422">
        <v>3.74</v>
      </c>
      <c r="I228" s="423"/>
      <c r="J228" s="423">
        <f>ROUND(I228*H228,2)</f>
        <v>0</v>
      </c>
      <c r="K228" s="420" t="s">
        <v>862</v>
      </c>
      <c r="L228" s="120"/>
      <c r="M228" s="190" t="s">
        <v>792</v>
      </c>
      <c r="N228" s="191" t="s">
        <v>809</v>
      </c>
      <c r="O228" s="192">
        <v>0.50600000000000001</v>
      </c>
      <c r="P228" s="192">
        <f>O228*H228</f>
        <v>1.8924400000000001</v>
      </c>
      <c r="Q228" s="192">
        <v>5.2499999999999998E-2</v>
      </c>
      <c r="R228" s="192">
        <f>Q228*H228</f>
        <v>0.19635</v>
      </c>
      <c r="S228" s="192">
        <v>0</v>
      </c>
      <c r="T228" s="193">
        <f>S228*H228</f>
        <v>0</v>
      </c>
      <c r="AR228" s="194" t="s">
        <v>863</v>
      </c>
      <c r="AT228" s="194" t="s">
        <v>512</v>
      </c>
      <c r="AU228" s="194" t="s">
        <v>240</v>
      </c>
      <c r="AY228" s="112" t="s">
        <v>858</v>
      </c>
      <c r="BE228" s="195">
        <f>IF(N228="základní",J228,0)</f>
        <v>0</v>
      </c>
      <c r="BF228" s="195">
        <f>IF(N228="snížená",J228,0)</f>
        <v>0</v>
      </c>
      <c r="BG228" s="195">
        <f>IF(N228="zákl. přenesená",J228,0)</f>
        <v>0</v>
      </c>
      <c r="BH228" s="195">
        <f>IF(N228="sníž. přenesená",J228,0)</f>
        <v>0</v>
      </c>
      <c r="BI228" s="195">
        <f>IF(N228="nulová",J228,0)</f>
        <v>0</v>
      </c>
      <c r="BJ228" s="112" t="s">
        <v>544</v>
      </c>
      <c r="BK228" s="195">
        <f>ROUND(I228*H228,2)</f>
        <v>0</v>
      </c>
      <c r="BL228" s="112" t="s">
        <v>863</v>
      </c>
      <c r="BM228" s="194" t="s">
        <v>3916</v>
      </c>
    </row>
    <row r="229" spans="2:65" s="119" customFormat="1" ht="19.5" x14ac:dyDescent="0.25">
      <c r="B229" s="120"/>
      <c r="D229" s="196" t="s">
        <v>865</v>
      </c>
      <c r="F229" s="197" t="s">
        <v>1258</v>
      </c>
      <c r="L229" s="120"/>
      <c r="M229" s="198"/>
      <c r="T229" s="199"/>
      <c r="AT229" s="112" t="s">
        <v>865</v>
      </c>
      <c r="AU229" s="112" t="s">
        <v>240</v>
      </c>
    </row>
    <row r="230" spans="2:65" s="119" customFormat="1" x14ac:dyDescent="0.25">
      <c r="B230" s="120"/>
      <c r="D230" s="200" t="s">
        <v>867</v>
      </c>
      <c r="F230" s="472" t="s">
        <v>1259</v>
      </c>
      <c r="L230" s="120"/>
      <c r="M230" s="198"/>
      <c r="T230" s="199"/>
      <c r="AT230" s="112" t="s">
        <v>867</v>
      </c>
      <c r="AU230" s="112" t="s">
        <v>240</v>
      </c>
    </row>
    <row r="231" spans="2:65" s="202" customFormat="1" ht="11.25" x14ac:dyDescent="0.25">
      <c r="B231" s="203"/>
      <c r="D231" s="196" t="s">
        <v>869</v>
      </c>
      <c r="E231" s="204" t="s">
        <v>792</v>
      </c>
      <c r="F231" s="205" t="s">
        <v>3917</v>
      </c>
      <c r="H231" s="206">
        <v>3.74</v>
      </c>
      <c r="L231" s="203"/>
      <c r="M231" s="207"/>
      <c r="T231" s="208"/>
      <c r="AT231" s="204" t="s">
        <v>869</v>
      </c>
      <c r="AU231" s="204" t="s">
        <v>240</v>
      </c>
      <c r="AV231" s="202" t="s">
        <v>240</v>
      </c>
      <c r="AW231" s="202" t="s">
        <v>871</v>
      </c>
      <c r="AX231" s="202" t="s">
        <v>857</v>
      </c>
      <c r="AY231" s="204" t="s">
        <v>858</v>
      </c>
    </row>
    <row r="232" spans="2:65" s="119" customFormat="1" ht="24.2" customHeight="1" x14ac:dyDescent="0.25">
      <c r="B232" s="120"/>
      <c r="C232" s="418" t="s">
        <v>1056</v>
      </c>
      <c r="D232" s="418" t="s">
        <v>512</v>
      </c>
      <c r="E232" s="419" t="s">
        <v>109</v>
      </c>
      <c r="F232" s="420" t="s">
        <v>110</v>
      </c>
      <c r="G232" s="421" t="s">
        <v>66</v>
      </c>
      <c r="H232" s="422">
        <v>24.207999999999998</v>
      </c>
      <c r="I232" s="423"/>
      <c r="J232" s="423">
        <f>ROUND(I232*H232,2)</f>
        <v>0</v>
      </c>
      <c r="K232" s="420" t="s">
        <v>862</v>
      </c>
      <c r="L232" s="120"/>
      <c r="M232" s="190" t="s">
        <v>792</v>
      </c>
      <c r="N232" s="191" t="s">
        <v>809</v>
      </c>
      <c r="O232" s="192">
        <v>0.54600000000000004</v>
      </c>
      <c r="P232" s="192">
        <f>O232*H232</f>
        <v>13.217568</v>
      </c>
      <c r="Q232" s="192">
        <v>7.9210000000000003E-2</v>
      </c>
      <c r="R232" s="192">
        <f>Q232*H232</f>
        <v>1.9175156799999999</v>
      </c>
      <c r="S232" s="192">
        <v>0</v>
      </c>
      <c r="T232" s="193">
        <f>S232*H232</f>
        <v>0</v>
      </c>
      <c r="AR232" s="194" t="s">
        <v>863</v>
      </c>
      <c r="AT232" s="194" t="s">
        <v>512</v>
      </c>
      <c r="AU232" s="194" t="s">
        <v>240</v>
      </c>
      <c r="AY232" s="112" t="s">
        <v>858</v>
      </c>
      <c r="BE232" s="195">
        <f>IF(N232="základní",J232,0)</f>
        <v>0</v>
      </c>
      <c r="BF232" s="195">
        <f>IF(N232="snížená",J232,0)</f>
        <v>0</v>
      </c>
      <c r="BG232" s="195">
        <f>IF(N232="zákl. přenesená",J232,0)</f>
        <v>0</v>
      </c>
      <c r="BH232" s="195">
        <f>IF(N232="sníž. přenesená",J232,0)</f>
        <v>0</v>
      </c>
      <c r="BI232" s="195">
        <f>IF(N232="nulová",J232,0)</f>
        <v>0</v>
      </c>
      <c r="BJ232" s="112" t="s">
        <v>544</v>
      </c>
      <c r="BK232" s="195">
        <f>ROUND(I232*H232,2)</f>
        <v>0</v>
      </c>
      <c r="BL232" s="112" t="s">
        <v>863</v>
      </c>
      <c r="BM232" s="194" t="s">
        <v>3918</v>
      </c>
    </row>
    <row r="233" spans="2:65" s="119" customFormat="1" ht="19.5" x14ac:dyDescent="0.25">
      <c r="B233" s="120"/>
      <c r="D233" s="196" t="s">
        <v>865</v>
      </c>
      <c r="F233" s="197" t="s">
        <v>1268</v>
      </c>
      <c r="L233" s="120"/>
      <c r="M233" s="198"/>
      <c r="T233" s="199"/>
      <c r="AT233" s="112" t="s">
        <v>865</v>
      </c>
      <c r="AU233" s="112" t="s">
        <v>240</v>
      </c>
    </row>
    <row r="234" spans="2:65" s="119" customFormat="1" x14ac:dyDescent="0.25">
      <c r="B234" s="120"/>
      <c r="D234" s="200" t="s">
        <v>867</v>
      </c>
      <c r="F234" s="472" t="s">
        <v>1269</v>
      </c>
      <c r="L234" s="120"/>
      <c r="M234" s="198"/>
      <c r="T234" s="199"/>
      <c r="AT234" s="112" t="s">
        <v>867</v>
      </c>
      <c r="AU234" s="112" t="s">
        <v>240</v>
      </c>
    </row>
    <row r="235" spans="2:65" s="202" customFormat="1" ht="11.25" x14ac:dyDescent="0.25">
      <c r="B235" s="203"/>
      <c r="D235" s="196" t="s">
        <v>869</v>
      </c>
      <c r="E235" s="204" t="s">
        <v>792</v>
      </c>
      <c r="F235" s="205" t="s">
        <v>3919</v>
      </c>
      <c r="H235" s="206">
        <v>24.207999999999998</v>
      </c>
      <c r="L235" s="203"/>
      <c r="M235" s="207"/>
      <c r="T235" s="208"/>
      <c r="AT235" s="204" t="s">
        <v>869</v>
      </c>
      <c r="AU235" s="204" t="s">
        <v>240</v>
      </c>
      <c r="AV235" s="202" t="s">
        <v>240</v>
      </c>
      <c r="AW235" s="202" t="s">
        <v>871</v>
      </c>
      <c r="AX235" s="202" t="s">
        <v>857</v>
      </c>
      <c r="AY235" s="204" t="s">
        <v>858</v>
      </c>
    </row>
    <row r="236" spans="2:65" s="119" customFormat="1" ht="24.2" customHeight="1" x14ac:dyDescent="0.25">
      <c r="B236" s="120"/>
      <c r="C236" s="418" t="s">
        <v>1063</v>
      </c>
      <c r="D236" s="418" t="s">
        <v>512</v>
      </c>
      <c r="E236" s="419" t="s">
        <v>1277</v>
      </c>
      <c r="F236" s="420" t="s">
        <v>1278</v>
      </c>
      <c r="G236" s="421" t="s">
        <v>85</v>
      </c>
      <c r="H236" s="422">
        <v>8.2200000000000006</v>
      </c>
      <c r="I236" s="423"/>
      <c r="J236" s="423">
        <f>ROUND(I236*H236,2)</f>
        <v>0</v>
      </c>
      <c r="K236" s="420" t="s">
        <v>862</v>
      </c>
      <c r="L236" s="120"/>
      <c r="M236" s="190" t="s">
        <v>792</v>
      </c>
      <c r="N236" s="191" t="s">
        <v>809</v>
      </c>
      <c r="O236" s="192">
        <v>0.18</v>
      </c>
      <c r="P236" s="192">
        <f>O236*H236</f>
        <v>1.4796</v>
      </c>
      <c r="Q236" s="192">
        <v>1.2E-4</v>
      </c>
      <c r="R236" s="192">
        <f>Q236*H236</f>
        <v>9.8640000000000012E-4</v>
      </c>
      <c r="S236" s="192">
        <v>0</v>
      </c>
      <c r="T236" s="193">
        <f>S236*H236</f>
        <v>0</v>
      </c>
      <c r="AR236" s="194" t="s">
        <v>863</v>
      </c>
      <c r="AT236" s="194" t="s">
        <v>512</v>
      </c>
      <c r="AU236" s="194" t="s">
        <v>240</v>
      </c>
      <c r="AY236" s="112" t="s">
        <v>858</v>
      </c>
      <c r="BE236" s="195">
        <f>IF(N236="základní",J236,0)</f>
        <v>0</v>
      </c>
      <c r="BF236" s="195">
        <f>IF(N236="snížená",J236,0)</f>
        <v>0</v>
      </c>
      <c r="BG236" s="195">
        <f>IF(N236="zákl. přenesená",J236,0)</f>
        <v>0</v>
      </c>
      <c r="BH236" s="195">
        <f>IF(N236="sníž. přenesená",J236,0)</f>
        <v>0</v>
      </c>
      <c r="BI236" s="195">
        <f>IF(N236="nulová",J236,0)</f>
        <v>0</v>
      </c>
      <c r="BJ236" s="112" t="s">
        <v>544</v>
      </c>
      <c r="BK236" s="195">
        <f>ROUND(I236*H236,2)</f>
        <v>0</v>
      </c>
      <c r="BL236" s="112" t="s">
        <v>863</v>
      </c>
      <c r="BM236" s="194" t="s">
        <v>3920</v>
      </c>
    </row>
    <row r="237" spans="2:65" s="119" customFormat="1" x14ac:dyDescent="0.25">
      <c r="B237" s="120"/>
      <c r="D237" s="196" t="s">
        <v>865</v>
      </c>
      <c r="F237" s="197" t="s">
        <v>1280</v>
      </c>
      <c r="L237" s="120"/>
      <c r="M237" s="198"/>
      <c r="T237" s="199"/>
      <c r="AT237" s="112" t="s">
        <v>865</v>
      </c>
      <c r="AU237" s="112" t="s">
        <v>240</v>
      </c>
    </row>
    <row r="238" spans="2:65" s="119" customFormat="1" x14ac:dyDescent="0.25">
      <c r="B238" s="120"/>
      <c r="D238" s="200" t="s">
        <v>867</v>
      </c>
      <c r="F238" s="472" t="s">
        <v>1281</v>
      </c>
      <c r="L238" s="120"/>
      <c r="M238" s="198"/>
      <c r="T238" s="199"/>
      <c r="AT238" s="112" t="s">
        <v>867</v>
      </c>
      <c r="AU238" s="112" t="s">
        <v>240</v>
      </c>
    </row>
    <row r="239" spans="2:65" s="202" customFormat="1" ht="11.25" x14ac:dyDescent="0.25">
      <c r="B239" s="203"/>
      <c r="D239" s="196" t="s">
        <v>869</v>
      </c>
      <c r="E239" s="204" t="s">
        <v>792</v>
      </c>
      <c r="F239" s="205" t="s">
        <v>3921</v>
      </c>
      <c r="H239" s="206">
        <v>1.1000000000000001</v>
      </c>
      <c r="L239" s="203"/>
      <c r="M239" s="207"/>
      <c r="T239" s="208"/>
      <c r="AT239" s="204" t="s">
        <v>869</v>
      </c>
      <c r="AU239" s="204" t="s">
        <v>240</v>
      </c>
      <c r="AV239" s="202" t="s">
        <v>240</v>
      </c>
      <c r="AW239" s="202" t="s">
        <v>871</v>
      </c>
      <c r="AX239" s="202" t="s">
        <v>857</v>
      </c>
      <c r="AY239" s="204" t="s">
        <v>858</v>
      </c>
    </row>
    <row r="240" spans="2:65" s="202" customFormat="1" ht="11.25" x14ac:dyDescent="0.25">
      <c r="B240" s="203"/>
      <c r="D240" s="196" t="s">
        <v>869</v>
      </c>
      <c r="E240" s="204" t="s">
        <v>792</v>
      </c>
      <c r="F240" s="205" t="s">
        <v>3922</v>
      </c>
      <c r="H240" s="206">
        <v>7.12</v>
      </c>
      <c r="L240" s="203"/>
      <c r="M240" s="207"/>
      <c r="T240" s="208"/>
      <c r="AT240" s="204" t="s">
        <v>869</v>
      </c>
      <c r="AU240" s="204" t="s">
        <v>240</v>
      </c>
      <c r="AV240" s="202" t="s">
        <v>240</v>
      </c>
      <c r="AW240" s="202" t="s">
        <v>871</v>
      </c>
      <c r="AX240" s="202" t="s">
        <v>857</v>
      </c>
      <c r="AY240" s="204" t="s">
        <v>858</v>
      </c>
    </row>
    <row r="241" spans="2:65" s="119" customFormat="1" ht="24.2" customHeight="1" x14ac:dyDescent="0.25">
      <c r="B241" s="120"/>
      <c r="C241" s="418" t="s">
        <v>1070</v>
      </c>
      <c r="D241" s="418" t="s">
        <v>512</v>
      </c>
      <c r="E241" s="419" t="s">
        <v>111</v>
      </c>
      <c r="F241" s="420" t="s">
        <v>112</v>
      </c>
      <c r="G241" s="421" t="s">
        <v>85</v>
      </c>
      <c r="H241" s="422">
        <v>13.6</v>
      </c>
      <c r="I241" s="423"/>
      <c r="J241" s="423">
        <f>ROUND(I241*H241,2)</f>
        <v>0</v>
      </c>
      <c r="K241" s="420" t="s">
        <v>862</v>
      </c>
      <c r="L241" s="120"/>
      <c r="M241" s="190" t="s">
        <v>792</v>
      </c>
      <c r="N241" s="191" t="s">
        <v>809</v>
      </c>
      <c r="O241" s="192">
        <v>0.2</v>
      </c>
      <c r="P241" s="192">
        <f>O241*H241</f>
        <v>2.72</v>
      </c>
      <c r="Q241" s="192">
        <v>1.3999999999999999E-4</v>
      </c>
      <c r="R241" s="192">
        <f>Q241*H241</f>
        <v>1.9039999999999999E-3</v>
      </c>
      <c r="S241" s="192">
        <v>0</v>
      </c>
      <c r="T241" s="193">
        <f>S241*H241</f>
        <v>0</v>
      </c>
      <c r="AR241" s="194" t="s">
        <v>863</v>
      </c>
      <c r="AT241" s="194" t="s">
        <v>512</v>
      </c>
      <c r="AU241" s="194" t="s">
        <v>240</v>
      </c>
      <c r="AY241" s="112" t="s">
        <v>858</v>
      </c>
      <c r="BE241" s="195">
        <f>IF(N241="základní",J241,0)</f>
        <v>0</v>
      </c>
      <c r="BF241" s="195">
        <f>IF(N241="snížená",J241,0)</f>
        <v>0</v>
      </c>
      <c r="BG241" s="195">
        <f>IF(N241="zákl. přenesená",J241,0)</f>
        <v>0</v>
      </c>
      <c r="BH241" s="195">
        <f>IF(N241="sníž. přenesená",J241,0)</f>
        <v>0</v>
      </c>
      <c r="BI241" s="195">
        <f>IF(N241="nulová",J241,0)</f>
        <v>0</v>
      </c>
      <c r="BJ241" s="112" t="s">
        <v>544</v>
      </c>
      <c r="BK241" s="195">
        <f>ROUND(I241*H241,2)</f>
        <v>0</v>
      </c>
      <c r="BL241" s="112" t="s">
        <v>863</v>
      </c>
      <c r="BM241" s="194" t="s">
        <v>3923</v>
      </c>
    </row>
    <row r="242" spans="2:65" s="119" customFormat="1" x14ac:dyDescent="0.25">
      <c r="B242" s="120"/>
      <c r="D242" s="196" t="s">
        <v>865</v>
      </c>
      <c r="F242" s="197" t="s">
        <v>1294</v>
      </c>
      <c r="L242" s="120"/>
      <c r="M242" s="198"/>
      <c r="T242" s="199"/>
      <c r="AT242" s="112" t="s">
        <v>865</v>
      </c>
      <c r="AU242" s="112" t="s">
        <v>240</v>
      </c>
    </row>
    <row r="243" spans="2:65" s="119" customFormat="1" x14ac:dyDescent="0.25">
      <c r="B243" s="120"/>
      <c r="D243" s="200" t="s">
        <v>867</v>
      </c>
      <c r="F243" s="472" t="s">
        <v>1295</v>
      </c>
      <c r="L243" s="120"/>
      <c r="M243" s="198"/>
      <c r="T243" s="199"/>
      <c r="AT243" s="112" t="s">
        <v>867</v>
      </c>
      <c r="AU243" s="112" t="s">
        <v>240</v>
      </c>
    </row>
    <row r="244" spans="2:65" s="202" customFormat="1" ht="11.25" x14ac:dyDescent="0.25">
      <c r="B244" s="203"/>
      <c r="D244" s="196" t="s">
        <v>869</v>
      </c>
      <c r="E244" s="204" t="s">
        <v>792</v>
      </c>
      <c r="F244" s="205" t="s">
        <v>3924</v>
      </c>
      <c r="H244" s="206">
        <v>13.6</v>
      </c>
      <c r="L244" s="203"/>
      <c r="M244" s="207"/>
      <c r="T244" s="208"/>
      <c r="AT244" s="204" t="s">
        <v>869</v>
      </c>
      <c r="AU244" s="204" t="s">
        <v>240</v>
      </c>
      <c r="AV244" s="202" t="s">
        <v>240</v>
      </c>
      <c r="AW244" s="202" t="s">
        <v>871</v>
      </c>
      <c r="AX244" s="202" t="s">
        <v>857</v>
      </c>
      <c r="AY244" s="204" t="s">
        <v>858</v>
      </c>
    </row>
    <row r="245" spans="2:65" s="171" customFormat="1" ht="22.9" customHeight="1" x14ac:dyDescent="0.2">
      <c r="B245" s="172"/>
      <c r="D245" s="173" t="s">
        <v>854</v>
      </c>
      <c r="E245" s="181" t="s">
        <v>863</v>
      </c>
      <c r="F245" s="181" t="s">
        <v>1332</v>
      </c>
      <c r="J245" s="182">
        <f>BK245</f>
        <v>0</v>
      </c>
      <c r="L245" s="172"/>
      <c r="M245" s="176"/>
      <c r="P245" s="177">
        <f>SUM(P246:P277)</f>
        <v>159.26152299999995</v>
      </c>
      <c r="R245" s="177">
        <f>SUM(R246:R277)</f>
        <v>34.888240610000011</v>
      </c>
      <c r="T245" s="178">
        <f>SUM(T246:T277)</f>
        <v>0</v>
      </c>
      <c r="AR245" s="173" t="s">
        <v>544</v>
      </c>
      <c r="AT245" s="179" t="s">
        <v>854</v>
      </c>
      <c r="AU245" s="179" t="s">
        <v>544</v>
      </c>
      <c r="AY245" s="173" t="s">
        <v>858</v>
      </c>
      <c r="BK245" s="180">
        <f>SUM(BK246:BK277)</f>
        <v>0</v>
      </c>
    </row>
    <row r="246" spans="2:65" s="119" customFormat="1" ht="16.5" customHeight="1" x14ac:dyDescent="0.25">
      <c r="B246" s="120"/>
      <c r="C246" s="418" t="s">
        <v>1079</v>
      </c>
      <c r="D246" s="418" t="s">
        <v>512</v>
      </c>
      <c r="E246" s="419" t="s">
        <v>1334</v>
      </c>
      <c r="F246" s="420" t="s">
        <v>1335</v>
      </c>
      <c r="G246" s="421" t="s">
        <v>51</v>
      </c>
      <c r="H246" s="422">
        <v>12.657</v>
      </c>
      <c r="I246" s="423"/>
      <c r="J246" s="423">
        <f>ROUND(I246*H246,2)</f>
        <v>0</v>
      </c>
      <c r="K246" s="420" t="s">
        <v>862</v>
      </c>
      <c r="L246" s="120"/>
      <c r="M246" s="190" t="s">
        <v>792</v>
      </c>
      <c r="N246" s="191" t="s">
        <v>809</v>
      </c>
      <c r="O246" s="192">
        <v>1.665</v>
      </c>
      <c r="P246" s="192">
        <f>O246*H246</f>
        <v>21.073905</v>
      </c>
      <c r="Q246" s="192">
        <v>2.5020099999999998</v>
      </c>
      <c r="R246" s="192">
        <f>Q246*H246</f>
        <v>31.667940569999999</v>
      </c>
      <c r="S246" s="192">
        <v>0</v>
      </c>
      <c r="T246" s="193">
        <f>S246*H246</f>
        <v>0</v>
      </c>
      <c r="AR246" s="194" t="s">
        <v>863</v>
      </c>
      <c r="AT246" s="194" t="s">
        <v>512</v>
      </c>
      <c r="AU246" s="194" t="s">
        <v>240</v>
      </c>
      <c r="AY246" s="112" t="s">
        <v>858</v>
      </c>
      <c r="BE246" s="195">
        <f>IF(N246="základní",J246,0)</f>
        <v>0</v>
      </c>
      <c r="BF246" s="195">
        <f>IF(N246="snížená",J246,0)</f>
        <v>0</v>
      </c>
      <c r="BG246" s="195">
        <f>IF(N246="zákl. přenesená",J246,0)</f>
        <v>0</v>
      </c>
      <c r="BH246" s="195">
        <f>IF(N246="sníž. přenesená",J246,0)</f>
        <v>0</v>
      </c>
      <c r="BI246" s="195">
        <f>IF(N246="nulová",J246,0)</f>
        <v>0</v>
      </c>
      <c r="BJ246" s="112" t="s">
        <v>544</v>
      </c>
      <c r="BK246" s="195">
        <f>ROUND(I246*H246,2)</f>
        <v>0</v>
      </c>
      <c r="BL246" s="112" t="s">
        <v>863</v>
      </c>
      <c r="BM246" s="194" t="s">
        <v>3925</v>
      </c>
    </row>
    <row r="247" spans="2:65" s="119" customFormat="1" ht="29.25" x14ac:dyDescent="0.25">
      <c r="B247" s="120"/>
      <c r="D247" s="196" t="s">
        <v>865</v>
      </c>
      <c r="F247" s="197" t="s">
        <v>1337</v>
      </c>
      <c r="L247" s="120"/>
      <c r="M247" s="198"/>
      <c r="T247" s="199"/>
      <c r="AT247" s="112" t="s">
        <v>865</v>
      </c>
      <c r="AU247" s="112" t="s">
        <v>240</v>
      </c>
    </row>
    <row r="248" spans="2:65" s="119" customFormat="1" x14ac:dyDescent="0.25">
      <c r="B248" s="120"/>
      <c r="D248" s="200" t="s">
        <v>867</v>
      </c>
      <c r="F248" s="472" t="s">
        <v>1338</v>
      </c>
      <c r="L248" s="120"/>
      <c r="M248" s="198"/>
      <c r="T248" s="199"/>
      <c r="AT248" s="112" t="s">
        <v>867</v>
      </c>
      <c r="AU248" s="112" t="s">
        <v>240</v>
      </c>
    </row>
    <row r="249" spans="2:65" s="202" customFormat="1" ht="11.25" x14ac:dyDescent="0.25">
      <c r="B249" s="203"/>
      <c r="D249" s="196" t="s">
        <v>869</v>
      </c>
      <c r="E249" s="204" t="s">
        <v>792</v>
      </c>
      <c r="F249" s="205" t="s">
        <v>3926</v>
      </c>
      <c r="H249" s="206">
        <v>12.657</v>
      </c>
      <c r="L249" s="203"/>
      <c r="M249" s="207"/>
      <c r="T249" s="208"/>
      <c r="AT249" s="204" t="s">
        <v>869</v>
      </c>
      <c r="AU249" s="204" t="s">
        <v>240</v>
      </c>
      <c r="AV249" s="202" t="s">
        <v>240</v>
      </c>
      <c r="AW249" s="202" t="s">
        <v>871</v>
      </c>
      <c r="AX249" s="202" t="s">
        <v>857</v>
      </c>
      <c r="AY249" s="204" t="s">
        <v>858</v>
      </c>
    </row>
    <row r="250" spans="2:65" s="119" customFormat="1" ht="24.2" customHeight="1" x14ac:dyDescent="0.25">
      <c r="B250" s="120"/>
      <c r="C250" s="418" t="s">
        <v>1088</v>
      </c>
      <c r="D250" s="418" t="s">
        <v>512</v>
      </c>
      <c r="E250" s="419" t="s">
        <v>118</v>
      </c>
      <c r="F250" s="420" t="s">
        <v>119</v>
      </c>
      <c r="G250" s="421" t="s">
        <v>66</v>
      </c>
      <c r="H250" s="422">
        <v>83.554000000000002</v>
      </c>
      <c r="I250" s="423"/>
      <c r="J250" s="423">
        <f>ROUND(I250*H250,2)</f>
        <v>0</v>
      </c>
      <c r="K250" s="420" t="s">
        <v>862</v>
      </c>
      <c r="L250" s="120"/>
      <c r="M250" s="190" t="s">
        <v>792</v>
      </c>
      <c r="N250" s="191" t="s">
        <v>809</v>
      </c>
      <c r="O250" s="192">
        <v>0.377</v>
      </c>
      <c r="P250" s="192">
        <f>O250*H250</f>
        <v>31.499858</v>
      </c>
      <c r="Q250" s="192">
        <v>5.3299999999999997E-3</v>
      </c>
      <c r="R250" s="192">
        <f>Q250*H250</f>
        <v>0.44534281999999997</v>
      </c>
      <c r="S250" s="192">
        <v>0</v>
      </c>
      <c r="T250" s="193">
        <f>S250*H250</f>
        <v>0</v>
      </c>
      <c r="AR250" s="194" t="s">
        <v>863</v>
      </c>
      <c r="AT250" s="194" t="s">
        <v>512</v>
      </c>
      <c r="AU250" s="194" t="s">
        <v>240</v>
      </c>
      <c r="AY250" s="112" t="s">
        <v>858</v>
      </c>
      <c r="BE250" s="195">
        <f>IF(N250="základní",J250,0)</f>
        <v>0</v>
      </c>
      <c r="BF250" s="195">
        <f>IF(N250="snížená",J250,0)</f>
        <v>0</v>
      </c>
      <c r="BG250" s="195">
        <f>IF(N250="zákl. přenesená",J250,0)</f>
        <v>0</v>
      </c>
      <c r="BH250" s="195">
        <f>IF(N250="sníž. přenesená",J250,0)</f>
        <v>0</v>
      </c>
      <c r="BI250" s="195">
        <f>IF(N250="nulová",J250,0)</f>
        <v>0</v>
      </c>
      <c r="BJ250" s="112" t="s">
        <v>544</v>
      </c>
      <c r="BK250" s="195">
        <f>ROUND(I250*H250,2)</f>
        <v>0</v>
      </c>
      <c r="BL250" s="112" t="s">
        <v>863</v>
      </c>
      <c r="BM250" s="194" t="s">
        <v>3927</v>
      </c>
    </row>
    <row r="251" spans="2:65" s="119" customFormat="1" ht="19.5" x14ac:dyDescent="0.25">
      <c r="B251" s="120"/>
      <c r="D251" s="196" t="s">
        <v>865</v>
      </c>
      <c r="F251" s="197" t="s">
        <v>1343</v>
      </c>
      <c r="L251" s="120"/>
      <c r="M251" s="198"/>
      <c r="T251" s="199"/>
      <c r="AT251" s="112" t="s">
        <v>865</v>
      </c>
      <c r="AU251" s="112" t="s">
        <v>240</v>
      </c>
    </row>
    <row r="252" spans="2:65" s="119" customFormat="1" x14ac:dyDescent="0.25">
      <c r="B252" s="120"/>
      <c r="D252" s="200" t="s">
        <v>867</v>
      </c>
      <c r="F252" s="472" t="s">
        <v>1344</v>
      </c>
      <c r="L252" s="120"/>
      <c r="M252" s="198"/>
      <c r="T252" s="199"/>
      <c r="AT252" s="112" t="s">
        <v>867</v>
      </c>
      <c r="AU252" s="112" t="s">
        <v>240</v>
      </c>
    </row>
    <row r="253" spans="2:65" s="202" customFormat="1" ht="11.25" x14ac:dyDescent="0.25">
      <c r="B253" s="203"/>
      <c r="D253" s="196" t="s">
        <v>869</v>
      </c>
      <c r="E253" s="204" t="s">
        <v>792</v>
      </c>
      <c r="F253" s="205" t="s">
        <v>3928</v>
      </c>
      <c r="H253" s="206">
        <v>70.313999999999993</v>
      </c>
      <c r="L253" s="203"/>
      <c r="M253" s="207"/>
      <c r="T253" s="208"/>
      <c r="AT253" s="204" t="s">
        <v>869</v>
      </c>
      <c r="AU253" s="204" t="s">
        <v>240</v>
      </c>
      <c r="AV253" s="202" t="s">
        <v>240</v>
      </c>
      <c r="AW253" s="202" t="s">
        <v>871</v>
      </c>
      <c r="AX253" s="202" t="s">
        <v>857</v>
      </c>
      <c r="AY253" s="204" t="s">
        <v>858</v>
      </c>
    </row>
    <row r="254" spans="2:65" s="202" customFormat="1" ht="11.25" x14ac:dyDescent="0.25">
      <c r="B254" s="203"/>
      <c r="D254" s="196" t="s">
        <v>869</v>
      </c>
      <c r="E254" s="204" t="s">
        <v>792</v>
      </c>
      <c r="F254" s="205" t="s">
        <v>3929</v>
      </c>
      <c r="H254" s="206">
        <v>13.24</v>
      </c>
      <c r="L254" s="203"/>
      <c r="M254" s="207"/>
      <c r="T254" s="208"/>
      <c r="AT254" s="204" t="s">
        <v>869</v>
      </c>
      <c r="AU254" s="204" t="s">
        <v>240</v>
      </c>
      <c r="AV254" s="202" t="s">
        <v>240</v>
      </c>
      <c r="AW254" s="202" t="s">
        <v>871</v>
      </c>
      <c r="AX254" s="202" t="s">
        <v>857</v>
      </c>
      <c r="AY254" s="204" t="s">
        <v>858</v>
      </c>
    </row>
    <row r="255" spans="2:65" s="119" customFormat="1" ht="24.2" customHeight="1" x14ac:dyDescent="0.25">
      <c r="B255" s="120"/>
      <c r="C255" s="418" t="s">
        <v>1096</v>
      </c>
      <c r="D255" s="418" t="s">
        <v>512</v>
      </c>
      <c r="E255" s="419" t="s">
        <v>120</v>
      </c>
      <c r="F255" s="420" t="s">
        <v>121</v>
      </c>
      <c r="G255" s="421" t="s">
        <v>66</v>
      </c>
      <c r="H255" s="422">
        <v>83.554000000000002</v>
      </c>
      <c r="I255" s="423"/>
      <c r="J255" s="423">
        <f>ROUND(I255*H255,2)</f>
        <v>0</v>
      </c>
      <c r="K255" s="420" t="s">
        <v>862</v>
      </c>
      <c r="L255" s="120"/>
      <c r="M255" s="190" t="s">
        <v>792</v>
      </c>
      <c r="N255" s="191" t="s">
        <v>809</v>
      </c>
      <c r="O255" s="192">
        <v>0.22500000000000001</v>
      </c>
      <c r="P255" s="192">
        <f>O255*H255</f>
        <v>18.79965</v>
      </c>
      <c r="Q255" s="192">
        <v>0</v>
      </c>
      <c r="R255" s="192">
        <f>Q255*H255</f>
        <v>0</v>
      </c>
      <c r="S255" s="192">
        <v>0</v>
      </c>
      <c r="T255" s="193">
        <f>S255*H255</f>
        <v>0</v>
      </c>
      <c r="AR255" s="194" t="s">
        <v>863</v>
      </c>
      <c r="AT255" s="194" t="s">
        <v>512</v>
      </c>
      <c r="AU255" s="194" t="s">
        <v>240</v>
      </c>
      <c r="AY255" s="112" t="s">
        <v>858</v>
      </c>
      <c r="BE255" s="195">
        <f>IF(N255="základní",J255,0)</f>
        <v>0</v>
      </c>
      <c r="BF255" s="195">
        <f>IF(N255="snížená",J255,0)</f>
        <v>0</v>
      </c>
      <c r="BG255" s="195">
        <f>IF(N255="zákl. přenesená",J255,0)</f>
        <v>0</v>
      </c>
      <c r="BH255" s="195">
        <f>IF(N255="sníž. přenesená",J255,0)</f>
        <v>0</v>
      </c>
      <c r="BI255" s="195">
        <f>IF(N255="nulová",J255,0)</f>
        <v>0</v>
      </c>
      <c r="BJ255" s="112" t="s">
        <v>544</v>
      </c>
      <c r="BK255" s="195">
        <f>ROUND(I255*H255,2)</f>
        <v>0</v>
      </c>
      <c r="BL255" s="112" t="s">
        <v>863</v>
      </c>
      <c r="BM255" s="194" t="s">
        <v>3930</v>
      </c>
    </row>
    <row r="256" spans="2:65" s="119" customFormat="1" ht="19.5" x14ac:dyDescent="0.25">
      <c r="B256" s="120"/>
      <c r="D256" s="196" t="s">
        <v>865</v>
      </c>
      <c r="F256" s="197" t="s">
        <v>1351</v>
      </c>
      <c r="L256" s="120"/>
      <c r="M256" s="198"/>
      <c r="T256" s="199"/>
      <c r="AT256" s="112" t="s">
        <v>865</v>
      </c>
      <c r="AU256" s="112" t="s">
        <v>240</v>
      </c>
    </row>
    <row r="257" spans="2:65" s="119" customFormat="1" x14ac:dyDescent="0.25">
      <c r="B257" s="120"/>
      <c r="D257" s="200" t="s">
        <v>867</v>
      </c>
      <c r="F257" s="472" t="s">
        <v>1352</v>
      </c>
      <c r="L257" s="120"/>
      <c r="M257" s="198"/>
      <c r="T257" s="199"/>
      <c r="AT257" s="112" t="s">
        <v>867</v>
      </c>
      <c r="AU257" s="112" t="s">
        <v>240</v>
      </c>
    </row>
    <row r="258" spans="2:65" s="119" customFormat="1" ht="24.2" customHeight="1" x14ac:dyDescent="0.25">
      <c r="B258" s="120"/>
      <c r="C258" s="418" t="s">
        <v>1111</v>
      </c>
      <c r="D258" s="418" t="s">
        <v>512</v>
      </c>
      <c r="E258" s="419" t="s">
        <v>122</v>
      </c>
      <c r="F258" s="420" t="s">
        <v>123</v>
      </c>
      <c r="G258" s="421" t="s">
        <v>66</v>
      </c>
      <c r="H258" s="422">
        <v>70.313999999999993</v>
      </c>
      <c r="I258" s="423"/>
      <c r="J258" s="423">
        <f>ROUND(I258*H258,2)</f>
        <v>0</v>
      </c>
      <c r="K258" s="420" t="s">
        <v>862</v>
      </c>
      <c r="L258" s="120"/>
      <c r="M258" s="190" t="s">
        <v>792</v>
      </c>
      <c r="N258" s="191" t="s">
        <v>809</v>
      </c>
      <c r="O258" s="192">
        <v>0.2</v>
      </c>
      <c r="P258" s="192">
        <f>O258*H258</f>
        <v>14.062799999999999</v>
      </c>
      <c r="Q258" s="192">
        <v>8.8000000000000003E-4</v>
      </c>
      <c r="R258" s="192">
        <f>Q258*H258</f>
        <v>6.1876319999999999E-2</v>
      </c>
      <c r="S258" s="192">
        <v>0</v>
      </c>
      <c r="T258" s="193">
        <f>S258*H258</f>
        <v>0</v>
      </c>
      <c r="AR258" s="194" t="s">
        <v>863</v>
      </c>
      <c r="AT258" s="194" t="s">
        <v>512</v>
      </c>
      <c r="AU258" s="194" t="s">
        <v>240</v>
      </c>
      <c r="AY258" s="112" t="s">
        <v>858</v>
      </c>
      <c r="BE258" s="195">
        <f>IF(N258="základní",J258,0)</f>
        <v>0</v>
      </c>
      <c r="BF258" s="195">
        <f>IF(N258="snížená",J258,0)</f>
        <v>0</v>
      </c>
      <c r="BG258" s="195">
        <f>IF(N258="zákl. přenesená",J258,0)</f>
        <v>0</v>
      </c>
      <c r="BH258" s="195">
        <f>IF(N258="sníž. přenesená",J258,0)</f>
        <v>0</v>
      </c>
      <c r="BI258" s="195">
        <f>IF(N258="nulová",J258,0)</f>
        <v>0</v>
      </c>
      <c r="BJ258" s="112" t="s">
        <v>544</v>
      </c>
      <c r="BK258" s="195">
        <f>ROUND(I258*H258,2)</f>
        <v>0</v>
      </c>
      <c r="BL258" s="112" t="s">
        <v>863</v>
      </c>
      <c r="BM258" s="194" t="s">
        <v>3931</v>
      </c>
    </row>
    <row r="259" spans="2:65" s="119" customFormat="1" ht="19.5" x14ac:dyDescent="0.25">
      <c r="B259" s="120"/>
      <c r="D259" s="196" t="s">
        <v>865</v>
      </c>
      <c r="F259" s="197" t="s">
        <v>1355</v>
      </c>
      <c r="L259" s="120"/>
      <c r="M259" s="198"/>
      <c r="T259" s="199"/>
      <c r="AT259" s="112" t="s">
        <v>865</v>
      </c>
      <c r="AU259" s="112" t="s">
        <v>240</v>
      </c>
    </row>
    <row r="260" spans="2:65" s="119" customFormat="1" x14ac:dyDescent="0.25">
      <c r="B260" s="120"/>
      <c r="D260" s="200" t="s">
        <v>867</v>
      </c>
      <c r="F260" s="472" t="s">
        <v>1356</v>
      </c>
      <c r="L260" s="120"/>
      <c r="M260" s="198"/>
      <c r="T260" s="199"/>
      <c r="AT260" s="112" t="s">
        <v>867</v>
      </c>
      <c r="AU260" s="112" t="s">
        <v>240</v>
      </c>
    </row>
    <row r="261" spans="2:65" s="202" customFormat="1" ht="11.25" x14ac:dyDescent="0.25">
      <c r="B261" s="203"/>
      <c r="D261" s="196" t="s">
        <v>869</v>
      </c>
      <c r="E261" s="204" t="s">
        <v>792</v>
      </c>
      <c r="F261" s="205" t="s">
        <v>3928</v>
      </c>
      <c r="H261" s="206">
        <v>70.313999999999993</v>
      </c>
      <c r="L261" s="203"/>
      <c r="M261" s="207"/>
      <c r="T261" s="208"/>
      <c r="AT261" s="204" t="s">
        <v>869</v>
      </c>
      <c r="AU261" s="204" t="s">
        <v>240</v>
      </c>
      <c r="AV261" s="202" t="s">
        <v>240</v>
      </c>
      <c r="AW261" s="202" t="s">
        <v>871</v>
      </c>
      <c r="AX261" s="202" t="s">
        <v>857</v>
      </c>
      <c r="AY261" s="204" t="s">
        <v>858</v>
      </c>
    </row>
    <row r="262" spans="2:65" s="119" customFormat="1" ht="24.2" customHeight="1" x14ac:dyDescent="0.25">
      <c r="B262" s="120"/>
      <c r="C262" s="418" t="s">
        <v>1127</v>
      </c>
      <c r="D262" s="418" t="s">
        <v>512</v>
      </c>
      <c r="E262" s="419" t="s">
        <v>124</v>
      </c>
      <c r="F262" s="420" t="s">
        <v>125</v>
      </c>
      <c r="G262" s="421" t="s">
        <v>66</v>
      </c>
      <c r="H262" s="422">
        <v>70.313999999999993</v>
      </c>
      <c r="I262" s="423"/>
      <c r="J262" s="423">
        <f>ROUND(I262*H262,2)</f>
        <v>0</v>
      </c>
      <c r="K262" s="420" t="s">
        <v>862</v>
      </c>
      <c r="L262" s="120"/>
      <c r="M262" s="190" t="s">
        <v>792</v>
      </c>
      <c r="N262" s="191" t="s">
        <v>809</v>
      </c>
      <c r="O262" s="192">
        <v>0.105</v>
      </c>
      <c r="P262" s="192">
        <f>O262*H262</f>
        <v>7.3829699999999994</v>
      </c>
      <c r="Q262" s="192">
        <v>0</v>
      </c>
      <c r="R262" s="192">
        <f>Q262*H262</f>
        <v>0</v>
      </c>
      <c r="S262" s="192">
        <v>0</v>
      </c>
      <c r="T262" s="193">
        <f>S262*H262</f>
        <v>0</v>
      </c>
      <c r="AR262" s="194" t="s">
        <v>863</v>
      </c>
      <c r="AT262" s="194" t="s">
        <v>512</v>
      </c>
      <c r="AU262" s="194" t="s">
        <v>240</v>
      </c>
      <c r="AY262" s="112" t="s">
        <v>858</v>
      </c>
      <c r="BE262" s="195">
        <f>IF(N262="základní",J262,0)</f>
        <v>0</v>
      </c>
      <c r="BF262" s="195">
        <f>IF(N262="snížená",J262,0)</f>
        <v>0</v>
      </c>
      <c r="BG262" s="195">
        <f>IF(N262="zákl. přenesená",J262,0)</f>
        <v>0</v>
      </c>
      <c r="BH262" s="195">
        <f>IF(N262="sníž. přenesená",J262,0)</f>
        <v>0</v>
      </c>
      <c r="BI262" s="195">
        <f>IF(N262="nulová",J262,0)</f>
        <v>0</v>
      </c>
      <c r="BJ262" s="112" t="s">
        <v>544</v>
      </c>
      <c r="BK262" s="195">
        <f>ROUND(I262*H262,2)</f>
        <v>0</v>
      </c>
      <c r="BL262" s="112" t="s">
        <v>863</v>
      </c>
      <c r="BM262" s="194" t="s">
        <v>3932</v>
      </c>
    </row>
    <row r="263" spans="2:65" s="119" customFormat="1" ht="19.5" x14ac:dyDescent="0.25">
      <c r="B263" s="120"/>
      <c r="D263" s="196" t="s">
        <v>865</v>
      </c>
      <c r="F263" s="197" t="s">
        <v>1359</v>
      </c>
      <c r="L263" s="120"/>
      <c r="M263" s="198"/>
      <c r="T263" s="199"/>
      <c r="AT263" s="112" t="s">
        <v>865</v>
      </c>
      <c r="AU263" s="112" t="s">
        <v>240</v>
      </c>
    </row>
    <row r="264" spans="2:65" s="119" customFormat="1" x14ac:dyDescent="0.25">
      <c r="B264" s="120"/>
      <c r="D264" s="200" t="s">
        <v>867</v>
      </c>
      <c r="F264" s="472" t="s">
        <v>1360</v>
      </c>
      <c r="L264" s="120"/>
      <c r="M264" s="198"/>
      <c r="T264" s="199"/>
      <c r="AT264" s="112" t="s">
        <v>867</v>
      </c>
      <c r="AU264" s="112" t="s">
        <v>240</v>
      </c>
    </row>
    <row r="265" spans="2:65" s="119" customFormat="1" ht="16.5" customHeight="1" x14ac:dyDescent="0.25">
      <c r="B265" s="120"/>
      <c r="C265" s="418" t="s">
        <v>1131</v>
      </c>
      <c r="D265" s="418" t="s">
        <v>512</v>
      </c>
      <c r="E265" s="419" t="s">
        <v>126</v>
      </c>
      <c r="F265" s="420" t="s">
        <v>127</v>
      </c>
      <c r="G265" s="421" t="s">
        <v>63</v>
      </c>
      <c r="H265" s="422">
        <v>2.278</v>
      </c>
      <c r="I265" s="423"/>
      <c r="J265" s="423">
        <f>ROUND(I265*H265,2)</f>
        <v>0</v>
      </c>
      <c r="K265" s="420" t="s">
        <v>862</v>
      </c>
      <c r="L265" s="120"/>
      <c r="M265" s="190" t="s">
        <v>792</v>
      </c>
      <c r="N265" s="191" t="s">
        <v>809</v>
      </c>
      <c r="O265" s="192">
        <v>27.83</v>
      </c>
      <c r="P265" s="192">
        <f>O265*H265</f>
        <v>63.396739999999994</v>
      </c>
      <c r="Q265" s="192">
        <v>1.05555</v>
      </c>
      <c r="R265" s="192">
        <f>Q265*H265</f>
        <v>2.4045429</v>
      </c>
      <c r="S265" s="192">
        <v>0</v>
      </c>
      <c r="T265" s="193">
        <f>S265*H265</f>
        <v>0</v>
      </c>
      <c r="AR265" s="194" t="s">
        <v>863</v>
      </c>
      <c r="AT265" s="194" t="s">
        <v>512</v>
      </c>
      <c r="AU265" s="194" t="s">
        <v>240</v>
      </c>
      <c r="AY265" s="112" t="s">
        <v>858</v>
      </c>
      <c r="BE265" s="195">
        <f>IF(N265="základní",J265,0)</f>
        <v>0</v>
      </c>
      <c r="BF265" s="195">
        <f>IF(N265="snížená",J265,0)</f>
        <v>0</v>
      </c>
      <c r="BG265" s="195">
        <f>IF(N265="zákl. přenesená",J265,0)</f>
        <v>0</v>
      </c>
      <c r="BH265" s="195">
        <f>IF(N265="sníž. přenesená",J265,0)</f>
        <v>0</v>
      </c>
      <c r="BI265" s="195">
        <f>IF(N265="nulová",J265,0)</f>
        <v>0</v>
      </c>
      <c r="BJ265" s="112" t="s">
        <v>544</v>
      </c>
      <c r="BK265" s="195">
        <f>ROUND(I265*H265,2)</f>
        <v>0</v>
      </c>
      <c r="BL265" s="112" t="s">
        <v>863</v>
      </c>
      <c r="BM265" s="194" t="s">
        <v>3933</v>
      </c>
    </row>
    <row r="266" spans="2:65" s="119" customFormat="1" ht="48.75" x14ac:dyDescent="0.25">
      <c r="B266" s="120"/>
      <c r="D266" s="196" t="s">
        <v>865</v>
      </c>
      <c r="F266" s="197" t="s">
        <v>1363</v>
      </c>
      <c r="L266" s="120"/>
      <c r="M266" s="198"/>
      <c r="T266" s="199"/>
      <c r="AT266" s="112" t="s">
        <v>865</v>
      </c>
      <c r="AU266" s="112" t="s">
        <v>240</v>
      </c>
    </row>
    <row r="267" spans="2:65" s="119" customFormat="1" x14ac:dyDescent="0.25">
      <c r="B267" s="120"/>
      <c r="D267" s="200" t="s">
        <v>867</v>
      </c>
      <c r="F267" s="472" t="s">
        <v>1364</v>
      </c>
      <c r="L267" s="120"/>
      <c r="M267" s="198"/>
      <c r="T267" s="199"/>
      <c r="AT267" s="112" t="s">
        <v>867</v>
      </c>
      <c r="AU267" s="112" t="s">
        <v>240</v>
      </c>
    </row>
    <row r="268" spans="2:65" s="202" customFormat="1" ht="11.25" x14ac:dyDescent="0.25">
      <c r="B268" s="203"/>
      <c r="D268" s="196" t="s">
        <v>869</v>
      </c>
      <c r="E268" s="204" t="s">
        <v>792</v>
      </c>
      <c r="F268" s="205" t="s">
        <v>3934</v>
      </c>
      <c r="H268" s="206">
        <v>2278.2600000000002</v>
      </c>
      <c r="L268" s="203"/>
      <c r="M268" s="207"/>
      <c r="T268" s="208"/>
      <c r="AT268" s="204" t="s">
        <v>869</v>
      </c>
      <c r="AU268" s="204" t="s">
        <v>240</v>
      </c>
      <c r="AV268" s="202" t="s">
        <v>240</v>
      </c>
      <c r="AW268" s="202" t="s">
        <v>871</v>
      </c>
      <c r="AX268" s="202" t="s">
        <v>857</v>
      </c>
      <c r="AY268" s="204" t="s">
        <v>858</v>
      </c>
    </row>
    <row r="269" spans="2:65" s="202" customFormat="1" ht="11.25" x14ac:dyDescent="0.25">
      <c r="B269" s="203"/>
      <c r="D269" s="196" t="s">
        <v>869</v>
      </c>
      <c r="F269" s="205" t="s">
        <v>3935</v>
      </c>
      <c r="H269" s="206">
        <v>2.278</v>
      </c>
      <c r="L269" s="203"/>
      <c r="M269" s="207"/>
      <c r="T269" s="208"/>
      <c r="AT269" s="204" t="s">
        <v>869</v>
      </c>
      <c r="AU269" s="204" t="s">
        <v>240</v>
      </c>
      <c r="AV269" s="202" t="s">
        <v>240</v>
      </c>
      <c r="AW269" s="202" t="s">
        <v>787</v>
      </c>
      <c r="AX269" s="202" t="s">
        <v>544</v>
      </c>
      <c r="AY269" s="204" t="s">
        <v>858</v>
      </c>
    </row>
    <row r="270" spans="2:65" s="119" customFormat="1" ht="24.2" customHeight="1" x14ac:dyDescent="0.25">
      <c r="B270" s="120"/>
      <c r="C270" s="418" t="s">
        <v>284</v>
      </c>
      <c r="D270" s="418" t="s">
        <v>512</v>
      </c>
      <c r="E270" s="419" t="s">
        <v>128</v>
      </c>
      <c r="F270" s="420" t="s">
        <v>129</v>
      </c>
      <c r="G270" s="421" t="s">
        <v>67</v>
      </c>
      <c r="H270" s="422">
        <v>3</v>
      </c>
      <c r="I270" s="423"/>
      <c r="J270" s="423">
        <f>ROUND(I270*H270,2)</f>
        <v>0</v>
      </c>
      <c r="K270" s="420" t="s">
        <v>862</v>
      </c>
      <c r="L270" s="120"/>
      <c r="M270" s="190" t="s">
        <v>792</v>
      </c>
      <c r="N270" s="191" t="s">
        <v>809</v>
      </c>
      <c r="O270" s="192">
        <v>0.40200000000000002</v>
      </c>
      <c r="P270" s="192">
        <f>O270*H270</f>
        <v>1.206</v>
      </c>
      <c r="Q270" s="192">
        <v>6.6600000000000006E-2</v>
      </c>
      <c r="R270" s="192">
        <f>Q270*H270</f>
        <v>0.19980000000000003</v>
      </c>
      <c r="S270" s="192">
        <v>0</v>
      </c>
      <c r="T270" s="193">
        <f>S270*H270</f>
        <v>0</v>
      </c>
      <c r="AR270" s="194" t="s">
        <v>863</v>
      </c>
      <c r="AT270" s="194" t="s">
        <v>512</v>
      </c>
      <c r="AU270" s="194" t="s">
        <v>240</v>
      </c>
      <c r="AY270" s="112" t="s">
        <v>858</v>
      </c>
      <c r="BE270" s="195">
        <f>IF(N270="základní",J270,0)</f>
        <v>0</v>
      </c>
      <c r="BF270" s="195">
        <f>IF(N270="snížená",J270,0)</f>
        <v>0</v>
      </c>
      <c r="BG270" s="195">
        <f>IF(N270="zákl. přenesená",J270,0)</f>
        <v>0</v>
      </c>
      <c r="BH270" s="195">
        <f>IF(N270="sníž. přenesená",J270,0)</f>
        <v>0</v>
      </c>
      <c r="BI270" s="195">
        <f>IF(N270="nulová",J270,0)</f>
        <v>0</v>
      </c>
      <c r="BJ270" s="112" t="s">
        <v>544</v>
      </c>
      <c r="BK270" s="195">
        <f>ROUND(I270*H270,2)</f>
        <v>0</v>
      </c>
      <c r="BL270" s="112" t="s">
        <v>863</v>
      </c>
      <c r="BM270" s="194" t="s">
        <v>3936</v>
      </c>
    </row>
    <row r="271" spans="2:65" s="119" customFormat="1" ht="19.5" x14ac:dyDescent="0.25">
      <c r="B271" s="120"/>
      <c r="D271" s="196" t="s">
        <v>865</v>
      </c>
      <c r="F271" s="197" t="s">
        <v>3937</v>
      </c>
      <c r="L271" s="120"/>
      <c r="M271" s="198"/>
      <c r="T271" s="199"/>
      <c r="AT271" s="112" t="s">
        <v>865</v>
      </c>
      <c r="AU271" s="112" t="s">
        <v>240</v>
      </c>
    </row>
    <row r="272" spans="2:65" s="119" customFormat="1" x14ac:dyDescent="0.25">
      <c r="B272" s="120"/>
      <c r="D272" s="200" t="s">
        <v>867</v>
      </c>
      <c r="F272" s="472" t="s">
        <v>3938</v>
      </c>
      <c r="L272" s="120"/>
      <c r="M272" s="198"/>
      <c r="T272" s="199"/>
      <c r="AT272" s="112" t="s">
        <v>867</v>
      </c>
      <c r="AU272" s="112" t="s">
        <v>240</v>
      </c>
    </row>
    <row r="273" spans="2:65" s="202" customFormat="1" ht="11.25" x14ac:dyDescent="0.25">
      <c r="B273" s="203"/>
      <c r="D273" s="196" t="s">
        <v>869</v>
      </c>
      <c r="E273" s="204" t="s">
        <v>792</v>
      </c>
      <c r="F273" s="205" t="s">
        <v>3939</v>
      </c>
      <c r="H273" s="206">
        <v>3</v>
      </c>
      <c r="L273" s="203"/>
      <c r="M273" s="207"/>
      <c r="T273" s="208"/>
      <c r="AT273" s="204" t="s">
        <v>869</v>
      </c>
      <c r="AU273" s="204" t="s">
        <v>240</v>
      </c>
      <c r="AV273" s="202" t="s">
        <v>240</v>
      </c>
      <c r="AW273" s="202" t="s">
        <v>871</v>
      </c>
      <c r="AX273" s="202" t="s">
        <v>857</v>
      </c>
      <c r="AY273" s="204" t="s">
        <v>858</v>
      </c>
    </row>
    <row r="274" spans="2:65" s="119" customFormat="1" ht="33" customHeight="1" x14ac:dyDescent="0.25">
      <c r="B274" s="120"/>
      <c r="C274" s="418" t="s">
        <v>1142</v>
      </c>
      <c r="D274" s="418" t="s">
        <v>512</v>
      </c>
      <c r="E274" s="419" t="s">
        <v>3138</v>
      </c>
      <c r="F274" s="420" t="s">
        <v>3139</v>
      </c>
      <c r="G274" s="421" t="s">
        <v>85</v>
      </c>
      <c r="H274" s="422">
        <v>6.3</v>
      </c>
      <c r="I274" s="423"/>
      <c r="J274" s="423">
        <f>ROUND(I274*H274,2)</f>
        <v>0</v>
      </c>
      <c r="K274" s="420" t="s">
        <v>862</v>
      </c>
      <c r="L274" s="120"/>
      <c r="M274" s="190" t="s">
        <v>792</v>
      </c>
      <c r="N274" s="191" t="s">
        <v>809</v>
      </c>
      <c r="O274" s="192">
        <v>0.29199999999999998</v>
      </c>
      <c r="P274" s="192">
        <f>O274*H274</f>
        <v>1.8395999999999999</v>
      </c>
      <c r="Q274" s="192">
        <v>1.7260000000000001E-2</v>
      </c>
      <c r="R274" s="192">
        <f>Q274*H274</f>
        <v>0.108738</v>
      </c>
      <c r="S274" s="192">
        <v>0</v>
      </c>
      <c r="T274" s="193">
        <f>S274*H274</f>
        <v>0</v>
      </c>
      <c r="AR274" s="194" t="s">
        <v>863</v>
      </c>
      <c r="AT274" s="194" t="s">
        <v>512</v>
      </c>
      <c r="AU274" s="194" t="s">
        <v>240</v>
      </c>
      <c r="AY274" s="112" t="s">
        <v>858</v>
      </c>
      <c r="BE274" s="195">
        <f>IF(N274="základní",J274,0)</f>
        <v>0</v>
      </c>
      <c r="BF274" s="195">
        <f>IF(N274="snížená",J274,0)</f>
        <v>0</v>
      </c>
      <c r="BG274" s="195">
        <f>IF(N274="zákl. přenesená",J274,0)</f>
        <v>0</v>
      </c>
      <c r="BH274" s="195">
        <f>IF(N274="sníž. přenesená",J274,0)</f>
        <v>0</v>
      </c>
      <c r="BI274" s="195">
        <f>IF(N274="nulová",J274,0)</f>
        <v>0</v>
      </c>
      <c r="BJ274" s="112" t="s">
        <v>544</v>
      </c>
      <c r="BK274" s="195">
        <f>ROUND(I274*H274,2)</f>
        <v>0</v>
      </c>
      <c r="BL274" s="112" t="s">
        <v>863</v>
      </c>
      <c r="BM274" s="194" t="s">
        <v>3940</v>
      </c>
    </row>
    <row r="275" spans="2:65" s="119" customFormat="1" ht="29.25" x14ac:dyDescent="0.25">
      <c r="B275" s="120"/>
      <c r="D275" s="196" t="s">
        <v>865</v>
      </c>
      <c r="F275" s="197" t="s">
        <v>3141</v>
      </c>
      <c r="L275" s="120"/>
      <c r="M275" s="198"/>
      <c r="T275" s="199"/>
      <c r="AT275" s="112" t="s">
        <v>865</v>
      </c>
      <c r="AU275" s="112" t="s">
        <v>240</v>
      </c>
    </row>
    <row r="276" spans="2:65" s="119" customFormat="1" x14ac:dyDescent="0.25">
      <c r="B276" s="120"/>
      <c r="D276" s="200" t="s">
        <v>867</v>
      </c>
      <c r="F276" s="472" t="s">
        <v>3142</v>
      </c>
      <c r="L276" s="120"/>
      <c r="M276" s="198"/>
      <c r="T276" s="199"/>
      <c r="AT276" s="112" t="s">
        <v>867</v>
      </c>
      <c r="AU276" s="112" t="s">
        <v>240</v>
      </c>
    </row>
    <row r="277" spans="2:65" s="202" customFormat="1" ht="11.25" x14ac:dyDescent="0.25">
      <c r="B277" s="203"/>
      <c r="D277" s="196" t="s">
        <v>869</v>
      </c>
      <c r="E277" s="204" t="s">
        <v>792</v>
      </c>
      <c r="F277" s="205" t="s">
        <v>3941</v>
      </c>
      <c r="H277" s="206">
        <v>6.3</v>
      </c>
      <c r="L277" s="203"/>
      <c r="M277" s="207"/>
      <c r="T277" s="208"/>
      <c r="AT277" s="204" t="s">
        <v>869</v>
      </c>
      <c r="AU277" s="204" t="s">
        <v>240</v>
      </c>
      <c r="AV277" s="202" t="s">
        <v>240</v>
      </c>
      <c r="AW277" s="202" t="s">
        <v>871</v>
      </c>
      <c r="AX277" s="202" t="s">
        <v>857</v>
      </c>
      <c r="AY277" s="204" t="s">
        <v>858</v>
      </c>
    </row>
    <row r="278" spans="2:65" s="171" customFormat="1" ht="22.9" customHeight="1" x14ac:dyDescent="0.2">
      <c r="B278" s="172"/>
      <c r="D278" s="173" t="s">
        <v>854</v>
      </c>
      <c r="E278" s="181" t="s">
        <v>891</v>
      </c>
      <c r="F278" s="181" t="s">
        <v>1507</v>
      </c>
      <c r="J278" s="182">
        <f>BK278</f>
        <v>0</v>
      </c>
      <c r="L278" s="172"/>
      <c r="M278" s="176"/>
      <c r="P278" s="177">
        <f>SUM(P279:P426)</f>
        <v>246.33006299999994</v>
      </c>
      <c r="R278" s="177">
        <f>SUM(R279:R426)</f>
        <v>22.185724419999996</v>
      </c>
      <c r="T278" s="178">
        <f>SUM(T279:T426)</f>
        <v>1.5930000000000002E-4</v>
      </c>
      <c r="AR278" s="173" t="s">
        <v>544</v>
      </c>
      <c r="AT278" s="179" t="s">
        <v>854</v>
      </c>
      <c r="AU278" s="179" t="s">
        <v>544</v>
      </c>
      <c r="AY278" s="173" t="s">
        <v>858</v>
      </c>
      <c r="BK278" s="180">
        <f>SUM(BK279:BK426)</f>
        <v>0</v>
      </c>
    </row>
    <row r="279" spans="2:65" s="119" customFormat="1" ht="24.2" customHeight="1" x14ac:dyDescent="0.25">
      <c r="B279" s="120"/>
      <c r="C279" s="418" t="s">
        <v>1148</v>
      </c>
      <c r="D279" s="418" t="s">
        <v>512</v>
      </c>
      <c r="E279" s="419" t="s">
        <v>3942</v>
      </c>
      <c r="F279" s="420" t="s">
        <v>3943</v>
      </c>
      <c r="G279" s="421" t="s">
        <v>67</v>
      </c>
      <c r="H279" s="422">
        <v>6</v>
      </c>
      <c r="I279" s="423"/>
      <c r="J279" s="423">
        <f>ROUND(I279*H279,2)</f>
        <v>0</v>
      </c>
      <c r="K279" s="420" t="s">
        <v>862</v>
      </c>
      <c r="L279" s="120"/>
      <c r="M279" s="190" t="s">
        <v>792</v>
      </c>
      <c r="N279" s="191" t="s">
        <v>809</v>
      </c>
      <c r="O279" s="192">
        <v>0.88800000000000001</v>
      </c>
      <c r="P279" s="192">
        <f>O279*H279</f>
        <v>5.3280000000000003</v>
      </c>
      <c r="Q279" s="192">
        <v>4.3799999999999999E-2</v>
      </c>
      <c r="R279" s="192">
        <f>Q279*H279</f>
        <v>0.26279999999999998</v>
      </c>
      <c r="S279" s="192">
        <v>0</v>
      </c>
      <c r="T279" s="193">
        <f>S279*H279</f>
        <v>0</v>
      </c>
      <c r="AR279" s="194" t="s">
        <v>863</v>
      </c>
      <c r="AT279" s="194" t="s">
        <v>512</v>
      </c>
      <c r="AU279" s="194" t="s">
        <v>240</v>
      </c>
      <c r="AY279" s="112" t="s">
        <v>858</v>
      </c>
      <c r="BE279" s="195">
        <f>IF(N279="základní",J279,0)</f>
        <v>0</v>
      </c>
      <c r="BF279" s="195">
        <f>IF(N279="snížená",J279,0)</f>
        <v>0</v>
      </c>
      <c r="BG279" s="195">
        <f>IF(N279="zákl. přenesená",J279,0)</f>
        <v>0</v>
      </c>
      <c r="BH279" s="195">
        <f>IF(N279="sníž. přenesená",J279,0)</f>
        <v>0</v>
      </c>
      <c r="BI279" s="195">
        <f>IF(N279="nulová",J279,0)</f>
        <v>0</v>
      </c>
      <c r="BJ279" s="112" t="s">
        <v>544</v>
      </c>
      <c r="BK279" s="195">
        <f>ROUND(I279*H279,2)</f>
        <v>0</v>
      </c>
      <c r="BL279" s="112" t="s">
        <v>863</v>
      </c>
      <c r="BM279" s="194" t="s">
        <v>3944</v>
      </c>
    </row>
    <row r="280" spans="2:65" s="119" customFormat="1" ht="19.5" x14ac:dyDescent="0.25">
      <c r="B280" s="120"/>
      <c r="D280" s="196" t="s">
        <v>865</v>
      </c>
      <c r="F280" s="197" t="s">
        <v>3945</v>
      </c>
      <c r="L280" s="120"/>
      <c r="M280" s="198"/>
      <c r="T280" s="199"/>
      <c r="AT280" s="112" t="s">
        <v>865</v>
      </c>
      <c r="AU280" s="112" t="s">
        <v>240</v>
      </c>
    </row>
    <row r="281" spans="2:65" s="119" customFormat="1" x14ac:dyDescent="0.25">
      <c r="B281" s="120"/>
      <c r="D281" s="200" t="s">
        <v>867</v>
      </c>
      <c r="F281" s="472" t="s">
        <v>3946</v>
      </c>
      <c r="L281" s="120"/>
      <c r="M281" s="198"/>
      <c r="T281" s="199"/>
      <c r="AT281" s="112" t="s">
        <v>867</v>
      </c>
      <c r="AU281" s="112" t="s">
        <v>240</v>
      </c>
    </row>
    <row r="282" spans="2:65" s="119" customFormat="1" ht="24.2" customHeight="1" x14ac:dyDescent="0.25">
      <c r="B282" s="120"/>
      <c r="C282" s="418" t="s">
        <v>1155</v>
      </c>
      <c r="D282" s="418" t="s">
        <v>512</v>
      </c>
      <c r="E282" s="419" t="s">
        <v>3947</v>
      </c>
      <c r="F282" s="420" t="s">
        <v>3948</v>
      </c>
      <c r="G282" s="421" t="s">
        <v>67</v>
      </c>
      <c r="H282" s="422">
        <v>5</v>
      </c>
      <c r="I282" s="423"/>
      <c r="J282" s="423">
        <f>ROUND(I282*H282,2)</f>
        <v>0</v>
      </c>
      <c r="K282" s="420" t="s">
        <v>862</v>
      </c>
      <c r="L282" s="120"/>
      <c r="M282" s="190" t="s">
        <v>792</v>
      </c>
      <c r="N282" s="191" t="s">
        <v>809</v>
      </c>
      <c r="O282" s="192">
        <v>2.984</v>
      </c>
      <c r="P282" s="192">
        <f>O282*H282</f>
        <v>14.92</v>
      </c>
      <c r="Q282" s="192">
        <v>0.1658</v>
      </c>
      <c r="R282" s="192">
        <f>Q282*H282</f>
        <v>0.82899999999999996</v>
      </c>
      <c r="S282" s="192">
        <v>0</v>
      </c>
      <c r="T282" s="193">
        <f>S282*H282</f>
        <v>0</v>
      </c>
      <c r="AR282" s="194" t="s">
        <v>863</v>
      </c>
      <c r="AT282" s="194" t="s">
        <v>512</v>
      </c>
      <c r="AU282" s="194" t="s">
        <v>240</v>
      </c>
      <c r="AY282" s="112" t="s">
        <v>858</v>
      </c>
      <c r="BE282" s="195">
        <f>IF(N282="základní",J282,0)</f>
        <v>0</v>
      </c>
      <c r="BF282" s="195">
        <f>IF(N282="snížená",J282,0)</f>
        <v>0</v>
      </c>
      <c r="BG282" s="195">
        <f>IF(N282="zákl. přenesená",J282,0)</f>
        <v>0</v>
      </c>
      <c r="BH282" s="195">
        <f>IF(N282="sníž. přenesená",J282,0)</f>
        <v>0</v>
      </c>
      <c r="BI282" s="195">
        <f>IF(N282="nulová",J282,0)</f>
        <v>0</v>
      </c>
      <c r="BJ282" s="112" t="s">
        <v>544</v>
      </c>
      <c r="BK282" s="195">
        <f>ROUND(I282*H282,2)</f>
        <v>0</v>
      </c>
      <c r="BL282" s="112" t="s">
        <v>863</v>
      </c>
      <c r="BM282" s="194" t="s">
        <v>3949</v>
      </c>
    </row>
    <row r="283" spans="2:65" s="119" customFormat="1" ht="19.5" x14ac:dyDescent="0.25">
      <c r="B283" s="120"/>
      <c r="D283" s="196" t="s">
        <v>865</v>
      </c>
      <c r="F283" s="197" t="s">
        <v>3950</v>
      </c>
      <c r="L283" s="120"/>
      <c r="M283" s="198"/>
      <c r="T283" s="199"/>
      <c r="AT283" s="112" t="s">
        <v>865</v>
      </c>
      <c r="AU283" s="112" t="s">
        <v>240</v>
      </c>
    </row>
    <row r="284" spans="2:65" s="119" customFormat="1" x14ac:dyDescent="0.25">
      <c r="B284" s="120"/>
      <c r="D284" s="200" t="s">
        <v>867</v>
      </c>
      <c r="F284" s="472" t="s">
        <v>3951</v>
      </c>
      <c r="L284" s="120"/>
      <c r="M284" s="198"/>
      <c r="T284" s="199"/>
      <c r="AT284" s="112" t="s">
        <v>867</v>
      </c>
      <c r="AU284" s="112" t="s">
        <v>240</v>
      </c>
    </row>
    <row r="285" spans="2:65" s="119" customFormat="1" ht="24.2" customHeight="1" x14ac:dyDescent="0.25">
      <c r="B285" s="120"/>
      <c r="C285" s="418" t="s">
        <v>1161</v>
      </c>
      <c r="D285" s="418" t="s">
        <v>512</v>
      </c>
      <c r="E285" s="419" t="s">
        <v>135</v>
      </c>
      <c r="F285" s="420" t="s">
        <v>136</v>
      </c>
      <c r="G285" s="421" t="s">
        <v>66</v>
      </c>
      <c r="H285" s="422">
        <v>181.13399999999999</v>
      </c>
      <c r="I285" s="423"/>
      <c r="J285" s="423">
        <f>ROUND(I285*H285,2)</f>
        <v>0</v>
      </c>
      <c r="K285" s="420" t="s">
        <v>862</v>
      </c>
      <c r="L285" s="120"/>
      <c r="M285" s="190" t="s">
        <v>792</v>
      </c>
      <c r="N285" s="191" t="s">
        <v>809</v>
      </c>
      <c r="O285" s="192">
        <v>0.104</v>
      </c>
      <c r="P285" s="192">
        <f>O285*H285</f>
        <v>18.837935999999999</v>
      </c>
      <c r="Q285" s="192">
        <v>2.5999999999999998E-4</v>
      </c>
      <c r="R285" s="192">
        <f>Q285*H285</f>
        <v>4.7094839999999992E-2</v>
      </c>
      <c r="S285" s="192">
        <v>0</v>
      </c>
      <c r="T285" s="193">
        <f>S285*H285</f>
        <v>0</v>
      </c>
      <c r="AR285" s="194" t="s">
        <v>863</v>
      </c>
      <c r="AT285" s="194" t="s">
        <v>512</v>
      </c>
      <c r="AU285" s="194" t="s">
        <v>240</v>
      </c>
      <c r="AY285" s="112" t="s">
        <v>858</v>
      </c>
      <c r="BE285" s="195">
        <f>IF(N285="základní",J285,0)</f>
        <v>0</v>
      </c>
      <c r="BF285" s="195">
        <f>IF(N285="snížená",J285,0)</f>
        <v>0</v>
      </c>
      <c r="BG285" s="195">
        <f>IF(N285="zákl. přenesená",J285,0)</f>
        <v>0</v>
      </c>
      <c r="BH285" s="195">
        <f>IF(N285="sníž. přenesená",J285,0)</f>
        <v>0</v>
      </c>
      <c r="BI285" s="195">
        <f>IF(N285="nulová",J285,0)</f>
        <v>0</v>
      </c>
      <c r="BJ285" s="112" t="s">
        <v>544</v>
      </c>
      <c r="BK285" s="195">
        <f>ROUND(I285*H285,2)</f>
        <v>0</v>
      </c>
      <c r="BL285" s="112" t="s">
        <v>863</v>
      </c>
      <c r="BM285" s="194" t="s">
        <v>3952</v>
      </c>
    </row>
    <row r="286" spans="2:65" s="119" customFormat="1" ht="19.5" x14ac:dyDescent="0.25">
      <c r="B286" s="120"/>
      <c r="D286" s="196" t="s">
        <v>865</v>
      </c>
      <c r="F286" s="197" t="s">
        <v>1510</v>
      </c>
      <c r="L286" s="120"/>
      <c r="M286" s="198"/>
      <c r="T286" s="199"/>
      <c r="AT286" s="112" t="s">
        <v>865</v>
      </c>
      <c r="AU286" s="112" t="s">
        <v>240</v>
      </c>
    </row>
    <row r="287" spans="2:65" s="119" customFormat="1" x14ac:dyDescent="0.25">
      <c r="B287" s="120"/>
      <c r="D287" s="200" t="s">
        <v>867</v>
      </c>
      <c r="F287" s="472" t="s">
        <v>1511</v>
      </c>
      <c r="L287" s="120"/>
      <c r="M287" s="198"/>
      <c r="T287" s="199"/>
      <c r="AT287" s="112" t="s">
        <v>867</v>
      </c>
      <c r="AU287" s="112" t="s">
        <v>240</v>
      </c>
    </row>
    <row r="288" spans="2:65" s="202" customFormat="1" ht="22.5" x14ac:dyDescent="0.25">
      <c r="B288" s="203"/>
      <c r="D288" s="196" t="s">
        <v>869</v>
      </c>
      <c r="E288" s="204" t="s">
        <v>792</v>
      </c>
      <c r="F288" s="205" t="s">
        <v>3953</v>
      </c>
      <c r="H288" s="206">
        <v>96.941999999999993</v>
      </c>
      <c r="L288" s="203"/>
      <c r="M288" s="207"/>
      <c r="T288" s="208"/>
      <c r="AT288" s="204" t="s">
        <v>869</v>
      </c>
      <c r="AU288" s="204" t="s">
        <v>240</v>
      </c>
      <c r="AV288" s="202" t="s">
        <v>240</v>
      </c>
      <c r="AW288" s="202" t="s">
        <v>871</v>
      </c>
      <c r="AX288" s="202" t="s">
        <v>857</v>
      </c>
      <c r="AY288" s="204" t="s">
        <v>858</v>
      </c>
    </row>
    <row r="289" spans="2:65" s="202" customFormat="1" ht="22.5" x14ac:dyDescent="0.25">
      <c r="B289" s="203"/>
      <c r="D289" s="196" t="s">
        <v>869</v>
      </c>
      <c r="E289" s="204" t="s">
        <v>792</v>
      </c>
      <c r="F289" s="205" t="s">
        <v>3954</v>
      </c>
      <c r="H289" s="206">
        <v>78.691999999999993</v>
      </c>
      <c r="L289" s="203"/>
      <c r="M289" s="207"/>
      <c r="T289" s="208"/>
      <c r="AT289" s="204" t="s">
        <v>869</v>
      </c>
      <c r="AU289" s="204" t="s">
        <v>240</v>
      </c>
      <c r="AV289" s="202" t="s">
        <v>240</v>
      </c>
      <c r="AW289" s="202" t="s">
        <v>871</v>
      </c>
      <c r="AX289" s="202" t="s">
        <v>857</v>
      </c>
      <c r="AY289" s="204" t="s">
        <v>858</v>
      </c>
    </row>
    <row r="290" spans="2:65" s="202" customFormat="1" ht="11.25" x14ac:dyDescent="0.25">
      <c r="B290" s="203"/>
      <c r="D290" s="196" t="s">
        <v>869</v>
      </c>
      <c r="E290" s="204" t="s">
        <v>792</v>
      </c>
      <c r="F290" s="205" t="s">
        <v>3955</v>
      </c>
      <c r="H290" s="206">
        <v>5.5</v>
      </c>
      <c r="L290" s="203"/>
      <c r="M290" s="207"/>
      <c r="T290" s="208"/>
      <c r="AT290" s="204" t="s">
        <v>869</v>
      </c>
      <c r="AU290" s="204" t="s">
        <v>240</v>
      </c>
      <c r="AV290" s="202" t="s">
        <v>240</v>
      </c>
      <c r="AW290" s="202" t="s">
        <v>871</v>
      </c>
      <c r="AX290" s="202" t="s">
        <v>857</v>
      </c>
      <c r="AY290" s="204" t="s">
        <v>858</v>
      </c>
    </row>
    <row r="291" spans="2:65" s="119" customFormat="1" ht="16.5" customHeight="1" x14ac:dyDescent="0.25">
      <c r="B291" s="120"/>
      <c r="C291" s="418" t="s">
        <v>1167</v>
      </c>
      <c r="D291" s="418" t="s">
        <v>512</v>
      </c>
      <c r="E291" s="419" t="s">
        <v>3165</v>
      </c>
      <c r="F291" s="420" t="s">
        <v>3166</v>
      </c>
      <c r="G291" s="421" t="s">
        <v>66</v>
      </c>
      <c r="H291" s="422">
        <v>5.5</v>
      </c>
      <c r="I291" s="423"/>
      <c r="J291" s="423">
        <f>ROUND(I291*H291,2)</f>
        <v>0</v>
      </c>
      <c r="K291" s="420" t="s">
        <v>862</v>
      </c>
      <c r="L291" s="120"/>
      <c r="M291" s="190" t="s">
        <v>792</v>
      </c>
      <c r="N291" s="191" t="s">
        <v>809</v>
      </c>
      <c r="O291" s="192">
        <v>1.355</v>
      </c>
      <c r="P291" s="192">
        <f>O291*H291</f>
        <v>7.4524999999999997</v>
      </c>
      <c r="Q291" s="192">
        <v>3.2730000000000002E-2</v>
      </c>
      <c r="R291" s="192">
        <f>Q291*H291</f>
        <v>0.18001500000000001</v>
      </c>
      <c r="S291" s="192">
        <v>0</v>
      </c>
      <c r="T291" s="193">
        <f>S291*H291</f>
        <v>0</v>
      </c>
      <c r="AR291" s="194" t="s">
        <v>863</v>
      </c>
      <c r="AT291" s="194" t="s">
        <v>512</v>
      </c>
      <c r="AU291" s="194" t="s">
        <v>240</v>
      </c>
      <c r="AY291" s="112" t="s">
        <v>858</v>
      </c>
      <c r="BE291" s="195">
        <f>IF(N291="základní",J291,0)</f>
        <v>0</v>
      </c>
      <c r="BF291" s="195">
        <f>IF(N291="snížená",J291,0)</f>
        <v>0</v>
      </c>
      <c r="BG291" s="195">
        <f>IF(N291="zákl. přenesená",J291,0)</f>
        <v>0</v>
      </c>
      <c r="BH291" s="195">
        <f>IF(N291="sníž. přenesená",J291,0)</f>
        <v>0</v>
      </c>
      <c r="BI291" s="195">
        <f>IF(N291="nulová",J291,0)</f>
        <v>0</v>
      </c>
      <c r="BJ291" s="112" t="s">
        <v>544</v>
      </c>
      <c r="BK291" s="195">
        <f>ROUND(I291*H291,2)</f>
        <v>0</v>
      </c>
      <c r="BL291" s="112" t="s">
        <v>863</v>
      </c>
      <c r="BM291" s="194" t="s">
        <v>3956</v>
      </c>
    </row>
    <row r="292" spans="2:65" s="119" customFormat="1" x14ac:dyDescent="0.25">
      <c r="B292" s="120"/>
      <c r="D292" s="196" t="s">
        <v>865</v>
      </c>
      <c r="F292" s="197" t="s">
        <v>3168</v>
      </c>
      <c r="L292" s="120"/>
      <c r="M292" s="198"/>
      <c r="T292" s="199"/>
      <c r="AT292" s="112" t="s">
        <v>865</v>
      </c>
      <c r="AU292" s="112" t="s">
        <v>240</v>
      </c>
    </row>
    <row r="293" spans="2:65" s="119" customFormat="1" x14ac:dyDescent="0.25">
      <c r="B293" s="120"/>
      <c r="D293" s="200" t="s">
        <v>867</v>
      </c>
      <c r="F293" s="472" t="s">
        <v>3169</v>
      </c>
      <c r="L293" s="120"/>
      <c r="M293" s="198"/>
      <c r="T293" s="199"/>
      <c r="AT293" s="112" t="s">
        <v>867</v>
      </c>
      <c r="AU293" s="112" t="s">
        <v>240</v>
      </c>
    </row>
    <row r="294" spans="2:65" s="202" customFormat="1" ht="11.25" x14ac:dyDescent="0.25">
      <c r="B294" s="203"/>
      <c r="D294" s="196" t="s">
        <v>869</v>
      </c>
      <c r="E294" s="204" t="s">
        <v>792</v>
      </c>
      <c r="F294" s="205" t="s">
        <v>3957</v>
      </c>
      <c r="H294" s="206">
        <v>2.6</v>
      </c>
      <c r="L294" s="203"/>
      <c r="M294" s="207"/>
      <c r="T294" s="208"/>
      <c r="AT294" s="204" t="s">
        <v>869</v>
      </c>
      <c r="AU294" s="204" t="s">
        <v>240</v>
      </c>
      <c r="AV294" s="202" t="s">
        <v>240</v>
      </c>
      <c r="AW294" s="202" t="s">
        <v>871</v>
      </c>
      <c r="AX294" s="202" t="s">
        <v>857</v>
      </c>
      <c r="AY294" s="204" t="s">
        <v>858</v>
      </c>
    </row>
    <row r="295" spans="2:65" s="202" customFormat="1" ht="11.25" x14ac:dyDescent="0.25">
      <c r="B295" s="203"/>
      <c r="D295" s="196" t="s">
        <v>869</v>
      </c>
      <c r="E295" s="204" t="s">
        <v>792</v>
      </c>
      <c r="F295" s="205" t="s">
        <v>3958</v>
      </c>
      <c r="H295" s="206">
        <v>2.9</v>
      </c>
      <c r="L295" s="203"/>
      <c r="M295" s="207"/>
      <c r="T295" s="208"/>
      <c r="AT295" s="204" t="s">
        <v>869</v>
      </c>
      <c r="AU295" s="204" t="s">
        <v>240</v>
      </c>
      <c r="AV295" s="202" t="s">
        <v>240</v>
      </c>
      <c r="AW295" s="202" t="s">
        <v>871</v>
      </c>
      <c r="AX295" s="202" t="s">
        <v>857</v>
      </c>
      <c r="AY295" s="204" t="s">
        <v>858</v>
      </c>
    </row>
    <row r="296" spans="2:65" s="119" customFormat="1" ht="24.2" customHeight="1" x14ac:dyDescent="0.25">
      <c r="B296" s="120"/>
      <c r="C296" s="418" t="s">
        <v>1173</v>
      </c>
      <c r="D296" s="418" t="s">
        <v>512</v>
      </c>
      <c r="E296" s="419" t="s">
        <v>251</v>
      </c>
      <c r="F296" s="420" t="s">
        <v>252</v>
      </c>
      <c r="G296" s="421" t="s">
        <v>67</v>
      </c>
      <c r="H296" s="422">
        <v>20</v>
      </c>
      <c r="I296" s="423"/>
      <c r="J296" s="423">
        <f>ROUND(I296*H296,2)</f>
        <v>0</v>
      </c>
      <c r="K296" s="420" t="s">
        <v>862</v>
      </c>
      <c r="L296" s="120"/>
      <c r="M296" s="190" t="s">
        <v>792</v>
      </c>
      <c r="N296" s="191" t="s">
        <v>809</v>
      </c>
      <c r="O296" s="192">
        <v>0.72499999999999998</v>
      </c>
      <c r="P296" s="192">
        <f>O296*H296</f>
        <v>14.5</v>
      </c>
      <c r="Q296" s="192">
        <v>4.3799999999999999E-2</v>
      </c>
      <c r="R296" s="192">
        <f>Q296*H296</f>
        <v>0.876</v>
      </c>
      <c r="S296" s="192">
        <v>0</v>
      </c>
      <c r="T296" s="193">
        <f>S296*H296</f>
        <v>0</v>
      </c>
      <c r="AR296" s="194" t="s">
        <v>863</v>
      </c>
      <c r="AT296" s="194" t="s">
        <v>512</v>
      </c>
      <c r="AU296" s="194" t="s">
        <v>240</v>
      </c>
      <c r="AY296" s="112" t="s">
        <v>858</v>
      </c>
      <c r="BE296" s="195">
        <f>IF(N296="základní",J296,0)</f>
        <v>0</v>
      </c>
      <c r="BF296" s="195">
        <f>IF(N296="snížená",J296,0)</f>
        <v>0</v>
      </c>
      <c r="BG296" s="195">
        <f>IF(N296="zákl. přenesená",J296,0)</f>
        <v>0</v>
      </c>
      <c r="BH296" s="195">
        <f>IF(N296="sníž. přenesená",J296,0)</f>
        <v>0</v>
      </c>
      <c r="BI296" s="195">
        <f>IF(N296="nulová",J296,0)</f>
        <v>0</v>
      </c>
      <c r="BJ296" s="112" t="s">
        <v>544</v>
      </c>
      <c r="BK296" s="195">
        <f>ROUND(I296*H296,2)</f>
        <v>0</v>
      </c>
      <c r="BL296" s="112" t="s">
        <v>863</v>
      </c>
      <c r="BM296" s="194" t="s">
        <v>3959</v>
      </c>
    </row>
    <row r="297" spans="2:65" s="119" customFormat="1" ht="19.5" x14ac:dyDescent="0.25">
      <c r="B297" s="120"/>
      <c r="D297" s="196" t="s">
        <v>865</v>
      </c>
      <c r="F297" s="197" t="s">
        <v>3960</v>
      </c>
      <c r="L297" s="120"/>
      <c r="M297" s="198"/>
      <c r="T297" s="199"/>
      <c r="AT297" s="112" t="s">
        <v>865</v>
      </c>
      <c r="AU297" s="112" t="s">
        <v>240</v>
      </c>
    </row>
    <row r="298" spans="2:65" s="119" customFormat="1" x14ac:dyDescent="0.25">
      <c r="B298" s="120"/>
      <c r="D298" s="200" t="s">
        <v>867</v>
      </c>
      <c r="F298" s="472" t="s">
        <v>3961</v>
      </c>
      <c r="L298" s="120"/>
      <c r="M298" s="198"/>
      <c r="T298" s="199"/>
      <c r="AT298" s="112" t="s">
        <v>867</v>
      </c>
      <c r="AU298" s="112" t="s">
        <v>240</v>
      </c>
    </row>
    <row r="299" spans="2:65" s="119" customFormat="1" ht="24.2" customHeight="1" x14ac:dyDescent="0.25">
      <c r="B299" s="120"/>
      <c r="C299" s="418" t="s">
        <v>1177</v>
      </c>
      <c r="D299" s="418" t="s">
        <v>512</v>
      </c>
      <c r="E299" s="419" t="s">
        <v>3962</v>
      </c>
      <c r="F299" s="420" t="s">
        <v>3963</v>
      </c>
      <c r="G299" s="421" t="s">
        <v>67</v>
      </c>
      <c r="H299" s="422">
        <v>10</v>
      </c>
      <c r="I299" s="423"/>
      <c r="J299" s="423">
        <f>ROUND(I299*H299,2)</f>
        <v>0</v>
      </c>
      <c r="K299" s="420" t="s">
        <v>862</v>
      </c>
      <c r="L299" s="120"/>
      <c r="M299" s="190" t="s">
        <v>792</v>
      </c>
      <c r="N299" s="191" t="s">
        <v>809</v>
      </c>
      <c r="O299" s="192">
        <v>2.431</v>
      </c>
      <c r="P299" s="192">
        <f>O299*H299</f>
        <v>24.310000000000002</v>
      </c>
      <c r="Q299" s="192">
        <v>0.1658</v>
      </c>
      <c r="R299" s="192">
        <f>Q299*H299</f>
        <v>1.6579999999999999</v>
      </c>
      <c r="S299" s="192">
        <v>0</v>
      </c>
      <c r="T299" s="193">
        <f>S299*H299</f>
        <v>0</v>
      </c>
      <c r="AR299" s="194" t="s">
        <v>863</v>
      </c>
      <c r="AT299" s="194" t="s">
        <v>512</v>
      </c>
      <c r="AU299" s="194" t="s">
        <v>240</v>
      </c>
      <c r="AY299" s="112" t="s">
        <v>858</v>
      </c>
      <c r="BE299" s="195">
        <f>IF(N299="základní",J299,0)</f>
        <v>0</v>
      </c>
      <c r="BF299" s="195">
        <f>IF(N299="snížená",J299,0)</f>
        <v>0</v>
      </c>
      <c r="BG299" s="195">
        <f>IF(N299="zákl. přenesená",J299,0)</f>
        <v>0</v>
      </c>
      <c r="BH299" s="195">
        <f>IF(N299="sníž. přenesená",J299,0)</f>
        <v>0</v>
      </c>
      <c r="BI299" s="195">
        <f>IF(N299="nulová",J299,0)</f>
        <v>0</v>
      </c>
      <c r="BJ299" s="112" t="s">
        <v>544</v>
      </c>
      <c r="BK299" s="195">
        <f>ROUND(I299*H299,2)</f>
        <v>0</v>
      </c>
      <c r="BL299" s="112" t="s">
        <v>863</v>
      </c>
      <c r="BM299" s="194" t="s">
        <v>3964</v>
      </c>
    </row>
    <row r="300" spans="2:65" s="119" customFormat="1" ht="19.5" x14ac:dyDescent="0.25">
      <c r="B300" s="120"/>
      <c r="D300" s="196" t="s">
        <v>865</v>
      </c>
      <c r="F300" s="197" t="s">
        <v>3965</v>
      </c>
      <c r="L300" s="120"/>
      <c r="M300" s="198"/>
      <c r="T300" s="199"/>
      <c r="AT300" s="112" t="s">
        <v>865</v>
      </c>
      <c r="AU300" s="112" t="s">
        <v>240</v>
      </c>
    </row>
    <row r="301" spans="2:65" s="119" customFormat="1" x14ac:dyDescent="0.25">
      <c r="B301" s="120"/>
      <c r="D301" s="200" t="s">
        <v>867</v>
      </c>
      <c r="F301" s="472" t="s">
        <v>3966</v>
      </c>
      <c r="L301" s="120"/>
      <c r="M301" s="198"/>
      <c r="T301" s="199"/>
      <c r="AT301" s="112" t="s">
        <v>867</v>
      </c>
      <c r="AU301" s="112" t="s">
        <v>240</v>
      </c>
    </row>
    <row r="302" spans="2:65" s="119" customFormat="1" ht="24.2" customHeight="1" x14ac:dyDescent="0.25">
      <c r="B302" s="120"/>
      <c r="C302" s="418" t="s">
        <v>1183</v>
      </c>
      <c r="D302" s="418" t="s">
        <v>512</v>
      </c>
      <c r="E302" s="419" t="s">
        <v>1536</v>
      </c>
      <c r="F302" s="420" t="s">
        <v>1537</v>
      </c>
      <c r="G302" s="421" t="s">
        <v>66</v>
      </c>
      <c r="H302" s="422">
        <v>175.63399999999999</v>
      </c>
      <c r="I302" s="423"/>
      <c r="J302" s="423">
        <f>ROUND(I302*H302,2)</f>
        <v>0</v>
      </c>
      <c r="K302" s="420" t="s">
        <v>862</v>
      </c>
      <c r="L302" s="120"/>
      <c r="M302" s="190" t="s">
        <v>792</v>
      </c>
      <c r="N302" s="191" t="s">
        <v>809</v>
      </c>
      <c r="O302" s="192">
        <v>0.32</v>
      </c>
      <c r="P302" s="192">
        <f>O302*H302</f>
        <v>56.202879999999993</v>
      </c>
      <c r="Q302" s="192">
        <v>1.103E-2</v>
      </c>
      <c r="R302" s="192">
        <f>Q302*H302</f>
        <v>1.9372430199999999</v>
      </c>
      <c r="S302" s="192">
        <v>0</v>
      </c>
      <c r="T302" s="193">
        <f>S302*H302</f>
        <v>0</v>
      </c>
      <c r="AR302" s="194" t="s">
        <v>863</v>
      </c>
      <c r="AT302" s="194" t="s">
        <v>512</v>
      </c>
      <c r="AU302" s="194" t="s">
        <v>240</v>
      </c>
      <c r="AY302" s="112" t="s">
        <v>858</v>
      </c>
      <c r="BE302" s="195">
        <f>IF(N302="základní",J302,0)</f>
        <v>0</v>
      </c>
      <c r="BF302" s="195">
        <f>IF(N302="snížená",J302,0)</f>
        <v>0</v>
      </c>
      <c r="BG302" s="195">
        <f>IF(N302="zákl. přenesená",J302,0)</f>
        <v>0</v>
      </c>
      <c r="BH302" s="195">
        <f>IF(N302="sníž. přenesená",J302,0)</f>
        <v>0</v>
      </c>
      <c r="BI302" s="195">
        <f>IF(N302="nulová",J302,0)</f>
        <v>0</v>
      </c>
      <c r="BJ302" s="112" t="s">
        <v>544</v>
      </c>
      <c r="BK302" s="195">
        <f>ROUND(I302*H302,2)</f>
        <v>0</v>
      </c>
      <c r="BL302" s="112" t="s">
        <v>863</v>
      </c>
      <c r="BM302" s="194" t="s">
        <v>3967</v>
      </c>
    </row>
    <row r="303" spans="2:65" s="119" customFormat="1" ht="29.25" x14ac:dyDescent="0.25">
      <c r="B303" s="120"/>
      <c r="D303" s="196" t="s">
        <v>865</v>
      </c>
      <c r="F303" s="197" t="s">
        <v>1539</v>
      </c>
      <c r="L303" s="120"/>
      <c r="M303" s="198"/>
      <c r="T303" s="199"/>
      <c r="AT303" s="112" t="s">
        <v>865</v>
      </c>
      <c r="AU303" s="112" t="s">
        <v>240</v>
      </c>
    </row>
    <row r="304" spans="2:65" s="119" customFormat="1" x14ac:dyDescent="0.25">
      <c r="B304" s="120"/>
      <c r="D304" s="200" t="s">
        <v>867</v>
      </c>
      <c r="F304" s="472" t="s">
        <v>1540</v>
      </c>
      <c r="L304" s="120"/>
      <c r="M304" s="198"/>
      <c r="T304" s="199"/>
      <c r="AT304" s="112" t="s">
        <v>867</v>
      </c>
      <c r="AU304" s="112" t="s">
        <v>240</v>
      </c>
    </row>
    <row r="305" spans="2:65" s="202" customFormat="1" ht="22.5" x14ac:dyDescent="0.25">
      <c r="B305" s="203"/>
      <c r="D305" s="196" t="s">
        <v>869</v>
      </c>
      <c r="E305" s="204" t="s">
        <v>792</v>
      </c>
      <c r="F305" s="205" t="s">
        <v>3953</v>
      </c>
      <c r="H305" s="206">
        <v>96.941999999999993</v>
      </c>
      <c r="L305" s="203"/>
      <c r="M305" s="207"/>
      <c r="T305" s="208"/>
      <c r="AT305" s="204" t="s">
        <v>869</v>
      </c>
      <c r="AU305" s="204" t="s">
        <v>240</v>
      </c>
      <c r="AV305" s="202" t="s">
        <v>240</v>
      </c>
      <c r="AW305" s="202" t="s">
        <v>871</v>
      </c>
      <c r="AX305" s="202" t="s">
        <v>857</v>
      </c>
      <c r="AY305" s="204" t="s">
        <v>858</v>
      </c>
    </row>
    <row r="306" spans="2:65" s="202" customFormat="1" ht="22.5" x14ac:dyDescent="0.25">
      <c r="B306" s="203"/>
      <c r="D306" s="196" t="s">
        <v>869</v>
      </c>
      <c r="E306" s="204" t="s">
        <v>792</v>
      </c>
      <c r="F306" s="205" t="s">
        <v>3954</v>
      </c>
      <c r="H306" s="206">
        <v>78.691999999999993</v>
      </c>
      <c r="L306" s="203"/>
      <c r="M306" s="207"/>
      <c r="T306" s="208"/>
      <c r="AT306" s="204" t="s">
        <v>869</v>
      </c>
      <c r="AU306" s="204" t="s">
        <v>240</v>
      </c>
      <c r="AV306" s="202" t="s">
        <v>240</v>
      </c>
      <c r="AW306" s="202" t="s">
        <v>871</v>
      </c>
      <c r="AX306" s="202" t="s">
        <v>857</v>
      </c>
      <c r="AY306" s="204" t="s">
        <v>858</v>
      </c>
    </row>
    <row r="307" spans="2:65" s="119" customFormat="1" ht="24.2" customHeight="1" x14ac:dyDescent="0.25">
      <c r="B307" s="120"/>
      <c r="C307" s="418" t="s">
        <v>1187</v>
      </c>
      <c r="D307" s="418" t="s">
        <v>512</v>
      </c>
      <c r="E307" s="419" t="s">
        <v>1542</v>
      </c>
      <c r="F307" s="420" t="s">
        <v>1543</v>
      </c>
      <c r="G307" s="421" t="s">
        <v>66</v>
      </c>
      <c r="H307" s="422">
        <v>175.63399999999999</v>
      </c>
      <c r="I307" s="423"/>
      <c r="J307" s="423">
        <f>ROUND(I307*H307,2)</f>
        <v>0</v>
      </c>
      <c r="K307" s="420" t="s">
        <v>862</v>
      </c>
      <c r="L307" s="120"/>
      <c r="M307" s="190" t="s">
        <v>792</v>
      </c>
      <c r="N307" s="191" t="s">
        <v>809</v>
      </c>
      <c r="O307" s="192">
        <v>0.06</v>
      </c>
      <c r="P307" s="192">
        <f>O307*H307</f>
        <v>10.538039999999999</v>
      </c>
      <c r="Q307" s="192">
        <v>5.5199999999999997E-3</v>
      </c>
      <c r="R307" s="192">
        <f>Q307*H307</f>
        <v>0.96949967999999986</v>
      </c>
      <c r="S307" s="192">
        <v>0</v>
      </c>
      <c r="T307" s="193">
        <f>S307*H307</f>
        <v>0</v>
      </c>
      <c r="AR307" s="194" t="s">
        <v>863</v>
      </c>
      <c r="AT307" s="194" t="s">
        <v>512</v>
      </c>
      <c r="AU307" s="194" t="s">
        <v>240</v>
      </c>
      <c r="AY307" s="112" t="s">
        <v>858</v>
      </c>
      <c r="BE307" s="195">
        <f>IF(N307="základní",J307,0)</f>
        <v>0</v>
      </c>
      <c r="BF307" s="195">
        <f>IF(N307="snížená",J307,0)</f>
        <v>0</v>
      </c>
      <c r="BG307" s="195">
        <f>IF(N307="zákl. přenesená",J307,0)</f>
        <v>0</v>
      </c>
      <c r="BH307" s="195">
        <f>IF(N307="sníž. přenesená",J307,0)</f>
        <v>0</v>
      </c>
      <c r="BI307" s="195">
        <f>IF(N307="nulová",J307,0)</f>
        <v>0</v>
      </c>
      <c r="BJ307" s="112" t="s">
        <v>544</v>
      </c>
      <c r="BK307" s="195">
        <f>ROUND(I307*H307,2)</f>
        <v>0</v>
      </c>
      <c r="BL307" s="112" t="s">
        <v>863</v>
      </c>
      <c r="BM307" s="194" t="s">
        <v>3968</v>
      </c>
    </row>
    <row r="308" spans="2:65" s="119" customFormat="1" ht="29.25" x14ac:dyDescent="0.25">
      <c r="B308" s="120"/>
      <c r="D308" s="196" t="s">
        <v>865</v>
      </c>
      <c r="F308" s="197" t="s">
        <v>1545</v>
      </c>
      <c r="L308" s="120"/>
      <c r="M308" s="198"/>
      <c r="T308" s="199"/>
      <c r="AT308" s="112" t="s">
        <v>865</v>
      </c>
      <c r="AU308" s="112" t="s">
        <v>240</v>
      </c>
    </row>
    <row r="309" spans="2:65" s="119" customFormat="1" x14ac:dyDescent="0.25">
      <c r="B309" s="120"/>
      <c r="D309" s="200" t="s">
        <v>867</v>
      </c>
      <c r="F309" s="472" t="s">
        <v>1546</v>
      </c>
      <c r="L309" s="120"/>
      <c r="M309" s="198"/>
      <c r="T309" s="199"/>
      <c r="AT309" s="112" t="s">
        <v>867</v>
      </c>
      <c r="AU309" s="112" t="s">
        <v>240</v>
      </c>
    </row>
    <row r="310" spans="2:65" s="119" customFormat="1" ht="16.5" customHeight="1" x14ac:dyDescent="0.25">
      <c r="B310" s="120"/>
      <c r="C310" s="418" t="s">
        <v>1193</v>
      </c>
      <c r="D310" s="418" t="s">
        <v>512</v>
      </c>
      <c r="E310" s="419" t="s">
        <v>141</v>
      </c>
      <c r="F310" s="420" t="s">
        <v>142</v>
      </c>
      <c r="G310" s="421" t="s">
        <v>66</v>
      </c>
      <c r="H310" s="422">
        <v>51.14</v>
      </c>
      <c r="I310" s="423"/>
      <c r="J310" s="423">
        <f>ROUND(I310*H310,2)</f>
        <v>0</v>
      </c>
      <c r="K310" s="420" t="s">
        <v>862</v>
      </c>
      <c r="L310" s="120"/>
      <c r="M310" s="190" t="s">
        <v>792</v>
      </c>
      <c r="N310" s="191" t="s">
        <v>809</v>
      </c>
      <c r="O310" s="192">
        <v>7.3999999999999996E-2</v>
      </c>
      <c r="P310" s="192">
        <f>O310*H310</f>
        <v>3.7843599999999999</v>
      </c>
      <c r="Q310" s="192">
        <v>2.5999999999999998E-4</v>
      </c>
      <c r="R310" s="192">
        <f>Q310*H310</f>
        <v>1.3296399999999998E-2</v>
      </c>
      <c r="S310" s="192">
        <v>0</v>
      </c>
      <c r="T310" s="193">
        <f>S310*H310</f>
        <v>0</v>
      </c>
      <c r="AR310" s="194" t="s">
        <v>863</v>
      </c>
      <c r="AT310" s="194" t="s">
        <v>512</v>
      </c>
      <c r="AU310" s="194" t="s">
        <v>240</v>
      </c>
      <c r="AY310" s="112" t="s">
        <v>858</v>
      </c>
      <c r="BE310" s="195">
        <f>IF(N310="základní",J310,0)</f>
        <v>0</v>
      </c>
      <c r="BF310" s="195">
        <f>IF(N310="snížená",J310,0)</f>
        <v>0</v>
      </c>
      <c r="BG310" s="195">
        <f>IF(N310="zákl. přenesená",J310,0)</f>
        <v>0</v>
      </c>
      <c r="BH310" s="195">
        <f>IF(N310="sníž. přenesená",J310,0)</f>
        <v>0</v>
      </c>
      <c r="BI310" s="195">
        <f>IF(N310="nulová",J310,0)</f>
        <v>0</v>
      </c>
      <c r="BJ310" s="112" t="s">
        <v>544</v>
      </c>
      <c r="BK310" s="195">
        <f>ROUND(I310*H310,2)</f>
        <v>0</v>
      </c>
      <c r="BL310" s="112" t="s">
        <v>863</v>
      </c>
      <c r="BM310" s="194" t="s">
        <v>3969</v>
      </c>
    </row>
    <row r="311" spans="2:65" s="119" customFormat="1" ht="19.5" x14ac:dyDescent="0.25">
      <c r="B311" s="120"/>
      <c r="D311" s="196" t="s">
        <v>865</v>
      </c>
      <c r="F311" s="197" t="s">
        <v>1561</v>
      </c>
      <c r="L311" s="120"/>
      <c r="M311" s="198"/>
      <c r="T311" s="199"/>
      <c r="AT311" s="112" t="s">
        <v>865</v>
      </c>
      <c r="AU311" s="112" t="s">
        <v>240</v>
      </c>
    </row>
    <row r="312" spans="2:65" s="119" customFormat="1" x14ac:dyDescent="0.25">
      <c r="B312" s="120"/>
      <c r="D312" s="200" t="s">
        <v>867</v>
      </c>
      <c r="F312" s="472" t="s">
        <v>1562</v>
      </c>
      <c r="L312" s="120"/>
      <c r="M312" s="198"/>
      <c r="T312" s="199"/>
      <c r="AT312" s="112" t="s">
        <v>867</v>
      </c>
      <c r="AU312" s="112" t="s">
        <v>240</v>
      </c>
    </row>
    <row r="313" spans="2:65" s="209" customFormat="1" ht="11.25" x14ac:dyDescent="0.25">
      <c r="B313" s="210"/>
      <c r="D313" s="196" t="s">
        <v>869</v>
      </c>
      <c r="E313" s="211" t="s">
        <v>792</v>
      </c>
      <c r="F313" s="212" t="s">
        <v>3180</v>
      </c>
      <c r="H313" s="211" t="s">
        <v>792</v>
      </c>
      <c r="L313" s="210"/>
      <c r="M313" s="213"/>
      <c r="T313" s="214"/>
      <c r="AT313" s="211" t="s">
        <v>869</v>
      </c>
      <c r="AU313" s="211" t="s">
        <v>240</v>
      </c>
      <c r="AV313" s="209" t="s">
        <v>544</v>
      </c>
      <c r="AW313" s="209" t="s">
        <v>871</v>
      </c>
      <c r="AX313" s="209" t="s">
        <v>857</v>
      </c>
      <c r="AY313" s="211" t="s">
        <v>858</v>
      </c>
    </row>
    <row r="314" spans="2:65" s="209" customFormat="1" ht="11.25" x14ac:dyDescent="0.25">
      <c r="B314" s="210"/>
      <c r="D314" s="196" t="s">
        <v>869</v>
      </c>
      <c r="E314" s="211" t="s">
        <v>792</v>
      </c>
      <c r="F314" s="212" t="s">
        <v>3181</v>
      </c>
      <c r="H314" s="211" t="s">
        <v>792</v>
      </c>
      <c r="L314" s="210"/>
      <c r="M314" s="213"/>
      <c r="T314" s="214"/>
      <c r="AT314" s="211" t="s">
        <v>869</v>
      </c>
      <c r="AU314" s="211" t="s">
        <v>240</v>
      </c>
      <c r="AV314" s="209" t="s">
        <v>544</v>
      </c>
      <c r="AW314" s="209" t="s">
        <v>871</v>
      </c>
      <c r="AX314" s="209" t="s">
        <v>857</v>
      </c>
      <c r="AY314" s="211" t="s">
        <v>858</v>
      </c>
    </row>
    <row r="315" spans="2:65" s="202" customFormat="1" ht="11.25" x14ac:dyDescent="0.25">
      <c r="B315" s="203"/>
      <c r="D315" s="196" t="s">
        <v>869</v>
      </c>
      <c r="E315" s="204" t="s">
        <v>792</v>
      </c>
      <c r="F315" s="205" t="s">
        <v>3970</v>
      </c>
      <c r="H315" s="206">
        <v>1.89</v>
      </c>
      <c r="L315" s="203"/>
      <c r="M315" s="207"/>
      <c r="T315" s="208"/>
      <c r="AT315" s="204" t="s">
        <v>869</v>
      </c>
      <c r="AU315" s="204" t="s">
        <v>240</v>
      </c>
      <c r="AV315" s="202" t="s">
        <v>240</v>
      </c>
      <c r="AW315" s="202" t="s">
        <v>871</v>
      </c>
      <c r="AX315" s="202" t="s">
        <v>857</v>
      </c>
      <c r="AY315" s="204" t="s">
        <v>858</v>
      </c>
    </row>
    <row r="316" spans="2:65" s="209" customFormat="1" ht="11.25" x14ac:dyDescent="0.25">
      <c r="B316" s="210"/>
      <c r="D316" s="196" t="s">
        <v>869</v>
      </c>
      <c r="E316" s="211" t="s">
        <v>792</v>
      </c>
      <c r="F316" s="212" t="s">
        <v>3188</v>
      </c>
      <c r="H316" s="211" t="s">
        <v>792</v>
      </c>
      <c r="L316" s="210"/>
      <c r="M316" s="213"/>
      <c r="T316" s="214"/>
      <c r="AT316" s="211" t="s">
        <v>869</v>
      </c>
      <c r="AU316" s="211" t="s">
        <v>240</v>
      </c>
      <c r="AV316" s="209" t="s">
        <v>544</v>
      </c>
      <c r="AW316" s="209" t="s">
        <v>871</v>
      </c>
      <c r="AX316" s="209" t="s">
        <v>857</v>
      </c>
      <c r="AY316" s="211" t="s">
        <v>858</v>
      </c>
    </row>
    <row r="317" spans="2:65" s="202" customFormat="1" ht="11.25" x14ac:dyDescent="0.25">
      <c r="B317" s="203"/>
      <c r="D317" s="196" t="s">
        <v>869</v>
      </c>
      <c r="E317" s="204" t="s">
        <v>792</v>
      </c>
      <c r="F317" s="205" t="s">
        <v>3971</v>
      </c>
      <c r="H317" s="206">
        <v>16.12</v>
      </c>
      <c r="L317" s="203"/>
      <c r="M317" s="207"/>
      <c r="T317" s="208"/>
      <c r="AT317" s="204" t="s">
        <v>869</v>
      </c>
      <c r="AU317" s="204" t="s">
        <v>240</v>
      </c>
      <c r="AV317" s="202" t="s">
        <v>240</v>
      </c>
      <c r="AW317" s="202" t="s">
        <v>871</v>
      </c>
      <c r="AX317" s="202" t="s">
        <v>857</v>
      </c>
      <c r="AY317" s="204" t="s">
        <v>858</v>
      </c>
    </row>
    <row r="318" spans="2:65" s="202" customFormat="1" ht="11.25" x14ac:dyDescent="0.25">
      <c r="B318" s="203"/>
      <c r="D318" s="196" t="s">
        <v>869</v>
      </c>
      <c r="E318" s="204" t="s">
        <v>792</v>
      </c>
      <c r="F318" s="205" t="s">
        <v>3972</v>
      </c>
      <c r="H318" s="206">
        <v>5.04</v>
      </c>
      <c r="L318" s="203"/>
      <c r="M318" s="207"/>
      <c r="T318" s="208"/>
      <c r="AT318" s="204" t="s">
        <v>869</v>
      </c>
      <c r="AU318" s="204" t="s">
        <v>240</v>
      </c>
      <c r="AV318" s="202" t="s">
        <v>240</v>
      </c>
      <c r="AW318" s="202" t="s">
        <v>871</v>
      </c>
      <c r="AX318" s="202" t="s">
        <v>857</v>
      </c>
      <c r="AY318" s="204" t="s">
        <v>858</v>
      </c>
    </row>
    <row r="319" spans="2:65" s="202" customFormat="1" ht="11.25" x14ac:dyDescent="0.25">
      <c r="B319" s="203"/>
      <c r="D319" s="196" t="s">
        <v>869</v>
      </c>
      <c r="E319" s="204" t="s">
        <v>792</v>
      </c>
      <c r="F319" s="205" t="s">
        <v>3973</v>
      </c>
      <c r="H319" s="206">
        <v>2.52</v>
      </c>
      <c r="L319" s="203"/>
      <c r="M319" s="207"/>
      <c r="T319" s="208"/>
      <c r="AT319" s="204" t="s">
        <v>869</v>
      </c>
      <c r="AU319" s="204" t="s">
        <v>240</v>
      </c>
      <c r="AV319" s="202" t="s">
        <v>240</v>
      </c>
      <c r="AW319" s="202" t="s">
        <v>871</v>
      </c>
      <c r="AX319" s="202" t="s">
        <v>857</v>
      </c>
      <c r="AY319" s="204" t="s">
        <v>858</v>
      </c>
    </row>
    <row r="320" spans="2:65" s="202" customFormat="1" ht="11.25" x14ac:dyDescent="0.25">
      <c r="B320" s="203"/>
      <c r="D320" s="196" t="s">
        <v>869</v>
      </c>
      <c r="F320" s="205" t="s">
        <v>3974</v>
      </c>
      <c r="H320" s="206">
        <v>51.14</v>
      </c>
      <c r="L320" s="203"/>
      <c r="M320" s="207"/>
      <c r="T320" s="208"/>
      <c r="AT320" s="204" t="s">
        <v>869</v>
      </c>
      <c r="AU320" s="204" t="s">
        <v>240</v>
      </c>
      <c r="AV320" s="202" t="s">
        <v>240</v>
      </c>
      <c r="AW320" s="202" t="s">
        <v>787</v>
      </c>
      <c r="AX320" s="202" t="s">
        <v>544</v>
      </c>
      <c r="AY320" s="204" t="s">
        <v>858</v>
      </c>
    </row>
    <row r="321" spans="2:65" s="119" customFormat="1" ht="24.2" customHeight="1" x14ac:dyDescent="0.25">
      <c r="B321" s="120"/>
      <c r="C321" s="418" t="s">
        <v>1199</v>
      </c>
      <c r="D321" s="418" t="s">
        <v>512</v>
      </c>
      <c r="E321" s="419" t="s">
        <v>1581</v>
      </c>
      <c r="F321" s="420" t="s">
        <v>1582</v>
      </c>
      <c r="G321" s="421" t="s">
        <v>85</v>
      </c>
      <c r="H321" s="422">
        <v>4.2</v>
      </c>
      <c r="I321" s="423"/>
      <c r="J321" s="423">
        <f>ROUND(I321*H321,2)</f>
        <v>0</v>
      </c>
      <c r="K321" s="420" t="s">
        <v>862</v>
      </c>
      <c r="L321" s="120"/>
      <c r="M321" s="190" t="s">
        <v>792</v>
      </c>
      <c r="N321" s="191" t="s">
        <v>809</v>
      </c>
      <c r="O321" s="192">
        <v>0.2</v>
      </c>
      <c r="P321" s="192">
        <f>O321*H321</f>
        <v>0.84000000000000008</v>
      </c>
      <c r="Q321" s="192">
        <v>0</v>
      </c>
      <c r="R321" s="192">
        <f>Q321*H321</f>
        <v>0</v>
      </c>
      <c r="S321" s="192">
        <v>0</v>
      </c>
      <c r="T321" s="193">
        <f>S321*H321</f>
        <v>0</v>
      </c>
      <c r="AR321" s="194" t="s">
        <v>863</v>
      </c>
      <c r="AT321" s="194" t="s">
        <v>512</v>
      </c>
      <c r="AU321" s="194" t="s">
        <v>240</v>
      </c>
      <c r="AY321" s="112" t="s">
        <v>858</v>
      </c>
      <c r="BE321" s="195">
        <f>IF(N321="základní",J321,0)</f>
        <v>0</v>
      </c>
      <c r="BF321" s="195">
        <f>IF(N321="snížená",J321,0)</f>
        <v>0</v>
      </c>
      <c r="BG321" s="195">
        <f>IF(N321="zákl. přenesená",J321,0)</f>
        <v>0</v>
      </c>
      <c r="BH321" s="195">
        <f>IF(N321="sníž. přenesená",J321,0)</f>
        <v>0</v>
      </c>
      <c r="BI321" s="195">
        <f>IF(N321="nulová",J321,0)</f>
        <v>0</v>
      </c>
      <c r="BJ321" s="112" t="s">
        <v>544</v>
      </c>
      <c r="BK321" s="195">
        <f>ROUND(I321*H321,2)</f>
        <v>0</v>
      </c>
      <c r="BL321" s="112" t="s">
        <v>863</v>
      </c>
      <c r="BM321" s="194" t="s">
        <v>3975</v>
      </c>
    </row>
    <row r="322" spans="2:65" s="119" customFormat="1" ht="29.25" x14ac:dyDescent="0.25">
      <c r="B322" s="120"/>
      <c r="D322" s="196" t="s">
        <v>865</v>
      </c>
      <c r="F322" s="197" t="s">
        <v>1584</v>
      </c>
      <c r="L322" s="120"/>
      <c r="M322" s="198"/>
      <c r="T322" s="199"/>
      <c r="AT322" s="112" t="s">
        <v>865</v>
      </c>
      <c r="AU322" s="112" t="s">
        <v>240</v>
      </c>
    </row>
    <row r="323" spans="2:65" s="119" customFormat="1" x14ac:dyDescent="0.25">
      <c r="B323" s="120"/>
      <c r="D323" s="200" t="s">
        <v>867</v>
      </c>
      <c r="F323" s="472" t="s">
        <v>1585</v>
      </c>
      <c r="L323" s="120"/>
      <c r="M323" s="198"/>
      <c r="T323" s="199"/>
      <c r="AT323" s="112" t="s">
        <v>867</v>
      </c>
      <c r="AU323" s="112" t="s">
        <v>240</v>
      </c>
    </row>
    <row r="324" spans="2:65" s="202" customFormat="1" ht="11.25" x14ac:dyDescent="0.25">
      <c r="B324" s="203"/>
      <c r="D324" s="196" t="s">
        <v>869</v>
      </c>
      <c r="E324" s="204" t="s">
        <v>792</v>
      </c>
      <c r="F324" s="205" t="s">
        <v>3976</v>
      </c>
      <c r="H324" s="206">
        <v>4.2</v>
      </c>
      <c r="L324" s="203"/>
      <c r="M324" s="207"/>
      <c r="T324" s="208"/>
      <c r="AT324" s="204" t="s">
        <v>869</v>
      </c>
      <c r="AU324" s="204" t="s">
        <v>240</v>
      </c>
      <c r="AV324" s="202" t="s">
        <v>240</v>
      </c>
      <c r="AW324" s="202" t="s">
        <v>871</v>
      </c>
      <c r="AX324" s="202" t="s">
        <v>857</v>
      </c>
      <c r="AY324" s="204" t="s">
        <v>858</v>
      </c>
    </row>
    <row r="325" spans="2:65" s="119" customFormat="1" ht="16.5" customHeight="1" x14ac:dyDescent="0.25">
      <c r="B325" s="120"/>
      <c r="C325" s="432" t="s">
        <v>1204</v>
      </c>
      <c r="D325" s="432" t="s">
        <v>932</v>
      </c>
      <c r="E325" s="433" t="s">
        <v>1587</v>
      </c>
      <c r="F325" s="434" t="s">
        <v>1588</v>
      </c>
      <c r="G325" s="435" t="s">
        <v>85</v>
      </c>
      <c r="H325" s="436">
        <v>4.62</v>
      </c>
      <c r="I325" s="437"/>
      <c r="J325" s="437">
        <f>ROUND(I325*H325,2)</f>
        <v>0</v>
      </c>
      <c r="K325" s="434" t="s">
        <v>792</v>
      </c>
      <c r="L325" s="215"/>
      <c r="M325" s="216" t="s">
        <v>792</v>
      </c>
      <c r="N325" s="217" t="s">
        <v>809</v>
      </c>
      <c r="O325" s="192">
        <v>0</v>
      </c>
      <c r="P325" s="192">
        <f>O325*H325</f>
        <v>0</v>
      </c>
      <c r="Q325" s="192">
        <v>1E-4</v>
      </c>
      <c r="R325" s="192">
        <f>Q325*H325</f>
        <v>4.6200000000000001E-4</v>
      </c>
      <c r="S325" s="192">
        <v>0</v>
      </c>
      <c r="T325" s="193">
        <f>S325*H325</f>
        <v>0</v>
      </c>
      <c r="AR325" s="194" t="s">
        <v>905</v>
      </c>
      <c r="AT325" s="194" t="s">
        <v>932</v>
      </c>
      <c r="AU325" s="194" t="s">
        <v>240</v>
      </c>
      <c r="AY325" s="112" t="s">
        <v>858</v>
      </c>
      <c r="BE325" s="195">
        <f>IF(N325="základní",J325,0)</f>
        <v>0</v>
      </c>
      <c r="BF325" s="195">
        <f>IF(N325="snížená",J325,0)</f>
        <v>0</v>
      </c>
      <c r="BG325" s="195">
        <f>IF(N325="zákl. přenesená",J325,0)</f>
        <v>0</v>
      </c>
      <c r="BH325" s="195">
        <f>IF(N325="sníž. přenesená",J325,0)</f>
        <v>0</v>
      </c>
      <c r="BI325" s="195">
        <f>IF(N325="nulová",J325,0)</f>
        <v>0</v>
      </c>
      <c r="BJ325" s="112" t="s">
        <v>544</v>
      </c>
      <c r="BK325" s="195">
        <f>ROUND(I325*H325,2)</f>
        <v>0</v>
      </c>
      <c r="BL325" s="112" t="s">
        <v>863</v>
      </c>
      <c r="BM325" s="194" t="s">
        <v>3977</v>
      </c>
    </row>
    <row r="326" spans="2:65" s="119" customFormat="1" x14ac:dyDescent="0.25">
      <c r="B326" s="120"/>
      <c r="D326" s="196" t="s">
        <v>865</v>
      </c>
      <c r="F326" s="197" t="s">
        <v>1588</v>
      </c>
      <c r="L326" s="120"/>
      <c r="M326" s="198"/>
      <c r="T326" s="199"/>
      <c r="AT326" s="112" t="s">
        <v>865</v>
      </c>
      <c r="AU326" s="112" t="s">
        <v>240</v>
      </c>
    </row>
    <row r="327" spans="2:65" s="202" customFormat="1" ht="11.25" x14ac:dyDescent="0.25">
      <c r="B327" s="203"/>
      <c r="D327" s="196" t="s">
        <v>869</v>
      </c>
      <c r="F327" s="205" t="s">
        <v>3978</v>
      </c>
      <c r="H327" s="206">
        <v>4.62</v>
      </c>
      <c r="L327" s="203"/>
      <c r="M327" s="207"/>
      <c r="T327" s="208"/>
      <c r="AT327" s="204" t="s">
        <v>869</v>
      </c>
      <c r="AU327" s="204" t="s">
        <v>240</v>
      </c>
      <c r="AV327" s="202" t="s">
        <v>240</v>
      </c>
      <c r="AW327" s="202" t="s">
        <v>787</v>
      </c>
      <c r="AX327" s="202" t="s">
        <v>544</v>
      </c>
      <c r="AY327" s="204" t="s">
        <v>858</v>
      </c>
    </row>
    <row r="328" spans="2:65" s="119" customFormat="1" ht="24.2" customHeight="1" x14ac:dyDescent="0.25">
      <c r="B328" s="120"/>
      <c r="C328" s="418" t="s">
        <v>1209</v>
      </c>
      <c r="D328" s="418" t="s">
        <v>512</v>
      </c>
      <c r="E328" s="419" t="s">
        <v>137</v>
      </c>
      <c r="F328" s="420" t="s">
        <v>1591</v>
      </c>
      <c r="G328" s="421" t="s">
        <v>85</v>
      </c>
      <c r="H328" s="422">
        <v>27.5</v>
      </c>
      <c r="I328" s="423"/>
      <c r="J328" s="423">
        <f>ROUND(I328*H328,2)</f>
        <v>0</v>
      </c>
      <c r="K328" s="420" t="s">
        <v>862</v>
      </c>
      <c r="L328" s="120"/>
      <c r="M328" s="190" t="s">
        <v>792</v>
      </c>
      <c r="N328" s="191" t="s">
        <v>809</v>
      </c>
      <c r="O328" s="192">
        <v>0.11</v>
      </c>
      <c r="P328" s="192">
        <f>O328*H328</f>
        <v>3.0249999999999999</v>
      </c>
      <c r="Q328" s="192">
        <v>0</v>
      </c>
      <c r="R328" s="192">
        <f>Q328*H328</f>
        <v>0</v>
      </c>
      <c r="S328" s="192">
        <v>0</v>
      </c>
      <c r="T328" s="193">
        <f>S328*H328</f>
        <v>0</v>
      </c>
      <c r="AR328" s="194" t="s">
        <v>863</v>
      </c>
      <c r="AT328" s="194" t="s">
        <v>512</v>
      </c>
      <c r="AU328" s="194" t="s">
        <v>240</v>
      </c>
      <c r="AY328" s="112" t="s">
        <v>858</v>
      </c>
      <c r="BE328" s="195">
        <f>IF(N328="základní",J328,0)</f>
        <v>0</v>
      </c>
      <c r="BF328" s="195">
        <f>IF(N328="snížená",J328,0)</f>
        <v>0</v>
      </c>
      <c r="BG328" s="195">
        <f>IF(N328="zákl. přenesená",J328,0)</f>
        <v>0</v>
      </c>
      <c r="BH328" s="195">
        <f>IF(N328="sníž. přenesená",J328,0)</f>
        <v>0</v>
      </c>
      <c r="BI328" s="195">
        <f>IF(N328="nulová",J328,0)</f>
        <v>0</v>
      </c>
      <c r="BJ328" s="112" t="s">
        <v>544</v>
      </c>
      <c r="BK328" s="195">
        <f>ROUND(I328*H328,2)</f>
        <v>0</v>
      </c>
      <c r="BL328" s="112" t="s">
        <v>863</v>
      </c>
      <c r="BM328" s="194" t="s">
        <v>3979</v>
      </c>
    </row>
    <row r="329" spans="2:65" s="119" customFormat="1" ht="29.25" x14ac:dyDescent="0.25">
      <c r="B329" s="120"/>
      <c r="D329" s="196" t="s">
        <v>865</v>
      </c>
      <c r="F329" s="197" t="s">
        <v>1593</v>
      </c>
      <c r="L329" s="120"/>
      <c r="M329" s="198"/>
      <c r="T329" s="199"/>
      <c r="AT329" s="112" t="s">
        <v>865</v>
      </c>
      <c r="AU329" s="112" t="s">
        <v>240</v>
      </c>
    </row>
    <row r="330" spans="2:65" s="119" customFormat="1" x14ac:dyDescent="0.25">
      <c r="B330" s="120"/>
      <c r="D330" s="200" t="s">
        <v>867</v>
      </c>
      <c r="F330" s="472" t="s">
        <v>1594</v>
      </c>
      <c r="L330" s="120"/>
      <c r="M330" s="198"/>
      <c r="T330" s="199"/>
      <c r="AT330" s="112" t="s">
        <v>867</v>
      </c>
      <c r="AU330" s="112" t="s">
        <v>240</v>
      </c>
    </row>
    <row r="331" spans="2:65" s="209" customFormat="1" ht="11.25" x14ac:dyDescent="0.25">
      <c r="B331" s="210"/>
      <c r="D331" s="196" t="s">
        <v>869</v>
      </c>
      <c r="E331" s="211" t="s">
        <v>792</v>
      </c>
      <c r="F331" s="212" t="s">
        <v>6528</v>
      </c>
      <c r="H331" s="211" t="s">
        <v>792</v>
      </c>
      <c r="L331" s="210"/>
      <c r="M331" s="213"/>
      <c r="T331" s="214"/>
      <c r="AT331" s="211" t="s">
        <v>869</v>
      </c>
      <c r="AU331" s="211" t="s">
        <v>240</v>
      </c>
      <c r="AV331" s="209" t="s">
        <v>544</v>
      </c>
      <c r="AW331" s="209" t="s">
        <v>871</v>
      </c>
      <c r="AX331" s="209" t="s">
        <v>857</v>
      </c>
      <c r="AY331" s="211" t="s">
        <v>858</v>
      </c>
    </row>
    <row r="332" spans="2:65" s="202" customFormat="1" ht="11.25" x14ac:dyDescent="0.25">
      <c r="B332" s="203"/>
      <c r="D332" s="196" t="s">
        <v>869</v>
      </c>
      <c r="E332" s="204" t="s">
        <v>792</v>
      </c>
      <c r="F332" s="205" t="s">
        <v>3984</v>
      </c>
      <c r="H332" s="206">
        <v>13</v>
      </c>
      <c r="L332" s="203"/>
      <c r="M332" s="207"/>
      <c r="T332" s="208"/>
      <c r="AT332" s="204" t="s">
        <v>869</v>
      </c>
      <c r="AU332" s="204" t="s">
        <v>240</v>
      </c>
      <c r="AV332" s="202" t="s">
        <v>240</v>
      </c>
      <c r="AW332" s="202" t="s">
        <v>871</v>
      </c>
      <c r="AX332" s="202" t="s">
        <v>857</v>
      </c>
      <c r="AY332" s="204" t="s">
        <v>858</v>
      </c>
    </row>
    <row r="333" spans="2:65" s="202" customFormat="1" ht="11.25" x14ac:dyDescent="0.25">
      <c r="B333" s="203"/>
      <c r="D333" s="196" t="s">
        <v>869</v>
      </c>
      <c r="E333" s="204" t="s">
        <v>792</v>
      </c>
      <c r="F333" s="205" t="s">
        <v>3985</v>
      </c>
      <c r="H333" s="206">
        <v>14.5</v>
      </c>
      <c r="L333" s="203"/>
      <c r="M333" s="207"/>
      <c r="T333" s="208"/>
      <c r="AT333" s="204" t="s">
        <v>869</v>
      </c>
      <c r="AU333" s="204" t="s">
        <v>240</v>
      </c>
      <c r="AV333" s="202" t="s">
        <v>240</v>
      </c>
      <c r="AW333" s="202" t="s">
        <v>871</v>
      </c>
      <c r="AX333" s="202" t="s">
        <v>857</v>
      </c>
      <c r="AY333" s="204" t="s">
        <v>858</v>
      </c>
    </row>
    <row r="334" spans="2:65" s="119" customFormat="1" ht="24.2" customHeight="1" x14ac:dyDescent="0.25">
      <c r="B334" s="120"/>
      <c r="C334" s="432" t="s">
        <v>1216</v>
      </c>
      <c r="D334" s="432" t="s">
        <v>932</v>
      </c>
      <c r="E334" s="433" t="s">
        <v>1602</v>
      </c>
      <c r="F334" s="434" t="s">
        <v>1603</v>
      </c>
      <c r="G334" s="435" t="s">
        <v>85</v>
      </c>
      <c r="H334" s="436">
        <v>30.25</v>
      </c>
      <c r="I334" s="437"/>
      <c r="J334" s="437">
        <f>ROUND(I334*H334,2)</f>
        <v>0</v>
      </c>
      <c r="K334" s="434" t="s">
        <v>862</v>
      </c>
      <c r="L334" s="215"/>
      <c r="M334" s="216" t="s">
        <v>792</v>
      </c>
      <c r="N334" s="217" t="s">
        <v>809</v>
      </c>
      <c r="O334" s="192">
        <v>0</v>
      </c>
      <c r="P334" s="192">
        <f>O334*H334</f>
        <v>0</v>
      </c>
      <c r="Q334" s="192">
        <v>1.8000000000000001E-4</v>
      </c>
      <c r="R334" s="192">
        <f>Q334*H334</f>
        <v>5.4450000000000002E-3</v>
      </c>
      <c r="S334" s="192">
        <v>0</v>
      </c>
      <c r="T334" s="193">
        <f>S334*H334</f>
        <v>0</v>
      </c>
      <c r="AR334" s="194" t="s">
        <v>905</v>
      </c>
      <c r="AT334" s="194" t="s">
        <v>932</v>
      </c>
      <c r="AU334" s="194" t="s">
        <v>240</v>
      </c>
      <c r="AY334" s="112" t="s">
        <v>858</v>
      </c>
      <c r="BE334" s="195">
        <f>IF(N334="základní",J334,0)</f>
        <v>0</v>
      </c>
      <c r="BF334" s="195">
        <f>IF(N334="snížená",J334,0)</f>
        <v>0</v>
      </c>
      <c r="BG334" s="195">
        <f>IF(N334="zákl. přenesená",J334,0)</f>
        <v>0</v>
      </c>
      <c r="BH334" s="195">
        <f>IF(N334="sníž. přenesená",J334,0)</f>
        <v>0</v>
      </c>
      <c r="BI334" s="195">
        <f>IF(N334="nulová",J334,0)</f>
        <v>0</v>
      </c>
      <c r="BJ334" s="112" t="s">
        <v>544</v>
      </c>
      <c r="BK334" s="195">
        <f>ROUND(I334*H334,2)</f>
        <v>0</v>
      </c>
      <c r="BL334" s="112" t="s">
        <v>863</v>
      </c>
      <c r="BM334" s="194" t="s">
        <v>3982</v>
      </c>
    </row>
    <row r="335" spans="2:65" s="119" customFormat="1" ht="19.5" x14ac:dyDescent="0.25">
      <c r="B335" s="120"/>
      <c r="D335" s="196" t="s">
        <v>865</v>
      </c>
      <c r="F335" s="197" t="s">
        <v>1603</v>
      </c>
      <c r="L335" s="120"/>
      <c r="M335" s="198"/>
      <c r="T335" s="199"/>
      <c r="AT335" s="112" t="s">
        <v>865</v>
      </c>
      <c r="AU335" s="112" t="s">
        <v>240</v>
      </c>
    </row>
    <row r="336" spans="2:65" s="202" customFormat="1" ht="11.25" x14ac:dyDescent="0.25">
      <c r="B336" s="203"/>
      <c r="D336" s="196" t="s">
        <v>869</v>
      </c>
      <c r="F336" s="205" t="s">
        <v>6529</v>
      </c>
      <c r="H336" s="206">
        <v>30.25</v>
      </c>
      <c r="L336" s="203"/>
      <c r="M336" s="207"/>
      <c r="T336" s="208"/>
      <c r="AT336" s="204" t="s">
        <v>869</v>
      </c>
      <c r="AU336" s="204" t="s">
        <v>240</v>
      </c>
      <c r="AV336" s="202" t="s">
        <v>240</v>
      </c>
      <c r="AW336" s="202" t="s">
        <v>787</v>
      </c>
      <c r="AX336" s="202" t="s">
        <v>544</v>
      </c>
      <c r="AY336" s="204" t="s">
        <v>858</v>
      </c>
    </row>
    <row r="337" spans="2:65" s="119" customFormat="1" ht="24.2" customHeight="1" x14ac:dyDescent="0.25">
      <c r="B337" s="120"/>
      <c r="C337" s="418" t="s">
        <v>1226</v>
      </c>
      <c r="D337" s="418" t="s">
        <v>512</v>
      </c>
      <c r="E337" s="419" t="s">
        <v>138</v>
      </c>
      <c r="F337" s="420" t="s">
        <v>139</v>
      </c>
      <c r="G337" s="421" t="s">
        <v>85</v>
      </c>
      <c r="H337" s="422">
        <v>27.5</v>
      </c>
      <c r="I337" s="423"/>
      <c r="J337" s="423">
        <f>ROUND(I337*H337,2)</f>
        <v>0</v>
      </c>
      <c r="K337" s="420" t="s">
        <v>862</v>
      </c>
      <c r="L337" s="120"/>
      <c r="M337" s="190" t="s">
        <v>792</v>
      </c>
      <c r="N337" s="191" t="s">
        <v>809</v>
      </c>
      <c r="O337" s="192">
        <v>9.6000000000000002E-2</v>
      </c>
      <c r="P337" s="192">
        <f>O337*H337</f>
        <v>2.64</v>
      </c>
      <c r="Q337" s="192">
        <v>0</v>
      </c>
      <c r="R337" s="192">
        <f>Q337*H337</f>
        <v>0</v>
      </c>
      <c r="S337" s="192">
        <v>0</v>
      </c>
      <c r="T337" s="193">
        <f>S337*H337</f>
        <v>0</v>
      </c>
      <c r="AR337" s="194" t="s">
        <v>863</v>
      </c>
      <c r="AT337" s="194" t="s">
        <v>512</v>
      </c>
      <c r="AU337" s="194" t="s">
        <v>240</v>
      </c>
      <c r="AY337" s="112" t="s">
        <v>858</v>
      </c>
      <c r="BE337" s="195">
        <f>IF(N337="základní",J337,0)</f>
        <v>0</v>
      </c>
      <c r="BF337" s="195">
        <f>IF(N337="snížená",J337,0)</f>
        <v>0</v>
      </c>
      <c r="BG337" s="195">
        <f>IF(N337="zákl. přenesená",J337,0)</f>
        <v>0</v>
      </c>
      <c r="BH337" s="195">
        <f>IF(N337="sníž. přenesená",J337,0)</f>
        <v>0</v>
      </c>
      <c r="BI337" s="195">
        <f>IF(N337="nulová",J337,0)</f>
        <v>0</v>
      </c>
      <c r="BJ337" s="112" t="s">
        <v>544</v>
      </c>
      <c r="BK337" s="195">
        <f>ROUND(I337*H337,2)</f>
        <v>0</v>
      </c>
      <c r="BL337" s="112" t="s">
        <v>863</v>
      </c>
      <c r="BM337" s="194" t="s">
        <v>3983</v>
      </c>
    </row>
    <row r="338" spans="2:65" s="119" customFormat="1" ht="39" x14ac:dyDescent="0.25">
      <c r="B338" s="120"/>
      <c r="D338" s="196" t="s">
        <v>865</v>
      </c>
      <c r="F338" s="197" t="s">
        <v>1607</v>
      </c>
      <c r="L338" s="120"/>
      <c r="M338" s="198"/>
      <c r="T338" s="199"/>
      <c r="AT338" s="112" t="s">
        <v>865</v>
      </c>
      <c r="AU338" s="112" t="s">
        <v>240</v>
      </c>
    </row>
    <row r="339" spans="2:65" s="119" customFormat="1" x14ac:dyDescent="0.25">
      <c r="B339" s="120"/>
      <c r="D339" s="200" t="s">
        <v>867</v>
      </c>
      <c r="F339" s="472" t="s">
        <v>1608</v>
      </c>
      <c r="L339" s="120"/>
      <c r="M339" s="198"/>
      <c r="T339" s="199"/>
      <c r="AT339" s="112" t="s">
        <v>867</v>
      </c>
      <c r="AU339" s="112" t="s">
        <v>240</v>
      </c>
    </row>
    <row r="340" spans="2:65" s="209" customFormat="1" ht="11.25" x14ac:dyDescent="0.25">
      <c r="B340" s="210"/>
      <c r="D340" s="196" t="s">
        <v>869</v>
      </c>
      <c r="E340" s="211" t="s">
        <v>792</v>
      </c>
      <c r="F340" s="212" t="s">
        <v>1609</v>
      </c>
      <c r="H340" s="211" t="s">
        <v>792</v>
      </c>
      <c r="L340" s="210"/>
      <c r="M340" s="213"/>
      <c r="T340" s="214"/>
      <c r="AT340" s="211" t="s">
        <v>869</v>
      </c>
      <c r="AU340" s="211" t="s">
        <v>240</v>
      </c>
      <c r="AV340" s="209" t="s">
        <v>544</v>
      </c>
      <c r="AW340" s="209" t="s">
        <v>871</v>
      </c>
      <c r="AX340" s="209" t="s">
        <v>857</v>
      </c>
      <c r="AY340" s="211" t="s">
        <v>858</v>
      </c>
    </row>
    <row r="341" spans="2:65" s="202" customFormat="1" ht="11.25" x14ac:dyDescent="0.25">
      <c r="B341" s="203"/>
      <c r="D341" s="196" t="s">
        <v>869</v>
      </c>
      <c r="E341" s="204" t="s">
        <v>792</v>
      </c>
      <c r="F341" s="205" t="s">
        <v>3984</v>
      </c>
      <c r="H341" s="206">
        <v>13</v>
      </c>
      <c r="L341" s="203"/>
      <c r="M341" s="207"/>
      <c r="T341" s="208"/>
      <c r="AT341" s="204" t="s">
        <v>869</v>
      </c>
      <c r="AU341" s="204" t="s">
        <v>240</v>
      </c>
      <c r="AV341" s="202" t="s">
        <v>240</v>
      </c>
      <c r="AW341" s="202" t="s">
        <v>871</v>
      </c>
      <c r="AX341" s="202" t="s">
        <v>857</v>
      </c>
      <c r="AY341" s="204" t="s">
        <v>858</v>
      </c>
    </row>
    <row r="342" spans="2:65" s="202" customFormat="1" ht="11.25" x14ac:dyDescent="0.25">
      <c r="B342" s="203"/>
      <c r="D342" s="196" t="s">
        <v>869</v>
      </c>
      <c r="E342" s="204" t="s">
        <v>792</v>
      </c>
      <c r="F342" s="205" t="s">
        <v>3985</v>
      </c>
      <c r="H342" s="206">
        <v>14.5</v>
      </c>
      <c r="L342" s="203"/>
      <c r="M342" s="207"/>
      <c r="T342" s="208"/>
      <c r="AT342" s="204" t="s">
        <v>869</v>
      </c>
      <c r="AU342" s="204" t="s">
        <v>240</v>
      </c>
      <c r="AV342" s="202" t="s">
        <v>240</v>
      </c>
      <c r="AW342" s="202" t="s">
        <v>871</v>
      </c>
      <c r="AX342" s="202" t="s">
        <v>857</v>
      </c>
      <c r="AY342" s="204" t="s">
        <v>858</v>
      </c>
    </row>
    <row r="343" spans="2:65" s="119" customFormat="1" ht="24.2" customHeight="1" x14ac:dyDescent="0.25">
      <c r="B343" s="120"/>
      <c r="C343" s="432" t="s">
        <v>1235</v>
      </c>
      <c r="D343" s="432" t="s">
        <v>932</v>
      </c>
      <c r="E343" s="433" t="s">
        <v>140</v>
      </c>
      <c r="F343" s="434" t="s">
        <v>1615</v>
      </c>
      <c r="G343" s="435" t="s">
        <v>85</v>
      </c>
      <c r="H343" s="436">
        <v>28.875</v>
      </c>
      <c r="I343" s="437"/>
      <c r="J343" s="437">
        <f>ROUND(I343*H343,2)</f>
        <v>0</v>
      </c>
      <c r="K343" s="434" t="s">
        <v>862</v>
      </c>
      <c r="L343" s="215"/>
      <c r="M343" s="216" t="s">
        <v>792</v>
      </c>
      <c r="N343" s="217" t="s">
        <v>809</v>
      </c>
      <c r="O343" s="192">
        <v>0</v>
      </c>
      <c r="P343" s="192">
        <f>O343*H343</f>
        <v>0</v>
      </c>
      <c r="Q343" s="192">
        <v>4.0000000000000003E-5</v>
      </c>
      <c r="R343" s="192">
        <f>Q343*H343</f>
        <v>1.155E-3</v>
      </c>
      <c r="S343" s="192">
        <v>0</v>
      </c>
      <c r="T343" s="193">
        <f>S343*H343</f>
        <v>0</v>
      </c>
      <c r="AR343" s="194" t="s">
        <v>905</v>
      </c>
      <c r="AT343" s="194" t="s">
        <v>932</v>
      </c>
      <c r="AU343" s="194" t="s">
        <v>240</v>
      </c>
      <c r="AY343" s="112" t="s">
        <v>858</v>
      </c>
      <c r="BE343" s="195">
        <f>IF(N343="základní",J343,0)</f>
        <v>0</v>
      </c>
      <c r="BF343" s="195">
        <f>IF(N343="snížená",J343,0)</f>
        <v>0</v>
      </c>
      <c r="BG343" s="195">
        <f>IF(N343="zákl. přenesená",J343,0)</f>
        <v>0</v>
      </c>
      <c r="BH343" s="195">
        <f>IF(N343="sníž. přenesená",J343,0)</f>
        <v>0</v>
      </c>
      <c r="BI343" s="195">
        <f>IF(N343="nulová",J343,0)</f>
        <v>0</v>
      </c>
      <c r="BJ343" s="112" t="s">
        <v>544</v>
      </c>
      <c r="BK343" s="195">
        <f>ROUND(I343*H343,2)</f>
        <v>0</v>
      </c>
      <c r="BL343" s="112" t="s">
        <v>863</v>
      </c>
      <c r="BM343" s="194" t="s">
        <v>3986</v>
      </c>
    </row>
    <row r="344" spans="2:65" s="119" customFormat="1" x14ac:dyDescent="0.25">
      <c r="B344" s="120"/>
      <c r="D344" s="196" t="s">
        <v>865</v>
      </c>
      <c r="F344" s="197" t="s">
        <v>1615</v>
      </c>
      <c r="L344" s="120"/>
      <c r="M344" s="198"/>
      <c r="T344" s="199"/>
      <c r="AT344" s="112" t="s">
        <v>865</v>
      </c>
      <c r="AU344" s="112" t="s">
        <v>240</v>
      </c>
    </row>
    <row r="345" spans="2:65" s="202" customFormat="1" ht="11.25" x14ac:dyDescent="0.25">
      <c r="B345" s="203"/>
      <c r="D345" s="196" t="s">
        <v>869</v>
      </c>
      <c r="F345" s="205" t="s">
        <v>3987</v>
      </c>
      <c r="H345" s="206">
        <v>28.875</v>
      </c>
      <c r="L345" s="203"/>
      <c r="M345" s="207"/>
      <c r="T345" s="208"/>
      <c r="AT345" s="204" t="s">
        <v>869</v>
      </c>
      <c r="AU345" s="204" t="s">
        <v>240</v>
      </c>
      <c r="AV345" s="202" t="s">
        <v>240</v>
      </c>
      <c r="AW345" s="202" t="s">
        <v>787</v>
      </c>
      <c r="AX345" s="202" t="s">
        <v>544</v>
      </c>
      <c r="AY345" s="204" t="s">
        <v>858</v>
      </c>
    </row>
    <row r="346" spans="2:65" s="119" customFormat="1" ht="44.25" customHeight="1" x14ac:dyDescent="0.25">
      <c r="B346" s="120"/>
      <c r="C346" s="418" t="s">
        <v>1241</v>
      </c>
      <c r="D346" s="418" t="s">
        <v>512</v>
      </c>
      <c r="E346" s="419" t="s">
        <v>143</v>
      </c>
      <c r="F346" s="420" t="s">
        <v>144</v>
      </c>
      <c r="G346" s="421" t="s">
        <v>66</v>
      </c>
      <c r="H346" s="422">
        <v>1.89</v>
      </c>
      <c r="I346" s="423"/>
      <c r="J346" s="423">
        <f>ROUND(I346*H346,2)</f>
        <v>0</v>
      </c>
      <c r="K346" s="420" t="s">
        <v>862</v>
      </c>
      <c r="L346" s="120"/>
      <c r="M346" s="190" t="s">
        <v>792</v>
      </c>
      <c r="N346" s="191" t="s">
        <v>809</v>
      </c>
      <c r="O346" s="192">
        <v>1.04</v>
      </c>
      <c r="P346" s="192">
        <f>O346*H346</f>
        <v>1.9656</v>
      </c>
      <c r="Q346" s="192">
        <v>8.5199999999999998E-3</v>
      </c>
      <c r="R346" s="192">
        <f>Q346*H346</f>
        <v>1.61028E-2</v>
      </c>
      <c r="S346" s="192">
        <v>0</v>
      </c>
      <c r="T346" s="193">
        <f>S346*H346</f>
        <v>0</v>
      </c>
      <c r="AR346" s="194" t="s">
        <v>863</v>
      </c>
      <c r="AT346" s="194" t="s">
        <v>512</v>
      </c>
      <c r="AU346" s="194" t="s">
        <v>240</v>
      </c>
      <c r="AY346" s="112" t="s">
        <v>858</v>
      </c>
      <c r="BE346" s="195">
        <f>IF(N346="základní",J346,0)</f>
        <v>0</v>
      </c>
      <c r="BF346" s="195">
        <f>IF(N346="snížená",J346,0)</f>
        <v>0</v>
      </c>
      <c r="BG346" s="195">
        <f>IF(N346="zákl. přenesená",J346,0)</f>
        <v>0</v>
      </c>
      <c r="BH346" s="195">
        <f>IF(N346="sníž. přenesená",J346,0)</f>
        <v>0</v>
      </c>
      <c r="BI346" s="195">
        <f>IF(N346="nulová",J346,0)</f>
        <v>0</v>
      </c>
      <c r="BJ346" s="112" t="s">
        <v>544</v>
      </c>
      <c r="BK346" s="195">
        <f>ROUND(I346*H346,2)</f>
        <v>0</v>
      </c>
      <c r="BL346" s="112" t="s">
        <v>863</v>
      </c>
      <c r="BM346" s="194" t="s">
        <v>3988</v>
      </c>
    </row>
    <row r="347" spans="2:65" s="119" customFormat="1" ht="48.75" x14ac:dyDescent="0.25">
      <c r="B347" s="120"/>
      <c r="D347" s="196" t="s">
        <v>865</v>
      </c>
      <c r="F347" s="197" t="s">
        <v>1620</v>
      </c>
      <c r="L347" s="120"/>
      <c r="M347" s="198"/>
      <c r="T347" s="199"/>
      <c r="AT347" s="112" t="s">
        <v>865</v>
      </c>
      <c r="AU347" s="112" t="s">
        <v>240</v>
      </c>
    </row>
    <row r="348" spans="2:65" s="119" customFormat="1" x14ac:dyDescent="0.25">
      <c r="B348" s="120"/>
      <c r="D348" s="200" t="s">
        <v>867</v>
      </c>
      <c r="F348" s="472" t="s">
        <v>1621</v>
      </c>
      <c r="L348" s="120"/>
      <c r="M348" s="198"/>
      <c r="T348" s="199"/>
      <c r="AT348" s="112" t="s">
        <v>867</v>
      </c>
      <c r="AU348" s="112" t="s">
        <v>240</v>
      </c>
    </row>
    <row r="349" spans="2:65" s="209" customFormat="1" ht="11.25" x14ac:dyDescent="0.25">
      <c r="B349" s="210"/>
      <c r="D349" s="196" t="s">
        <v>869</v>
      </c>
      <c r="E349" s="211" t="s">
        <v>792</v>
      </c>
      <c r="F349" s="212" t="s">
        <v>3181</v>
      </c>
      <c r="H349" s="211" t="s">
        <v>792</v>
      </c>
      <c r="L349" s="210"/>
      <c r="M349" s="213"/>
      <c r="T349" s="214"/>
      <c r="AT349" s="211" t="s">
        <v>869</v>
      </c>
      <c r="AU349" s="211" t="s">
        <v>240</v>
      </c>
      <c r="AV349" s="209" t="s">
        <v>544</v>
      </c>
      <c r="AW349" s="209" t="s">
        <v>871</v>
      </c>
      <c r="AX349" s="209" t="s">
        <v>857</v>
      </c>
      <c r="AY349" s="211" t="s">
        <v>858</v>
      </c>
    </row>
    <row r="350" spans="2:65" s="202" customFormat="1" ht="11.25" x14ac:dyDescent="0.25">
      <c r="B350" s="203"/>
      <c r="D350" s="196" t="s">
        <v>869</v>
      </c>
      <c r="E350" s="204" t="s">
        <v>792</v>
      </c>
      <c r="F350" s="205" t="s">
        <v>3970</v>
      </c>
      <c r="H350" s="206">
        <v>1.89</v>
      </c>
      <c r="L350" s="203"/>
      <c r="M350" s="207"/>
      <c r="T350" s="208"/>
      <c r="AT350" s="204" t="s">
        <v>869</v>
      </c>
      <c r="AU350" s="204" t="s">
        <v>240</v>
      </c>
      <c r="AV350" s="202" t="s">
        <v>240</v>
      </c>
      <c r="AW350" s="202" t="s">
        <v>871</v>
      </c>
      <c r="AX350" s="202" t="s">
        <v>857</v>
      </c>
      <c r="AY350" s="204" t="s">
        <v>858</v>
      </c>
    </row>
    <row r="351" spans="2:65" s="119" customFormat="1" ht="21.75" customHeight="1" x14ac:dyDescent="0.25">
      <c r="B351" s="120"/>
      <c r="C351" s="432" t="s">
        <v>1246</v>
      </c>
      <c r="D351" s="432" t="s">
        <v>932</v>
      </c>
      <c r="E351" s="433" t="s">
        <v>1623</v>
      </c>
      <c r="F351" s="434" t="s">
        <v>1624</v>
      </c>
      <c r="G351" s="435" t="s">
        <v>66</v>
      </c>
      <c r="H351" s="436">
        <v>2.0409999999999999</v>
      </c>
      <c r="I351" s="437"/>
      <c r="J351" s="437">
        <f>ROUND(I351*H351,2)</f>
        <v>0</v>
      </c>
      <c r="K351" s="434" t="s">
        <v>862</v>
      </c>
      <c r="L351" s="215"/>
      <c r="M351" s="216" t="s">
        <v>792</v>
      </c>
      <c r="N351" s="217" t="s">
        <v>809</v>
      </c>
      <c r="O351" s="192">
        <v>0</v>
      </c>
      <c r="P351" s="192">
        <f>O351*H351</f>
        <v>0</v>
      </c>
      <c r="Q351" s="192">
        <v>1.5E-3</v>
      </c>
      <c r="R351" s="192">
        <f>Q351*H351</f>
        <v>3.0615E-3</v>
      </c>
      <c r="S351" s="192">
        <v>0</v>
      </c>
      <c r="T351" s="193">
        <f>S351*H351</f>
        <v>0</v>
      </c>
      <c r="AR351" s="194" t="s">
        <v>905</v>
      </c>
      <c r="AT351" s="194" t="s">
        <v>932</v>
      </c>
      <c r="AU351" s="194" t="s">
        <v>240</v>
      </c>
      <c r="AY351" s="112" t="s">
        <v>858</v>
      </c>
      <c r="BE351" s="195">
        <f>IF(N351="základní",J351,0)</f>
        <v>0</v>
      </c>
      <c r="BF351" s="195">
        <f>IF(N351="snížená",J351,0)</f>
        <v>0</v>
      </c>
      <c r="BG351" s="195">
        <f>IF(N351="zákl. přenesená",J351,0)</f>
        <v>0</v>
      </c>
      <c r="BH351" s="195">
        <f>IF(N351="sníž. přenesená",J351,0)</f>
        <v>0</v>
      </c>
      <c r="BI351" s="195">
        <f>IF(N351="nulová",J351,0)</f>
        <v>0</v>
      </c>
      <c r="BJ351" s="112" t="s">
        <v>544</v>
      </c>
      <c r="BK351" s="195">
        <f>ROUND(I351*H351,2)</f>
        <v>0</v>
      </c>
      <c r="BL351" s="112" t="s">
        <v>863</v>
      </c>
      <c r="BM351" s="194" t="s">
        <v>3989</v>
      </c>
    </row>
    <row r="352" spans="2:65" s="119" customFormat="1" x14ac:dyDescent="0.25">
      <c r="B352" s="120"/>
      <c r="D352" s="196" t="s">
        <v>865</v>
      </c>
      <c r="F352" s="197" t="s">
        <v>1624</v>
      </c>
      <c r="L352" s="120"/>
      <c r="M352" s="198"/>
      <c r="T352" s="199"/>
      <c r="AT352" s="112" t="s">
        <v>865</v>
      </c>
      <c r="AU352" s="112" t="s">
        <v>240</v>
      </c>
    </row>
    <row r="353" spans="2:65" s="209" customFormat="1" ht="11.25" x14ac:dyDescent="0.25">
      <c r="B353" s="210"/>
      <c r="D353" s="196" t="s">
        <v>869</v>
      </c>
      <c r="E353" s="211" t="s">
        <v>792</v>
      </c>
      <c r="F353" s="212" t="s">
        <v>3181</v>
      </c>
      <c r="H353" s="211" t="s">
        <v>792</v>
      </c>
      <c r="L353" s="210"/>
      <c r="M353" s="213"/>
      <c r="T353" s="214"/>
      <c r="AT353" s="211" t="s">
        <v>869</v>
      </c>
      <c r="AU353" s="211" t="s">
        <v>240</v>
      </c>
      <c r="AV353" s="209" t="s">
        <v>544</v>
      </c>
      <c r="AW353" s="209" t="s">
        <v>871</v>
      </c>
      <c r="AX353" s="209" t="s">
        <v>857</v>
      </c>
      <c r="AY353" s="211" t="s">
        <v>858</v>
      </c>
    </row>
    <row r="354" spans="2:65" s="202" customFormat="1" ht="11.25" x14ac:dyDescent="0.25">
      <c r="B354" s="203"/>
      <c r="D354" s="196" t="s">
        <v>869</v>
      </c>
      <c r="E354" s="204" t="s">
        <v>792</v>
      </c>
      <c r="F354" s="205" t="s">
        <v>3970</v>
      </c>
      <c r="H354" s="206">
        <v>1.89</v>
      </c>
      <c r="L354" s="203"/>
      <c r="M354" s="207"/>
      <c r="T354" s="208"/>
      <c r="AT354" s="204" t="s">
        <v>869</v>
      </c>
      <c r="AU354" s="204" t="s">
        <v>240</v>
      </c>
      <c r="AV354" s="202" t="s">
        <v>240</v>
      </c>
      <c r="AW354" s="202" t="s">
        <v>871</v>
      </c>
      <c r="AX354" s="202" t="s">
        <v>857</v>
      </c>
      <c r="AY354" s="204" t="s">
        <v>858</v>
      </c>
    </row>
    <row r="355" spans="2:65" s="202" customFormat="1" ht="11.25" x14ac:dyDescent="0.25">
      <c r="B355" s="203"/>
      <c r="D355" s="196" t="s">
        <v>869</v>
      </c>
      <c r="F355" s="205" t="s">
        <v>3990</v>
      </c>
      <c r="H355" s="206">
        <v>2.0409999999999999</v>
      </c>
      <c r="L355" s="203"/>
      <c r="M355" s="207"/>
      <c r="T355" s="208"/>
      <c r="AT355" s="204" t="s">
        <v>869</v>
      </c>
      <c r="AU355" s="204" t="s">
        <v>240</v>
      </c>
      <c r="AV355" s="202" t="s">
        <v>240</v>
      </c>
      <c r="AW355" s="202" t="s">
        <v>787</v>
      </c>
      <c r="AX355" s="202" t="s">
        <v>544</v>
      </c>
      <c r="AY355" s="204" t="s">
        <v>858</v>
      </c>
    </row>
    <row r="356" spans="2:65" s="119" customFormat="1" ht="37.9" customHeight="1" x14ac:dyDescent="0.25">
      <c r="B356" s="120"/>
      <c r="C356" s="418" t="s">
        <v>1250</v>
      </c>
      <c r="D356" s="418" t="s">
        <v>512</v>
      </c>
      <c r="E356" s="419" t="s">
        <v>1628</v>
      </c>
      <c r="F356" s="420" t="s">
        <v>1629</v>
      </c>
      <c r="G356" s="421" t="s">
        <v>85</v>
      </c>
      <c r="H356" s="422">
        <v>13.75</v>
      </c>
      <c r="I356" s="423"/>
      <c r="J356" s="423">
        <f>ROUND(I356*H356,2)</f>
        <v>0</v>
      </c>
      <c r="K356" s="420" t="s">
        <v>862</v>
      </c>
      <c r="L356" s="120"/>
      <c r="M356" s="190" t="s">
        <v>792</v>
      </c>
      <c r="N356" s="191" t="s">
        <v>809</v>
      </c>
      <c r="O356" s="192">
        <v>0.3</v>
      </c>
      <c r="P356" s="192">
        <f>O356*H356</f>
        <v>4.125</v>
      </c>
      <c r="Q356" s="192">
        <v>1.7600000000000001E-3</v>
      </c>
      <c r="R356" s="192">
        <f>Q356*H356</f>
        <v>2.4199999999999999E-2</v>
      </c>
      <c r="S356" s="192">
        <v>0</v>
      </c>
      <c r="T356" s="193">
        <f>S356*H356</f>
        <v>0</v>
      </c>
      <c r="AR356" s="194" t="s">
        <v>863</v>
      </c>
      <c r="AT356" s="194" t="s">
        <v>512</v>
      </c>
      <c r="AU356" s="194" t="s">
        <v>240</v>
      </c>
      <c r="AY356" s="112" t="s">
        <v>858</v>
      </c>
      <c r="BE356" s="195">
        <f>IF(N356="základní",J356,0)</f>
        <v>0</v>
      </c>
      <c r="BF356" s="195">
        <f>IF(N356="snížená",J356,0)</f>
        <v>0</v>
      </c>
      <c r="BG356" s="195">
        <f>IF(N356="zákl. přenesená",J356,0)</f>
        <v>0</v>
      </c>
      <c r="BH356" s="195">
        <f>IF(N356="sníž. přenesená",J356,0)</f>
        <v>0</v>
      </c>
      <c r="BI356" s="195">
        <f>IF(N356="nulová",J356,0)</f>
        <v>0</v>
      </c>
      <c r="BJ356" s="112" t="s">
        <v>544</v>
      </c>
      <c r="BK356" s="195">
        <f>ROUND(I356*H356,2)</f>
        <v>0</v>
      </c>
      <c r="BL356" s="112" t="s">
        <v>863</v>
      </c>
      <c r="BM356" s="194" t="s">
        <v>3991</v>
      </c>
    </row>
    <row r="357" spans="2:65" s="119" customFormat="1" ht="29.25" x14ac:dyDescent="0.25">
      <c r="B357" s="120"/>
      <c r="D357" s="196" t="s">
        <v>865</v>
      </c>
      <c r="F357" s="197" t="s">
        <v>1631</v>
      </c>
      <c r="L357" s="120"/>
      <c r="M357" s="198"/>
      <c r="T357" s="199"/>
      <c r="AT357" s="112" t="s">
        <v>865</v>
      </c>
      <c r="AU357" s="112" t="s">
        <v>240</v>
      </c>
    </row>
    <row r="358" spans="2:65" s="119" customFormat="1" x14ac:dyDescent="0.25">
      <c r="B358" s="120"/>
      <c r="D358" s="200" t="s">
        <v>867</v>
      </c>
      <c r="F358" s="472" t="s">
        <v>1632</v>
      </c>
      <c r="L358" s="120"/>
      <c r="M358" s="198"/>
      <c r="T358" s="199"/>
      <c r="AT358" s="112" t="s">
        <v>867</v>
      </c>
      <c r="AU358" s="112" t="s">
        <v>240</v>
      </c>
    </row>
    <row r="359" spans="2:65" s="202" customFormat="1" ht="11.25" x14ac:dyDescent="0.25">
      <c r="B359" s="203"/>
      <c r="D359" s="196" t="s">
        <v>869</v>
      </c>
      <c r="E359" s="204" t="s">
        <v>792</v>
      </c>
      <c r="F359" s="205" t="s">
        <v>3980</v>
      </c>
      <c r="H359" s="206">
        <v>6.5</v>
      </c>
      <c r="L359" s="203"/>
      <c r="M359" s="207"/>
      <c r="T359" s="208"/>
      <c r="AT359" s="204" t="s">
        <v>869</v>
      </c>
      <c r="AU359" s="204" t="s">
        <v>240</v>
      </c>
      <c r="AV359" s="202" t="s">
        <v>240</v>
      </c>
      <c r="AW359" s="202" t="s">
        <v>871</v>
      </c>
      <c r="AX359" s="202" t="s">
        <v>857</v>
      </c>
      <c r="AY359" s="204" t="s">
        <v>858</v>
      </c>
    </row>
    <row r="360" spans="2:65" s="202" customFormat="1" ht="11.25" x14ac:dyDescent="0.25">
      <c r="B360" s="203"/>
      <c r="D360" s="196" t="s">
        <v>869</v>
      </c>
      <c r="E360" s="204" t="s">
        <v>792</v>
      </c>
      <c r="F360" s="205" t="s">
        <v>3981</v>
      </c>
      <c r="H360" s="206">
        <v>7.25</v>
      </c>
      <c r="L360" s="203"/>
      <c r="M360" s="207"/>
      <c r="T360" s="208"/>
      <c r="AT360" s="204" t="s">
        <v>869</v>
      </c>
      <c r="AU360" s="204" t="s">
        <v>240</v>
      </c>
      <c r="AV360" s="202" t="s">
        <v>240</v>
      </c>
      <c r="AW360" s="202" t="s">
        <v>871</v>
      </c>
      <c r="AX360" s="202" t="s">
        <v>857</v>
      </c>
      <c r="AY360" s="204" t="s">
        <v>858</v>
      </c>
    </row>
    <row r="361" spans="2:65" s="119" customFormat="1" ht="24.2" customHeight="1" x14ac:dyDescent="0.25">
      <c r="B361" s="120"/>
      <c r="C361" s="432" t="s">
        <v>1254</v>
      </c>
      <c r="D361" s="432" t="s">
        <v>932</v>
      </c>
      <c r="E361" s="433" t="s">
        <v>1640</v>
      </c>
      <c r="F361" s="434" t="s">
        <v>1641</v>
      </c>
      <c r="G361" s="435" t="s">
        <v>66</v>
      </c>
      <c r="H361" s="436">
        <v>3.0249999999999999</v>
      </c>
      <c r="I361" s="437"/>
      <c r="J361" s="437">
        <f>ROUND(I361*H361,2)</f>
        <v>0</v>
      </c>
      <c r="K361" s="434" t="s">
        <v>862</v>
      </c>
      <c r="L361" s="215"/>
      <c r="M361" s="216" t="s">
        <v>792</v>
      </c>
      <c r="N361" s="217" t="s">
        <v>809</v>
      </c>
      <c r="O361" s="192">
        <v>0</v>
      </c>
      <c r="P361" s="192">
        <f>O361*H361</f>
        <v>0</v>
      </c>
      <c r="Q361" s="192">
        <v>8.9999999999999998E-4</v>
      </c>
      <c r="R361" s="192">
        <f>Q361*H361</f>
        <v>2.7224999999999997E-3</v>
      </c>
      <c r="S361" s="192">
        <v>0</v>
      </c>
      <c r="T361" s="193">
        <f>S361*H361</f>
        <v>0</v>
      </c>
      <c r="AR361" s="194" t="s">
        <v>905</v>
      </c>
      <c r="AT361" s="194" t="s">
        <v>932</v>
      </c>
      <c r="AU361" s="194" t="s">
        <v>240</v>
      </c>
      <c r="AY361" s="112" t="s">
        <v>858</v>
      </c>
      <c r="BE361" s="195">
        <f>IF(N361="základní",J361,0)</f>
        <v>0</v>
      </c>
      <c r="BF361" s="195">
        <f>IF(N361="snížená",J361,0)</f>
        <v>0</v>
      </c>
      <c r="BG361" s="195">
        <f>IF(N361="zákl. přenesená",J361,0)</f>
        <v>0</v>
      </c>
      <c r="BH361" s="195">
        <f>IF(N361="sníž. přenesená",J361,0)</f>
        <v>0</v>
      </c>
      <c r="BI361" s="195">
        <f>IF(N361="nulová",J361,0)</f>
        <v>0</v>
      </c>
      <c r="BJ361" s="112" t="s">
        <v>544</v>
      </c>
      <c r="BK361" s="195">
        <f>ROUND(I361*H361,2)</f>
        <v>0</v>
      </c>
      <c r="BL361" s="112" t="s">
        <v>863</v>
      </c>
      <c r="BM361" s="194" t="s">
        <v>3992</v>
      </c>
    </row>
    <row r="362" spans="2:65" s="119" customFormat="1" ht="19.5" x14ac:dyDescent="0.25">
      <c r="B362" s="120"/>
      <c r="D362" s="196" t="s">
        <v>865</v>
      </c>
      <c r="F362" s="197" t="s">
        <v>1641</v>
      </c>
      <c r="L362" s="120"/>
      <c r="M362" s="198"/>
      <c r="T362" s="199"/>
      <c r="AT362" s="112" t="s">
        <v>865</v>
      </c>
      <c r="AU362" s="112" t="s">
        <v>240</v>
      </c>
    </row>
    <row r="363" spans="2:65" s="202" customFormat="1" ht="11.25" x14ac:dyDescent="0.25">
      <c r="B363" s="203"/>
      <c r="D363" s="196" t="s">
        <v>869</v>
      </c>
      <c r="E363" s="204" t="s">
        <v>792</v>
      </c>
      <c r="F363" s="205" t="s">
        <v>3993</v>
      </c>
      <c r="H363" s="206">
        <v>1.3</v>
      </c>
      <c r="L363" s="203"/>
      <c r="M363" s="207"/>
      <c r="T363" s="208"/>
      <c r="AT363" s="204" t="s">
        <v>869</v>
      </c>
      <c r="AU363" s="204" t="s">
        <v>240</v>
      </c>
      <c r="AV363" s="202" t="s">
        <v>240</v>
      </c>
      <c r="AW363" s="202" t="s">
        <v>871</v>
      </c>
      <c r="AX363" s="202" t="s">
        <v>857</v>
      </c>
      <c r="AY363" s="204" t="s">
        <v>858</v>
      </c>
    </row>
    <row r="364" spans="2:65" s="202" customFormat="1" ht="11.25" x14ac:dyDescent="0.25">
      <c r="B364" s="203"/>
      <c r="D364" s="196" t="s">
        <v>869</v>
      </c>
      <c r="E364" s="204" t="s">
        <v>792</v>
      </c>
      <c r="F364" s="205" t="s">
        <v>3994</v>
      </c>
      <c r="H364" s="206">
        <v>1.45</v>
      </c>
      <c r="L364" s="203"/>
      <c r="M364" s="207"/>
      <c r="T364" s="208"/>
      <c r="AT364" s="204" t="s">
        <v>869</v>
      </c>
      <c r="AU364" s="204" t="s">
        <v>240</v>
      </c>
      <c r="AV364" s="202" t="s">
        <v>240</v>
      </c>
      <c r="AW364" s="202" t="s">
        <v>871</v>
      </c>
      <c r="AX364" s="202" t="s">
        <v>857</v>
      </c>
      <c r="AY364" s="204" t="s">
        <v>858</v>
      </c>
    </row>
    <row r="365" spans="2:65" s="202" customFormat="1" ht="11.25" x14ac:dyDescent="0.25">
      <c r="B365" s="203"/>
      <c r="D365" s="196" t="s">
        <v>869</v>
      </c>
      <c r="F365" s="205" t="s">
        <v>3995</v>
      </c>
      <c r="H365" s="206">
        <v>3.0249999999999999</v>
      </c>
      <c r="L365" s="203"/>
      <c r="M365" s="207"/>
      <c r="T365" s="208"/>
      <c r="AT365" s="204" t="s">
        <v>869</v>
      </c>
      <c r="AU365" s="204" t="s">
        <v>240</v>
      </c>
      <c r="AV365" s="202" t="s">
        <v>240</v>
      </c>
      <c r="AW365" s="202" t="s">
        <v>787</v>
      </c>
      <c r="AX365" s="202" t="s">
        <v>544</v>
      </c>
      <c r="AY365" s="204" t="s">
        <v>858</v>
      </c>
    </row>
    <row r="366" spans="2:65" s="119" customFormat="1" ht="24.2" customHeight="1" x14ac:dyDescent="0.25">
      <c r="B366" s="120"/>
      <c r="C366" s="418" t="s">
        <v>1261</v>
      </c>
      <c r="D366" s="418" t="s">
        <v>512</v>
      </c>
      <c r="E366" s="419" t="s">
        <v>145</v>
      </c>
      <c r="F366" s="420" t="s">
        <v>146</v>
      </c>
      <c r="G366" s="421" t="s">
        <v>66</v>
      </c>
      <c r="H366" s="422">
        <v>23.68</v>
      </c>
      <c r="I366" s="423"/>
      <c r="J366" s="423">
        <f>ROUND(I366*H366,2)</f>
        <v>0</v>
      </c>
      <c r="K366" s="420" t="s">
        <v>862</v>
      </c>
      <c r="L366" s="120"/>
      <c r="M366" s="190" t="s">
        <v>792</v>
      </c>
      <c r="N366" s="191" t="s">
        <v>809</v>
      </c>
      <c r="O366" s="192">
        <v>0.38</v>
      </c>
      <c r="P366" s="192">
        <f>O366*H366</f>
        <v>8.9984000000000002</v>
      </c>
      <c r="Q366" s="192">
        <v>2.3099999999999999E-2</v>
      </c>
      <c r="R366" s="192">
        <f>Q366*H366</f>
        <v>0.54700799999999994</v>
      </c>
      <c r="S366" s="192">
        <v>0</v>
      </c>
      <c r="T366" s="193">
        <f>S366*H366</f>
        <v>0</v>
      </c>
      <c r="AR366" s="194" t="s">
        <v>863</v>
      </c>
      <c r="AT366" s="194" t="s">
        <v>512</v>
      </c>
      <c r="AU366" s="194" t="s">
        <v>240</v>
      </c>
      <c r="AY366" s="112" t="s">
        <v>858</v>
      </c>
      <c r="BE366" s="195">
        <f>IF(N366="základní",J366,0)</f>
        <v>0</v>
      </c>
      <c r="BF366" s="195">
        <f>IF(N366="snížená",J366,0)</f>
        <v>0</v>
      </c>
      <c r="BG366" s="195">
        <f>IF(N366="zákl. přenesená",J366,0)</f>
        <v>0</v>
      </c>
      <c r="BH366" s="195">
        <f>IF(N366="sníž. přenesená",J366,0)</f>
        <v>0</v>
      </c>
      <c r="BI366" s="195">
        <f>IF(N366="nulová",J366,0)</f>
        <v>0</v>
      </c>
      <c r="BJ366" s="112" t="s">
        <v>544</v>
      </c>
      <c r="BK366" s="195">
        <f>ROUND(I366*H366,2)</f>
        <v>0</v>
      </c>
      <c r="BL366" s="112" t="s">
        <v>863</v>
      </c>
      <c r="BM366" s="194" t="s">
        <v>3996</v>
      </c>
    </row>
    <row r="367" spans="2:65" s="119" customFormat="1" ht="19.5" x14ac:dyDescent="0.25">
      <c r="B367" s="120"/>
      <c r="D367" s="196" t="s">
        <v>865</v>
      </c>
      <c r="F367" s="197" t="s">
        <v>1664</v>
      </c>
      <c r="L367" s="120"/>
      <c r="M367" s="198"/>
      <c r="T367" s="199"/>
      <c r="AT367" s="112" t="s">
        <v>865</v>
      </c>
      <c r="AU367" s="112" t="s">
        <v>240</v>
      </c>
    </row>
    <row r="368" spans="2:65" s="119" customFormat="1" x14ac:dyDescent="0.25">
      <c r="B368" s="120"/>
      <c r="D368" s="200" t="s">
        <v>867</v>
      </c>
      <c r="F368" s="472" t="s">
        <v>1665</v>
      </c>
      <c r="L368" s="120"/>
      <c r="M368" s="198"/>
      <c r="T368" s="199"/>
      <c r="AT368" s="112" t="s">
        <v>867</v>
      </c>
      <c r="AU368" s="112" t="s">
        <v>240</v>
      </c>
    </row>
    <row r="369" spans="2:65" s="202" customFormat="1" ht="11.25" x14ac:dyDescent="0.25">
      <c r="B369" s="203"/>
      <c r="D369" s="196" t="s">
        <v>869</v>
      </c>
      <c r="E369" s="204" t="s">
        <v>792</v>
      </c>
      <c r="F369" s="205" t="s">
        <v>3971</v>
      </c>
      <c r="H369" s="206">
        <v>16.12</v>
      </c>
      <c r="L369" s="203"/>
      <c r="M369" s="207"/>
      <c r="T369" s="208"/>
      <c r="AT369" s="204" t="s">
        <v>869</v>
      </c>
      <c r="AU369" s="204" t="s">
        <v>240</v>
      </c>
      <c r="AV369" s="202" t="s">
        <v>240</v>
      </c>
      <c r="AW369" s="202" t="s">
        <v>871</v>
      </c>
      <c r="AX369" s="202" t="s">
        <v>857</v>
      </c>
      <c r="AY369" s="204" t="s">
        <v>858</v>
      </c>
    </row>
    <row r="370" spans="2:65" s="202" customFormat="1" ht="11.25" x14ac:dyDescent="0.25">
      <c r="B370" s="203"/>
      <c r="D370" s="196" t="s">
        <v>869</v>
      </c>
      <c r="E370" s="204" t="s">
        <v>792</v>
      </c>
      <c r="F370" s="205" t="s">
        <v>3972</v>
      </c>
      <c r="H370" s="206">
        <v>5.04</v>
      </c>
      <c r="L370" s="203"/>
      <c r="M370" s="207"/>
      <c r="T370" s="208"/>
      <c r="AT370" s="204" t="s">
        <v>869</v>
      </c>
      <c r="AU370" s="204" t="s">
        <v>240</v>
      </c>
      <c r="AV370" s="202" t="s">
        <v>240</v>
      </c>
      <c r="AW370" s="202" t="s">
        <v>871</v>
      </c>
      <c r="AX370" s="202" t="s">
        <v>857</v>
      </c>
      <c r="AY370" s="204" t="s">
        <v>858</v>
      </c>
    </row>
    <row r="371" spans="2:65" s="202" customFormat="1" ht="11.25" x14ac:dyDescent="0.25">
      <c r="B371" s="203"/>
      <c r="D371" s="196" t="s">
        <v>869</v>
      </c>
      <c r="E371" s="204" t="s">
        <v>792</v>
      </c>
      <c r="F371" s="205" t="s">
        <v>3973</v>
      </c>
      <c r="H371" s="206">
        <v>2.52</v>
      </c>
      <c r="L371" s="203"/>
      <c r="M371" s="207"/>
      <c r="T371" s="208"/>
      <c r="AT371" s="204" t="s">
        <v>869</v>
      </c>
      <c r="AU371" s="204" t="s">
        <v>240</v>
      </c>
      <c r="AV371" s="202" t="s">
        <v>240</v>
      </c>
      <c r="AW371" s="202" t="s">
        <v>871</v>
      </c>
      <c r="AX371" s="202" t="s">
        <v>857</v>
      </c>
      <c r="AY371" s="204" t="s">
        <v>858</v>
      </c>
    </row>
    <row r="372" spans="2:65" s="119" customFormat="1" ht="24.2" customHeight="1" x14ac:dyDescent="0.25">
      <c r="B372" s="120"/>
      <c r="C372" s="418" t="s">
        <v>1266</v>
      </c>
      <c r="D372" s="418" t="s">
        <v>512</v>
      </c>
      <c r="E372" s="419" t="s">
        <v>1668</v>
      </c>
      <c r="F372" s="420" t="s">
        <v>1669</v>
      </c>
      <c r="G372" s="421" t="s">
        <v>66</v>
      </c>
      <c r="H372" s="422">
        <v>25.57</v>
      </c>
      <c r="I372" s="423"/>
      <c r="J372" s="423">
        <f>ROUND(I372*H372,2)</f>
        <v>0</v>
      </c>
      <c r="K372" s="420" t="s">
        <v>862</v>
      </c>
      <c r="L372" s="120"/>
      <c r="M372" s="190" t="s">
        <v>792</v>
      </c>
      <c r="N372" s="191" t="s">
        <v>809</v>
      </c>
      <c r="O372" s="192">
        <v>0.245</v>
      </c>
      <c r="P372" s="192">
        <f>O372*H372</f>
        <v>6.2646499999999996</v>
      </c>
      <c r="Q372" s="192">
        <v>3.3E-3</v>
      </c>
      <c r="R372" s="192">
        <f>Q372*H372</f>
        <v>8.4380999999999998E-2</v>
      </c>
      <c r="S372" s="192">
        <v>0</v>
      </c>
      <c r="T372" s="193">
        <f>S372*H372</f>
        <v>0</v>
      </c>
      <c r="AR372" s="194" t="s">
        <v>863</v>
      </c>
      <c r="AT372" s="194" t="s">
        <v>512</v>
      </c>
      <c r="AU372" s="194" t="s">
        <v>240</v>
      </c>
      <c r="AY372" s="112" t="s">
        <v>858</v>
      </c>
      <c r="BE372" s="195">
        <f>IF(N372="základní",J372,0)</f>
        <v>0</v>
      </c>
      <c r="BF372" s="195">
        <f>IF(N372="snížená",J372,0)</f>
        <v>0</v>
      </c>
      <c r="BG372" s="195">
        <f>IF(N372="zákl. přenesená",J372,0)</f>
        <v>0</v>
      </c>
      <c r="BH372" s="195">
        <f>IF(N372="sníž. přenesená",J372,0)</f>
        <v>0</v>
      </c>
      <c r="BI372" s="195">
        <f>IF(N372="nulová",J372,0)</f>
        <v>0</v>
      </c>
      <c r="BJ372" s="112" t="s">
        <v>544</v>
      </c>
      <c r="BK372" s="195">
        <f>ROUND(I372*H372,2)</f>
        <v>0</v>
      </c>
      <c r="BL372" s="112" t="s">
        <v>863</v>
      </c>
      <c r="BM372" s="194" t="s">
        <v>3997</v>
      </c>
    </row>
    <row r="373" spans="2:65" s="119" customFormat="1" ht="19.5" x14ac:dyDescent="0.25">
      <c r="B373" s="120"/>
      <c r="D373" s="196" t="s">
        <v>865</v>
      </c>
      <c r="F373" s="197" t="s">
        <v>1671</v>
      </c>
      <c r="L373" s="120"/>
      <c r="M373" s="198"/>
      <c r="T373" s="199"/>
      <c r="AT373" s="112" t="s">
        <v>865</v>
      </c>
      <c r="AU373" s="112" t="s">
        <v>240</v>
      </c>
    </row>
    <row r="374" spans="2:65" s="119" customFormat="1" x14ac:dyDescent="0.25">
      <c r="B374" s="120"/>
      <c r="D374" s="200" t="s">
        <v>867</v>
      </c>
      <c r="F374" s="472" t="s">
        <v>1672</v>
      </c>
      <c r="L374" s="120"/>
      <c r="M374" s="198"/>
      <c r="T374" s="199"/>
      <c r="AT374" s="112" t="s">
        <v>867</v>
      </c>
      <c r="AU374" s="112" t="s">
        <v>240</v>
      </c>
    </row>
    <row r="375" spans="2:65" s="209" customFormat="1" ht="11.25" x14ac:dyDescent="0.25">
      <c r="B375" s="210"/>
      <c r="D375" s="196" t="s">
        <v>869</v>
      </c>
      <c r="E375" s="211" t="s">
        <v>792</v>
      </c>
      <c r="F375" s="212" t="s">
        <v>3181</v>
      </c>
      <c r="H375" s="211" t="s">
        <v>792</v>
      </c>
      <c r="L375" s="210"/>
      <c r="M375" s="213"/>
      <c r="T375" s="214"/>
      <c r="AT375" s="211" t="s">
        <v>869</v>
      </c>
      <c r="AU375" s="211" t="s">
        <v>240</v>
      </c>
      <c r="AV375" s="209" t="s">
        <v>544</v>
      </c>
      <c r="AW375" s="209" t="s">
        <v>871</v>
      </c>
      <c r="AX375" s="209" t="s">
        <v>857</v>
      </c>
      <c r="AY375" s="211" t="s">
        <v>858</v>
      </c>
    </row>
    <row r="376" spans="2:65" s="202" customFormat="1" ht="11.25" x14ac:dyDescent="0.25">
      <c r="B376" s="203"/>
      <c r="D376" s="196" t="s">
        <v>869</v>
      </c>
      <c r="E376" s="204" t="s">
        <v>792</v>
      </c>
      <c r="F376" s="205" t="s">
        <v>3970</v>
      </c>
      <c r="H376" s="206">
        <v>1.89</v>
      </c>
      <c r="L376" s="203"/>
      <c r="M376" s="207"/>
      <c r="T376" s="208"/>
      <c r="AT376" s="204" t="s">
        <v>869</v>
      </c>
      <c r="AU376" s="204" t="s">
        <v>240</v>
      </c>
      <c r="AV376" s="202" t="s">
        <v>240</v>
      </c>
      <c r="AW376" s="202" t="s">
        <v>871</v>
      </c>
      <c r="AX376" s="202" t="s">
        <v>857</v>
      </c>
      <c r="AY376" s="204" t="s">
        <v>858</v>
      </c>
    </row>
    <row r="377" spans="2:65" s="209" customFormat="1" ht="11.25" x14ac:dyDescent="0.25">
      <c r="B377" s="210"/>
      <c r="D377" s="196" t="s">
        <v>869</v>
      </c>
      <c r="E377" s="211" t="s">
        <v>792</v>
      </c>
      <c r="F377" s="212" t="s">
        <v>3188</v>
      </c>
      <c r="H377" s="211" t="s">
        <v>792</v>
      </c>
      <c r="L377" s="210"/>
      <c r="M377" s="213"/>
      <c r="T377" s="214"/>
      <c r="AT377" s="211" t="s">
        <v>869</v>
      </c>
      <c r="AU377" s="211" t="s">
        <v>240</v>
      </c>
      <c r="AV377" s="209" t="s">
        <v>544</v>
      </c>
      <c r="AW377" s="209" t="s">
        <v>871</v>
      </c>
      <c r="AX377" s="209" t="s">
        <v>857</v>
      </c>
      <c r="AY377" s="211" t="s">
        <v>858</v>
      </c>
    </row>
    <row r="378" spans="2:65" s="202" customFormat="1" ht="11.25" x14ac:dyDescent="0.25">
      <c r="B378" s="203"/>
      <c r="D378" s="196" t="s">
        <v>869</v>
      </c>
      <c r="E378" s="204" t="s">
        <v>792</v>
      </c>
      <c r="F378" s="205" t="s">
        <v>3971</v>
      </c>
      <c r="H378" s="206">
        <v>16.12</v>
      </c>
      <c r="L378" s="203"/>
      <c r="M378" s="207"/>
      <c r="T378" s="208"/>
      <c r="AT378" s="204" t="s">
        <v>869</v>
      </c>
      <c r="AU378" s="204" t="s">
        <v>240</v>
      </c>
      <c r="AV378" s="202" t="s">
        <v>240</v>
      </c>
      <c r="AW378" s="202" t="s">
        <v>871</v>
      </c>
      <c r="AX378" s="202" t="s">
        <v>857</v>
      </c>
      <c r="AY378" s="204" t="s">
        <v>858</v>
      </c>
    </row>
    <row r="379" spans="2:65" s="202" customFormat="1" ht="11.25" x14ac:dyDescent="0.25">
      <c r="B379" s="203"/>
      <c r="D379" s="196" t="s">
        <v>869</v>
      </c>
      <c r="E379" s="204" t="s">
        <v>792</v>
      </c>
      <c r="F379" s="205" t="s">
        <v>3972</v>
      </c>
      <c r="H379" s="206">
        <v>5.04</v>
      </c>
      <c r="L379" s="203"/>
      <c r="M379" s="207"/>
      <c r="T379" s="208"/>
      <c r="AT379" s="204" t="s">
        <v>869</v>
      </c>
      <c r="AU379" s="204" t="s">
        <v>240</v>
      </c>
      <c r="AV379" s="202" t="s">
        <v>240</v>
      </c>
      <c r="AW379" s="202" t="s">
        <v>871</v>
      </c>
      <c r="AX379" s="202" t="s">
        <v>857</v>
      </c>
      <c r="AY379" s="204" t="s">
        <v>858</v>
      </c>
    </row>
    <row r="380" spans="2:65" s="202" customFormat="1" ht="11.25" x14ac:dyDescent="0.25">
      <c r="B380" s="203"/>
      <c r="D380" s="196" t="s">
        <v>869</v>
      </c>
      <c r="E380" s="204" t="s">
        <v>792</v>
      </c>
      <c r="F380" s="205" t="s">
        <v>3973</v>
      </c>
      <c r="H380" s="206">
        <v>2.52</v>
      </c>
      <c r="L380" s="203"/>
      <c r="M380" s="207"/>
      <c r="T380" s="208"/>
      <c r="AT380" s="204" t="s">
        <v>869</v>
      </c>
      <c r="AU380" s="204" t="s">
        <v>240</v>
      </c>
      <c r="AV380" s="202" t="s">
        <v>240</v>
      </c>
      <c r="AW380" s="202" t="s">
        <v>871</v>
      </c>
      <c r="AX380" s="202" t="s">
        <v>857</v>
      </c>
      <c r="AY380" s="204" t="s">
        <v>858</v>
      </c>
    </row>
    <row r="381" spans="2:65" s="119" customFormat="1" ht="21.75" customHeight="1" x14ac:dyDescent="0.25">
      <c r="B381" s="120"/>
      <c r="C381" s="418" t="s">
        <v>1276</v>
      </c>
      <c r="D381" s="418" t="s">
        <v>512</v>
      </c>
      <c r="E381" s="419" t="s">
        <v>1674</v>
      </c>
      <c r="F381" s="420" t="s">
        <v>1675</v>
      </c>
      <c r="G381" s="421" t="s">
        <v>66</v>
      </c>
      <c r="H381" s="422">
        <v>15.93</v>
      </c>
      <c r="I381" s="423"/>
      <c r="J381" s="423">
        <f>ROUND(I381*H381,2)</f>
        <v>0</v>
      </c>
      <c r="K381" s="420" t="s">
        <v>862</v>
      </c>
      <c r="L381" s="120"/>
      <c r="M381" s="190" t="s">
        <v>792</v>
      </c>
      <c r="N381" s="191" t="s">
        <v>809</v>
      </c>
      <c r="O381" s="192">
        <v>0.04</v>
      </c>
      <c r="P381" s="192">
        <f>O381*H381</f>
        <v>0.63719999999999999</v>
      </c>
      <c r="Q381" s="192">
        <v>2.0000000000000002E-5</v>
      </c>
      <c r="R381" s="192">
        <f>Q381*H381</f>
        <v>3.1860000000000005E-4</v>
      </c>
      <c r="S381" s="192">
        <v>1.0000000000000001E-5</v>
      </c>
      <c r="T381" s="193">
        <f>S381*H381</f>
        <v>1.5930000000000002E-4</v>
      </c>
      <c r="AR381" s="194" t="s">
        <v>863</v>
      </c>
      <c r="AT381" s="194" t="s">
        <v>512</v>
      </c>
      <c r="AU381" s="194" t="s">
        <v>240</v>
      </c>
      <c r="AY381" s="112" t="s">
        <v>858</v>
      </c>
      <c r="BE381" s="195">
        <f>IF(N381="základní",J381,0)</f>
        <v>0</v>
      </c>
      <c r="BF381" s="195">
        <f>IF(N381="snížená",J381,0)</f>
        <v>0</v>
      </c>
      <c r="BG381" s="195">
        <f>IF(N381="zákl. přenesená",J381,0)</f>
        <v>0</v>
      </c>
      <c r="BH381" s="195">
        <f>IF(N381="sníž. přenesená",J381,0)</f>
        <v>0</v>
      </c>
      <c r="BI381" s="195">
        <f>IF(N381="nulová",J381,0)</f>
        <v>0</v>
      </c>
      <c r="BJ381" s="112" t="s">
        <v>544</v>
      </c>
      <c r="BK381" s="195">
        <f>ROUND(I381*H381,2)</f>
        <v>0</v>
      </c>
      <c r="BL381" s="112" t="s">
        <v>863</v>
      </c>
      <c r="BM381" s="194" t="s">
        <v>3998</v>
      </c>
    </row>
    <row r="382" spans="2:65" s="119" customFormat="1" ht="19.5" x14ac:dyDescent="0.25">
      <c r="B382" s="120"/>
      <c r="D382" s="196" t="s">
        <v>865</v>
      </c>
      <c r="F382" s="197" t="s">
        <v>1677</v>
      </c>
      <c r="L382" s="120"/>
      <c r="M382" s="198"/>
      <c r="T382" s="199"/>
      <c r="AT382" s="112" t="s">
        <v>865</v>
      </c>
      <c r="AU382" s="112" t="s">
        <v>240</v>
      </c>
    </row>
    <row r="383" spans="2:65" s="119" customFormat="1" x14ac:dyDescent="0.25">
      <c r="B383" s="120"/>
      <c r="D383" s="200" t="s">
        <v>867</v>
      </c>
      <c r="F383" s="472" t="s">
        <v>1678</v>
      </c>
      <c r="L383" s="120"/>
      <c r="M383" s="198"/>
      <c r="T383" s="199"/>
      <c r="AT383" s="112" t="s">
        <v>867</v>
      </c>
      <c r="AU383" s="112" t="s">
        <v>240</v>
      </c>
    </row>
    <row r="384" spans="2:65" s="209" customFormat="1" ht="11.25" x14ac:dyDescent="0.25">
      <c r="B384" s="210"/>
      <c r="D384" s="196" t="s">
        <v>869</v>
      </c>
      <c r="E384" s="211" t="s">
        <v>792</v>
      </c>
      <c r="F384" s="212" t="s">
        <v>1609</v>
      </c>
      <c r="H384" s="211" t="s">
        <v>792</v>
      </c>
      <c r="L384" s="210"/>
      <c r="M384" s="213"/>
      <c r="T384" s="214"/>
      <c r="AT384" s="211" t="s">
        <v>869</v>
      </c>
      <c r="AU384" s="211" t="s">
        <v>240</v>
      </c>
      <c r="AV384" s="209" t="s">
        <v>544</v>
      </c>
      <c r="AW384" s="209" t="s">
        <v>871</v>
      </c>
      <c r="AX384" s="209" t="s">
        <v>857</v>
      </c>
      <c r="AY384" s="211" t="s">
        <v>858</v>
      </c>
    </row>
    <row r="385" spans="2:65" s="202" customFormat="1" ht="11.25" x14ac:dyDescent="0.25">
      <c r="B385" s="203"/>
      <c r="D385" s="196" t="s">
        <v>869</v>
      </c>
      <c r="E385" s="204" t="s">
        <v>792</v>
      </c>
      <c r="F385" s="205" t="s">
        <v>3999</v>
      </c>
      <c r="H385" s="206">
        <v>5.94</v>
      </c>
      <c r="L385" s="203"/>
      <c r="M385" s="207"/>
      <c r="T385" s="208"/>
      <c r="AT385" s="204" t="s">
        <v>869</v>
      </c>
      <c r="AU385" s="204" t="s">
        <v>240</v>
      </c>
      <c r="AV385" s="202" t="s">
        <v>240</v>
      </c>
      <c r="AW385" s="202" t="s">
        <v>871</v>
      </c>
      <c r="AX385" s="202" t="s">
        <v>857</v>
      </c>
      <c r="AY385" s="204" t="s">
        <v>858</v>
      </c>
    </row>
    <row r="386" spans="2:65" s="202" customFormat="1" ht="11.25" x14ac:dyDescent="0.25">
      <c r="B386" s="203"/>
      <c r="D386" s="196" t="s">
        <v>869</v>
      </c>
      <c r="E386" s="204" t="s">
        <v>792</v>
      </c>
      <c r="F386" s="205" t="s">
        <v>4000</v>
      </c>
      <c r="H386" s="206">
        <v>9.99</v>
      </c>
      <c r="L386" s="203"/>
      <c r="M386" s="207"/>
      <c r="T386" s="208"/>
      <c r="AT386" s="204" t="s">
        <v>869</v>
      </c>
      <c r="AU386" s="204" t="s">
        <v>240</v>
      </c>
      <c r="AV386" s="202" t="s">
        <v>240</v>
      </c>
      <c r="AW386" s="202" t="s">
        <v>871</v>
      </c>
      <c r="AX386" s="202" t="s">
        <v>857</v>
      </c>
      <c r="AY386" s="204" t="s">
        <v>858</v>
      </c>
    </row>
    <row r="387" spans="2:65" s="119" customFormat="1" ht="33" customHeight="1" x14ac:dyDescent="0.25">
      <c r="B387" s="120"/>
      <c r="C387" s="418" t="s">
        <v>1292</v>
      </c>
      <c r="D387" s="418" t="s">
        <v>512</v>
      </c>
      <c r="E387" s="419" t="s">
        <v>147</v>
      </c>
      <c r="F387" s="420" t="s">
        <v>148</v>
      </c>
      <c r="G387" s="421" t="s">
        <v>51</v>
      </c>
      <c r="H387" s="422">
        <v>5.9029999999999996</v>
      </c>
      <c r="I387" s="423"/>
      <c r="J387" s="423">
        <f>ROUND(I387*H387,2)</f>
        <v>0</v>
      </c>
      <c r="K387" s="420" t="s">
        <v>862</v>
      </c>
      <c r="L387" s="120"/>
      <c r="M387" s="190" t="s">
        <v>792</v>
      </c>
      <c r="N387" s="191" t="s">
        <v>809</v>
      </c>
      <c r="O387" s="192">
        <v>3.2130000000000001</v>
      </c>
      <c r="P387" s="192">
        <f>O387*H387</f>
        <v>18.966338999999998</v>
      </c>
      <c r="Q387" s="192">
        <v>2.3010199999999998</v>
      </c>
      <c r="R387" s="192">
        <f>Q387*H387</f>
        <v>13.582921059999999</v>
      </c>
      <c r="S387" s="192">
        <v>0</v>
      </c>
      <c r="T387" s="193">
        <f>S387*H387</f>
        <v>0</v>
      </c>
      <c r="AR387" s="194" t="s">
        <v>863</v>
      </c>
      <c r="AT387" s="194" t="s">
        <v>512</v>
      </c>
      <c r="AU387" s="194" t="s">
        <v>240</v>
      </c>
      <c r="AY387" s="112" t="s">
        <v>858</v>
      </c>
      <c r="BE387" s="195">
        <f>IF(N387="základní",J387,0)</f>
        <v>0</v>
      </c>
      <c r="BF387" s="195">
        <f>IF(N387="snížená",J387,0)</f>
        <v>0</v>
      </c>
      <c r="BG387" s="195">
        <f>IF(N387="zákl. přenesená",J387,0)</f>
        <v>0</v>
      </c>
      <c r="BH387" s="195">
        <f>IF(N387="sníž. přenesená",J387,0)</f>
        <v>0</v>
      </c>
      <c r="BI387" s="195">
        <f>IF(N387="nulová",J387,0)</f>
        <v>0</v>
      </c>
      <c r="BJ387" s="112" t="s">
        <v>544</v>
      </c>
      <c r="BK387" s="195">
        <f>ROUND(I387*H387,2)</f>
        <v>0</v>
      </c>
      <c r="BL387" s="112" t="s">
        <v>863</v>
      </c>
      <c r="BM387" s="194" t="s">
        <v>4001</v>
      </c>
    </row>
    <row r="388" spans="2:65" s="119" customFormat="1" ht="19.5" x14ac:dyDescent="0.25">
      <c r="B388" s="120"/>
      <c r="D388" s="196" t="s">
        <v>865</v>
      </c>
      <c r="F388" s="197" t="s">
        <v>1688</v>
      </c>
      <c r="L388" s="120"/>
      <c r="M388" s="198"/>
      <c r="T388" s="199"/>
      <c r="AT388" s="112" t="s">
        <v>865</v>
      </c>
      <c r="AU388" s="112" t="s">
        <v>240</v>
      </c>
    </row>
    <row r="389" spans="2:65" s="119" customFormat="1" x14ac:dyDescent="0.25">
      <c r="B389" s="120"/>
      <c r="D389" s="200" t="s">
        <v>867</v>
      </c>
      <c r="F389" s="472" t="s">
        <v>1689</v>
      </c>
      <c r="L389" s="120"/>
      <c r="M389" s="198"/>
      <c r="T389" s="199"/>
      <c r="AT389" s="112" t="s">
        <v>867</v>
      </c>
      <c r="AU389" s="112" t="s">
        <v>240</v>
      </c>
    </row>
    <row r="390" spans="2:65" s="202" customFormat="1" ht="22.5" x14ac:dyDescent="0.25">
      <c r="B390" s="203"/>
      <c r="D390" s="196" t="s">
        <v>869</v>
      </c>
      <c r="E390" s="204" t="s">
        <v>792</v>
      </c>
      <c r="F390" s="205" t="s">
        <v>6530</v>
      </c>
      <c r="H390" s="206">
        <v>5.9029999999999996</v>
      </c>
      <c r="L390" s="203"/>
      <c r="M390" s="207"/>
      <c r="T390" s="208"/>
      <c r="AT390" s="204" t="s">
        <v>869</v>
      </c>
      <c r="AU390" s="204" t="s">
        <v>240</v>
      </c>
      <c r="AV390" s="202" t="s">
        <v>240</v>
      </c>
      <c r="AW390" s="202" t="s">
        <v>871</v>
      </c>
      <c r="AX390" s="202" t="s">
        <v>857</v>
      </c>
      <c r="AY390" s="204" t="s">
        <v>858</v>
      </c>
    </row>
    <row r="391" spans="2:65" s="119" customFormat="1" ht="24.2" customHeight="1" x14ac:dyDescent="0.25">
      <c r="B391" s="120"/>
      <c r="C391" s="418" t="s">
        <v>1297</v>
      </c>
      <c r="D391" s="418" t="s">
        <v>512</v>
      </c>
      <c r="E391" s="419" t="s">
        <v>1691</v>
      </c>
      <c r="F391" s="420" t="s">
        <v>1692</v>
      </c>
      <c r="G391" s="421" t="s">
        <v>51</v>
      </c>
      <c r="H391" s="422">
        <v>5.9029999999999996</v>
      </c>
      <c r="I391" s="423"/>
      <c r="J391" s="423">
        <f>ROUND(I391*H391,2)</f>
        <v>0</v>
      </c>
      <c r="K391" s="420" t="s">
        <v>862</v>
      </c>
      <c r="L391" s="120"/>
      <c r="M391" s="190" t="s">
        <v>792</v>
      </c>
      <c r="N391" s="191" t="s">
        <v>809</v>
      </c>
      <c r="O391" s="192">
        <v>2.7</v>
      </c>
      <c r="P391" s="192">
        <f>O391*H391</f>
        <v>15.9381</v>
      </c>
      <c r="Q391" s="192">
        <v>0</v>
      </c>
      <c r="R391" s="192">
        <f>Q391*H391</f>
        <v>0</v>
      </c>
      <c r="S391" s="192">
        <v>0</v>
      </c>
      <c r="T391" s="193">
        <f>S391*H391</f>
        <v>0</v>
      </c>
      <c r="AR391" s="194" t="s">
        <v>863</v>
      </c>
      <c r="AT391" s="194" t="s">
        <v>512</v>
      </c>
      <c r="AU391" s="194" t="s">
        <v>240</v>
      </c>
      <c r="AY391" s="112" t="s">
        <v>858</v>
      </c>
      <c r="BE391" s="195">
        <f>IF(N391="základní",J391,0)</f>
        <v>0</v>
      </c>
      <c r="BF391" s="195">
        <f>IF(N391="snížená",J391,0)</f>
        <v>0</v>
      </c>
      <c r="BG391" s="195">
        <f>IF(N391="zákl. přenesená",J391,0)</f>
        <v>0</v>
      </c>
      <c r="BH391" s="195">
        <f>IF(N391="sníž. přenesená",J391,0)</f>
        <v>0</v>
      </c>
      <c r="BI391" s="195">
        <f>IF(N391="nulová",J391,0)</f>
        <v>0</v>
      </c>
      <c r="BJ391" s="112" t="s">
        <v>544</v>
      </c>
      <c r="BK391" s="195">
        <f>ROUND(I391*H391,2)</f>
        <v>0</v>
      </c>
      <c r="BL391" s="112" t="s">
        <v>863</v>
      </c>
      <c r="BM391" s="194" t="s">
        <v>4002</v>
      </c>
    </row>
    <row r="392" spans="2:65" s="119" customFormat="1" ht="19.5" x14ac:dyDescent="0.25">
      <c r="B392" s="120"/>
      <c r="D392" s="196" t="s">
        <v>865</v>
      </c>
      <c r="F392" s="197" t="s">
        <v>1694</v>
      </c>
      <c r="L392" s="120"/>
      <c r="M392" s="198"/>
      <c r="T392" s="199"/>
      <c r="AT392" s="112" t="s">
        <v>865</v>
      </c>
      <c r="AU392" s="112" t="s">
        <v>240</v>
      </c>
    </row>
    <row r="393" spans="2:65" s="119" customFormat="1" x14ac:dyDescent="0.25">
      <c r="B393" s="120"/>
      <c r="D393" s="200" t="s">
        <v>867</v>
      </c>
      <c r="F393" s="472" t="s">
        <v>1695</v>
      </c>
      <c r="L393" s="120"/>
      <c r="M393" s="198"/>
      <c r="T393" s="199"/>
      <c r="AT393" s="112" t="s">
        <v>867</v>
      </c>
      <c r="AU393" s="112" t="s">
        <v>240</v>
      </c>
    </row>
    <row r="394" spans="2:65" s="202" customFormat="1" ht="22.5" x14ac:dyDescent="0.25">
      <c r="B394" s="203"/>
      <c r="D394" s="196" t="s">
        <v>869</v>
      </c>
      <c r="E394" s="204" t="s">
        <v>792</v>
      </c>
      <c r="F394" s="205" t="s">
        <v>6530</v>
      </c>
      <c r="H394" s="206">
        <v>5.9029999999999996</v>
      </c>
      <c r="L394" s="203"/>
      <c r="M394" s="207"/>
      <c r="T394" s="208"/>
      <c r="AT394" s="204" t="s">
        <v>869</v>
      </c>
      <c r="AU394" s="204" t="s">
        <v>240</v>
      </c>
      <c r="AV394" s="202" t="s">
        <v>240</v>
      </c>
      <c r="AW394" s="202" t="s">
        <v>871</v>
      </c>
      <c r="AX394" s="202" t="s">
        <v>857</v>
      </c>
      <c r="AY394" s="204" t="s">
        <v>858</v>
      </c>
    </row>
    <row r="395" spans="2:65" s="119" customFormat="1" ht="33" customHeight="1" x14ac:dyDescent="0.25">
      <c r="B395" s="120"/>
      <c r="C395" s="418" t="s">
        <v>1304</v>
      </c>
      <c r="D395" s="418" t="s">
        <v>512</v>
      </c>
      <c r="E395" s="419" t="s">
        <v>149</v>
      </c>
      <c r="F395" s="420" t="s">
        <v>150</v>
      </c>
      <c r="G395" s="421" t="s">
        <v>51</v>
      </c>
      <c r="H395" s="422">
        <v>5.9029999999999996</v>
      </c>
      <c r="I395" s="423"/>
      <c r="J395" s="423">
        <f>ROUND(I395*H395,2)</f>
        <v>0</v>
      </c>
      <c r="K395" s="420" t="s">
        <v>862</v>
      </c>
      <c r="L395" s="120"/>
      <c r="M395" s="190" t="s">
        <v>792</v>
      </c>
      <c r="N395" s="191" t="s">
        <v>809</v>
      </c>
      <c r="O395" s="192">
        <v>0.82</v>
      </c>
      <c r="P395" s="192">
        <f>O395*H395</f>
        <v>4.8404599999999993</v>
      </c>
      <c r="Q395" s="192">
        <v>0</v>
      </c>
      <c r="R395" s="192">
        <f>Q395*H395</f>
        <v>0</v>
      </c>
      <c r="S395" s="192">
        <v>0</v>
      </c>
      <c r="T395" s="193">
        <f>S395*H395</f>
        <v>0</v>
      </c>
      <c r="AR395" s="194" t="s">
        <v>863</v>
      </c>
      <c r="AT395" s="194" t="s">
        <v>512</v>
      </c>
      <c r="AU395" s="194" t="s">
        <v>240</v>
      </c>
      <c r="AY395" s="112" t="s">
        <v>858</v>
      </c>
      <c r="BE395" s="195">
        <f>IF(N395="základní",J395,0)</f>
        <v>0</v>
      </c>
      <c r="BF395" s="195">
        <f>IF(N395="snížená",J395,0)</f>
        <v>0</v>
      </c>
      <c r="BG395" s="195">
        <f>IF(N395="zákl. přenesená",J395,0)</f>
        <v>0</v>
      </c>
      <c r="BH395" s="195">
        <f>IF(N395="sníž. přenesená",J395,0)</f>
        <v>0</v>
      </c>
      <c r="BI395" s="195">
        <f>IF(N395="nulová",J395,0)</f>
        <v>0</v>
      </c>
      <c r="BJ395" s="112" t="s">
        <v>544</v>
      </c>
      <c r="BK395" s="195">
        <f>ROUND(I395*H395,2)</f>
        <v>0</v>
      </c>
      <c r="BL395" s="112" t="s">
        <v>863</v>
      </c>
      <c r="BM395" s="194" t="s">
        <v>4003</v>
      </c>
    </row>
    <row r="396" spans="2:65" s="119" customFormat="1" ht="29.25" x14ac:dyDescent="0.25">
      <c r="B396" s="120"/>
      <c r="D396" s="196" t="s">
        <v>865</v>
      </c>
      <c r="F396" s="197" t="s">
        <v>1698</v>
      </c>
      <c r="L396" s="120"/>
      <c r="M396" s="198"/>
      <c r="T396" s="199"/>
      <c r="AT396" s="112" t="s">
        <v>865</v>
      </c>
      <c r="AU396" s="112" t="s">
        <v>240</v>
      </c>
    </row>
    <row r="397" spans="2:65" s="119" customFormat="1" x14ac:dyDescent="0.25">
      <c r="B397" s="120"/>
      <c r="D397" s="200" t="s">
        <v>867</v>
      </c>
      <c r="F397" s="472" t="s">
        <v>1699</v>
      </c>
      <c r="L397" s="120"/>
      <c r="M397" s="198"/>
      <c r="T397" s="199"/>
      <c r="AT397" s="112" t="s">
        <v>867</v>
      </c>
      <c r="AU397" s="112" t="s">
        <v>240</v>
      </c>
    </row>
    <row r="398" spans="2:65" s="202" customFormat="1" ht="22.5" x14ac:dyDescent="0.25">
      <c r="B398" s="203"/>
      <c r="D398" s="196" t="s">
        <v>869</v>
      </c>
      <c r="E398" s="204" t="s">
        <v>792</v>
      </c>
      <c r="F398" s="205" t="s">
        <v>6530</v>
      </c>
      <c r="H398" s="206">
        <v>5.9029999999999996</v>
      </c>
      <c r="L398" s="203"/>
      <c r="M398" s="207"/>
      <c r="T398" s="208"/>
      <c r="AT398" s="204" t="s">
        <v>869</v>
      </c>
      <c r="AU398" s="204" t="s">
        <v>240</v>
      </c>
      <c r="AV398" s="202" t="s">
        <v>240</v>
      </c>
      <c r="AW398" s="202" t="s">
        <v>871</v>
      </c>
      <c r="AX398" s="202" t="s">
        <v>857</v>
      </c>
      <c r="AY398" s="204" t="s">
        <v>858</v>
      </c>
    </row>
    <row r="399" spans="2:65" s="119" customFormat="1" ht="16.5" customHeight="1" x14ac:dyDescent="0.25">
      <c r="B399" s="120"/>
      <c r="C399" s="418" t="s">
        <v>1311</v>
      </c>
      <c r="D399" s="418" t="s">
        <v>512</v>
      </c>
      <c r="E399" s="419" t="s">
        <v>1701</v>
      </c>
      <c r="F399" s="420" t="s">
        <v>1702</v>
      </c>
      <c r="G399" s="421" t="s">
        <v>51</v>
      </c>
      <c r="H399" s="422">
        <v>5.9029999999999996</v>
      </c>
      <c r="I399" s="423"/>
      <c r="J399" s="423">
        <f>ROUND(I399*H399,2)</f>
        <v>0</v>
      </c>
      <c r="K399" s="420" t="s">
        <v>862</v>
      </c>
      <c r="L399" s="120"/>
      <c r="M399" s="190" t="s">
        <v>792</v>
      </c>
      <c r="N399" s="191" t="s">
        <v>809</v>
      </c>
      <c r="O399" s="192">
        <v>0</v>
      </c>
      <c r="P399" s="192">
        <f>O399*H399</f>
        <v>0</v>
      </c>
      <c r="Q399" s="192">
        <v>3.0200000000000001E-3</v>
      </c>
      <c r="R399" s="192">
        <f>Q399*H399</f>
        <v>1.7827059999999999E-2</v>
      </c>
      <c r="S399" s="192">
        <v>0</v>
      </c>
      <c r="T399" s="193">
        <f>S399*H399</f>
        <v>0</v>
      </c>
      <c r="AR399" s="194" t="s">
        <v>863</v>
      </c>
      <c r="AT399" s="194" t="s">
        <v>512</v>
      </c>
      <c r="AU399" s="194" t="s">
        <v>240</v>
      </c>
      <c r="AY399" s="112" t="s">
        <v>858</v>
      </c>
      <c r="BE399" s="195">
        <f>IF(N399="základní",J399,0)</f>
        <v>0</v>
      </c>
      <c r="BF399" s="195">
        <f>IF(N399="snížená",J399,0)</f>
        <v>0</v>
      </c>
      <c r="BG399" s="195">
        <f>IF(N399="zákl. přenesená",J399,0)</f>
        <v>0</v>
      </c>
      <c r="BH399" s="195">
        <f>IF(N399="sníž. přenesená",J399,0)</f>
        <v>0</v>
      </c>
      <c r="BI399" s="195">
        <f>IF(N399="nulová",J399,0)</f>
        <v>0</v>
      </c>
      <c r="BJ399" s="112" t="s">
        <v>544</v>
      </c>
      <c r="BK399" s="195">
        <f>ROUND(I399*H399,2)</f>
        <v>0</v>
      </c>
      <c r="BL399" s="112" t="s">
        <v>863</v>
      </c>
      <c r="BM399" s="194" t="s">
        <v>4004</v>
      </c>
    </row>
    <row r="400" spans="2:65" s="119" customFormat="1" ht="19.5" x14ac:dyDescent="0.25">
      <c r="B400" s="120"/>
      <c r="D400" s="196" t="s">
        <v>865</v>
      </c>
      <c r="F400" s="197" t="s">
        <v>1704</v>
      </c>
      <c r="L400" s="120"/>
      <c r="M400" s="198"/>
      <c r="T400" s="199"/>
      <c r="AT400" s="112" t="s">
        <v>865</v>
      </c>
      <c r="AU400" s="112" t="s">
        <v>240</v>
      </c>
    </row>
    <row r="401" spans="2:65" s="119" customFormat="1" x14ac:dyDescent="0.25">
      <c r="B401" s="120"/>
      <c r="D401" s="200" t="s">
        <v>867</v>
      </c>
      <c r="F401" s="472" t="s">
        <v>1705</v>
      </c>
      <c r="L401" s="120"/>
      <c r="M401" s="198"/>
      <c r="T401" s="199"/>
      <c r="AT401" s="112" t="s">
        <v>867</v>
      </c>
      <c r="AU401" s="112" t="s">
        <v>240</v>
      </c>
    </row>
    <row r="402" spans="2:65" s="119" customFormat="1" ht="16.5" customHeight="1" x14ac:dyDescent="0.25">
      <c r="B402" s="120"/>
      <c r="C402" s="418" t="s">
        <v>1316</v>
      </c>
      <c r="D402" s="418" t="s">
        <v>512</v>
      </c>
      <c r="E402" s="419" t="s">
        <v>151</v>
      </c>
      <c r="F402" s="420" t="s">
        <v>152</v>
      </c>
      <c r="G402" s="421" t="s">
        <v>66</v>
      </c>
      <c r="H402" s="422">
        <v>2.5</v>
      </c>
      <c r="I402" s="423"/>
      <c r="J402" s="423">
        <f>ROUND(I402*H402,2)</f>
        <v>0</v>
      </c>
      <c r="K402" s="420" t="s">
        <v>862</v>
      </c>
      <c r="L402" s="120"/>
      <c r="M402" s="190" t="s">
        <v>792</v>
      </c>
      <c r="N402" s="191" t="s">
        <v>809</v>
      </c>
      <c r="O402" s="192">
        <v>0.44</v>
      </c>
      <c r="P402" s="192">
        <f>O402*H402</f>
        <v>1.1000000000000001</v>
      </c>
      <c r="Q402" s="192">
        <v>1.6070000000000001E-2</v>
      </c>
      <c r="R402" s="192">
        <f>Q402*H402</f>
        <v>4.0175000000000002E-2</v>
      </c>
      <c r="S402" s="192">
        <v>0</v>
      </c>
      <c r="T402" s="193">
        <f>S402*H402</f>
        <v>0</v>
      </c>
      <c r="AR402" s="194" t="s">
        <v>863</v>
      </c>
      <c r="AT402" s="194" t="s">
        <v>512</v>
      </c>
      <c r="AU402" s="194" t="s">
        <v>240</v>
      </c>
      <c r="AY402" s="112" t="s">
        <v>858</v>
      </c>
      <c r="BE402" s="195">
        <f>IF(N402="základní",J402,0)</f>
        <v>0</v>
      </c>
      <c r="BF402" s="195">
        <f>IF(N402="snížená",J402,0)</f>
        <v>0</v>
      </c>
      <c r="BG402" s="195">
        <f>IF(N402="zákl. přenesená",J402,0)</f>
        <v>0</v>
      </c>
      <c r="BH402" s="195">
        <f>IF(N402="sníž. přenesená",J402,0)</f>
        <v>0</v>
      </c>
      <c r="BI402" s="195">
        <f>IF(N402="nulová",J402,0)</f>
        <v>0</v>
      </c>
      <c r="BJ402" s="112" t="s">
        <v>544</v>
      </c>
      <c r="BK402" s="195">
        <f>ROUND(I402*H402,2)</f>
        <v>0</v>
      </c>
      <c r="BL402" s="112" t="s">
        <v>863</v>
      </c>
      <c r="BM402" s="194" t="s">
        <v>4005</v>
      </c>
    </row>
    <row r="403" spans="2:65" s="119" customFormat="1" x14ac:dyDescent="0.25">
      <c r="B403" s="120"/>
      <c r="D403" s="196" t="s">
        <v>865</v>
      </c>
      <c r="F403" s="197" t="s">
        <v>1708</v>
      </c>
      <c r="L403" s="120"/>
      <c r="M403" s="198"/>
      <c r="T403" s="199"/>
      <c r="AT403" s="112" t="s">
        <v>865</v>
      </c>
      <c r="AU403" s="112" t="s">
        <v>240</v>
      </c>
    </row>
    <row r="404" spans="2:65" s="119" customFormat="1" x14ac:dyDescent="0.25">
      <c r="B404" s="120"/>
      <c r="D404" s="200" t="s">
        <v>867</v>
      </c>
      <c r="F404" s="472" t="s">
        <v>1709</v>
      </c>
      <c r="L404" s="120"/>
      <c r="M404" s="198"/>
      <c r="T404" s="199"/>
      <c r="AT404" s="112" t="s">
        <v>867</v>
      </c>
      <c r="AU404" s="112" t="s">
        <v>240</v>
      </c>
    </row>
    <row r="405" spans="2:65" s="119" customFormat="1" ht="16.5" customHeight="1" x14ac:dyDescent="0.25">
      <c r="B405" s="120"/>
      <c r="C405" s="418" t="s">
        <v>1322</v>
      </c>
      <c r="D405" s="418" t="s">
        <v>512</v>
      </c>
      <c r="E405" s="419" t="s">
        <v>153</v>
      </c>
      <c r="F405" s="420" t="s">
        <v>154</v>
      </c>
      <c r="G405" s="421" t="s">
        <v>66</v>
      </c>
      <c r="H405" s="422">
        <v>2.5</v>
      </c>
      <c r="I405" s="423"/>
      <c r="J405" s="423">
        <f>ROUND(I405*H405,2)</f>
        <v>0</v>
      </c>
      <c r="K405" s="420" t="s">
        <v>862</v>
      </c>
      <c r="L405" s="120"/>
      <c r="M405" s="190" t="s">
        <v>792</v>
      </c>
      <c r="N405" s="191" t="s">
        <v>809</v>
      </c>
      <c r="O405" s="192">
        <v>0.24</v>
      </c>
      <c r="P405" s="192">
        <f>O405*H405</f>
        <v>0.6</v>
      </c>
      <c r="Q405" s="192">
        <v>0</v>
      </c>
      <c r="R405" s="192">
        <f>Q405*H405</f>
        <v>0</v>
      </c>
      <c r="S405" s="192">
        <v>0</v>
      </c>
      <c r="T405" s="193">
        <f>S405*H405</f>
        <v>0</v>
      </c>
      <c r="AR405" s="194" t="s">
        <v>863</v>
      </c>
      <c r="AT405" s="194" t="s">
        <v>512</v>
      </c>
      <c r="AU405" s="194" t="s">
        <v>240</v>
      </c>
      <c r="AY405" s="112" t="s">
        <v>858</v>
      </c>
      <c r="BE405" s="195">
        <f>IF(N405="základní",J405,0)</f>
        <v>0</v>
      </c>
      <c r="BF405" s="195">
        <f>IF(N405="snížená",J405,0)</f>
        <v>0</v>
      </c>
      <c r="BG405" s="195">
        <f>IF(N405="zákl. přenesená",J405,0)</f>
        <v>0</v>
      </c>
      <c r="BH405" s="195">
        <f>IF(N405="sníž. přenesená",J405,0)</f>
        <v>0</v>
      </c>
      <c r="BI405" s="195">
        <f>IF(N405="nulová",J405,0)</f>
        <v>0</v>
      </c>
      <c r="BJ405" s="112" t="s">
        <v>544</v>
      </c>
      <c r="BK405" s="195">
        <f>ROUND(I405*H405,2)</f>
        <v>0</v>
      </c>
      <c r="BL405" s="112" t="s">
        <v>863</v>
      </c>
      <c r="BM405" s="194" t="s">
        <v>4006</v>
      </c>
    </row>
    <row r="406" spans="2:65" s="119" customFormat="1" x14ac:dyDescent="0.25">
      <c r="B406" s="120"/>
      <c r="D406" s="196" t="s">
        <v>865</v>
      </c>
      <c r="F406" s="197" t="s">
        <v>1713</v>
      </c>
      <c r="L406" s="120"/>
      <c r="M406" s="198"/>
      <c r="T406" s="199"/>
      <c r="AT406" s="112" t="s">
        <v>865</v>
      </c>
      <c r="AU406" s="112" t="s">
        <v>240</v>
      </c>
    </row>
    <row r="407" spans="2:65" s="119" customFormat="1" x14ac:dyDescent="0.25">
      <c r="B407" s="120"/>
      <c r="D407" s="200" t="s">
        <v>867</v>
      </c>
      <c r="F407" s="472" t="s">
        <v>1714</v>
      </c>
      <c r="L407" s="120"/>
      <c r="M407" s="198"/>
      <c r="T407" s="199"/>
      <c r="AT407" s="112" t="s">
        <v>867</v>
      </c>
      <c r="AU407" s="112" t="s">
        <v>240</v>
      </c>
    </row>
    <row r="408" spans="2:65" s="119" customFormat="1" ht="16.5" customHeight="1" x14ac:dyDescent="0.25">
      <c r="B408" s="120"/>
      <c r="C408" s="418" t="s">
        <v>1327</v>
      </c>
      <c r="D408" s="418" t="s">
        <v>512</v>
      </c>
      <c r="E408" s="419" t="s">
        <v>155</v>
      </c>
      <c r="F408" s="420" t="s">
        <v>156</v>
      </c>
      <c r="G408" s="421" t="s">
        <v>63</v>
      </c>
      <c r="H408" s="422">
        <v>0.183</v>
      </c>
      <c r="I408" s="423"/>
      <c r="J408" s="423">
        <f>ROUND(I408*H408,2)</f>
        <v>0</v>
      </c>
      <c r="K408" s="420" t="s">
        <v>862</v>
      </c>
      <c r="L408" s="120"/>
      <c r="M408" s="190" t="s">
        <v>792</v>
      </c>
      <c r="N408" s="191" t="s">
        <v>809</v>
      </c>
      <c r="O408" s="192">
        <v>15.231</v>
      </c>
      <c r="P408" s="192">
        <f>O408*H408</f>
        <v>2.7872729999999999</v>
      </c>
      <c r="Q408" s="192">
        <v>1.06277</v>
      </c>
      <c r="R408" s="192">
        <f>Q408*H408</f>
        <v>0.19448690999999999</v>
      </c>
      <c r="S408" s="192">
        <v>0</v>
      </c>
      <c r="T408" s="193">
        <f>S408*H408</f>
        <v>0</v>
      </c>
      <c r="AR408" s="194" t="s">
        <v>863</v>
      </c>
      <c r="AT408" s="194" t="s">
        <v>512</v>
      </c>
      <c r="AU408" s="194" t="s">
        <v>240</v>
      </c>
      <c r="AY408" s="112" t="s">
        <v>858</v>
      </c>
      <c r="BE408" s="195">
        <f>IF(N408="základní",J408,0)</f>
        <v>0</v>
      </c>
      <c r="BF408" s="195">
        <f>IF(N408="snížená",J408,0)</f>
        <v>0</v>
      </c>
      <c r="BG408" s="195">
        <f>IF(N408="zákl. přenesená",J408,0)</f>
        <v>0</v>
      </c>
      <c r="BH408" s="195">
        <f>IF(N408="sníž. přenesená",J408,0)</f>
        <v>0</v>
      </c>
      <c r="BI408" s="195">
        <f>IF(N408="nulová",J408,0)</f>
        <v>0</v>
      </c>
      <c r="BJ408" s="112" t="s">
        <v>544</v>
      </c>
      <c r="BK408" s="195">
        <f>ROUND(I408*H408,2)</f>
        <v>0</v>
      </c>
      <c r="BL408" s="112" t="s">
        <v>863</v>
      </c>
      <c r="BM408" s="194" t="s">
        <v>4007</v>
      </c>
    </row>
    <row r="409" spans="2:65" s="119" customFormat="1" x14ac:dyDescent="0.25">
      <c r="B409" s="120"/>
      <c r="D409" s="196" t="s">
        <v>865</v>
      </c>
      <c r="F409" s="197" t="s">
        <v>1717</v>
      </c>
      <c r="L409" s="120"/>
      <c r="M409" s="198"/>
      <c r="T409" s="199"/>
      <c r="AT409" s="112" t="s">
        <v>865</v>
      </c>
      <c r="AU409" s="112" t="s">
        <v>240</v>
      </c>
    </row>
    <row r="410" spans="2:65" s="119" customFormat="1" x14ac:dyDescent="0.25">
      <c r="B410" s="120"/>
      <c r="D410" s="200" t="s">
        <v>867</v>
      </c>
      <c r="F410" s="472" t="s">
        <v>1718</v>
      </c>
      <c r="L410" s="120"/>
      <c r="M410" s="198"/>
      <c r="T410" s="199"/>
      <c r="AT410" s="112" t="s">
        <v>867</v>
      </c>
      <c r="AU410" s="112" t="s">
        <v>240</v>
      </c>
    </row>
    <row r="411" spans="2:65" s="202" customFormat="1" ht="22.5" x14ac:dyDescent="0.25">
      <c r="B411" s="203"/>
      <c r="D411" s="196" t="s">
        <v>869</v>
      </c>
      <c r="E411" s="204" t="s">
        <v>792</v>
      </c>
      <c r="F411" s="205" t="s">
        <v>6531</v>
      </c>
      <c r="H411" s="206">
        <v>182.61799999999999</v>
      </c>
      <c r="L411" s="203"/>
      <c r="M411" s="207"/>
      <c r="T411" s="208"/>
      <c r="AT411" s="204" t="s">
        <v>869</v>
      </c>
      <c r="AU411" s="204" t="s">
        <v>240</v>
      </c>
      <c r="AV411" s="202" t="s">
        <v>240</v>
      </c>
      <c r="AW411" s="202" t="s">
        <v>871</v>
      </c>
      <c r="AX411" s="202" t="s">
        <v>857</v>
      </c>
      <c r="AY411" s="204" t="s">
        <v>858</v>
      </c>
    </row>
    <row r="412" spans="2:65" s="202" customFormat="1" ht="11.25" x14ac:dyDescent="0.25">
      <c r="B412" s="203"/>
      <c r="D412" s="196" t="s">
        <v>869</v>
      </c>
      <c r="F412" s="205" t="s">
        <v>6532</v>
      </c>
      <c r="H412" s="206">
        <v>0.183</v>
      </c>
      <c r="L412" s="203"/>
      <c r="M412" s="207"/>
      <c r="T412" s="208"/>
      <c r="AT412" s="204" t="s">
        <v>869</v>
      </c>
      <c r="AU412" s="204" t="s">
        <v>240</v>
      </c>
      <c r="AV412" s="202" t="s">
        <v>240</v>
      </c>
      <c r="AW412" s="202" t="s">
        <v>787</v>
      </c>
      <c r="AX412" s="202" t="s">
        <v>544</v>
      </c>
      <c r="AY412" s="204" t="s">
        <v>858</v>
      </c>
    </row>
    <row r="413" spans="2:65" s="119" customFormat="1" ht="16.5" customHeight="1" x14ac:dyDescent="0.25">
      <c r="B413" s="120"/>
      <c r="C413" s="418" t="s">
        <v>1333</v>
      </c>
      <c r="D413" s="418" t="s">
        <v>512</v>
      </c>
      <c r="E413" s="419" t="s">
        <v>1720</v>
      </c>
      <c r="F413" s="420" t="s">
        <v>1721</v>
      </c>
      <c r="G413" s="421" t="s">
        <v>66</v>
      </c>
      <c r="H413" s="422">
        <v>73.784999999999997</v>
      </c>
      <c r="I413" s="423"/>
      <c r="J413" s="423">
        <f>ROUND(I413*H413,2)</f>
        <v>0</v>
      </c>
      <c r="K413" s="420" t="s">
        <v>862</v>
      </c>
      <c r="L413" s="120"/>
      <c r="M413" s="190" t="s">
        <v>792</v>
      </c>
      <c r="N413" s="191" t="s">
        <v>809</v>
      </c>
      <c r="O413" s="192">
        <v>2.5000000000000001E-2</v>
      </c>
      <c r="P413" s="192">
        <f>O413*H413</f>
        <v>1.844625</v>
      </c>
      <c r="Q413" s="192">
        <v>1.2999999999999999E-4</v>
      </c>
      <c r="R413" s="192">
        <f>Q413*H413</f>
        <v>9.5920499999999995E-3</v>
      </c>
      <c r="S413" s="192">
        <v>0</v>
      </c>
      <c r="T413" s="193">
        <f>S413*H413</f>
        <v>0</v>
      </c>
      <c r="AR413" s="194" t="s">
        <v>863</v>
      </c>
      <c r="AT413" s="194" t="s">
        <v>512</v>
      </c>
      <c r="AU413" s="194" t="s">
        <v>240</v>
      </c>
      <c r="AY413" s="112" t="s">
        <v>858</v>
      </c>
      <c r="BE413" s="195">
        <f>IF(N413="základní",J413,0)</f>
        <v>0</v>
      </c>
      <c r="BF413" s="195">
        <f>IF(N413="snížená",J413,0)</f>
        <v>0</v>
      </c>
      <c r="BG413" s="195">
        <f>IF(N413="zákl. přenesená",J413,0)</f>
        <v>0</v>
      </c>
      <c r="BH413" s="195">
        <f>IF(N413="sníž. přenesená",J413,0)</f>
        <v>0</v>
      </c>
      <c r="BI413" s="195">
        <f>IF(N413="nulová",J413,0)</f>
        <v>0</v>
      </c>
      <c r="BJ413" s="112" t="s">
        <v>544</v>
      </c>
      <c r="BK413" s="195">
        <f>ROUND(I413*H413,2)</f>
        <v>0</v>
      </c>
      <c r="BL413" s="112" t="s">
        <v>863</v>
      </c>
      <c r="BM413" s="194" t="s">
        <v>4008</v>
      </c>
    </row>
    <row r="414" spans="2:65" s="119" customFormat="1" ht="19.5" x14ac:dyDescent="0.25">
      <c r="B414" s="120"/>
      <c r="D414" s="196" t="s">
        <v>865</v>
      </c>
      <c r="F414" s="197" t="s">
        <v>1723</v>
      </c>
      <c r="L414" s="120"/>
      <c r="M414" s="198"/>
      <c r="T414" s="199"/>
      <c r="AT414" s="112" t="s">
        <v>865</v>
      </c>
      <c r="AU414" s="112" t="s">
        <v>240</v>
      </c>
    </row>
    <row r="415" spans="2:65" s="119" customFormat="1" x14ac:dyDescent="0.25">
      <c r="B415" s="120"/>
      <c r="D415" s="200" t="s">
        <v>867</v>
      </c>
      <c r="F415" s="472" t="s">
        <v>1724</v>
      </c>
      <c r="L415" s="120"/>
      <c r="M415" s="198"/>
      <c r="T415" s="199"/>
      <c r="AT415" s="112" t="s">
        <v>867</v>
      </c>
      <c r="AU415" s="112" t="s">
        <v>240</v>
      </c>
    </row>
    <row r="416" spans="2:65" s="202" customFormat="1" ht="22.5" x14ac:dyDescent="0.25">
      <c r="B416" s="203"/>
      <c r="D416" s="196" t="s">
        <v>869</v>
      </c>
      <c r="E416" s="204" t="s">
        <v>792</v>
      </c>
      <c r="F416" s="205" t="s">
        <v>4009</v>
      </c>
      <c r="H416" s="206">
        <v>73.784999999999997</v>
      </c>
      <c r="L416" s="203"/>
      <c r="M416" s="207"/>
      <c r="T416" s="208"/>
      <c r="AT416" s="204" t="s">
        <v>869</v>
      </c>
      <c r="AU416" s="204" t="s">
        <v>240</v>
      </c>
      <c r="AV416" s="202" t="s">
        <v>240</v>
      </c>
      <c r="AW416" s="202" t="s">
        <v>871</v>
      </c>
      <c r="AX416" s="202" t="s">
        <v>857</v>
      </c>
      <c r="AY416" s="204" t="s">
        <v>858</v>
      </c>
    </row>
    <row r="417" spans="2:65" s="119" customFormat="1" ht="37.9" customHeight="1" x14ac:dyDescent="0.25">
      <c r="B417" s="120"/>
      <c r="C417" s="418" t="s">
        <v>1341</v>
      </c>
      <c r="D417" s="418" t="s">
        <v>512</v>
      </c>
      <c r="E417" s="419" t="s">
        <v>1728</v>
      </c>
      <c r="F417" s="420" t="s">
        <v>1729</v>
      </c>
      <c r="G417" s="421" t="s">
        <v>85</v>
      </c>
      <c r="H417" s="422">
        <v>69.849999999999994</v>
      </c>
      <c r="I417" s="423"/>
      <c r="J417" s="423">
        <f>ROUND(I417*H417,2)</f>
        <v>0</v>
      </c>
      <c r="K417" s="420" t="s">
        <v>862</v>
      </c>
      <c r="L417" s="120"/>
      <c r="M417" s="190" t="s">
        <v>792</v>
      </c>
      <c r="N417" s="191" t="s">
        <v>809</v>
      </c>
      <c r="O417" s="192">
        <v>4.2000000000000003E-2</v>
      </c>
      <c r="P417" s="192">
        <f>O417*H417</f>
        <v>2.9337</v>
      </c>
      <c r="Q417" s="192">
        <v>2.0000000000000002E-5</v>
      </c>
      <c r="R417" s="192">
        <f>Q417*H417</f>
        <v>1.397E-3</v>
      </c>
      <c r="S417" s="192">
        <v>0</v>
      </c>
      <c r="T417" s="193">
        <f>S417*H417</f>
        <v>0</v>
      </c>
      <c r="AR417" s="194" t="s">
        <v>863</v>
      </c>
      <c r="AT417" s="194" t="s">
        <v>512</v>
      </c>
      <c r="AU417" s="194" t="s">
        <v>240</v>
      </c>
      <c r="AY417" s="112" t="s">
        <v>858</v>
      </c>
      <c r="BE417" s="195">
        <f>IF(N417="základní",J417,0)</f>
        <v>0</v>
      </c>
      <c r="BF417" s="195">
        <f>IF(N417="snížená",J417,0)</f>
        <v>0</v>
      </c>
      <c r="BG417" s="195">
        <f>IF(N417="zákl. přenesená",J417,0)</f>
        <v>0</v>
      </c>
      <c r="BH417" s="195">
        <f>IF(N417="sníž. přenesená",J417,0)</f>
        <v>0</v>
      </c>
      <c r="BI417" s="195">
        <f>IF(N417="nulová",J417,0)</f>
        <v>0</v>
      </c>
      <c r="BJ417" s="112" t="s">
        <v>544</v>
      </c>
      <c r="BK417" s="195">
        <f>ROUND(I417*H417,2)</f>
        <v>0</v>
      </c>
      <c r="BL417" s="112" t="s">
        <v>863</v>
      </c>
      <c r="BM417" s="194" t="s">
        <v>4010</v>
      </c>
    </row>
    <row r="418" spans="2:65" s="119" customFormat="1" ht="29.25" x14ac:dyDescent="0.25">
      <c r="B418" s="120"/>
      <c r="D418" s="196" t="s">
        <v>865</v>
      </c>
      <c r="F418" s="197" t="s">
        <v>1731</v>
      </c>
      <c r="L418" s="120"/>
      <c r="M418" s="198"/>
      <c r="T418" s="199"/>
      <c r="AT418" s="112" t="s">
        <v>865</v>
      </c>
      <c r="AU418" s="112" t="s">
        <v>240</v>
      </c>
    </row>
    <row r="419" spans="2:65" s="119" customFormat="1" x14ac:dyDescent="0.25">
      <c r="B419" s="120"/>
      <c r="D419" s="200" t="s">
        <v>867</v>
      </c>
      <c r="F419" s="472" t="s">
        <v>1732</v>
      </c>
      <c r="L419" s="120"/>
      <c r="M419" s="198"/>
      <c r="T419" s="199"/>
      <c r="AT419" s="112" t="s">
        <v>867</v>
      </c>
      <c r="AU419" s="112" t="s">
        <v>240</v>
      </c>
    </row>
    <row r="420" spans="2:65" s="119" customFormat="1" ht="24.2" customHeight="1" x14ac:dyDescent="0.25">
      <c r="B420" s="120"/>
      <c r="C420" s="418" t="s">
        <v>1349</v>
      </c>
      <c r="D420" s="418" t="s">
        <v>512</v>
      </c>
      <c r="E420" s="419" t="s">
        <v>1785</v>
      </c>
      <c r="F420" s="420" t="s">
        <v>1786</v>
      </c>
      <c r="G420" s="421" t="s">
        <v>67</v>
      </c>
      <c r="H420" s="422">
        <v>2</v>
      </c>
      <c r="I420" s="423"/>
      <c r="J420" s="423">
        <f>ROUND(I420*H420,2)</f>
        <v>0</v>
      </c>
      <c r="K420" s="420" t="s">
        <v>862</v>
      </c>
      <c r="L420" s="120"/>
      <c r="M420" s="190" t="s">
        <v>792</v>
      </c>
      <c r="N420" s="191" t="s">
        <v>809</v>
      </c>
      <c r="O420" s="192">
        <v>6.4749999999999996</v>
      </c>
      <c r="P420" s="192">
        <f>O420*H420</f>
        <v>12.95</v>
      </c>
      <c r="Q420" s="192">
        <v>0.42153000000000002</v>
      </c>
      <c r="R420" s="192">
        <f>Q420*H420</f>
        <v>0.84306000000000003</v>
      </c>
      <c r="S420" s="192">
        <v>0</v>
      </c>
      <c r="T420" s="193">
        <f>S420*H420</f>
        <v>0</v>
      </c>
      <c r="AR420" s="194" t="s">
        <v>863</v>
      </c>
      <c r="AT420" s="194" t="s">
        <v>512</v>
      </c>
      <c r="AU420" s="194" t="s">
        <v>240</v>
      </c>
      <c r="AY420" s="112" t="s">
        <v>858</v>
      </c>
      <c r="BE420" s="195">
        <f>IF(N420="základní",J420,0)</f>
        <v>0</v>
      </c>
      <c r="BF420" s="195">
        <f>IF(N420="snížená",J420,0)</f>
        <v>0</v>
      </c>
      <c r="BG420" s="195">
        <f>IF(N420="zákl. přenesená",J420,0)</f>
        <v>0</v>
      </c>
      <c r="BH420" s="195">
        <f>IF(N420="sníž. přenesená",J420,0)</f>
        <v>0</v>
      </c>
      <c r="BI420" s="195">
        <f>IF(N420="nulová",J420,0)</f>
        <v>0</v>
      </c>
      <c r="BJ420" s="112" t="s">
        <v>544</v>
      </c>
      <c r="BK420" s="195">
        <f>ROUND(I420*H420,2)</f>
        <v>0</v>
      </c>
      <c r="BL420" s="112" t="s">
        <v>863</v>
      </c>
      <c r="BM420" s="194" t="s">
        <v>4011</v>
      </c>
    </row>
    <row r="421" spans="2:65" s="119" customFormat="1" ht="29.25" x14ac:dyDescent="0.25">
      <c r="B421" s="120"/>
      <c r="D421" s="196" t="s">
        <v>865</v>
      </c>
      <c r="F421" s="197" t="s">
        <v>1788</v>
      </c>
      <c r="L421" s="120"/>
      <c r="M421" s="198"/>
      <c r="T421" s="199"/>
      <c r="AT421" s="112" t="s">
        <v>865</v>
      </c>
      <c r="AU421" s="112" t="s">
        <v>240</v>
      </c>
    </row>
    <row r="422" spans="2:65" s="119" customFormat="1" x14ac:dyDescent="0.25">
      <c r="B422" s="120"/>
      <c r="D422" s="200" t="s">
        <v>867</v>
      </c>
      <c r="F422" s="472" t="s">
        <v>1789</v>
      </c>
      <c r="L422" s="120"/>
      <c r="M422" s="198"/>
      <c r="T422" s="199"/>
      <c r="AT422" s="112" t="s">
        <v>867</v>
      </c>
      <c r="AU422" s="112" t="s">
        <v>240</v>
      </c>
    </row>
    <row r="423" spans="2:65" s="202" customFormat="1" ht="11.25" x14ac:dyDescent="0.25">
      <c r="B423" s="203"/>
      <c r="D423" s="196" t="s">
        <v>869</v>
      </c>
      <c r="E423" s="204" t="s">
        <v>792</v>
      </c>
      <c r="F423" s="205" t="s">
        <v>4012</v>
      </c>
      <c r="H423" s="206">
        <v>2</v>
      </c>
      <c r="L423" s="203"/>
      <c r="M423" s="207"/>
      <c r="T423" s="208"/>
      <c r="AT423" s="204" t="s">
        <v>869</v>
      </c>
      <c r="AU423" s="204" t="s">
        <v>240</v>
      </c>
      <c r="AV423" s="202" t="s">
        <v>240</v>
      </c>
      <c r="AW423" s="202" t="s">
        <v>871</v>
      </c>
      <c r="AX423" s="202" t="s">
        <v>857</v>
      </c>
      <c r="AY423" s="204" t="s">
        <v>858</v>
      </c>
    </row>
    <row r="424" spans="2:65" s="119" customFormat="1" ht="37.9" customHeight="1" x14ac:dyDescent="0.25">
      <c r="B424" s="120"/>
      <c r="C424" s="432" t="s">
        <v>1353</v>
      </c>
      <c r="D424" s="432" t="s">
        <v>932</v>
      </c>
      <c r="E424" s="433" t="s">
        <v>1798</v>
      </c>
      <c r="F424" s="434" t="s">
        <v>1799</v>
      </c>
      <c r="G424" s="435" t="s">
        <v>67</v>
      </c>
      <c r="H424" s="436">
        <v>2</v>
      </c>
      <c r="I424" s="437"/>
      <c r="J424" s="437">
        <f>ROUND(I424*H424,2)</f>
        <v>0</v>
      </c>
      <c r="K424" s="434" t="s">
        <v>792</v>
      </c>
      <c r="L424" s="215"/>
      <c r="M424" s="216" t="s">
        <v>792</v>
      </c>
      <c r="N424" s="217" t="s">
        <v>809</v>
      </c>
      <c r="O424" s="192">
        <v>0</v>
      </c>
      <c r="P424" s="192">
        <f>O424*H424</f>
        <v>0</v>
      </c>
      <c r="Q424" s="192">
        <v>1.9230000000000001E-2</v>
      </c>
      <c r="R424" s="192">
        <f>Q424*H424</f>
        <v>3.8460000000000001E-2</v>
      </c>
      <c r="S424" s="192">
        <v>0</v>
      </c>
      <c r="T424" s="193">
        <f>S424*H424</f>
        <v>0</v>
      </c>
      <c r="AR424" s="194" t="s">
        <v>905</v>
      </c>
      <c r="AT424" s="194" t="s">
        <v>932</v>
      </c>
      <c r="AU424" s="194" t="s">
        <v>240</v>
      </c>
      <c r="AY424" s="112" t="s">
        <v>858</v>
      </c>
      <c r="BE424" s="195">
        <f>IF(N424="základní",J424,0)</f>
        <v>0</v>
      </c>
      <c r="BF424" s="195">
        <f>IF(N424="snížená",J424,0)</f>
        <v>0</v>
      </c>
      <c r="BG424" s="195">
        <f>IF(N424="zákl. přenesená",J424,0)</f>
        <v>0</v>
      </c>
      <c r="BH424" s="195">
        <f>IF(N424="sníž. přenesená",J424,0)</f>
        <v>0</v>
      </c>
      <c r="BI424" s="195">
        <f>IF(N424="nulová",J424,0)</f>
        <v>0</v>
      </c>
      <c r="BJ424" s="112" t="s">
        <v>544</v>
      </c>
      <c r="BK424" s="195">
        <f>ROUND(I424*H424,2)</f>
        <v>0</v>
      </c>
      <c r="BL424" s="112" t="s">
        <v>863</v>
      </c>
      <c r="BM424" s="194" t="s">
        <v>4013</v>
      </c>
    </row>
    <row r="425" spans="2:65" s="119" customFormat="1" ht="19.5" x14ac:dyDescent="0.25">
      <c r="B425" s="120"/>
      <c r="D425" s="196" t="s">
        <v>865</v>
      </c>
      <c r="F425" s="197" t="s">
        <v>1799</v>
      </c>
      <c r="L425" s="120"/>
      <c r="M425" s="198"/>
      <c r="T425" s="199"/>
      <c r="AT425" s="112" t="s">
        <v>865</v>
      </c>
      <c r="AU425" s="112" t="s">
        <v>240</v>
      </c>
    </row>
    <row r="426" spans="2:65" s="202" customFormat="1" ht="11.25" x14ac:dyDescent="0.25">
      <c r="B426" s="203"/>
      <c r="D426" s="196" t="s">
        <v>869</v>
      </c>
      <c r="E426" s="204" t="s">
        <v>792</v>
      </c>
      <c r="F426" s="205" t="s">
        <v>4012</v>
      </c>
      <c r="H426" s="206">
        <v>2</v>
      </c>
      <c r="L426" s="203"/>
      <c r="M426" s="207"/>
      <c r="T426" s="208"/>
      <c r="AT426" s="204" t="s">
        <v>869</v>
      </c>
      <c r="AU426" s="204" t="s">
        <v>240</v>
      </c>
      <c r="AV426" s="202" t="s">
        <v>240</v>
      </c>
      <c r="AW426" s="202" t="s">
        <v>871</v>
      </c>
      <c r="AX426" s="202" t="s">
        <v>857</v>
      </c>
      <c r="AY426" s="204" t="s">
        <v>858</v>
      </c>
    </row>
    <row r="427" spans="2:65" s="171" customFormat="1" ht="22.9" customHeight="1" x14ac:dyDescent="0.2">
      <c r="B427" s="172"/>
      <c r="D427" s="173" t="s">
        <v>854</v>
      </c>
      <c r="E427" s="181" t="s">
        <v>911</v>
      </c>
      <c r="F427" s="181" t="s">
        <v>1811</v>
      </c>
      <c r="J427" s="182">
        <f>BK427</f>
        <v>0</v>
      </c>
      <c r="L427" s="172"/>
      <c r="M427" s="176"/>
      <c r="P427" s="177">
        <f>SUM(P428:P487)</f>
        <v>96.661415000000005</v>
      </c>
      <c r="R427" s="177">
        <f>SUM(R428:R487)</f>
        <v>3.763035E-2</v>
      </c>
      <c r="T427" s="178">
        <f>SUM(T428:T487)</f>
        <v>14.4437</v>
      </c>
      <c r="AR427" s="173" t="s">
        <v>544</v>
      </c>
      <c r="AT427" s="179" t="s">
        <v>854</v>
      </c>
      <c r="AU427" s="179" t="s">
        <v>544</v>
      </c>
      <c r="AY427" s="173" t="s">
        <v>858</v>
      </c>
      <c r="BK427" s="180">
        <f>SUM(BK428:BK487)</f>
        <v>0</v>
      </c>
    </row>
    <row r="428" spans="2:65" s="119" customFormat="1" ht="33" customHeight="1" x14ac:dyDescent="0.25">
      <c r="B428" s="120"/>
      <c r="C428" s="418" t="s">
        <v>1357</v>
      </c>
      <c r="D428" s="418" t="s">
        <v>512</v>
      </c>
      <c r="E428" s="419" t="s">
        <v>1857</v>
      </c>
      <c r="F428" s="420" t="s">
        <v>1858</v>
      </c>
      <c r="G428" s="421" t="s">
        <v>66</v>
      </c>
      <c r="H428" s="422">
        <v>42</v>
      </c>
      <c r="I428" s="423"/>
      <c r="J428" s="423">
        <f>ROUND(I428*H428,2)</f>
        <v>0</v>
      </c>
      <c r="K428" s="420" t="s">
        <v>862</v>
      </c>
      <c r="L428" s="120"/>
      <c r="M428" s="190" t="s">
        <v>792</v>
      </c>
      <c r="N428" s="191" t="s">
        <v>809</v>
      </c>
      <c r="O428" s="192">
        <v>0.11</v>
      </c>
      <c r="P428" s="192">
        <f>O428*H428</f>
        <v>4.62</v>
      </c>
      <c r="Q428" s="192">
        <v>0</v>
      </c>
      <c r="R428" s="192">
        <f>Q428*H428</f>
        <v>0</v>
      </c>
      <c r="S428" s="192">
        <v>0</v>
      </c>
      <c r="T428" s="193">
        <f>S428*H428</f>
        <v>0</v>
      </c>
      <c r="AR428" s="194" t="s">
        <v>863</v>
      </c>
      <c r="AT428" s="194" t="s">
        <v>512</v>
      </c>
      <c r="AU428" s="194" t="s">
        <v>240</v>
      </c>
      <c r="AY428" s="112" t="s">
        <v>858</v>
      </c>
      <c r="BE428" s="195">
        <f>IF(N428="základní",J428,0)</f>
        <v>0</v>
      </c>
      <c r="BF428" s="195">
        <f>IF(N428="snížená",J428,0)</f>
        <v>0</v>
      </c>
      <c r="BG428" s="195">
        <f>IF(N428="zákl. přenesená",J428,0)</f>
        <v>0</v>
      </c>
      <c r="BH428" s="195">
        <f>IF(N428="sníž. přenesená",J428,0)</f>
        <v>0</v>
      </c>
      <c r="BI428" s="195">
        <f>IF(N428="nulová",J428,0)</f>
        <v>0</v>
      </c>
      <c r="BJ428" s="112" t="s">
        <v>544</v>
      </c>
      <c r="BK428" s="195">
        <f>ROUND(I428*H428,2)</f>
        <v>0</v>
      </c>
      <c r="BL428" s="112" t="s">
        <v>863</v>
      </c>
      <c r="BM428" s="194" t="s">
        <v>4014</v>
      </c>
    </row>
    <row r="429" spans="2:65" s="119" customFormat="1" ht="29.25" x14ac:dyDescent="0.25">
      <c r="B429" s="120"/>
      <c r="D429" s="196" t="s">
        <v>865</v>
      </c>
      <c r="F429" s="197" t="s">
        <v>1860</v>
      </c>
      <c r="L429" s="120"/>
      <c r="M429" s="198"/>
      <c r="T429" s="199"/>
      <c r="AT429" s="112" t="s">
        <v>865</v>
      </c>
      <c r="AU429" s="112" t="s">
        <v>240</v>
      </c>
    </row>
    <row r="430" spans="2:65" s="119" customFormat="1" x14ac:dyDescent="0.25">
      <c r="B430" s="120"/>
      <c r="D430" s="200" t="s">
        <v>867</v>
      </c>
      <c r="F430" s="472" t="s">
        <v>1861</v>
      </c>
      <c r="L430" s="120"/>
      <c r="M430" s="198"/>
      <c r="T430" s="199"/>
      <c r="AT430" s="112" t="s">
        <v>867</v>
      </c>
      <c r="AU430" s="112" t="s">
        <v>240</v>
      </c>
    </row>
    <row r="431" spans="2:65" s="202" customFormat="1" ht="11.25" x14ac:dyDescent="0.25">
      <c r="B431" s="203"/>
      <c r="D431" s="196" t="s">
        <v>869</v>
      </c>
      <c r="E431" s="204" t="s">
        <v>792</v>
      </c>
      <c r="F431" s="205" t="s">
        <v>4015</v>
      </c>
      <c r="H431" s="206">
        <v>42</v>
      </c>
      <c r="L431" s="203"/>
      <c r="M431" s="207"/>
      <c r="T431" s="208"/>
      <c r="AT431" s="204" t="s">
        <v>869</v>
      </c>
      <c r="AU431" s="204" t="s">
        <v>240</v>
      </c>
      <c r="AV431" s="202" t="s">
        <v>240</v>
      </c>
      <c r="AW431" s="202" t="s">
        <v>871</v>
      </c>
      <c r="AX431" s="202" t="s">
        <v>857</v>
      </c>
      <c r="AY431" s="204" t="s">
        <v>858</v>
      </c>
    </row>
    <row r="432" spans="2:65" s="119" customFormat="1" ht="37.9" customHeight="1" x14ac:dyDescent="0.25">
      <c r="B432" s="120"/>
      <c r="C432" s="418" t="s">
        <v>1361</v>
      </c>
      <c r="D432" s="418" t="s">
        <v>512</v>
      </c>
      <c r="E432" s="419" t="s">
        <v>1864</v>
      </c>
      <c r="F432" s="420" t="s">
        <v>1865</v>
      </c>
      <c r="G432" s="421" t="s">
        <v>66</v>
      </c>
      <c r="H432" s="422">
        <v>3780</v>
      </c>
      <c r="I432" s="423"/>
      <c r="J432" s="423">
        <f>ROUND(I432*H432,2)</f>
        <v>0</v>
      </c>
      <c r="K432" s="420" t="s">
        <v>862</v>
      </c>
      <c r="L432" s="120"/>
      <c r="M432" s="190" t="s">
        <v>792</v>
      </c>
      <c r="N432" s="191" t="s">
        <v>809</v>
      </c>
      <c r="O432" s="192">
        <v>0</v>
      </c>
      <c r="P432" s="192">
        <f>O432*H432</f>
        <v>0</v>
      </c>
      <c r="Q432" s="192">
        <v>0</v>
      </c>
      <c r="R432" s="192">
        <f>Q432*H432</f>
        <v>0</v>
      </c>
      <c r="S432" s="192">
        <v>0</v>
      </c>
      <c r="T432" s="193">
        <f>S432*H432</f>
        <v>0</v>
      </c>
      <c r="AR432" s="194" t="s">
        <v>863</v>
      </c>
      <c r="AT432" s="194" t="s">
        <v>512</v>
      </c>
      <c r="AU432" s="194" t="s">
        <v>240</v>
      </c>
      <c r="AY432" s="112" t="s">
        <v>858</v>
      </c>
      <c r="BE432" s="195">
        <f>IF(N432="základní",J432,0)</f>
        <v>0</v>
      </c>
      <c r="BF432" s="195">
        <f>IF(N432="snížená",J432,0)</f>
        <v>0</v>
      </c>
      <c r="BG432" s="195">
        <f>IF(N432="zákl. přenesená",J432,0)</f>
        <v>0</v>
      </c>
      <c r="BH432" s="195">
        <f>IF(N432="sníž. přenesená",J432,0)</f>
        <v>0</v>
      </c>
      <c r="BI432" s="195">
        <f>IF(N432="nulová",J432,0)</f>
        <v>0</v>
      </c>
      <c r="BJ432" s="112" t="s">
        <v>544</v>
      </c>
      <c r="BK432" s="195">
        <f>ROUND(I432*H432,2)</f>
        <v>0</v>
      </c>
      <c r="BL432" s="112" t="s">
        <v>863</v>
      </c>
      <c r="BM432" s="194" t="s">
        <v>4016</v>
      </c>
    </row>
    <row r="433" spans="2:65" s="119" customFormat="1" ht="29.25" x14ac:dyDescent="0.25">
      <c r="B433" s="120"/>
      <c r="D433" s="196" t="s">
        <v>865</v>
      </c>
      <c r="F433" s="197" t="s">
        <v>1867</v>
      </c>
      <c r="L433" s="120"/>
      <c r="M433" s="198"/>
      <c r="T433" s="199"/>
      <c r="AT433" s="112" t="s">
        <v>865</v>
      </c>
      <c r="AU433" s="112" t="s">
        <v>240</v>
      </c>
    </row>
    <row r="434" spans="2:65" s="119" customFormat="1" x14ac:dyDescent="0.25">
      <c r="B434" s="120"/>
      <c r="D434" s="200" t="s">
        <v>867</v>
      </c>
      <c r="F434" s="472" t="s">
        <v>1868</v>
      </c>
      <c r="L434" s="120"/>
      <c r="M434" s="198"/>
      <c r="T434" s="199"/>
      <c r="AT434" s="112" t="s">
        <v>867</v>
      </c>
      <c r="AU434" s="112" t="s">
        <v>240</v>
      </c>
    </row>
    <row r="435" spans="2:65" s="202" customFormat="1" ht="11.25" x14ac:dyDescent="0.25">
      <c r="B435" s="203"/>
      <c r="D435" s="196" t="s">
        <v>869</v>
      </c>
      <c r="E435" s="204" t="s">
        <v>792</v>
      </c>
      <c r="F435" s="205" t="s">
        <v>6533</v>
      </c>
      <c r="H435" s="206">
        <v>3780</v>
      </c>
      <c r="L435" s="203"/>
      <c r="M435" s="207"/>
      <c r="T435" s="208"/>
      <c r="AT435" s="204" t="s">
        <v>869</v>
      </c>
      <c r="AU435" s="204" t="s">
        <v>240</v>
      </c>
      <c r="AV435" s="202" t="s">
        <v>240</v>
      </c>
      <c r="AW435" s="202" t="s">
        <v>871</v>
      </c>
      <c r="AX435" s="202" t="s">
        <v>857</v>
      </c>
      <c r="AY435" s="204" t="s">
        <v>858</v>
      </c>
    </row>
    <row r="436" spans="2:65" s="119" customFormat="1" ht="33" customHeight="1" x14ac:dyDescent="0.25">
      <c r="B436" s="120"/>
      <c r="C436" s="418" t="s">
        <v>1366</v>
      </c>
      <c r="D436" s="418" t="s">
        <v>512</v>
      </c>
      <c r="E436" s="419" t="s">
        <v>1870</v>
      </c>
      <c r="F436" s="420" t="s">
        <v>1871</v>
      </c>
      <c r="G436" s="421" t="s">
        <v>66</v>
      </c>
      <c r="H436" s="422">
        <v>42</v>
      </c>
      <c r="I436" s="423"/>
      <c r="J436" s="423">
        <f>ROUND(I436*H436,2)</f>
        <v>0</v>
      </c>
      <c r="K436" s="420" t="s">
        <v>862</v>
      </c>
      <c r="L436" s="120"/>
      <c r="M436" s="190" t="s">
        <v>792</v>
      </c>
      <c r="N436" s="191" t="s">
        <v>809</v>
      </c>
      <c r="O436" s="192">
        <v>6.9000000000000006E-2</v>
      </c>
      <c r="P436" s="192">
        <f>O436*H436</f>
        <v>2.8980000000000001</v>
      </c>
      <c r="Q436" s="192">
        <v>0</v>
      </c>
      <c r="R436" s="192">
        <f>Q436*H436</f>
        <v>0</v>
      </c>
      <c r="S436" s="192">
        <v>0</v>
      </c>
      <c r="T436" s="193">
        <f>S436*H436</f>
        <v>0</v>
      </c>
      <c r="AR436" s="194" t="s">
        <v>863</v>
      </c>
      <c r="AT436" s="194" t="s">
        <v>512</v>
      </c>
      <c r="AU436" s="194" t="s">
        <v>240</v>
      </c>
      <c r="AY436" s="112" t="s">
        <v>858</v>
      </c>
      <c r="BE436" s="195">
        <f>IF(N436="základní",J436,0)</f>
        <v>0</v>
      </c>
      <c r="BF436" s="195">
        <f>IF(N436="snížená",J436,0)</f>
        <v>0</v>
      </c>
      <c r="BG436" s="195">
        <f>IF(N436="zákl. přenesená",J436,0)</f>
        <v>0</v>
      </c>
      <c r="BH436" s="195">
        <f>IF(N436="sníž. přenesená",J436,0)</f>
        <v>0</v>
      </c>
      <c r="BI436" s="195">
        <f>IF(N436="nulová",J436,0)</f>
        <v>0</v>
      </c>
      <c r="BJ436" s="112" t="s">
        <v>544</v>
      </c>
      <c r="BK436" s="195">
        <f>ROUND(I436*H436,2)</f>
        <v>0</v>
      </c>
      <c r="BL436" s="112" t="s">
        <v>863</v>
      </c>
      <c r="BM436" s="194" t="s">
        <v>4017</v>
      </c>
    </row>
    <row r="437" spans="2:65" s="119" customFormat="1" ht="29.25" x14ac:dyDescent="0.25">
      <c r="B437" s="120"/>
      <c r="D437" s="196" t="s">
        <v>865</v>
      </c>
      <c r="F437" s="197" t="s">
        <v>1873</v>
      </c>
      <c r="L437" s="120"/>
      <c r="M437" s="198"/>
      <c r="T437" s="199"/>
      <c r="AT437" s="112" t="s">
        <v>865</v>
      </c>
      <c r="AU437" s="112" t="s">
        <v>240</v>
      </c>
    </row>
    <row r="438" spans="2:65" s="119" customFormat="1" x14ac:dyDescent="0.25">
      <c r="B438" s="120"/>
      <c r="D438" s="200" t="s">
        <v>867</v>
      </c>
      <c r="F438" s="472" t="s">
        <v>1874</v>
      </c>
      <c r="L438" s="120"/>
      <c r="M438" s="198"/>
      <c r="T438" s="199"/>
      <c r="AT438" s="112" t="s">
        <v>867</v>
      </c>
      <c r="AU438" s="112" t="s">
        <v>240</v>
      </c>
    </row>
    <row r="439" spans="2:65" s="119" customFormat="1" ht="16.5" customHeight="1" x14ac:dyDescent="0.25">
      <c r="B439" s="120"/>
      <c r="C439" s="418" t="s">
        <v>1375</v>
      </c>
      <c r="D439" s="418" t="s">
        <v>512</v>
      </c>
      <c r="E439" s="419" t="s">
        <v>1876</v>
      </c>
      <c r="F439" s="420" t="s">
        <v>1877</v>
      </c>
      <c r="G439" s="421" t="s">
        <v>66</v>
      </c>
      <c r="H439" s="422">
        <v>42</v>
      </c>
      <c r="I439" s="423"/>
      <c r="J439" s="423">
        <f>ROUND(I439*H439,2)</f>
        <v>0</v>
      </c>
      <c r="K439" s="420" t="s">
        <v>862</v>
      </c>
      <c r="L439" s="120"/>
      <c r="M439" s="190" t="s">
        <v>792</v>
      </c>
      <c r="N439" s="191" t="s">
        <v>809</v>
      </c>
      <c r="O439" s="192">
        <v>4.9000000000000002E-2</v>
      </c>
      <c r="P439" s="192">
        <f>O439*H439</f>
        <v>2.0580000000000003</v>
      </c>
      <c r="Q439" s="192">
        <v>0</v>
      </c>
      <c r="R439" s="192">
        <f>Q439*H439</f>
        <v>0</v>
      </c>
      <c r="S439" s="192">
        <v>0</v>
      </c>
      <c r="T439" s="193">
        <f>S439*H439</f>
        <v>0</v>
      </c>
      <c r="AR439" s="194" t="s">
        <v>863</v>
      </c>
      <c r="AT439" s="194" t="s">
        <v>512</v>
      </c>
      <c r="AU439" s="194" t="s">
        <v>240</v>
      </c>
      <c r="AY439" s="112" t="s">
        <v>858</v>
      </c>
      <c r="BE439" s="195">
        <f>IF(N439="základní",J439,0)</f>
        <v>0</v>
      </c>
      <c r="BF439" s="195">
        <f>IF(N439="snížená",J439,0)</f>
        <v>0</v>
      </c>
      <c r="BG439" s="195">
        <f>IF(N439="zákl. přenesená",J439,0)</f>
        <v>0</v>
      </c>
      <c r="BH439" s="195">
        <f>IF(N439="sníž. přenesená",J439,0)</f>
        <v>0</v>
      </c>
      <c r="BI439" s="195">
        <f>IF(N439="nulová",J439,0)</f>
        <v>0</v>
      </c>
      <c r="BJ439" s="112" t="s">
        <v>544</v>
      </c>
      <c r="BK439" s="195">
        <f>ROUND(I439*H439,2)</f>
        <v>0</v>
      </c>
      <c r="BL439" s="112" t="s">
        <v>863</v>
      </c>
      <c r="BM439" s="194" t="s">
        <v>4018</v>
      </c>
    </row>
    <row r="440" spans="2:65" s="119" customFormat="1" ht="19.5" x14ac:dyDescent="0.25">
      <c r="B440" s="120"/>
      <c r="D440" s="196" t="s">
        <v>865</v>
      </c>
      <c r="F440" s="197" t="s">
        <v>1879</v>
      </c>
      <c r="L440" s="120"/>
      <c r="M440" s="198"/>
      <c r="T440" s="199"/>
      <c r="AT440" s="112" t="s">
        <v>865</v>
      </c>
      <c r="AU440" s="112" t="s">
        <v>240</v>
      </c>
    </row>
    <row r="441" spans="2:65" s="119" customFormat="1" x14ac:dyDescent="0.25">
      <c r="B441" s="120"/>
      <c r="D441" s="200" t="s">
        <v>867</v>
      </c>
      <c r="F441" s="472" t="s">
        <v>1880</v>
      </c>
      <c r="L441" s="120"/>
      <c r="M441" s="198"/>
      <c r="T441" s="199"/>
      <c r="AT441" s="112" t="s">
        <v>867</v>
      </c>
      <c r="AU441" s="112" t="s">
        <v>240</v>
      </c>
    </row>
    <row r="442" spans="2:65" s="202" customFormat="1" ht="11.25" x14ac:dyDescent="0.25">
      <c r="B442" s="203"/>
      <c r="D442" s="196" t="s">
        <v>869</v>
      </c>
      <c r="E442" s="204" t="s">
        <v>792</v>
      </c>
      <c r="F442" s="205" t="s">
        <v>4015</v>
      </c>
      <c r="H442" s="206">
        <v>42</v>
      </c>
      <c r="L442" s="203"/>
      <c r="M442" s="207"/>
      <c r="T442" s="208"/>
      <c r="AT442" s="204" t="s">
        <v>869</v>
      </c>
      <c r="AU442" s="204" t="s">
        <v>240</v>
      </c>
      <c r="AV442" s="202" t="s">
        <v>240</v>
      </c>
      <c r="AW442" s="202" t="s">
        <v>871</v>
      </c>
      <c r="AX442" s="202" t="s">
        <v>857</v>
      </c>
      <c r="AY442" s="204" t="s">
        <v>858</v>
      </c>
    </row>
    <row r="443" spans="2:65" s="119" customFormat="1" ht="16.5" customHeight="1" x14ac:dyDescent="0.25">
      <c r="B443" s="120"/>
      <c r="C443" s="418" t="s">
        <v>1385</v>
      </c>
      <c r="D443" s="418" t="s">
        <v>512</v>
      </c>
      <c r="E443" s="419" t="s">
        <v>1882</v>
      </c>
      <c r="F443" s="420" t="s">
        <v>1883</v>
      </c>
      <c r="G443" s="421" t="s">
        <v>66</v>
      </c>
      <c r="H443" s="422">
        <v>3780</v>
      </c>
      <c r="I443" s="423"/>
      <c r="J443" s="423">
        <f>ROUND(I443*H443,2)</f>
        <v>0</v>
      </c>
      <c r="K443" s="420" t="s">
        <v>862</v>
      </c>
      <c r="L443" s="120"/>
      <c r="M443" s="190" t="s">
        <v>792</v>
      </c>
      <c r="N443" s="191" t="s">
        <v>809</v>
      </c>
      <c r="O443" s="192">
        <v>0</v>
      </c>
      <c r="P443" s="192">
        <f>O443*H443</f>
        <v>0</v>
      </c>
      <c r="Q443" s="192">
        <v>0</v>
      </c>
      <c r="R443" s="192">
        <f>Q443*H443</f>
        <v>0</v>
      </c>
      <c r="S443" s="192">
        <v>0</v>
      </c>
      <c r="T443" s="193">
        <f>S443*H443</f>
        <v>0</v>
      </c>
      <c r="AR443" s="194" t="s">
        <v>863</v>
      </c>
      <c r="AT443" s="194" t="s">
        <v>512</v>
      </c>
      <c r="AU443" s="194" t="s">
        <v>240</v>
      </c>
      <c r="AY443" s="112" t="s">
        <v>858</v>
      </c>
      <c r="BE443" s="195">
        <f>IF(N443="základní",J443,0)</f>
        <v>0</v>
      </c>
      <c r="BF443" s="195">
        <f>IF(N443="snížená",J443,0)</f>
        <v>0</v>
      </c>
      <c r="BG443" s="195">
        <f>IF(N443="zákl. přenesená",J443,0)</f>
        <v>0</v>
      </c>
      <c r="BH443" s="195">
        <f>IF(N443="sníž. přenesená",J443,0)</f>
        <v>0</v>
      </c>
      <c r="BI443" s="195">
        <f>IF(N443="nulová",J443,0)</f>
        <v>0</v>
      </c>
      <c r="BJ443" s="112" t="s">
        <v>544</v>
      </c>
      <c r="BK443" s="195">
        <f>ROUND(I443*H443,2)</f>
        <v>0</v>
      </c>
      <c r="BL443" s="112" t="s">
        <v>863</v>
      </c>
      <c r="BM443" s="194" t="s">
        <v>4019</v>
      </c>
    </row>
    <row r="444" spans="2:65" s="119" customFormat="1" ht="19.5" x14ac:dyDescent="0.25">
      <c r="B444" s="120"/>
      <c r="D444" s="196" t="s">
        <v>865</v>
      </c>
      <c r="F444" s="197" t="s">
        <v>1885</v>
      </c>
      <c r="L444" s="120"/>
      <c r="M444" s="198"/>
      <c r="T444" s="199"/>
      <c r="AT444" s="112" t="s">
        <v>865</v>
      </c>
      <c r="AU444" s="112" t="s">
        <v>240</v>
      </c>
    </row>
    <row r="445" spans="2:65" s="119" customFormat="1" x14ac:dyDescent="0.25">
      <c r="B445" s="120"/>
      <c r="D445" s="200" t="s">
        <v>867</v>
      </c>
      <c r="F445" s="472" t="s">
        <v>1886</v>
      </c>
      <c r="L445" s="120"/>
      <c r="M445" s="198"/>
      <c r="T445" s="199"/>
      <c r="AT445" s="112" t="s">
        <v>867</v>
      </c>
      <c r="AU445" s="112" t="s">
        <v>240</v>
      </c>
    </row>
    <row r="446" spans="2:65" s="202" customFormat="1" ht="11.25" x14ac:dyDescent="0.25">
      <c r="B446" s="203"/>
      <c r="D446" s="196" t="s">
        <v>869</v>
      </c>
      <c r="E446" s="204" t="s">
        <v>792</v>
      </c>
      <c r="F446" s="205" t="s">
        <v>6533</v>
      </c>
      <c r="H446" s="206">
        <v>3780</v>
      </c>
      <c r="L446" s="203"/>
      <c r="M446" s="207"/>
      <c r="T446" s="208"/>
      <c r="AT446" s="204" t="s">
        <v>869</v>
      </c>
      <c r="AU446" s="204" t="s">
        <v>240</v>
      </c>
      <c r="AV446" s="202" t="s">
        <v>240</v>
      </c>
      <c r="AW446" s="202" t="s">
        <v>871</v>
      </c>
      <c r="AX446" s="202" t="s">
        <v>857</v>
      </c>
      <c r="AY446" s="204" t="s">
        <v>858</v>
      </c>
    </row>
    <row r="447" spans="2:65" s="119" customFormat="1" ht="21.75" customHeight="1" x14ac:dyDescent="0.25">
      <c r="B447" s="120"/>
      <c r="C447" s="418" t="s">
        <v>692</v>
      </c>
      <c r="D447" s="418" t="s">
        <v>512</v>
      </c>
      <c r="E447" s="419" t="s">
        <v>1888</v>
      </c>
      <c r="F447" s="420" t="s">
        <v>1889</v>
      </c>
      <c r="G447" s="421" t="s">
        <v>66</v>
      </c>
      <c r="H447" s="422">
        <v>42</v>
      </c>
      <c r="I447" s="423"/>
      <c r="J447" s="423">
        <f>ROUND(I447*H447,2)</f>
        <v>0</v>
      </c>
      <c r="K447" s="420" t="s">
        <v>862</v>
      </c>
      <c r="L447" s="120"/>
      <c r="M447" s="190" t="s">
        <v>792</v>
      </c>
      <c r="N447" s="191" t="s">
        <v>809</v>
      </c>
      <c r="O447" s="192">
        <v>3.3000000000000002E-2</v>
      </c>
      <c r="P447" s="192">
        <f>O447*H447</f>
        <v>1.3860000000000001</v>
      </c>
      <c r="Q447" s="192">
        <v>0</v>
      </c>
      <c r="R447" s="192">
        <f>Q447*H447</f>
        <v>0</v>
      </c>
      <c r="S447" s="192">
        <v>0</v>
      </c>
      <c r="T447" s="193">
        <f>S447*H447</f>
        <v>0</v>
      </c>
      <c r="AR447" s="194" t="s">
        <v>863</v>
      </c>
      <c r="AT447" s="194" t="s">
        <v>512</v>
      </c>
      <c r="AU447" s="194" t="s">
        <v>240</v>
      </c>
      <c r="AY447" s="112" t="s">
        <v>858</v>
      </c>
      <c r="BE447" s="195">
        <f>IF(N447="základní",J447,0)</f>
        <v>0</v>
      </c>
      <c r="BF447" s="195">
        <f>IF(N447="snížená",J447,0)</f>
        <v>0</v>
      </c>
      <c r="BG447" s="195">
        <f>IF(N447="zákl. přenesená",J447,0)</f>
        <v>0</v>
      </c>
      <c r="BH447" s="195">
        <f>IF(N447="sníž. přenesená",J447,0)</f>
        <v>0</v>
      </c>
      <c r="BI447" s="195">
        <f>IF(N447="nulová",J447,0)</f>
        <v>0</v>
      </c>
      <c r="BJ447" s="112" t="s">
        <v>544</v>
      </c>
      <c r="BK447" s="195">
        <f>ROUND(I447*H447,2)</f>
        <v>0</v>
      </c>
      <c r="BL447" s="112" t="s">
        <v>863</v>
      </c>
      <c r="BM447" s="194" t="s">
        <v>4020</v>
      </c>
    </row>
    <row r="448" spans="2:65" s="119" customFormat="1" ht="19.5" x14ac:dyDescent="0.25">
      <c r="B448" s="120"/>
      <c r="D448" s="196" t="s">
        <v>865</v>
      </c>
      <c r="F448" s="197" t="s">
        <v>1891</v>
      </c>
      <c r="L448" s="120"/>
      <c r="M448" s="198"/>
      <c r="T448" s="199"/>
      <c r="AT448" s="112" t="s">
        <v>865</v>
      </c>
      <c r="AU448" s="112" t="s">
        <v>240</v>
      </c>
    </row>
    <row r="449" spans="2:65" s="119" customFormat="1" x14ac:dyDescent="0.25">
      <c r="B449" s="120"/>
      <c r="D449" s="200" t="s">
        <v>867</v>
      </c>
      <c r="F449" s="472" t="s">
        <v>1892</v>
      </c>
      <c r="L449" s="120"/>
      <c r="M449" s="198"/>
      <c r="T449" s="199"/>
      <c r="AT449" s="112" t="s">
        <v>867</v>
      </c>
      <c r="AU449" s="112" t="s">
        <v>240</v>
      </c>
    </row>
    <row r="450" spans="2:65" s="119" customFormat="1" ht="37.9" customHeight="1" x14ac:dyDescent="0.25">
      <c r="B450" s="120"/>
      <c r="C450" s="418" t="s">
        <v>1396</v>
      </c>
      <c r="D450" s="418" t="s">
        <v>512</v>
      </c>
      <c r="E450" s="419" t="s">
        <v>1913</v>
      </c>
      <c r="F450" s="420" t="s">
        <v>1914</v>
      </c>
      <c r="G450" s="421" t="s">
        <v>66</v>
      </c>
      <c r="H450" s="422">
        <v>73.784999999999997</v>
      </c>
      <c r="I450" s="423"/>
      <c r="J450" s="423">
        <f>ROUND(I450*H450,2)</f>
        <v>0</v>
      </c>
      <c r="K450" s="420" t="s">
        <v>862</v>
      </c>
      <c r="L450" s="120"/>
      <c r="M450" s="190" t="s">
        <v>792</v>
      </c>
      <c r="N450" s="191" t="s">
        <v>809</v>
      </c>
      <c r="O450" s="192">
        <v>0.126</v>
      </c>
      <c r="P450" s="192">
        <f>O450*H450</f>
        <v>9.2969100000000005</v>
      </c>
      <c r="Q450" s="192">
        <v>0</v>
      </c>
      <c r="R450" s="192">
        <f>Q450*H450</f>
        <v>0</v>
      </c>
      <c r="S450" s="192">
        <v>0</v>
      </c>
      <c r="T450" s="193">
        <f>S450*H450</f>
        <v>0</v>
      </c>
      <c r="AR450" s="194" t="s">
        <v>863</v>
      </c>
      <c r="AT450" s="194" t="s">
        <v>512</v>
      </c>
      <c r="AU450" s="194" t="s">
        <v>240</v>
      </c>
      <c r="AY450" s="112" t="s">
        <v>858</v>
      </c>
      <c r="BE450" s="195">
        <f>IF(N450="základní",J450,0)</f>
        <v>0</v>
      </c>
      <c r="BF450" s="195">
        <f>IF(N450="snížená",J450,0)</f>
        <v>0</v>
      </c>
      <c r="BG450" s="195">
        <f>IF(N450="zákl. přenesená",J450,0)</f>
        <v>0</v>
      </c>
      <c r="BH450" s="195">
        <f>IF(N450="sníž. přenesená",J450,0)</f>
        <v>0</v>
      </c>
      <c r="BI450" s="195">
        <f>IF(N450="nulová",J450,0)</f>
        <v>0</v>
      </c>
      <c r="BJ450" s="112" t="s">
        <v>544</v>
      </c>
      <c r="BK450" s="195">
        <f>ROUND(I450*H450,2)</f>
        <v>0</v>
      </c>
      <c r="BL450" s="112" t="s">
        <v>863</v>
      </c>
      <c r="BM450" s="194" t="s">
        <v>4021</v>
      </c>
    </row>
    <row r="451" spans="2:65" s="119" customFormat="1" ht="19.5" x14ac:dyDescent="0.25">
      <c r="B451" s="120"/>
      <c r="D451" s="196" t="s">
        <v>865</v>
      </c>
      <c r="F451" s="197" t="s">
        <v>1916</v>
      </c>
      <c r="L451" s="120"/>
      <c r="M451" s="198"/>
      <c r="T451" s="199"/>
      <c r="AT451" s="112" t="s">
        <v>865</v>
      </c>
      <c r="AU451" s="112" t="s">
        <v>240</v>
      </c>
    </row>
    <row r="452" spans="2:65" s="119" customFormat="1" x14ac:dyDescent="0.25">
      <c r="B452" s="120"/>
      <c r="D452" s="200" t="s">
        <v>867</v>
      </c>
      <c r="F452" s="472" t="s">
        <v>1917</v>
      </c>
      <c r="L452" s="120"/>
      <c r="M452" s="198"/>
      <c r="T452" s="199"/>
      <c r="AT452" s="112" t="s">
        <v>867</v>
      </c>
      <c r="AU452" s="112" t="s">
        <v>240</v>
      </c>
    </row>
    <row r="453" spans="2:65" s="209" customFormat="1" ht="11.25" x14ac:dyDescent="0.25">
      <c r="B453" s="210"/>
      <c r="D453" s="196" t="s">
        <v>869</v>
      </c>
      <c r="E453" s="211" t="s">
        <v>792</v>
      </c>
      <c r="F453" s="212" t="s">
        <v>1918</v>
      </c>
      <c r="H453" s="211" t="s">
        <v>792</v>
      </c>
      <c r="L453" s="210"/>
      <c r="M453" s="213"/>
      <c r="T453" s="214"/>
      <c r="AT453" s="211" t="s">
        <v>869</v>
      </c>
      <c r="AU453" s="211" t="s">
        <v>240</v>
      </c>
      <c r="AV453" s="209" t="s">
        <v>544</v>
      </c>
      <c r="AW453" s="209" t="s">
        <v>871</v>
      </c>
      <c r="AX453" s="209" t="s">
        <v>857</v>
      </c>
      <c r="AY453" s="211" t="s">
        <v>858</v>
      </c>
    </row>
    <row r="454" spans="2:65" s="202" customFormat="1" ht="11.25" x14ac:dyDescent="0.25">
      <c r="B454" s="203"/>
      <c r="D454" s="196" t="s">
        <v>869</v>
      </c>
      <c r="E454" s="204" t="s">
        <v>792</v>
      </c>
      <c r="F454" s="205" t="s">
        <v>4022</v>
      </c>
      <c r="H454" s="206">
        <v>39.75</v>
      </c>
      <c r="L454" s="203"/>
      <c r="M454" s="207"/>
      <c r="T454" s="208"/>
      <c r="AT454" s="204" t="s">
        <v>869</v>
      </c>
      <c r="AU454" s="204" t="s">
        <v>240</v>
      </c>
      <c r="AV454" s="202" t="s">
        <v>240</v>
      </c>
      <c r="AW454" s="202" t="s">
        <v>871</v>
      </c>
      <c r="AX454" s="202" t="s">
        <v>857</v>
      </c>
      <c r="AY454" s="204" t="s">
        <v>858</v>
      </c>
    </row>
    <row r="455" spans="2:65" s="202" customFormat="1" ht="11.25" x14ac:dyDescent="0.25">
      <c r="B455" s="203"/>
      <c r="D455" s="196" t="s">
        <v>869</v>
      </c>
      <c r="E455" s="204" t="s">
        <v>792</v>
      </c>
      <c r="F455" s="205" t="s">
        <v>4023</v>
      </c>
      <c r="H455" s="206">
        <v>34.034999999999997</v>
      </c>
      <c r="L455" s="203"/>
      <c r="M455" s="207"/>
      <c r="T455" s="208"/>
      <c r="AT455" s="204" t="s">
        <v>869</v>
      </c>
      <c r="AU455" s="204" t="s">
        <v>240</v>
      </c>
      <c r="AV455" s="202" t="s">
        <v>240</v>
      </c>
      <c r="AW455" s="202" t="s">
        <v>871</v>
      </c>
      <c r="AX455" s="202" t="s">
        <v>857</v>
      </c>
      <c r="AY455" s="204" t="s">
        <v>858</v>
      </c>
    </row>
    <row r="456" spans="2:65" s="119" customFormat="1" ht="24.2" customHeight="1" x14ac:dyDescent="0.25">
      <c r="B456" s="120"/>
      <c r="C456" s="418" t="s">
        <v>1402</v>
      </c>
      <c r="D456" s="418" t="s">
        <v>512</v>
      </c>
      <c r="E456" s="419" t="s">
        <v>157</v>
      </c>
      <c r="F456" s="420" t="s">
        <v>158</v>
      </c>
      <c r="G456" s="421" t="s">
        <v>66</v>
      </c>
      <c r="H456" s="422">
        <v>73.784999999999997</v>
      </c>
      <c r="I456" s="423"/>
      <c r="J456" s="423">
        <f>ROUND(I456*H456,2)</f>
        <v>0</v>
      </c>
      <c r="K456" s="420" t="s">
        <v>862</v>
      </c>
      <c r="L456" s="120"/>
      <c r="M456" s="190" t="s">
        <v>792</v>
      </c>
      <c r="N456" s="191" t="s">
        <v>809</v>
      </c>
      <c r="O456" s="192">
        <v>0.308</v>
      </c>
      <c r="P456" s="192">
        <f>O456*H456</f>
        <v>22.72578</v>
      </c>
      <c r="Q456" s="192">
        <v>4.0000000000000003E-5</v>
      </c>
      <c r="R456" s="192">
        <f>Q456*H456</f>
        <v>2.9514000000000003E-3</v>
      </c>
      <c r="S456" s="192">
        <v>0</v>
      </c>
      <c r="T456" s="193">
        <f>S456*H456</f>
        <v>0</v>
      </c>
      <c r="AR456" s="194" t="s">
        <v>863</v>
      </c>
      <c r="AT456" s="194" t="s">
        <v>512</v>
      </c>
      <c r="AU456" s="194" t="s">
        <v>240</v>
      </c>
      <c r="AY456" s="112" t="s">
        <v>858</v>
      </c>
      <c r="BE456" s="195">
        <f>IF(N456="základní",J456,0)</f>
        <v>0</v>
      </c>
      <c r="BF456" s="195">
        <f>IF(N456="snížená",J456,0)</f>
        <v>0</v>
      </c>
      <c r="BG456" s="195">
        <f>IF(N456="zákl. přenesená",J456,0)</f>
        <v>0</v>
      </c>
      <c r="BH456" s="195">
        <f>IF(N456="sníž. přenesená",J456,0)</f>
        <v>0</v>
      </c>
      <c r="BI456" s="195">
        <f>IF(N456="nulová",J456,0)</f>
        <v>0</v>
      </c>
      <c r="BJ456" s="112" t="s">
        <v>544</v>
      </c>
      <c r="BK456" s="195">
        <f>ROUND(I456*H456,2)</f>
        <v>0</v>
      </c>
      <c r="BL456" s="112" t="s">
        <v>863</v>
      </c>
      <c r="BM456" s="194" t="s">
        <v>4024</v>
      </c>
    </row>
    <row r="457" spans="2:65" s="119" customFormat="1" ht="19.5" x14ac:dyDescent="0.25">
      <c r="B457" s="120"/>
      <c r="D457" s="196" t="s">
        <v>865</v>
      </c>
      <c r="F457" s="197" t="s">
        <v>1922</v>
      </c>
      <c r="L457" s="120"/>
      <c r="M457" s="198"/>
      <c r="T457" s="199"/>
      <c r="AT457" s="112" t="s">
        <v>865</v>
      </c>
      <c r="AU457" s="112" t="s">
        <v>240</v>
      </c>
    </row>
    <row r="458" spans="2:65" s="119" customFormat="1" x14ac:dyDescent="0.25">
      <c r="B458" s="120"/>
      <c r="D458" s="200" t="s">
        <v>867</v>
      </c>
      <c r="F458" s="472" t="s">
        <v>1923</v>
      </c>
      <c r="L458" s="120"/>
      <c r="M458" s="198"/>
      <c r="T458" s="199"/>
      <c r="AT458" s="112" t="s">
        <v>867</v>
      </c>
      <c r="AU458" s="112" t="s">
        <v>240</v>
      </c>
    </row>
    <row r="459" spans="2:65" s="209" customFormat="1" ht="11.25" x14ac:dyDescent="0.25">
      <c r="B459" s="210"/>
      <c r="D459" s="196" t="s">
        <v>869</v>
      </c>
      <c r="E459" s="211" t="s">
        <v>792</v>
      </c>
      <c r="F459" s="212" t="s">
        <v>1918</v>
      </c>
      <c r="H459" s="211" t="s">
        <v>792</v>
      </c>
      <c r="L459" s="210"/>
      <c r="M459" s="213"/>
      <c r="T459" s="214"/>
      <c r="AT459" s="211" t="s">
        <v>869</v>
      </c>
      <c r="AU459" s="211" t="s">
        <v>240</v>
      </c>
      <c r="AV459" s="209" t="s">
        <v>544</v>
      </c>
      <c r="AW459" s="209" t="s">
        <v>871</v>
      </c>
      <c r="AX459" s="209" t="s">
        <v>857</v>
      </c>
      <c r="AY459" s="211" t="s">
        <v>858</v>
      </c>
    </row>
    <row r="460" spans="2:65" s="202" customFormat="1" ht="11.25" x14ac:dyDescent="0.25">
      <c r="B460" s="203"/>
      <c r="D460" s="196" t="s">
        <v>869</v>
      </c>
      <c r="E460" s="204" t="s">
        <v>792</v>
      </c>
      <c r="F460" s="205" t="s">
        <v>4022</v>
      </c>
      <c r="H460" s="206">
        <v>39.75</v>
      </c>
      <c r="L460" s="203"/>
      <c r="M460" s="207"/>
      <c r="T460" s="208"/>
      <c r="AT460" s="204" t="s">
        <v>869</v>
      </c>
      <c r="AU460" s="204" t="s">
        <v>240</v>
      </c>
      <c r="AV460" s="202" t="s">
        <v>240</v>
      </c>
      <c r="AW460" s="202" t="s">
        <v>871</v>
      </c>
      <c r="AX460" s="202" t="s">
        <v>857</v>
      </c>
      <c r="AY460" s="204" t="s">
        <v>858</v>
      </c>
    </row>
    <row r="461" spans="2:65" s="202" customFormat="1" ht="11.25" x14ac:dyDescent="0.25">
      <c r="B461" s="203"/>
      <c r="D461" s="196" t="s">
        <v>869</v>
      </c>
      <c r="E461" s="204" t="s">
        <v>792</v>
      </c>
      <c r="F461" s="205" t="s">
        <v>4023</v>
      </c>
      <c r="H461" s="206">
        <v>34.034999999999997</v>
      </c>
      <c r="L461" s="203"/>
      <c r="M461" s="207"/>
      <c r="T461" s="208"/>
      <c r="AT461" s="204" t="s">
        <v>869</v>
      </c>
      <c r="AU461" s="204" t="s">
        <v>240</v>
      </c>
      <c r="AV461" s="202" t="s">
        <v>240</v>
      </c>
      <c r="AW461" s="202" t="s">
        <v>871</v>
      </c>
      <c r="AX461" s="202" t="s">
        <v>857</v>
      </c>
      <c r="AY461" s="204" t="s">
        <v>858</v>
      </c>
    </row>
    <row r="462" spans="2:65" s="119" customFormat="1" ht="24.2" customHeight="1" x14ac:dyDescent="0.25">
      <c r="B462" s="120"/>
      <c r="C462" s="418" t="s">
        <v>1408</v>
      </c>
      <c r="D462" s="418" t="s">
        <v>512</v>
      </c>
      <c r="E462" s="419" t="s">
        <v>238</v>
      </c>
      <c r="F462" s="420" t="s">
        <v>239</v>
      </c>
      <c r="G462" s="421" t="s">
        <v>51</v>
      </c>
      <c r="H462" s="422">
        <v>6.3</v>
      </c>
      <c r="I462" s="423"/>
      <c r="J462" s="423">
        <f>ROUND(I462*H462,2)</f>
        <v>0</v>
      </c>
      <c r="K462" s="420" t="s">
        <v>862</v>
      </c>
      <c r="L462" s="120"/>
      <c r="M462" s="190" t="s">
        <v>792</v>
      </c>
      <c r="N462" s="191" t="s">
        <v>809</v>
      </c>
      <c r="O462" s="192">
        <v>1.52</v>
      </c>
      <c r="P462" s="192">
        <f>O462*H462</f>
        <v>9.5760000000000005</v>
      </c>
      <c r="Q462" s="192">
        <v>0</v>
      </c>
      <c r="R462" s="192">
        <f>Q462*H462</f>
        <v>0</v>
      </c>
      <c r="S462" s="192">
        <v>1.8</v>
      </c>
      <c r="T462" s="193">
        <f>S462*H462</f>
        <v>11.34</v>
      </c>
      <c r="AR462" s="194" t="s">
        <v>863</v>
      </c>
      <c r="AT462" s="194" t="s">
        <v>512</v>
      </c>
      <c r="AU462" s="194" t="s">
        <v>240</v>
      </c>
      <c r="AY462" s="112" t="s">
        <v>858</v>
      </c>
      <c r="BE462" s="195">
        <f>IF(N462="základní",J462,0)</f>
        <v>0</v>
      </c>
      <c r="BF462" s="195">
        <f>IF(N462="snížená",J462,0)</f>
        <v>0</v>
      </c>
      <c r="BG462" s="195">
        <f>IF(N462="zákl. přenesená",J462,0)</f>
        <v>0</v>
      </c>
      <c r="BH462" s="195">
        <f>IF(N462="sníž. přenesená",J462,0)</f>
        <v>0</v>
      </c>
      <c r="BI462" s="195">
        <f>IF(N462="nulová",J462,0)</f>
        <v>0</v>
      </c>
      <c r="BJ462" s="112" t="s">
        <v>544</v>
      </c>
      <c r="BK462" s="195">
        <f>ROUND(I462*H462,2)</f>
        <v>0</v>
      </c>
      <c r="BL462" s="112" t="s">
        <v>863</v>
      </c>
      <c r="BM462" s="194" t="s">
        <v>4025</v>
      </c>
    </row>
    <row r="463" spans="2:65" s="119" customFormat="1" ht="29.25" x14ac:dyDescent="0.25">
      <c r="B463" s="120"/>
      <c r="D463" s="196" t="s">
        <v>865</v>
      </c>
      <c r="F463" s="197" t="s">
        <v>4026</v>
      </c>
      <c r="L463" s="120"/>
      <c r="M463" s="198"/>
      <c r="T463" s="199"/>
      <c r="AT463" s="112" t="s">
        <v>865</v>
      </c>
      <c r="AU463" s="112" t="s">
        <v>240</v>
      </c>
    </row>
    <row r="464" spans="2:65" s="119" customFormat="1" x14ac:dyDescent="0.25">
      <c r="B464" s="120"/>
      <c r="D464" s="200" t="s">
        <v>867</v>
      </c>
      <c r="F464" s="472" t="s">
        <v>4027</v>
      </c>
      <c r="L464" s="120"/>
      <c r="M464" s="198"/>
      <c r="T464" s="199"/>
      <c r="AT464" s="112" t="s">
        <v>867</v>
      </c>
      <c r="AU464" s="112" t="s">
        <v>240</v>
      </c>
    </row>
    <row r="465" spans="2:65" s="202" customFormat="1" ht="11.25" x14ac:dyDescent="0.25">
      <c r="B465" s="203"/>
      <c r="D465" s="196" t="s">
        <v>869</v>
      </c>
      <c r="E465" s="204" t="s">
        <v>792</v>
      </c>
      <c r="F465" s="205" t="s">
        <v>4028</v>
      </c>
      <c r="H465" s="206">
        <v>6.3</v>
      </c>
      <c r="L465" s="203"/>
      <c r="M465" s="207"/>
      <c r="T465" s="208"/>
      <c r="AT465" s="204" t="s">
        <v>869</v>
      </c>
      <c r="AU465" s="204" t="s">
        <v>240</v>
      </c>
      <c r="AV465" s="202" t="s">
        <v>240</v>
      </c>
      <c r="AW465" s="202" t="s">
        <v>871</v>
      </c>
      <c r="AX465" s="202" t="s">
        <v>857</v>
      </c>
      <c r="AY465" s="204" t="s">
        <v>858</v>
      </c>
    </row>
    <row r="466" spans="2:65" s="119" customFormat="1" ht="24.2" customHeight="1" x14ac:dyDescent="0.25">
      <c r="B466" s="120"/>
      <c r="C466" s="418" t="s">
        <v>1415</v>
      </c>
      <c r="D466" s="418" t="s">
        <v>512</v>
      </c>
      <c r="E466" s="419" t="s">
        <v>4029</v>
      </c>
      <c r="F466" s="420" t="s">
        <v>4030</v>
      </c>
      <c r="G466" s="421" t="s">
        <v>51</v>
      </c>
      <c r="H466" s="422">
        <v>1.1000000000000001</v>
      </c>
      <c r="I466" s="423"/>
      <c r="J466" s="423">
        <f>ROUND(I466*H466,2)</f>
        <v>0</v>
      </c>
      <c r="K466" s="420" t="s">
        <v>862</v>
      </c>
      <c r="L466" s="120"/>
      <c r="M466" s="190" t="s">
        <v>792</v>
      </c>
      <c r="N466" s="191" t="s">
        <v>809</v>
      </c>
      <c r="O466" s="192">
        <v>3.6080000000000001</v>
      </c>
      <c r="P466" s="192">
        <f>O466*H466</f>
        <v>3.9688000000000003</v>
      </c>
      <c r="Q466" s="192">
        <v>0</v>
      </c>
      <c r="R466" s="192">
        <f>Q466*H466</f>
        <v>0</v>
      </c>
      <c r="S466" s="192">
        <v>1.8</v>
      </c>
      <c r="T466" s="193">
        <f>S466*H466</f>
        <v>1.9800000000000002</v>
      </c>
      <c r="AR466" s="194" t="s">
        <v>863</v>
      </c>
      <c r="AT466" s="194" t="s">
        <v>512</v>
      </c>
      <c r="AU466" s="194" t="s">
        <v>240</v>
      </c>
      <c r="AY466" s="112" t="s">
        <v>858</v>
      </c>
      <c r="BE466" s="195">
        <f>IF(N466="základní",J466,0)</f>
        <v>0</v>
      </c>
      <c r="BF466" s="195">
        <f>IF(N466="snížená",J466,0)</f>
        <v>0</v>
      </c>
      <c r="BG466" s="195">
        <f>IF(N466="zákl. přenesená",J466,0)</f>
        <v>0</v>
      </c>
      <c r="BH466" s="195">
        <f>IF(N466="sníž. přenesená",J466,0)</f>
        <v>0</v>
      </c>
      <c r="BI466" s="195">
        <f>IF(N466="nulová",J466,0)</f>
        <v>0</v>
      </c>
      <c r="BJ466" s="112" t="s">
        <v>544</v>
      </c>
      <c r="BK466" s="195">
        <f>ROUND(I466*H466,2)</f>
        <v>0</v>
      </c>
      <c r="BL466" s="112" t="s">
        <v>863</v>
      </c>
      <c r="BM466" s="194" t="s">
        <v>4031</v>
      </c>
    </row>
    <row r="467" spans="2:65" s="119" customFormat="1" ht="29.25" x14ac:dyDescent="0.25">
      <c r="B467" s="120"/>
      <c r="D467" s="196" t="s">
        <v>865</v>
      </c>
      <c r="F467" s="197" t="s">
        <v>4032</v>
      </c>
      <c r="L467" s="120"/>
      <c r="M467" s="198"/>
      <c r="T467" s="199"/>
      <c r="AT467" s="112" t="s">
        <v>865</v>
      </c>
      <c r="AU467" s="112" t="s">
        <v>240</v>
      </c>
    </row>
    <row r="468" spans="2:65" s="119" customFormat="1" x14ac:dyDescent="0.25">
      <c r="B468" s="120"/>
      <c r="D468" s="200" t="s">
        <v>867</v>
      </c>
      <c r="F468" s="472" t="s">
        <v>4033</v>
      </c>
      <c r="L468" s="120"/>
      <c r="M468" s="198"/>
      <c r="T468" s="199"/>
      <c r="AT468" s="112" t="s">
        <v>867</v>
      </c>
      <c r="AU468" s="112" t="s">
        <v>240</v>
      </c>
    </row>
    <row r="469" spans="2:65" s="202" customFormat="1" ht="22.5" x14ac:dyDescent="0.25">
      <c r="B469" s="203"/>
      <c r="D469" s="196" t="s">
        <v>869</v>
      </c>
      <c r="E469" s="204" t="s">
        <v>792</v>
      </c>
      <c r="F469" s="205" t="s">
        <v>4034</v>
      </c>
      <c r="H469" s="206">
        <v>1.1000000000000001</v>
      </c>
      <c r="L469" s="203"/>
      <c r="M469" s="207"/>
      <c r="T469" s="208"/>
      <c r="AT469" s="204" t="s">
        <v>869</v>
      </c>
      <c r="AU469" s="204" t="s">
        <v>240</v>
      </c>
      <c r="AV469" s="202" t="s">
        <v>240</v>
      </c>
      <c r="AW469" s="202" t="s">
        <v>871</v>
      </c>
      <c r="AX469" s="202" t="s">
        <v>857</v>
      </c>
      <c r="AY469" s="204" t="s">
        <v>858</v>
      </c>
    </row>
    <row r="470" spans="2:65" s="119" customFormat="1" ht="24.2" customHeight="1" x14ac:dyDescent="0.25">
      <c r="B470" s="120"/>
      <c r="C470" s="418" t="s">
        <v>1422</v>
      </c>
      <c r="D470" s="418" t="s">
        <v>512</v>
      </c>
      <c r="E470" s="419" t="s">
        <v>4035</v>
      </c>
      <c r="F470" s="420" t="s">
        <v>4036</v>
      </c>
      <c r="G470" s="421" t="s">
        <v>67</v>
      </c>
      <c r="H470" s="422">
        <v>1</v>
      </c>
      <c r="I470" s="423"/>
      <c r="J470" s="423">
        <f>ROUND(I470*H470,2)</f>
        <v>0</v>
      </c>
      <c r="K470" s="420" t="s">
        <v>862</v>
      </c>
      <c r="L470" s="120"/>
      <c r="M470" s="190" t="s">
        <v>792</v>
      </c>
      <c r="N470" s="191" t="s">
        <v>809</v>
      </c>
      <c r="O470" s="192">
        <v>1.1819999999999999</v>
      </c>
      <c r="P470" s="192">
        <f>O470*H470</f>
        <v>1.1819999999999999</v>
      </c>
      <c r="Q470" s="192">
        <v>0</v>
      </c>
      <c r="R470" s="192">
        <f>Q470*H470</f>
        <v>0</v>
      </c>
      <c r="S470" s="192">
        <v>9.7000000000000003E-2</v>
      </c>
      <c r="T470" s="193">
        <f>S470*H470</f>
        <v>9.7000000000000003E-2</v>
      </c>
      <c r="AR470" s="194" t="s">
        <v>863</v>
      </c>
      <c r="AT470" s="194" t="s">
        <v>512</v>
      </c>
      <c r="AU470" s="194" t="s">
        <v>240</v>
      </c>
      <c r="AY470" s="112" t="s">
        <v>858</v>
      </c>
      <c r="BE470" s="195">
        <f>IF(N470="základní",J470,0)</f>
        <v>0</v>
      </c>
      <c r="BF470" s="195">
        <f>IF(N470="snížená",J470,0)</f>
        <v>0</v>
      </c>
      <c r="BG470" s="195">
        <f>IF(N470="zákl. přenesená",J470,0)</f>
        <v>0</v>
      </c>
      <c r="BH470" s="195">
        <f>IF(N470="sníž. přenesená",J470,0)</f>
        <v>0</v>
      </c>
      <c r="BI470" s="195">
        <f>IF(N470="nulová",J470,0)</f>
        <v>0</v>
      </c>
      <c r="BJ470" s="112" t="s">
        <v>544</v>
      </c>
      <c r="BK470" s="195">
        <f>ROUND(I470*H470,2)</f>
        <v>0</v>
      </c>
      <c r="BL470" s="112" t="s">
        <v>863</v>
      </c>
      <c r="BM470" s="194" t="s">
        <v>4037</v>
      </c>
    </row>
    <row r="471" spans="2:65" s="119" customFormat="1" ht="19.5" x14ac:dyDescent="0.25">
      <c r="B471" s="120"/>
      <c r="D471" s="196" t="s">
        <v>865</v>
      </c>
      <c r="F471" s="197" t="s">
        <v>4038</v>
      </c>
      <c r="L471" s="120"/>
      <c r="M471" s="198"/>
      <c r="T471" s="199"/>
      <c r="AT471" s="112" t="s">
        <v>865</v>
      </c>
      <c r="AU471" s="112" t="s">
        <v>240</v>
      </c>
    </row>
    <row r="472" spans="2:65" s="119" customFormat="1" x14ac:dyDescent="0.25">
      <c r="B472" s="120"/>
      <c r="D472" s="200" t="s">
        <v>867</v>
      </c>
      <c r="F472" s="472" t="s">
        <v>4039</v>
      </c>
      <c r="L472" s="120"/>
      <c r="M472" s="198"/>
      <c r="T472" s="199"/>
      <c r="AT472" s="112" t="s">
        <v>867</v>
      </c>
      <c r="AU472" s="112" t="s">
        <v>240</v>
      </c>
    </row>
    <row r="473" spans="2:65" s="202" customFormat="1" ht="11.25" x14ac:dyDescent="0.25">
      <c r="B473" s="203"/>
      <c r="D473" s="196" t="s">
        <v>869</v>
      </c>
      <c r="E473" s="204" t="s">
        <v>792</v>
      </c>
      <c r="F473" s="205" t="s">
        <v>4040</v>
      </c>
      <c r="H473" s="206">
        <v>1</v>
      </c>
      <c r="L473" s="203"/>
      <c r="M473" s="207"/>
      <c r="T473" s="208"/>
      <c r="AT473" s="204" t="s">
        <v>869</v>
      </c>
      <c r="AU473" s="204" t="s">
        <v>240</v>
      </c>
      <c r="AV473" s="202" t="s">
        <v>240</v>
      </c>
      <c r="AW473" s="202" t="s">
        <v>871</v>
      </c>
      <c r="AX473" s="202" t="s">
        <v>857</v>
      </c>
      <c r="AY473" s="204" t="s">
        <v>858</v>
      </c>
    </row>
    <row r="474" spans="2:65" s="119" customFormat="1" ht="24.2" customHeight="1" x14ac:dyDescent="0.25">
      <c r="B474" s="120"/>
      <c r="C474" s="418" t="s">
        <v>1429</v>
      </c>
      <c r="D474" s="418" t="s">
        <v>512</v>
      </c>
      <c r="E474" s="419" t="s">
        <v>4041</v>
      </c>
      <c r="F474" s="420" t="s">
        <v>4042</v>
      </c>
      <c r="G474" s="421" t="s">
        <v>85</v>
      </c>
      <c r="H474" s="422">
        <v>7.7</v>
      </c>
      <c r="I474" s="423"/>
      <c r="J474" s="423">
        <f>ROUND(I474*H474,2)</f>
        <v>0</v>
      </c>
      <c r="K474" s="420" t="s">
        <v>862</v>
      </c>
      <c r="L474" s="120"/>
      <c r="M474" s="190" t="s">
        <v>792</v>
      </c>
      <c r="N474" s="191" t="s">
        <v>809</v>
      </c>
      <c r="O474" s="192">
        <v>0.81200000000000006</v>
      </c>
      <c r="P474" s="192">
        <f>O474*H474</f>
        <v>6.2524000000000006</v>
      </c>
      <c r="Q474" s="192">
        <v>0</v>
      </c>
      <c r="R474" s="192">
        <f>Q474*H474</f>
        <v>0</v>
      </c>
      <c r="S474" s="192">
        <v>8.1000000000000003E-2</v>
      </c>
      <c r="T474" s="193">
        <f>S474*H474</f>
        <v>0.62370000000000003</v>
      </c>
      <c r="AR474" s="194" t="s">
        <v>863</v>
      </c>
      <c r="AT474" s="194" t="s">
        <v>512</v>
      </c>
      <c r="AU474" s="194" t="s">
        <v>240</v>
      </c>
      <c r="AY474" s="112" t="s">
        <v>858</v>
      </c>
      <c r="BE474" s="195">
        <f>IF(N474="základní",J474,0)</f>
        <v>0</v>
      </c>
      <c r="BF474" s="195">
        <f>IF(N474="snížená",J474,0)</f>
        <v>0</v>
      </c>
      <c r="BG474" s="195">
        <f>IF(N474="zákl. přenesená",J474,0)</f>
        <v>0</v>
      </c>
      <c r="BH474" s="195">
        <f>IF(N474="sníž. přenesená",J474,0)</f>
        <v>0</v>
      </c>
      <c r="BI474" s="195">
        <f>IF(N474="nulová",J474,0)</f>
        <v>0</v>
      </c>
      <c r="BJ474" s="112" t="s">
        <v>544</v>
      </c>
      <c r="BK474" s="195">
        <f>ROUND(I474*H474,2)</f>
        <v>0</v>
      </c>
      <c r="BL474" s="112" t="s">
        <v>863</v>
      </c>
      <c r="BM474" s="194" t="s">
        <v>4043</v>
      </c>
    </row>
    <row r="475" spans="2:65" s="119" customFormat="1" ht="19.5" x14ac:dyDescent="0.25">
      <c r="B475" s="120"/>
      <c r="D475" s="196" t="s">
        <v>865</v>
      </c>
      <c r="F475" s="197" t="s">
        <v>4044</v>
      </c>
      <c r="L475" s="120"/>
      <c r="M475" s="198"/>
      <c r="T475" s="199"/>
      <c r="AT475" s="112" t="s">
        <v>865</v>
      </c>
      <c r="AU475" s="112" t="s">
        <v>240</v>
      </c>
    </row>
    <row r="476" spans="2:65" s="119" customFormat="1" x14ac:dyDescent="0.25">
      <c r="B476" s="120"/>
      <c r="D476" s="200" t="s">
        <v>867</v>
      </c>
      <c r="F476" s="472" t="s">
        <v>4045</v>
      </c>
      <c r="L476" s="120"/>
      <c r="M476" s="198"/>
      <c r="T476" s="199"/>
      <c r="AT476" s="112" t="s">
        <v>867</v>
      </c>
      <c r="AU476" s="112" t="s">
        <v>240</v>
      </c>
    </row>
    <row r="477" spans="2:65" s="202" customFormat="1" ht="11.25" x14ac:dyDescent="0.25">
      <c r="B477" s="203"/>
      <c r="D477" s="196" t="s">
        <v>869</v>
      </c>
      <c r="E477" s="204" t="s">
        <v>792</v>
      </c>
      <c r="F477" s="205" t="s">
        <v>4046</v>
      </c>
      <c r="H477" s="206">
        <v>7.7</v>
      </c>
      <c r="L477" s="203"/>
      <c r="M477" s="207"/>
      <c r="T477" s="208"/>
      <c r="AT477" s="204" t="s">
        <v>869</v>
      </c>
      <c r="AU477" s="204" t="s">
        <v>240</v>
      </c>
      <c r="AV477" s="202" t="s">
        <v>240</v>
      </c>
      <c r="AW477" s="202" t="s">
        <v>871</v>
      </c>
      <c r="AX477" s="202" t="s">
        <v>857</v>
      </c>
      <c r="AY477" s="204" t="s">
        <v>858</v>
      </c>
    </row>
    <row r="478" spans="2:65" s="119" customFormat="1" ht="24.2" customHeight="1" x14ac:dyDescent="0.25">
      <c r="B478" s="120"/>
      <c r="C478" s="418" t="s">
        <v>1437</v>
      </c>
      <c r="D478" s="418" t="s">
        <v>512</v>
      </c>
      <c r="E478" s="419" t="s">
        <v>4047</v>
      </c>
      <c r="F478" s="420" t="s">
        <v>4048</v>
      </c>
      <c r="G478" s="421" t="s">
        <v>85</v>
      </c>
      <c r="H478" s="422">
        <v>6.2</v>
      </c>
      <c r="I478" s="423"/>
      <c r="J478" s="423">
        <f>ROUND(I478*H478,2)</f>
        <v>0</v>
      </c>
      <c r="K478" s="420" t="s">
        <v>862</v>
      </c>
      <c r="L478" s="120"/>
      <c r="M478" s="190" t="s">
        <v>792</v>
      </c>
      <c r="N478" s="191" t="s">
        <v>809</v>
      </c>
      <c r="O478" s="192">
        <v>0.93</v>
      </c>
      <c r="P478" s="192">
        <f>O478*H478</f>
        <v>5.7660000000000009</v>
      </c>
      <c r="Q478" s="192">
        <v>0</v>
      </c>
      <c r="R478" s="192">
        <f>Q478*H478</f>
        <v>0</v>
      </c>
      <c r="S478" s="192">
        <v>6.5000000000000002E-2</v>
      </c>
      <c r="T478" s="193">
        <f>S478*H478</f>
        <v>0.40300000000000002</v>
      </c>
      <c r="AR478" s="194" t="s">
        <v>863</v>
      </c>
      <c r="AT478" s="194" t="s">
        <v>512</v>
      </c>
      <c r="AU478" s="194" t="s">
        <v>240</v>
      </c>
      <c r="AY478" s="112" t="s">
        <v>858</v>
      </c>
      <c r="BE478" s="195">
        <f>IF(N478="základní",J478,0)</f>
        <v>0</v>
      </c>
      <c r="BF478" s="195">
        <f>IF(N478="snížená",J478,0)</f>
        <v>0</v>
      </c>
      <c r="BG478" s="195">
        <f>IF(N478="zákl. přenesená",J478,0)</f>
        <v>0</v>
      </c>
      <c r="BH478" s="195">
        <f>IF(N478="sníž. přenesená",J478,0)</f>
        <v>0</v>
      </c>
      <c r="BI478" s="195">
        <f>IF(N478="nulová",J478,0)</f>
        <v>0</v>
      </c>
      <c r="BJ478" s="112" t="s">
        <v>544</v>
      </c>
      <c r="BK478" s="195">
        <f>ROUND(I478*H478,2)</f>
        <v>0</v>
      </c>
      <c r="BL478" s="112" t="s">
        <v>863</v>
      </c>
      <c r="BM478" s="194" t="s">
        <v>4049</v>
      </c>
    </row>
    <row r="479" spans="2:65" s="119" customFormat="1" ht="29.25" x14ac:dyDescent="0.25">
      <c r="B479" s="120"/>
      <c r="D479" s="196" t="s">
        <v>865</v>
      </c>
      <c r="F479" s="197" t="s">
        <v>4050</v>
      </c>
      <c r="L479" s="120"/>
      <c r="M479" s="198"/>
      <c r="T479" s="199"/>
      <c r="AT479" s="112" t="s">
        <v>865</v>
      </c>
      <c r="AU479" s="112" t="s">
        <v>240</v>
      </c>
    </row>
    <row r="480" spans="2:65" s="119" customFormat="1" x14ac:dyDescent="0.25">
      <c r="B480" s="120"/>
      <c r="D480" s="200" t="s">
        <v>867</v>
      </c>
      <c r="F480" s="472" t="s">
        <v>4051</v>
      </c>
      <c r="L480" s="120"/>
      <c r="M480" s="198"/>
      <c r="T480" s="199"/>
      <c r="AT480" s="112" t="s">
        <v>867</v>
      </c>
      <c r="AU480" s="112" t="s">
        <v>240</v>
      </c>
    </row>
    <row r="481" spans="2:65" s="202" customFormat="1" ht="11.25" x14ac:dyDescent="0.25">
      <c r="B481" s="203"/>
      <c r="D481" s="196" t="s">
        <v>869</v>
      </c>
      <c r="E481" s="204" t="s">
        <v>792</v>
      </c>
      <c r="F481" s="205" t="s">
        <v>4052</v>
      </c>
      <c r="H481" s="206">
        <v>6.2</v>
      </c>
      <c r="L481" s="203"/>
      <c r="M481" s="207"/>
      <c r="T481" s="208"/>
      <c r="AT481" s="204" t="s">
        <v>869</v>
      </c>
      <c r="AU481" s="204" t="s">
        <v>240</v>
      </c>
      <c r="AV481" s="202" t="s">
        <v>240</v>
      </c>
      <c r="AW481" s="202" t="s">
        <v>871</v>
      </c>
      <c r="AX481" s="202" t="s">
        <v>857</v>
      </c>
      <c r="AY481" s="204" t="s">
        <v>858</v>
      </c>
    </row>
    <row r="482" spans="2:65" s="119" customFormat="1" ht="16.5" customHeight="1" x14ac:dyDescent="0.25">
      <c r="B482" s="120"/>
      <c r="C482" s="418" t="s">
        <v>1445</v>
      </c>
      <c r="D482" s="418" t="s">
        <v>512</v>
      </c>
      <c r="E482" s="419" t="s">
        <v>1964</v>
      </c>
      <c r="F482" s="420" t="s">
        <v>1965</v>
      </c>
      <c r="G482" s="421" t="s">
        <v>66</v>
      </c>
      <c r="H482" s="422">
        <v>73.784999999999997</v>
      </c>
      <c r="I482" s="423"/>
      <c r="J482" s="423">
        <f>ROUND(I482*H482,2)</f>
        <v>0</v>
      </c>
      <c r="K482" s="420" t="s">
        <v>862</v>
      </c>
      <c r="L482" s="120"/>
      <c r="M482" s="190" t="s">
        <v>792</v>
      </c>
      <c r="N482" s="191" t="s">
        <v>809</v>
      </c>
      <c r="O482" s="192">
        <v>0.36499999999999999</v>
      </c>
      <c r="P482" s="192">
        <f>O482*H482</f>
        <v>26.931524999999997</v>
      </c>
      <c r="Q482" s="192">
        <v>4.6999999999999999E-4</v>
      </c>
      <c r="R482" s="192">
        <f>Q482*H482</f>
        <v>3.467895E-2</v>
      </c>
      <c r="S482" s="192">
        <v>0</v>
      </c>
      <c r="T482" s="193">
        <f>S482*H482</f>
        <v>0</v>
      </c>
      <c r="AR482" s="194" t="s">
        <v>863</v>
      </c>
      <c r="AT482" s="194" t="s">
        <v>512</v>
      </c>
      <c r="AU482" s="194" t="s">
        <v>240</v>
      </c>
      <c r="AY482" s="112" t="s">
        <v>858</v>
      </c>
      <c r="BE482" s="195">
        <f>IF(N482="základní",J482,0)</f>
        <v>0</v>
      </c>
      <c r="BF482" s="195">
        <f>IF(N482="snížená",J482,0)</f>
        <v>0</v>
      </c>
      <c r="BG482" s="195">
        <f>IF(N482="zákl. přenesená",J482,0)</f>
        <v>0</v>
      </c>
      <c r="BH482" s="195">
        <f>IF(N482="sníž. přenesená",J482,0)</f>
        <v>0</v>
      </c>
      <c r="BI482" s="195">
        <f>IF(N482="nulová",J482,0)</f>
        <v>0</v>
      </c>
      <c r="BJ482" s="112" t="s">
        <v>544</v>
      </c>
      <c r="BK482" s="195">
        <f>ROUND(I482*H482,2)</f>
        <v>0</v>
      </c>
      <c r="BL482" s="112" t="s">
        <v>863</v>
      </c>
      <c r="BM482" s="194" t="s">
        <v>4053</v>
      </c>
    </row>
    <row r="483" spans="2:65" s="119" customFormat="1" ht="19.5" x14ac:dyDescent="0.25">
      <c r="B483" s="120"/>
      <c r="D483" s="196" t="s">
        <v>865</v>
      </c>
      <c r="F483" s="197" t="s">
        <v>1967</v>
      </c>
      <c r="L483" s="120"/>
      <c r="M483" s="198"/>
      <c r="T483" s="199"/>
      <c r="AT483" s="112" t="s">
        <v>865</v>
      </c>
      <c r="AU483" s="112" t="s">
        <v>240</v>
      </c>
    </row>
    <row r="484" spans="2:65" s="119" customFormat="1" x14ac:dyDescent="0.25">
      <c r="B484" s="120"/>
      <c r="D484" s="200" t="s">
        <v>867</v>
      </c>
      <c r="F484" s="472" t="s">
        <v>1968</v>
      </c>
      <c r="L484" s="120"/>
      <c r="M484" s="198"/>
      <c r="T484" s="199"/>
      <c r="AT484" s="112" t="s">
        <v>867</v>
      </c>
      <c r="AU484" s="112" t="s">
        <v>240</v>
      </c>
    </row>
    <row r="485" spans="2:65" s="209" customFormat="1" ht="11.25" x14ac:dyDescent="0.25">
      <c r="B485" s="210"/>
      <c r="D485" s="196" t="s">
        <v>869</v>
      </c>
      <c r="E485" s="211" t="s">
        <v>792</v>
      </c>
      <c r="F485" s="212" t="s">
        <v>1969</v>
      </c>
      <c r="H485" s="211" t="s">
        <v>792</v>
      </c>
      <c r="L485" s="210"/>
      <c r="M485" s="213"/>
      <c r="T485" s="214"/>
      <c r="AT485" s="211" t="s">
        <v>869</v>
      </c>
      <c r="AU485" s="211" t="s">
        <v>240</v>
      </c>
      <c r="AV485" s="209" t="s">
        <v>544</v>
      </c>
      <c r="AW485" s="209" t="s">
        <v>871</v>
      </c>
      <c r="AX485" s="209" t="s">
        <v>857</v>
      </c>
      <c r="AY485" s="211" t="s">
        <v>858</v>
      </c>
    </row>
    <row r="486" spans="2:65" s="202" customFormat="1" ht="11.25" x14ac:dyDescent="0.25">
      <c r="B486" s="203"/>
      <c r="D486" s="196" t="s">
        <v>869</v>
      </c>
      <c r="E486" s="204" t="s">
        <v>792</v>
      </c>
      <c r="F486" s="205" t="s">
        <v>4022</v>
      </c>
      <c r="H486" s="206">
        <v>39.75</v>
      </c>
      <c r="L486" s="203"/>
      <c r="M486" s="207"/>
      <c r="T486" s="208"/>
      <c r="AT486" s="204" t="s">
        <v>869</v>
      </c>
      <c r="AU486" s="204" t="s">
        <v>240</v>
      </c>
      <c r="AV486" s="202" t="s">
        <v>240</v>
      </c>
      <c r="AW486" s="202" t="s">
        <v>871</v>
      </c>
      <c r="AX486" s="202" t="s">
        <v>857</v>
      </c>
      <c r="AY486" s="204" t="s">
        <v>858</v>
      </c>
    </row>
    <row r="487" spans="2:65" s="202" customFormat="1" ht="11.25" x14ac:dyDescent="0.25">
      <c r="B487" s="203"/>
      <c r="D487" s="196" t="s">
        <v>869</v>
      </c>
      <c r="E487" s="204" t="s">
        <v>792</v>
      </c>
      <c r="F487" s="205" t="s">
        <v>4023</v>
      </c>
      <c r="H487" s="206">
        <v>34.034999999999997</v>
      </c>
      <c r="L487" s="203"/>
      <c r="M487" s="207"/>
      <c r="T487" s="208"/>
      <c r="AT487" s="204" t="s">
        <v>869</v>
      </c>
      <c r="AU487" s="204" t="s">
        <v>240</v>
      </c>
      <c r="AV487" s="202" t="s">
        <v>240</v>
      </c>
      <c r="AW487" s="202" t="s">
        <v>871</v>
      </c>
      <c r="AX487" s="202" t="s">
        <v>857</v>
      </c>
      <c r="AY487" s="204" t="s">
        <v>858</v>
      </c>
    </row>
    <row r="488" spans="2:65" s="171" customFormat="1" ht="22.9" customHeight="1" x14ac:dyDescent="0.2">
      <c r="B488" s="172"/>
      <c r="D488" s="173" t="s">
        <v>854</v>
      </c>
      <c r="E488" s="181" t="s">
        <v>1982</v>
      </c>
      <c r="F488" s="181" t="s">
        <v>1983</v>
      </c>
      <c r="J488" s="182">
        <f>BK488</f>
        <v>0</v>
      </c>
      <c r="L488" s="172"/>
      <c r="M488" s="176"/>
      <c r="P488" s="177">
        <f>SUM(P489:P501)</f>
        <v>5.4273750000000005</v>
      </c>
      <c r="R488" s="177">
        <f>SUM(R489:R501)</f>
        <v>0</v>
      </c>
      <c r="T488" s="178">
        <f>SUM(T489:T501)</f>
        <v>0</v>
      </c>
      <c r="AR488" s="173" t="s">
        <v>544</v>
      </c>
      <c r="AT488" s="179" t="s">
        <v>854</v>
      </c>
      <c r="AU488" s="179" t="s">
        <v>544</v>
      </c>
      <c r="AY488" s="173" t="s">
        <v>858</v>
      </c>
      <c r="BK488" s="180">
        <f>SUM(BK489:BK501)</f>
        <v>0</v>
      </c>
    </row>
    <row r="489" spans="2:65" s="119" customFormat="1" ht="16.5" customHeight="1" x14ac:dyDescent="0.25">
      <c r="B489" s="120"/>
      <c r="C489" s="418" t="s">
        <v>1453</v>
      </c>
      <c r="D489" s="418" t="s">
        <v>512</v>
      </c>
      <c r="E489" s="419" t="s">
        <v>586</v>
      </c>
      <c r="F489" s="420" t="s">
        <v>587</v>
      </c>
      <c r="G489" s="421" t="s">
        <v>63</v>
      </c>
      <c r="H489" s="422">
        <v>14.473000000000001</v>
      </c>
      <c r="I489" s="423"/>
      <c r="J489" s="423">
        <f>ROUND(I489*H489,2)</f>
        <v>0</v>
      </c>
      <c r="K489" s="420" t="s">
        <v>862</v>
      </c>
      <c r="L489" s="120"/>
      <c r="M489" s="190" t="s">
        <v>792</v>
      </c>
      <c r="N489" s="191" t="s">
        <v>809</v>
      </c>
      <c r="O489" s="192">
        <v>0.13600000000000001</v>
      </c>
      <c r="P489" s="192">
        <f>O489*H489</f>
        <v>1.9683280000000003</v>
      </c>
      <c r="Q489" s="192">
        <v>0</v>
      </c>
      <c r="R489" s="192">
        <f>Q489*H489</f>
        <v>0</v>
      </c>
      <c r="S489" s="192">
        <v>0</v>
      </c>
      <c r="T489" s="193">
        <f>S489*H489</f>
        <v>0</v>
      </c>
      <c r="AR489" s="194" t="s">
        <v>863</v>
      </c>
      <c r="AT489" s="194" t="s">
        <v>512</v>
      </c>
      <c r="AU489" s="194" t="s">
        <v>240</v>
      </c>
      <c r="AY489" s="112" t="s">
        <v>858</v>
      </c>
      <c r="BE489" s="195">
        <f>IF(N489="základní",J489,0)</f>
        <v>0</v>
      </c>
      <c r="BF489" s="195">
        <f>IF(N489="snížená",J489,0)</f>
        <v>0</v>
      </c>
      <c r="BG489" s="195">
        <f>IF(N489="zákl. přenesená",J489,0)</f>
        <v>0</v>
      </c>
      <c r="BH489" s="195">
        <f>IF(N489="sníž. přenesená",J489,0)</f>
        <v>0</v>
      </c>
      <c r="BI489" s="195">
        <f>IF(N489="nulová",J489,0)</f>
        <v>0</v>
      </c>
      <c r="BJ489" s="112" t="s">
        <v>544</v>
      </c>
      <c r="BK489" s="195">
        <f>ROUND(I489*H489,2)</f>
        <v>0</v>
      </c>
      <c r="BL489" s="112" t="s">
        <v>863</v>
      </c>
      <c r="BM489" s="194" t="s">
        <v>4054</v>
      </c>
    </row>
    <row r="490" spans="2:65" s="119" customFormat="1" ht="19.5" x14ac:dyDescent="0.25">
      <c r="B490" s="120"/>
      <c r="D490" s="196" t="s">
        <v>865</v>
      </c>
      <c r="F490" s="197" t="s">
        <v>1986</v>
      </c>
      <c r="L490" s="120"/>
      <c r="M490" s="198"/>
      <c r="T490" s="199"/>
      <c r="AT490" s="112" t="s">
        <v>865</v>
      </c>
      <c r="AU490" s="112" t="s">
        <v>240</v>
      </c>
    </row>
    <row r="491" spans="2:65" s="119" customFormat="1" x14ac:dyDescent="0.25">
      <c r="B491" s="120"/>
      <c r="D491" s="200" t="s">
        <v>867</v>
      </c>
      <c r="F491" s="472" t="s">
        <v>1987</v>
      </c>
      <c r="L491" s="120"/>
      <c r="M491" s="198"/>
      <c r="T491" s="199"/>
      <c r="AT491" s="112" t="s">
        <v>867</v>
      </c>
      <c r="AU491" s="112" t="s">
        <v>240</v>
      </c>
    </row>
    <row r="492" spans="2:65" s="119" customFormat="1" ht="24.2" customHeight="1" x14ac:dyDescent="0.25">
      <c r="B492" s="120"/>
      <c r="C492" s="418" t="s">
        <v>1459</v>
      </c>
      <c r="D492" s="418" t="s">
        <v>512</v>
      </c>
      <c r="E492" s="419" t="s">
        <v>159</v>
      </c>
      <c r="F492" s="420" t="s">
        <v>160</v>
      </c>
      <c r="G492" s="421" t="s">
        <v>63</v>
      </c>
      <c r="H492" s="422">
        <v>14.473000000000001</v>
      </c>
      <c r="I492" s="423"/>
      <c r="J492" s="423">
        <f>ROUND(I492*H492,2)</f>
        <v>0</v>
      </c>
      <c r="K492" s="420" t="s">
        <v>862</v>
      </c>
      <c r="L492" s="120"/>
      <c r="M492" s="190" t="s">
        <v>792</v>
      </c>
      <c r="N492" s="191" t="s">
        <v>809</v>
      </c>
      <c r="O492" s="192">
        <v>0.125</v>
      </c>
      <c r="P492" s="192">
        <f>O492*H492</f>
        <v>1.8091250000000001</v>
      </c>
      <c r="Q492" s="192">
        <v>0</v>
      </c>
      <c r="R492" s="192">
        <f>Q492*H492</f>
        <v>0</v>
      </c>
      <c r="S492" s="192">
        <v>0</v>
      </c>
      <c r="T492" s="193">
        <f>S492*H492</f>
        <v>0</v>
      </c>
      <c r="AR492" s="194" t="s">
        <v>863</v>
      </c>
      <c r="AT492" s="194" t="s">
        <v>512</v>
      </c>
      <c r="AU492" s="194" t="s">
        <v>240</v>
      </c>
      <c r="AY492" s="112" t="s">
        <v>858</v>
      </c>
      <c r="BE492" s="195">
        <f>IF(N492="základní",J492,0)</f>
        <v>0</v>
      </c>
      <c r="BF492" s="195">
        <f>IF(N492="snížená",J492,0)</f>
        <v>0</v>
      </c>
      <c r="BG492" s="195">
        <f>IF(N492="zákl. přenesená",J492,0)</f>
        <v>0</v>
      </c>
      <c r="BH492" s="195">
        <f>IF(N492="sníž. přenesená",J492,0)</f>
        <v>0</v>
      </c>
      <c r="BI492" s="195">
        <f>IF(N492="nulová",J492,0)</f>
        <v>0</v>
      </c>
      <c r="BJ492" s="112" t="s">
        <v>544</v>
      </c>
      <c r="BK492" s="195">
        <f>ROUND(I492*H492,2)</f>
        <v>0</v>
      </c>
      <c r="BL492" s="112" t="s">
        <v>863</v>
      </c>
      <c r="BM492" s="194" t="s">
        <v>4055</v>
      </c>
    </row>
    <row r="493" spans="2:65" s="119" customFormat="1" ht="19.5" x14ac:dyDescent="0.25">
      <c r="B493" s="120"/>
      <c r="D493" s="196" t="s">
        <v>865</v>
      </c>
      <c r="F493" s="197" t="s">
        <v>1990</v>
      </c>
      <c r="L493" s="120"/>
      <c r="M493" s="198"/>
      <c r="T493" s="199"/>
      <c r="AT493" s="112" t="s">
        <v>865</v>
      </c>
      <c r="AU493" s="112" t="s">
        <v>240</v>
      </c>
    </row>
    <row r="494" spans="2:65" s="119" customFormat="1" x14ac:dyDescent="0.25">
      <c r="B494" s="120"/>
      <c r="D494" s="200" t="s">
        <v>867</v>
      </c>
      <c r="F494" s="472" t="s">
        <v>1991</v>
      </c>
      <c r="L494" s="120"/>
      <c r="M494" s="198"/>
      <c r="T494" s="199"/>
      <c r="AT494" s="112" t="s">
        <v>867</v>
      </c>
      <c r="AU494" s="112" t="s">
        <v>240</v>
      </c>
    </row>
    <row r="495" spans="2:65" s="119" customFormat="1" ht="24.2" customHeight="1" x14ac:dyDescent="0.25">
      <c r="B495" s="120"/>
      <c r="C495" s="418" t="s">
        <v>1467</v>
      </c>
      <c r="D495" s="418" t="s">
        <v>512</v>
      </c>
      <c r="E495" s="419" t="s">
        <v>161</v>
      </c>
      <c r="F495" s="420" t="s">
        <v>162</v>
      </c>
      <c r="G495" s="421" t="s">
        <v>63</v>
      </c>
      <c r="H495" s="422">
        <v>274.98700000000002</v>
      </c>
      <c r="I495" s="423"/>
      <c r="J495" s="423">
        <f>ROUND(I495*H495,2)</f>
        <v>0</v>
      </c>
      <c r="K495" s="420" t="s">
        <v>862</v>
      </c>
      <c r="L495" s="120"/>
      <c r="M495" s="190" t="s">
        <v>792</v>
      </c>
      <c r="N495" s="191" t="s">
        <v>809</v>
      </c>
      <c r="O495" s="192">
        <v>6.0000000000000001E-3</v>
      </c>
      <c r="P495" s="192">
        <f>O495*H495</f>
        <v>1.6499220000000001</v>
      </c>
      <c r="Q495" s="192">
        <v>0</v>
      </c>
      <c r="R495" s="192">
        <f>Q495*H495</f>
        <v>0</v>
      </c>
      <c r="S495" s="192">
        <v>0</v>
      </c>
      <c r="T495" s="193">
        <f>S495*H495</f>
        <v>0</v>
      </c>
      <c r="AR495" s="194" t="s">
        <v>863</v>
      </c>
      <c r="AT495" s="194" t="s">
        <v>512</v>
      </c>
      <c r="AU495" s="194" t="s">
        <v>240</v>
      </c>
      <c r="AY495" s="112" t="s">
        <v>858</v>
      </c>
      <c r="BE495" s="195">
        <f>IF(N495="základní",J495,0)</f>
        <v>0</v>
      </c>
      <c r="BF495" s="195">
        <f>IF(N495="snížená",J495,0)</f>
        <v>0</v>
      </c>
      <c r="BG495" s="195">
        <f>IF(N495="zákl. přenesená",J495,0)</f>
        <v>0</v>
      </c>
      <c r="BH495" s="195">
        <f>IF(N495="sníž. přenesená",J495,0)</f>
        <v>0</v>
      </c>
      <c r="BI495" s="195">
        <f>IF(N495="nulová",J495,0)</f>
        <v>0</v>
      </c>
      <c r="BJ495" s="112" t="s">
        <v>544</v>
      </c>
      <c r="BK495" s="195">
        <f>ROUND(I495*H495,2)</f>
        <v>0</v>
      </c>
      <c r="BL495" s="112" t="s">
        <v>863</v>
      </c>
      <c r="BM495" s="194" t="s">
        <v>4056</v>
      </c>
    </row>
    <row r="496" spans="2:65" s="119" customFormat="1" ht="29.25" x14ac:dyDescent="0.25">
      <c r="B496" s="120"/>
      <c r="D496" s="196" t="s">
        <v>865</v>
      </c>
      <c r="F496" s="197" t="s">
        <v>1994</v>
      </c>
      <c r="L496" s="120"/>
      <c r="M496" s="198"/>
      <c r="T496" s="199"/>
      <c r="AT496" s="112" t="s">
        <v>865</v>
      </c>
      <c r="AU496" s="112" t="s">
        <v>240</v>
      </c>
    </row>
    <row r="497" spans="2:65" s="119" customFormat="1" x14ac:dyDescent="0.25">
      <c r="B497" s="120"/>
      <c r="D497" s="200" t="s">
        <v>867</v>
      </c>
      <c r="F497" s="472" t="s">
        <v>1995</v>
      </c>
      <c r="L497" s="120"/>
      <c r="M497" s="198"/>
      <c r="T497" s="199"/>
      <c r="AT497" s="112" t="s">
        <v>867</v>
      </c>
      <c r="AU497" s="112" t="s">
        <v>240</v>
      </c>
    </row>
    <row r="498" spans="2:65" s="202" customFormat="1" ht="11.25" x14ac:dyDescent="0.25">
      <c r="B498" s="203"/>
      <c r="D498" s="196" t="s">
        <v>869</v>
      </c>
      <c r="F498" s="205" t="s">
        <v>4057</v>
      </c>
      <c r="H498" s="206">
        <v>274.98700000000002</v>
      </c>
      <c r="L498" s="203"/>
      <c r="M498" s="207"/>
      <c r="T498" s="208"/>
      <c r="AT498" s="204" t="s">
        <v>869</v>
      </c>
      <c r="AU498" s="204" t="s">
        <v>240</v>
      </c>
      <c r="AV498" s="202" t="s">
        <v>240</v>
      </c>
      <c r="AW498" s="202" t="s">
        <v>787</v>
      </c>
      <c r="AX498" s="202" t="s">
        <v>544</v>
      </c>
      <c r="AY498" s="204" t="s">
        <v>858</v>
      </c>
    </row>
    <row r="499" spans="2:65" s="119" customFormat="1" ht="33" customHeight="1" x14ac:dyDescent="0.25">
      <c r="B499" s="120"/>
      <c r="C499" s="418" t="s">
        <v>1474</v>
      </c>
      <c r="D499" s="418" t="s">
        <v>512</v>
      </c>
      <c r="E499" s="419" t="s">
        <v>163</v>
      </c>
      <c r="F499" s="420" t="s">
        <v>164</v>
      </c>
      <c r="G499" s="421" t="s">
        <v>63</v>
      </c>
      <c r="H499" s="422">
        <v>14.473000000000001</v>
      </c>
      <c r="I499" s="423"/>
      <c r="J499" s="423">
        <f>ROUND(I499*H499,2)</f>
        <v>0</v>
      </c>
      <c r="K499" s="420" t="s">
        <v>862</v>
      </c>
      <c r="L499" s="120"/>
      <c r="M499" s="190" t="s">
        <v>792</v>
      </c>
      <c r="N499" s="191" t="s">
        <v>809</v>
      </c>
      <c r="O499" s="192">
        <v>0</v>
      </c>
      <c r="P499" s="192">
        <f>O499*H499</f>
        <v>0</v>
      </c>
      <c r="Q499" s="192">
        <v>0</v>
      </c>
      <c r="R499" s="192">
        <f>Q499*H499</f>
        <v>0</v>
      </c>
      <c r="S499" s="192">
        <v>0</v>
      </c>
      <c r="T499" s="193">
        <f>S499*H499</f>
        <v>0</v>
      </c>
      <c r="AR499" s="194" t="s">
        <v>863</v>
      </c>
      <c r="AT499" s="194" t="s">
        <v>512</v>
      </c>
      <c r="AU499" s="194" t="s">
        <v>240</v>
      </c>
      <c r="AY499" s="112" t="s">
        <v>858</v>
      </c>
      <c r="BE499" s="195">
        <f>IF(N499="základní",J499,0)</f>
        <v>0</v>
      </c>
      <c r="BF499" s="195">
        <f>IF(N499="snížená",J499,0)</f>
        <v>0</v>
      </c>
      <c r="BG499" s="195">
        <f>IF(N499="zákl. přenesená",J499,0)</f>
        <v>0</v>
      </c>
      <c r="BH499" s="195">
        <f>IF(N499="sníž. přenesená",J499,0)</f>
        <v>0</v>
      </c>
      <c r="BI499" s="195">
        <f>IF(N499="nulová",J499,0)</f>
        <v>0</v>
      </c>
      <c r="BJ499" s="112" t="s">
        <v>544</v>
      </c>
      <c r="BK499" s="195">
        <f>ROUND(I499*H499,2)</f>
        <v>0</v>
      </c>
      <c r="BL499" s="112" t="s">
        <v>863</v>
      </c>
      <c r="BM499" s="194" t="s">
        <v>4058</v>
      </c>
    </row>
    <row r="500" spans="2:65" s="119" customFormat="1" ht="19.5" x14ac:dyDescent="0.25">
      <c r="B500" s="120"/>
      <c r="D500" s="196" t="s">
        <v>865</v>
      </c>
      <c r="F500" s="197" t="s">
        <v>1999</v>
      </c>
      <c r="L500" s="120"/>
      <c r="M500" s="198"/>
      <c r="T500" s="199"/>
      <c r="AT500" s="112" t="s">
        <v>865</v>
      </c>
      <c r="AU500" s="112" t="s">
        <v>240</v>
      </c>
    </row>
    <row r="501" spans="2:65" s="119" customFormat="1" x14ac:dyDescent="0.25">
      <c r="B501" s="120"/>
      <c r="D501" s="200" t="s">
        <v>867</v>
      </c>
      <c r="F501" s="472" t="s">
        <v>2000</v>
      </c>
      <c r="L501" s="120"/>
      <c r="M501" s="198"/>
      <c r="T501" s="199"/>
      <c r="AT501" s="112" t="s">
        <v>867</v>
      </c>
      <c r="AU501" s="112" t="s">
        <v>240</v>
      </c>
    </row>
    <row r="502" spans="2:65" s="171" customFormat="1" ht="22.9" customHeight="1" x14ac:dyDescent="0.2">
      <c r="B502" s="172"/>
      <c r="D502" s="173" t="s">
        <v>854</v>
      </c>
      <c r="E502" s="181" t="s">
        <v>2001</v>
      </c>
      <c r="F502" s="181" t="s">
        <v>2002</v>
      </c>
      <c r="J502" s="182">
        <f>BK502</f>
        <v>0</v>
      </c>
      <c r="L502" s="172"/>
      <c r="M502" s="176"/>
      <c r="P502" s="177">
        <f>SUM(P503:P505)</f>
        <v>107.99522300000001</v>
      </c>
      <c r="R502" s="177">
        <f>SUM(R503:R505)</f>
        <v>0</v>
      </c>
      <c r="T502" s="178">
        <f>SUM(T503:T505)</f>
        <v>0</v>
      </c>
      <c r="AR502" s="173" t="s">
        <v>544</v>
      </c>
      <c r="AT502" s="179" t="s">
        <v>854</v>
      </c>
      <c r="AU502" s="179" t="s">
        <v>544</v>
      </c>
      <c r="AY502" s="173" t="s">
        <v>858</v>
      </c>
      <c r="BK502" s="180">
        <f>SUM(BK503:BK505)</f>
        <v>0</v>
      </c>
    </row>
    <row r="503" spans="2:65" s="119" customFormat="1" ht="21.75" customHeight="1" x14ac:dyDescent="0.25">
      <c r="B503" s="120"/>
      <c r="C503" s="418" t="s">
        <v>1479</v>
      </c>
      <c r="D503" s="418" t="s">
        <v>512</v>
      </c>
      <c r="E503" s="419" t="s">
        <v>165</v>
      </c>
      <c r="F503" s="420" t="s">
        <v>166</v>
      </c>
      <c r="G503" s="421" t="s">
        <v>63</v>
      </c>
      <c r="H503" s="422">
        <v>264.04700000000003</v>
      </c>
      <c r="I503" s="423"/>
      <c r="J503" s="423">
        <f>ROUND(I503*H503,2)</f>
        <v>0</v>
      </c>
      <c r="K503" s="420" t="s">
        <v>862</v>
      </c>
      <c r="L503" s="120"/>
      <c r="M503" s="190" t="s">
        <v>792</v>
      </c>
      <c r="N503" s="191" t="s">
        <v>809</v>
      </c>
      <c r="O503" s="192">
        <v>0.40899999999999997</v>
      </c>
      <c r="P503" s="192">
        <f>O503*H503</f>
        <v>107.99522300000001</v>
      </c>
      <c r="Q503" s="192">
        <v>0</v>
      </c>
      <c r="R503" s="192">
        <f>Q503*H503</f>
        <v>0</v>
      </c>
      <c r="S503" s="192">
        <v>0</v>
      </c>
      <c r="T503" s="193">
        <f>S503*H503</f>
        <v>0</v>
      </c>
      <c r="AR503" s="194" t="s">
        <v>863</v>
      </c>
      <c r="AT503" s="194" t="s">
        <v>512</v>
      </c>
      <c r="AU503" s="194" t="s">
        <v>240</v>
      </c>
      <c r="AY503" s="112" t="s">
        <v>858</v>
      </c>
      <c r="BE503" s="195">
        <f>IF(N503="základní",J503,0)</f>
        <v>0</v>
      </c>
      <c r="BF503" s="195">
        <f>IF(N503="snížená",J503,0)</f>
        <v>0</v>
      </c>
      <c r="BG503" s="195">
        <f>IF(N503="zákl. přenesená",J503,0)</f>
        <v>0</v>
      </c>
      <c r="BH503" s="195">
        <f>IF(N503="sníž. přenesená",J503,0)</f>
        <v>0</v>
      </c>
      <c r="BI503" s="195">
        <f>IF(N503="nulová",J503,0)</f>
        <v>0</v>
      </c>
      <c r="BJ503" s="112" t="s">
        <v>544</v>
      </c>
      <c r="BK503" s="195">
        <f>ROUND(I503*H503,2)</f>
        <v>0</v>
      </c>
      <c r="BL503" s="112" t="s">
        <v>863</v>
      </c>
      <c r="BM503" s="194" t="s">
        <v>4059</v>
      </c>
    </row>
    <row r="504" spans="2:65" s="119" customFormat="1" ht="39" x14ac:dyDescent="0.25">
      <c r="B504" s="120"/>
      <c r="D504" s="196" t="s">
        <v>865</v>
      </c>
      <c r="F504" s="197" t="s">
        <v>2005</v>
      </c>
      <c r="L504" s="120"/>
      <c r="M504" s="198"/>
      <c r="T504" s="199"/>
      <c r="AT504" s="112" t="s">
        <v>865</v>
      </c>
      <c r="AU504" s="112" t="s">
        <v>240</v>
      </c>
    </row>
    <row r="505" spans="2:65" s="119" customFormat="1" x14ac:dyDescent="0.25">
      <c r="B505" s="120"/>
      <c r="D505" s="200" t="s">
        <v>867</v>
      </c>
      <c r="F505" s="472" t="s">
        <v>2006</v>
      </c>
      <c r="L505" s="120"/>
      <c r="M505" s="198"/>
      <c r="T505" s="199"/>
      <c r="AT505" s="112" t="s">
        <v>867</v>
      </c>
      <c r="AU505" s="112" t="s">
        <v>240</v>
      </c>
    </row>
    <row r="506" spans="2:65" s="171" customFormat="1" ht="25.9" customHeight="1" x14ac:dyDescent="0.2">
      <c r="B506" s="172"/>
      <c r="D506" s="173" t="s">
        <v>854</v>
      </c>
      <c r="E506" s="174" t="s">
        <v>2007</v>
      </c>
      <c r="F506" s="174" t="s">
        <v>2008</v>
      </c>
      <c r="J506" s="175">
        <f>BK506</f>
        <v>0</v>
      </c>
      <c r="L506" s="172"/>
      <c r="M506" s="176"/>
      <c r="P506" s="177">
        <f>P507+P547+P615+P647+P654+P662+P700+P759+P800+P817</f>
        <v>292.897673</v>
      </c>
      <c r="R506" s="177">
        <f>R507+R547+R615+R647+R654+R662+R700+R759+R800+R817</f>
        <v>4.2602269099999992</v>
      </c>
      <c r="T506" s="178">
        <f>T507+T547+T615+T647+T654+T662+T700+T759+T800+T817</f>
        <v>2.8979549999999996E-2</v>
      </c>
      <c r="AR506" s="173" t="s">
        <v>240</v>
      </c>
      <c r="AT506" s="179" t="s">
        <v>854</v>
      </c>
      <c r="AU506" s="179" t="s">
        <v>857</v>
      </c>
      <c r="AY506" s="173" t="s">
        <v>858</v>
      </c>
      <c r="BK506" s="180">
        <f>BK507+BK547+BK615+BK647+BK654+BK662+BK700+BK759+BK800+BK817</f>
        <v>0</v>
      </c>
    </row>
    <row r="507" spans="2:65" s="171" customFormat="1" ht="22.9" customHeight="1" x14ac:dyDescent="0.2">
      <c r="B507" s="172"/>
      <c r="D507" s="173" t="s">
        <v>854</v>
      </c>
      <c r="E507" s="181" t="s">
        <v>2009</v>
      </c>
      <c r="F507" s="181" t="s">
        <v>2010</v>
      </c>
      <c r="J507" s="182">
        <f>BK507</f>
        <v>0</v>
      </c>
      <c r="L507" s="172"/>
      <c r="M507" s="176"/>
      <c r="P507" s="177">
        <f>SUM(P508:P546)</f>
        <v>27.156759999999998</v>
      </c>
      <c r="R507" s="177">
        <f>SUM(R508:R546)</f>
        <v>0.91376960000000007</v>
      </c>
      <c r="T507" s="178">
        <f>SUM(T508:T546)</f>
        <v>0</v>
      </c>
      <c r="AR507" s="173" t="s">
        <v>240</v>
      </c>
      <c r="AT507" s="179" t="s">
        <v>854</v>
      </c>
      <c r="AU507" s="179" t="s">
        <v>544</v>
      </c>
      <c r="AY507" s="173" t="s">
        <v>858</v>
      </c>
      <c r="BK507" s="180">
        <f>SUM(BK508:BK546)</f>
        <v>0</v>
      </c>
    </row>
    <row r="508" spans="2:65" s="119" customFormat="1" ht="24.2" customHeight="1" x14ac:dyDescent="0.25">
      <c r="B508" s="120"/>
      <c r="C508" s="418" t="s">
        <v>1487</v>
      </c>
      <c r="D508" s="418" t="s">
        <v>512</v>
      </c>
      <c r="E508" s="419" t="s">
        <v>167</v>
      </c>
      <c r="F508" s="420" t="s">
        <v>168</v>
      </c>
      <c r="G508" s="421" t="s">
        <v>66</v>
      </c>
      <c r="H508" s="422">
        <v>75</v>
      </c>
      <c r="I508" s="423"/>
      <c r="J508" s="423">
        <f>ROUND(I508*H508,2)</f>
        <v>0</v>
      </c>
      <c r="K508" s="420" t="s">
        <v>862</v>
      </c>
      <c r="L508" s="120"/>
      <c r="M508" s="190" t="s">
        <v>792</v>
      </c>
      <c r="N508" s="191" t="s">
        <v>809</v>
      </c>
      <c r="O508" s="192">
        <v>2.4E-2</v>
      </c>
      <c r="P508" s="192">
        <f>O508*H508</f>
        <v>1.8</v>
      </c>
      <c r="Q508" s="192">
        <v>0</v>
      </c>
      <c r="R508" s="192">
        <f>Q508*H508</f>
        <v>0</v>
      </c>
      <c r="S508" s="192">
        <v>0</v>
      </c>
      <c r="T508" s="193">
        <f>S508*H508</f>
        <v>0</v>
      </c>
      <c r="AR508" s="194" t="s">
        <v>955</v>
      </c>
      <c r="AT508" s="194" t="s">
        <v>512</v>
      </c>
      <c r="AU508" s="194" t="s">
        <v>240</v>
      </c>
      <c r="AY508" s="112" t="s">
        <v>858</v>
      </c>
      <c r="BE508" s="195">
        <f>IF(N508="základní",J508,0)</f>
        <v>0</v>
      </c>
      <c r="BF508" s="195">
        <f>IF(N508="snížená",J508,0)</f>
        <v>0</v>
      </c>
      <c r="BG508" s="195">
        <f>IF(N508="zákl. přenesená",J508,0)</f>
        <v>0</v>
      </c>
      <c r="BH508" s="195">
        <f>IF(N508="sníž. přenesená",J508,0)</f>
        <v>0</v>
      </c>
      <c r="BI508" s="195">
        <f>IF(N508="nulová",J508,0)</f>
        <v>0</v>
      </c>
      <c r="BJ508" s="112" t="s">
        <v>544</v>
      </c>
      <c r="BK508" s="195">
        <f>ROUND(I508*H508,2)</f>
        <v>0</v>
      </c>
      <c r="BL508" s="112" t="s">
        <v>955</v>
      </c>
      <c r="BM508" s="194" t="s">
        <v>4060</v>
      </c>
    </row>
    <row r="509" spans="2:65" s="119" customFormat="1" ht="19.5" x14ac:dyDescent="0.25">
      <c r="B509" s="120"/>
      <c r="D509" s="196" t="s">
        <v>865</v>
      </c>
      <c r="F509" s="197" t="s">
        <v>2026</v>
      </c>
      <c r="L509" s="120"/>
      <c r="M509" s="198"/>
      <c r="T509" s="199"/>
      <c r="AT509" s="112" t="s">
        <v>865</v>
      </c>
      <c r="AU509" s="112" t="s">
        <v>240</v>
      </c>
    </row>
    <row r="510" spans="2:65" s="119" customFormat="1" x14ac:dyDescent="0.25">
      <c r="B510" s="120"/>
      <c r="D510" s="200" t="s">
        <v>867</v>
      </c>
      <c r="F510" s="472" t="s">
        <v>2027</v>
      </c>
      <c r="L510" s="120"/>
      <c r="M510" s="198"/>
      <c r="T510" s="199"/>
      <c r="AT510" s="112" t="s">
        <v>867</v>
      </c>
      <c r="AU510" s="112" t="s">
        <v>240</v>
      </c>
    </row>
    <row r="511" spans="2:65" s="202" customFormat="1" ht="11.25" x14ac:dyDescent="0.25">
      <c r="B511" s="203"/>
      <c r="D511" s="196" t="s">
        <v>869</v>
      </c>
      <c r="E511" s="204" t="s">
        <v>792</v>
      </c>
      <c r="F511" s="205" t="s">
        <v>4061</v>
      </c>
      <c r="H511" s="206">
        <v>75</v>
      </c>
      <c r="L511" s="203"/>
      <c r="M511" s="207"/>
      <c r="T511" s="208"/>
      <c r="AT511" s="204" t="s">
        <v>869</v>
      </c>
      <c r="AU511" s="204" t="s">
        <v>240</v>
      </c>
      <c r="AV511" s="202" t="s">
        <v>240</v>
      </c>
      <c r="AW511" s="202" t="s">
        <v>871</v>
      </c>
      <c r="AX511" s="202" t="s">
        <v>857</v>
      </c>
      <c r="AY511" s="204" t="s">
        <v>858</v>
      </c>
    </row>
    <row r="512" spans="2:65" s="119" customFormat="1" ht="24.2" customHeight="1" x14ac:dyDescent="0.25">
      <c r="B512" s="120"/>
      <c r="C512" s="418" t="s">
        <v>1494</v>
      </c>
      <c r="D512" s="418" t="s">
        <v>512</v>
      </c>
      <c r="E512" s="419" t="s">
        <v>169</v>
      </c>
      <c r="F512" s="420" t="s">
        <v>170</v>
      </c>
      <c r="G512" s="421" t="s">
        <v>66</v>
      </c>
      <c r="H512" s="422">
        <v>17.774999999999999</v>
      </c>
      <c r="I512" s="423"/>
      <c r="J512" s="423">
        <f>ROUND(I512*H512,2)</f>
        <v>0</v>
      </c>
      <c r="K512" s="420" t="s">
        <v>862</v>
      </c>
      <c r="L512" s="120"/>
      <c r="M512" s="190" t="s">
        <v>792</v>
      </c>
      <c r="N512" s="191" t="s">
        <v>809</v>
      </c>
      <c r="O512" s="192">
        <v>5.3999999999999999E-2</v>
      </c>
      <c r="P512" s="192">
        <f>O512*H512</f>
        <v>0.95984999999999987</v>
      </c>
      <c r="Q512" s="192">
        <v>0</v>
      </c>
      <c r="R512" s="192">
        <f>Q512*H512</f>
        <v>0</v>
      </c>
      <c r="S512" s="192">
        <v>0</v>
      </c>
      <c r="T512" s="193">
        <f>S512*H512</f>
        <v>0</v>
      </c>
      <c r="AR512" s="194" t="s">
        <v>955</v>
      </c>
      <c r="AT512" s="194" t="s">
        <v>512</v>
      </c>
      <c r="AU512" s="194" t="s">
        <v>240</v>
      </c>
      <c r="AY512" s="112" t="s">
        <v>858</v>
      </c>
      <c r="BE512" s="195">
        <f>IF(N512="základní",J512,0)</f>
        <v>0</v>
      </c>
      <c r="BF512" s="195">
        <f>IF(N512="snížená",J512,0)</f>
        <v>0</v>
      </c>
      <c r="BG512" s="195">
        <f>IF(N512="zákl. přenesená",J512,0)</f>
        <v>0</v>
      </c>
      <c r="BH512" s="195">
        <f>IF(N512="sníž. přenesená",J512,0)</f>
        <v>0</v>
      </c>
      <c r="BI512" s="195">
        <f>IF(N512="nulová",J512,0)</f>
        <v>0</v>
      </c>
      <c r="BJ512" s="112" t="s">
        <v>544</v>
      </c>
      <c r="BK512" s="195">
        <f>ROUND(I512*H512,2)</f>
        <v>0</v>
      </c>
      <c r="BL512" s="112" t="s">
        <v>955</v>
      </c>
      <c r="BM512" s="194" t="s">
        <v>4062</v>
      </c>
    </row>
    <row r="513" spans="2:65" s="119" customFormat="1" ht="19.5" x14ac:dyDescent="0.25">
      <c r="B513" s="120"/>
      <c r="D513" s="196" t="s">
        <v>865</v>
      </c>
      <c r="F513" s="197" t="s">
        <v>2031</v>
      </c>
      <c r="L513" s="120"/>
      <c r="M513" s="198"/>
      <c r="T513" s="199"/>
      <c r="AT513" s="112" t="s">
        <v>865</v>
      </c>
      <c r="AU513" s="112" t="s">
        <v>240</v>
      </c>
    </row>
    <row r="514" spans="2:65" s="119" customFormat="1" x14ac:dyDescent="0.25">
      <c r="B514" s="120"/>
      <c r="D514" s="200" t="s">
        <v>867</v>
      </c>
      <c r="F514" s="472" t="s">
        <v>2032</v>
      </c>
      <c r="L514" s="120"/>
      <c r="M514" s="198"/>
      <c r="T514" s="199"/>
      <c r="AT514" s="112" t="s">
        <v>867</v>
      </c>
      <c r="AU514" s="112" t="s">
        <v>240</v>
      </c>
    </row>
    <row r="515" spans="2:65" s="209" customFormat="1" ht="11.25" x14ac:dyDescent="0.25">
      <c r="B515" s="210"/>
      <c r="D515" s="196" t="s">
        <v>869</v>
      </c>
      <c r="E515" s="211" t="s">
        <v>792</v>
      </c>
      <c r="F515" s="212" t="s">
        <v>2033</v>
      </c>
      <c r="H515" s="211" t="s">
        <v>792</v>
      </c>
      <c r="L515" s="210"/>
      <c r="M515" s="213"/>
      <c r="T515" s="214"/>
      <c r="AT515" s="211" t="s">
        <v>869</v>
      </c>
      <c r="AU515" s="211" t="s">
        <v>240</v>
      </c>
      <c r="AV515" s="209" t="s">
        <v>544</v>
      </c>
      <c r="AW515" s="209" t="s">
        <v>871</v>
      </c>
      <c r="AX515" s="209" t="s">
        <v>857</v>
      </c>
      <c r="AY515" s="211" t="s">
        <v>858</v>
      </c>
    </row>
    <row r="516" spans="2:65" s="202" customFormat="1" ht="11.25" x14ac:dyDescent="0.25">
      <c r="B516" s="203"/>
      <c r="D516" s="196" t="s">
        <v>869</v>
      </c>
      <c r="E516" s="204" t="s">
        <v>792</v>
      </c>
      <c r="F516" s="205" t="s">
        <v>4063</v>
      </c>
      <c r="H516" s="206">
        <v>10.3</v>
      </c>
      <c r="L516" s="203"/>
      <c r="M516" s="207"/>
      <c r="T516" s="208"/>
      <c r="AT516" s="204" t="s">
        <v>869</v>
      </c>
      <c r="AU516" s="204" t="s">
        <v>240</v>
      </c>
      <c r="AV516" s="202" t="s">
        <v>240</v>
      </c>
      <c r="AW516" s="202" t="s">
        <v>871</v>
      </c>
      <c r="AX516" s="202" t="s">
        <v>857</v>
      </c>
      <c r="AY516" s="204" t="s">
        <v>858</v>
      </c>
    </row>
    <row r="517" spans="2:65" s="202" customFormat="1" ht="11.25" x14ac:dyDescent="0.25">
      <c r="B517" s="203"/>
      <c r="D517" s="196" t="s">
        <v>869</v>
      </c>
      <c r="E517" s="204" t="s">
        <v>792</v>
      </c>
      <c r="F517" s="205" t="s">
        <v>4064</v>
      </c>
      <c r="H517" s="206">
        <v>7.4749999999999996</v>
      </c>
      <c r="L517" s="203"/>
      <c r="M517" s="207"/>
      <c r="T517" s="208"/>
      <c r="AT517" s="204" t="s">
        <v>869</v>
      </c>
      <c r="AU517" s="204" t="s">
        <v>240</v>
      </c>
      <c r="AV517" s="202" t="s">
        <v>240</v>
      </c>
      <c r="AW517" s="202" t="s">
        <v>871</v>
      </c>
      <c r="AX517" s="202" t="s">
        <v>857</v>
      </c>
      <c r="AY517" s="204" t="s">
        <v>858</v>
      </c>
    </row>
    <row r="518" spans="2:65" s="119" customFormat="1" ht="16.5" customHeight="1" x14ac:dyDescent="0.25">
      <c r="B518" s="120"/>
      <c r="C518" s="432" t="s">
        <v>1498</v>
      </c>
      <c r="D518" s="432" t="s">
        <v>932</v>
      </c>
      <c r="E518" s="433" t="s">
        <v>177</v>
      </c>
      <c r="F518" s="434" t="s">
        <v>178</v>
      </c>
      <c r="G518" s="435" t="s">
        <v>63</v>
      </c>
      <c r="H518" s="436">
        <v>0.33900000000000002</v>
      </c>
      <c r="I518" s="437"/>
      <c r="J518" s="437">
        <f>ROUND(I518*H518,2)</f>
        <v>0</v>
      </c>
      <c r="K518" s="434" t="s">
        <v>862</v>
      </c>
      <c r="L518" s="215"/>
      <c r="M518" s="216" t="s">
        <v>792</v>
      </c>
      <c r="N518" s="217" t="s">
        <v>809</v>
      </c>
      <c r="O518" s="192">
        <v>0</v>
      </c>
      <c r="P518" s="192">
        <f>O518*H518</f>
        <v>0</v>
      </c>
      <c r="Q518" s="192">
        <v>1</v>
      </c>
      <c r="R518" s="192">
        <f>Q518*H518</f>
        <v>0.33900000000000002</v>
      </c>
      <c r="S518" s="192">
        <v>0</v>
      </c>
      <c r="T518" s="193">
        <f>S518*H518</f>
        <v>0</v>
      </c>
      <c r="AR518" s="194" t="s">
        <v>1063</v>
      </c>
      <c r="AT518" s="194" t="s">
        <v>932</v>
      </c>
      <c r="AU518" s="194" t="s">
        <v>240</v>
      </c>
      <c r="AY518" s="112" t="s">
        <v>858</v>
      </c>
      <c r="BE518" s="195">
        <f>IF(N518="základní",J518,0)</f>
        <v>0</v>
      </c>
      <c r="BF518" s="195">
        <f>IF(N518="snížená",J518,0)</f>
        <v>0</v>
      </c>
      <c r="BG518" s="195">
        <f>IF(N518="zákl. přenesená",J518,0)</f>
        <v>0</v>
      </c>
      <c r="BH518" s="195">
        <f>IF(N518="sníž. přenesená",J518,0)</f>
        <v>0</v>
      </c>
      <c r="BI518" s="195">
        <f>IF(N518="nulová",J518,0)</f>
        <v>0</v>
      </c>
      <c r="BJ518" s="112" t="s">
        <v>544</v>
      </c>
      <c r="BK518" s="195">
        <f>ROUND(I518*H518,2)</f>
        <v>0</v>
      </c>
      <c r="BL518" s="112" t="s">
        <v>955</v>
      </c>
      <c r="BM518" s="194" t="s">
        <v>4065</v>
      </c>
    </row>
    <row r="519" spans="2:65" s="119" customFormat="1" x14ac:dyDescent="0.25">
      <c r="B519" s="120"/>
      <c r="D519" s="196" t="s">
        <v>865</v>
      </c>
      <c r="F519" s="197" t="s">
        <v>178</v>
      </c>
      <c r="L519" s="120"/>
      <c r="M519" s="198"/>
      <c r="T519" s="199"/>
      <c r="AT519" s="112" t="s">
        <v>865</v>
      </c>
      <c r="AU519" s="112" t="s">
        <v>240</v>
      </c>
    </row>
    <row r="520" spans="2:65" s="202" customFormat="1" ht="11.25" x14ac:dyDescent="0.25">
      <c r="B520" s="203"/>
      <c r="D520" s="196" t="s">
        <v>869</v>
      </c>
      <c r="E520" s="204" t="s">
        <v>792</v>
      </c>
      <c r="F520" s="205" t="s">
        <v>2039</v>
      </c>
      <c r="H520" s="206">
        <v>998.44</v>
      </c>
      <c r="L520" s="203"/>
      <c r="M520" s="207"/>
      <c r="T520" s="208"/>
      <c r="AT520" s="204" t="s">
        <v>869</v>
      </c>
      <c r="AU520" s="204" t="s">
        <v>240</v>
      </c>
      <c r="AV520" s="202" t="s">
        <v>240</v>
      </c>
      <c r="AW520" s="202" t="s">
        <v>871</v>
      </c>
      <c r="AX520" s="202" t="s">
        <v>857</v>
      </c>
      <c r="AY520" s="204" t="s">
        <v>858</v>
      </c>
    </row>
    <row r="521" spans="2:65" s="202" customFormat="1" ht="11.25" x14ac:dyDescent="0.25">
      <c r="B521" s="203"/>
      <c r="D521" s="196" t="s">
        <v>869</v>
      </c>
      <c r="F521" s="205" t="s">
        <v>2040</v>
      </c>
      <c r="H521" s="206">
        <v>0.33900000000000002</v>
      </c>
      <c r="L521" s="203"/>
      <c r="M521" s="207"/>
      <c r="T521" s="208"/>
      <c r="AT521" s="204" t="s">
        <v>869</v>
      </c>
      <c r="AU521" s="204" t="s">
        <v>240</v>
      </c>
      <c r="AV521" s="202" t="s">
        <v>240</v>
      </c>
      <c r="AW521" s="202" t="s">
        <v>787</v>
      </c>
      <c r="AX521" s="202" t="s">
        <v>544</v>
      </c>
      <c r="AY521" s="204" t="s">
        <v>858</v>
      </c>
    </row>
    <row r="522" spans="2:65" s="119" customFormat="1" ht="24.2" customHeight="1" x14ac:dyDescent="0.25">
      <c r="B522" s="120"/>
      <c r="C522" s="418" t="s">
        <v>1503</v>
      </c>
      <c r="D522" s="418" t="s">
        <v>512</v>
      </c>
      <c r="E522" s="419" t="s">
        <v>171</v>
      </c>
      <c r="F522" s="420" t="s">
        <v>172</v>
      </c>
      <c r="G522" s="421" t="s">
        <v>66</v>
      </c>
      <c r="H522" s="422">
        <v>75</v>
      </c>
      <c r="I522" s="423"/>
      <c r="J522" s="423">
        <f>ROUND(I522*H522,2)</f>
        <v>0</v>
      </c>
      <c r="K522" s="420" t="s">
        <v>862</v>
      </c>
      <c r="L522" s="120"/>
      <c r="M522" s="190" t="s">
        <v>792</v>
      </c>
      <c r="N522" s="191" t="s">
        <v>809</v>
      </c>
      <c r="O522" s="192">
        <v>0.222</v>
      </c>
      <c r="P522" s="192">
        <f>O522*H522</f>
        <v>16.649999999999999</v>
      </c>
      <c r="Q522" s="192">
        <v>4.0000000000000002E-4</v>
      </c>
      <c r="R522" s="192">
        <f>Q522*H522</f>
        <v>3.0000000000000002E-2</v>
      </c>
      <c r="S522" s="192">
        <v>0</v>
      </c>
      <c r="T522" s="193">
        <f>S522*H522</f>
        <v>0</v>
      </c>
      <c r="AR522" s="194" t="s">
        <v>955</v>
      </c>
      <c r="AT522" s="194" t="s">
        <v>512</v>
      </c>
      <c r="AU522" s="194" t="s">
        <v>240</v>
      </c>
      <c r="AY522" s="112" t="s">
        <v>858</v>
      </c>
      <c r="BE522" s="195">
        <f>IF(N522="základní",J522,0)</f>
        <v>0</v>
      </c>
      <c r="BF522" s="195">
        <f>IF(N522="snížená",J522,0)</f>
        <v>0</v>
      </c>
      <c r="BG522" s="195">
        <f>IF(N522="zákl. přenesená",J522,0)</f>
        <v>0</v>
      </c>
      <c r="BH522" s="195">
        <f>IF(N522="sníž. přenesená",J522,0)</f>
        <v>0</v>
      </c>
      <c r="BI522" s="195">
        <f>IF(N522="nulová",J522,0)</f>
        <v>0</v>
      </c>
      <c r="BJ522" s="112" t="s">
        <v>544</v>
      </c>
      <c r="BK522" s="195">
        <f>ROUND(I522*H522,2)</f>
        <v>0</v>
      </c>
      <c r="BL522" s="112" t="s">
        <v>955</v>
      </c>
      <c r="BM522" s="194" t="s">
        <v>4066</v>
      </c>
    </row>
    <row r="523" spans="2:65" s="119" customFormat="1" ht="19.5" x14ac:dyDescent="0.25">
      <c r="B523" s="120"/>
      <c r="D523" s="196" t="s">
        <v>865</v>
      </c>
      <c r="F523" s="197" t="s">
        <v>2043</v>
      </c>
      <c r="L523" s="120"/>
      <c r="M523" s="198"/>
      <c r="T523" s="199"/>
      <c r="AT523" s="112" t="s">
        <v>865</v>
      </c>
      <c r="AU523" s="112" t="s">
        <v>240</v>
      </c>
    </row>
    <row r="524" spans="2:65" s="119" customFormat="1" x14ac:dyDescent="0.25">
      <c r="B524" s="120"/>
      <c r="D524" s="200" t="s">
        <v>867</v>
      </c>
      <c r="F524" s="472" t="s">
        <v>2044</v>
      </c>
      <c r="L524" s="120"/>
      <c r="M524" s="198"/>
      <c r="T524" s="199"/>
      <c r="AT524" s="112" t="s">
        <v>867</v>
      </c>
      <c r="AU524" s="112" t="s">
        <v>240</v>
      </c>
    </row>
    <row r="525" spans="2:65" s="202" customFormat="1" ht="11.25" x14ac:dyDescent="0.25">
      <c r="B525" s="203"/>
      <c r="D525" s="196" t="s">
        <v>869</v>
      </c>
      <c r="E525" s="204" t="s">
        <v>792</v>
      </c>
      <c r="F525" s="205" t="s">
        <v>4061</v>
      </c>
      <c r="H525" s="206">
        <v>75</v>
      </c>
      <c r="L525" s="203"/>
      <c r="M525" s="207"/>
      <c r="T525" s="208"/>
      <c r="AT525" s="204" t="s">
        <v>869</v>
      </c>
      <c r="AU525" s="204" t="s">
        <v>240</v>
      </c>
      <c r="AV525" s="202" t="s">
        <v>240</v>
      </c>
      <c r="AW525" s="202" t="s">
        <v>871</v>
      </c>
      <c r="AX525" s="202" t="s">
        <v>857</v>
      </c>
      <c r="AY525" s="204" t="s">
        <v>858</v>
      </c>
    </row>
    <row r="526" spans="2:65" s="119" customFormat="1" ht="24.2" customHeight="1" x14ac:dyDescent="0.25">
      <c r="B526" s="120"/>
      <c r="C526" s="418" t="s">
        <v>1508</v>
      </c>
      <c r="D526" s="418" t="s">
        <v>512</v>
      </c>
      <c r="E526" s="419" t="s">
        <v>173</v>
      </c>
      <c r="F526" s="420" t="s">
        <v>174</v>
      </c>
      <c r="G526" s="421" t="s">
        <v>66</v>
      </c>
      <c r="H526" s="422">
        <v>17.774999999999999</v>
      </c>
      <c r="I526" s="423"/>
      <c r="J526" s="423">
        <f>ROUND(I526*H526,2)</f>
        <v>0</v>
      </c>
      <c r="K526" s="420" t="s">
        <v>862</v>
      </c>
      <c r="L526" s="120"/>
      <c r="M526" s="190" t="s">
        <v>792</v>
      </c>
      <c r="N526" s="191" t="s">
        <v>809</v>
      </c>
      <c r="O526" s="192">
        <v>0.26</v>
      </c>
      <c r="P526" s="192">
        <f>O526*H526</f>
        <v>4.6215000000000002</v>
      </c>
      <c r="Q526" s="192">
        <v>4.0000000000000002E-4</v>
      </c>
      <c r="R526" s="192">
        <f>Q526*H526</f>
        <v>7.11E-3</v>
      </c>
      <c r="S526" s="192">
        <v>0</v>
      </c>
      <c r="T526" s="193">
        <f>S526*H526</f>
        <v>0</v>
      </c>
      <c r="AR526" s="194" t="s">
        <v>955</v>
      </c>
      <c r="AT526" s="194" t="s">
        <v>512</v>
      </c>
      <c r="AU526" s="194" t="s">
        <v>240</v>
      </c>
      <c r="AY526" s="112" t="s">
        <v>858</v>
      </c>
      <c r="BE526" s="195">
        <f>IF(N526="základní",J526,0)</f>
        <v>0</v>
      </c>
      <c r="BF526" s="195">
        <f>IF(N526="snížená",J526,0)</f>
        <v>0</v>
      </c>
      <c r="BG526" s="195">
        <f>IF(N526="zákl. přenesená",J526,0)</f>
        <v>0</v>
      </c>
      <c r="BH526" s="195">
        <f>IF(N526="sníž. přenesená",J526,0)</f>
        <v>0</v>
      </c>
      <c r="BI526" s="195">
        <f>IF(N526="nulová",J526,0)</f>
        <v>0</v>
      </c>
      <c r="BJ526" s="112" t="s">
        <v>544</v>
      </c>
      <c r="BK526" s="195">
        <f>ROUND(I526*H526,2)</f>
        <v>0</v>
      </c>
      <c r="BL526" s="112" t="s">
        <v>955</v>
      </c>
      <c r="BM526" s="194" t="s">
        <v>4067</v>
      </c>
    </row>
    <row r="527" spans="2:65" s="119" customFormat="1" ht="19.5" x14ac:dyDescent="0.25">
      <c r="B527" s="120"/>
      <c r="D527" s="196" t="s">
        <v>865</v>
      </c>
      <c r="F527" s="197" t="s">
        <v>2047</v>
      </c>
      <c r="L527" s="120"/>
      <c r="M527" s="198"/>
      <c r="T527" s="199"/>
      <c r="AT527" s="112" t="s">
        <v>865</v>
      </c>
      <c r="AU527" s="112" t="s">
        <v>240</v>
      </c>
    </row>
    <row r="528" spans="2:65" s="119" customFormat="1" x14ac:dyDescent="0.25">
      <c r="B528" s="120"/>
      <c r="D528" s="200" t="s">
        <v>867</v>
      </c>
      <c r="F528" s="472" t="s">
        <v>2048</v>
      </c>
      <c r="L528" s="120"/>
      <c r="M528" s="198"/>
      <c r="T528" s="199"/>
      <c r="AT528" s="112" t="s">
        <v>867</v>
      </c>
      <c r="AU528" s="112" t="s">
        <v>240</v>
      </c>
    </row>
    <row r="529" spans="2:65" s="209" customFormat="1" ht="11.25" x14ac:dyDescent="0.25">
      <c r="B529" s="210"/>
      <c r="D529" s="196" t="s">
        <v>869</v>
      </c>
      <c r="E529" s="211" t="s">
        <v>792</v>
      </c>
      <c r="F529" s="212" t="s">
        <v>2033</v>
      </c>
      <c r="H529" s="211" t="s">
        <v>792</v>
      </c>
      <c r="L529" s="210"/>
      <c r="M529" s="213"/>
      <c r="T529" s="214"/>
      <c r="AT529" s="211" t="s">
        <v>869</v>
      </c>
      <c r="AU529" s="211" t="s">
        <v>240</v>
      </c>
      <c r="AV529" s="209" t="s">
        <v>544</v>
      </c>
      <c r="AW529" s="209" t="s">
        <v>871</v>
      </c>
      <c r="AX529" s="209" t="s">
        <v>857</v>
      </c>
      <c r="AY529" s="211" t="s">
        <v>858</v>
      </c>
    </row>
    <row r="530" spans="2:65" s="202" customFormat="1" ht="11.25" x14ac:dyDescent="0.25">
      <c r="B530" s="203"/>
      <c r="D530" s="196" t="s">
        <v>869</v>
      </c>
      <c r="E530" s="204" t="s">
        <v>792</v>
      </c>
      <c r="F530" s="205" t="s">
        <v>4063</v>
      </c>
      <c r="H530" s="206">
        <v>10.3</v>
      </c>
      <c r="L530" s="203"/>
      <c r="M530" s="207"/>
      <c r="T530" s="208"/>
      <c r="AT530" s="204" t="s">
        <v>869</v>
      </c>
      <c r="AU530" s="204" t="s">
        <v>240</v>
      </c>
      <c r="AV530" s="202" t="s">
        <v>240</v>
      </c>
      <c r="AW530" s="202" t="s">
        <v>871</v>
      </c>
      <c r="AX530" s="202" t="s">
        <v>857</v>
      </c>
      <c r="AY530" s="204" t="s">
        <v>858</v>
      </c>
    </row>
    <row r="531" spans="2:65" s="202" customFormat="1" ht="11.25" x14ac:dyDescent="0.25">
      <c r="B531" s="203"/>
      <c r="D531" s="196" t="s">
        <v>869</v>
      </c>
      <c r="E531" s="204" t="s">
        <v>792</v>
      </c>
      <c r="F531" s="205" t="s">
        <v>4064</v>
      </c>
      <c r="H531" s="206">
        <v>7.4749999999999996</v>
      </c>
      <c r="L531" s="203"/>
      <c r="M531" s="207"/>
      <c r="T531" s="208"/>
      <c r="AT531" s="204" t="s">
        <v>869</v>
      </c>
      <c r="AU531" s="204" t="s">
        <v>240</v>
      </c>
      <c r="AV531" s="202" t="s">
        <v>240</v>
      </c>
      <c r="AW531" s="202" t="s">
        <v>871</v>
      </c>
      <c r="AX531" s="202" t="s">
        <v>857</v>
      </c>
      <c r="AY531" s="204" t="s">
        <v>858</v>
      </c>
    </row>
    <row r="532" spans="2:65" s="119" customFormat="1" ht="49.15" customHeight="1" x14ac:dyDescent="0.25">
      <c r="B532" s="120"/>
      <c r="C532" s="432" t="s">
        <v>1535</v>
      </c>
      <c r="D532" s="432" t="s">
        <v>932</v>
      </c>
      <c r="E532" s="433" t="s">
        <v>187</v>
      </c>
      <c r="F532" s="434" t="s">
        <v>2052</v>
      </c>
      <c r="G532" s="435" t="s">
        <v>66</v>
      </c>
      <c r="H532" s="436">
        <v>113.27800000000001</v>
      </c>
      <c r="I532" s="437"/>
      <c r="J532" s="437">
        <f>ROUND(I532*H532,2)</f>
        <v>0</v>
      </c>
      <c r="K532" s="434" t="s">
        <v>862</v>
      </c>
      <c r="L532" s="215"/>
      <c r="M532" s="216" t="s">
        <v>792</v>
      </c>
      <c r="N532" s="217" t="s">
        <v>809</v>
      </c>
      <c r="O532" s="192">
        <v>0</v>
      </c>
      <c r="P532" s="192">
        <f>O532*H532</f>
        <v>0</v>
      </c>
      <c r="Q532" s="192">
        <v>4.7000000000000002E-3</v>
      </c>
      <c r="R532" s="192">
        <f>Q532*H532</f>
        <v>0.53240660000000006</v>
      </c>
      <c r="S532" s="192">
        <v>0</v>
      </c>
      <c r="T532" s="193">
        <f>S532*H532</f>
        <v>0</v>
      </c>
      <c r="AR532" s="194" t="s">
        <v>1063</v>
      </c>
      <c r="AT532" s="194" t="s">
        <v>932</v>
      </c>
      <c r="AU532" s="194" t="s">
        <v>240</v>
      </c>
      <c r="AY532" s="112" t="s">
        <v>858</v>
      </c>
      <c r="BE532" s="195">
        <f>IF(N532="základní",J532,0)</f>
        <v>0</v>
      </c>
      <c r="BF532" s="195">
        <f>IF(N532="snížená",J532,0)</f>
        <v>0</v>
      </c>
      <c r="BG532" s="195">
        <f>IF(N532="zákl. přenesená",J532,0)</f>
        <v>0</v>
      </c>
      <c r="BH532" s="195">
        <f>IF(N532="sníž. přenesená",J532,0)</f>
        <v>0</v>
      </c>
      <c r="BI532" s="195">
        <f>IF(N532="nulová",J532,0)</f>
        <v>0</v>
      </c>
      <c r="BJ532" s="112" t="s">
        <v>544</v>
      </c>
      <c r="BK532" s="195">
        <f>ROUND(I532*H532,2)</f>
        <v>0</v>
      </c>
      <c r="BL532" s="112" t="s">
        <v>955</v>
      </c>
      <c r="BM532" s="194" t="s">
        <v>4068</v>
      </c>
    </row>
    <row r="533" spans="2:65" s="119" customFormat="1" ht="29.25" x14ac:dyDescent="0.25">
      <c r="B533" s="120"/>
      <c r="D533" s="196" t="s">
        <v>865</v>
      </c>
      <c r="F533" s="197" t="s">
        <v>2052</v>
      </c>
      <c r="L533" s="120"/>
      <c r="M533" s="198"/>
      <c r="T533" s="199"/>
      <c r="AT533" s="112" t="s">
        <v>865</v>
      </c>
      <c r="AU533" s="112" t="s">
        <v>240</v>
      </c>
    </row>
    <row r="534" spans="2:65" s="202" customFormat="1" ht="11.25" x14ac:dyDescent="0.25">
      <c r="B534" s="203"/>
      <c r="D534" s="196" t="s">
        <v>869</v>
      </c>
      <c r="E534" s="204" t="s">
        <v>792</v>
      </c>
      <c r="F534" s="205" t="s">
        <v>4069</v>
      </c>
      <c r="H534" s="206">
        <v>92.775000000000006</v>
      </c>
      <c r="L534" s="203"/>
      <c r="M534" s="207"/>
      <c r="T534" s="208"/>
      <c r="AT534" s="204" t="s">
        <v>869</v>
      </c>
      <c r="AU534" s="204" t="s">
        <v>240</v>
      </c>
      <c r="AV534" s="202" t="s">
        <v>240</v>
      </c>
      <c r="AW534" s="202" t="s">
        <v>871</v>
      </c>
      <c r="AX534" s="202" t="s">
        <v>857</v>
      </c>
      <c r="AY534" s="204" t="s">
        <v>858</v>
      </c>
    </row>
    <row r="535" spans="2:65" s="202" customFormat="1" ht="11.25" x14ac:dyDescent="0.25">
      <c r="B535" s="203"/>
      <c r="D535" s="196" t="s">
        <v>869</v>
      </c>
      <c r="F535" s="205" t="s">
        <v>4070</v>
      </c>
      <c r="H535" s="206">
        <v>113.27800000000001</v>
      </c>
      <c r="L535" s="203"/>
      <c r="M535" s="207"/>
      <c r="T535" s="208"/>
      <c r="AT535" s="204" t="s">
        <v>869</v>
      </c>
      <c r="AU535" s="204" t="s">
        <v>240</v>
      </c>
      <c r="AV535" s="202" t="s">
        <v>240</v>
      </c>
      <c r="AW535" s="202" t="s">
        <v>787</v>
      </c>
      <c r="AX535" s="202" t="s">
        <v>544</v>
      </c>
      <c r="AY535" s="204" t="s">
        <v>858</v>
      </c>
    </row>
    <row r="536" spans="2:65" s="119" customFormat="1" ht="24.2" customHeight="1" x14ac:dyDescent="0.25">
      <c r="B536" s="120"/>
      <c r="C536" s="418" t="s">
        <v>1541</v>
      </c>
      <c r="D536" s="418" t="s">
        <v>512</v>
      </c>
      <c r="E536" s="419" t="s">
        <v>2056</v>
      </c>
      <c r="F536" s="420" t="s">
        <v>2057</v>
      </c>
      <c r="G536" s="421" t="s">
        <v>66</v>
      </c>
      <c r="H536" s="422">
        <v>10.3</v>
      </c>
      <c r="I536" s="423"/>
      <c r="J536" s="423">
        <f>ROUND(I536*H536,2)</f>
        <v>0</v>
      </c>
      <c r="K536" s="420" t="s">
        <v>862</v>
      </c>
      <c r="L536" s="120"/>
      <c r="M536" s="190" t="s">
        <v>792</v>
      </c>
      <c r="N536" s="191" t="s">
        <v>809</v>
      </c>
      <c r="O536" s="192">
        <v>8.5000000000000006E-2</v>
      </c>
      <c r="P536" s="192">
        <f>O536*H536</f>
        <v>0.87550000000000017</v>
      </c>
      <c r="Q536" s="192">
        <v>3.5E-4</v>
      </c>
      <c r="R536" s="192">
        <f>Q536*H536</f>
        <v>3.6050000000000001E-3</v>
      </c>
      <c r="S536" s="192">
        <v>0</v>
      </c>
      <c r="T536" s="193">
        <f>S536*H536</f>
        <v>0</v>
      </c>
      <c r="AR536" s="194" t="s">
        <v>955</v>
      </c>
      <c r="AT536" s="194" t="s">
        <v>512</v>
      </c>
      <c r="AU536" s="194" t="s">
        <v>240</v>
      </c>
      <c r="AY536" s="112" t="s">
        <v>858</v>
      </c>
      <c r="BE536" s="195">
        <f>IF(N536="základní",J536,0)</f>
        <v>0</v>
      </c>
      <c r="BF536" s="195">
        <f>IF(N536="snížená",J536,0)</f>
        <v>0</v>
      </c>
      <c r="BG536" s="195">
        <f>IF(N536="zákl. přenesená",J536,0)</f>
        <v>0</v>
      </c>
      <c r="BH536" s="195">
        <f>IF(N536="sníž. přenesená",J536,0)</f>
        <v>0</v>
      </c>
      <c r="BI536" s="195">
        <f>IF(N536="nulová",J536,0)</f>
        <v>0</v>
      </c>
      <c r="BJ536" s="112" t="s">
        <v>544</v>
      </c>
      <c r="BK536" s="195">
        <f>ROUND(I536*H536,2)</f>
        <v>0</v>
      </c>
      <c r="BL536" s="112" t="s">
        <v>955</v>
      </c>
      <c r="BM536" s="194" t="s">
        <v>4071</v>
      </c>
    </row>
    <row r="537" spans="2:65" s="119" customFormat="1" ht="29.25" x14ac:dyDescent="0.25">
      <c r="B537" s="120"/>
      <c r="D537" s="196" t="s">
        <v>865</v>
      </c>
      <c r="F537" s="197" t="s">
        <v>2059</v>
      </c>
      <c r="L537" s="120"/>
      <c r="M537" s="198"/>
      <c r="T537" s="199"/>
      <c r="AT537" s="112" t="s">
        <v>865</v>
      </c>
      <c r="AU537" s="112" t="s">
        <v>240</v>
      </c>
    </row>
    <row r="538" spans="2:65" s="119" customFormat="1" x14ac:dyDescent="0.25">
      <c r="B538" s="120"/>
      <c r="D538" s="200" t="s">
        <v>867</v>
      </c>
      <c r="F538" s="472" t="s">
        <v>2060</v>
      </c>
      <c r="L538" s="120"/>
      <c r="M538" s="198"/>
      <c r="T538" s="199"/>
      <c r="AT538" s="112" t="s">
        <v>867</v>
      </c>
      <c r="AU538" s="112" t="s">
        <v>240</v>
      </c>
    </row>
    <row r="539" spans="2:65" s="202" customFormat="1" ht="11.25" x14ac:dyDescent="0.25">
      <c r="B539" s="203"/>
      <c r="D539" s="196" t="s">
        <v>869</v>
      </c>
      <c r="E539" s="204" t="s">
        <v>792</v>
      </c>
      <c r="F539" s="205" t="s">
        <v>4063</v>
      </c>
      <c r="H539" s="206">
        <v>10.3</v>
      </c>
      <c r="L539" s="203"/>
      <c r="M539" s="207"/>
      <c r="T539" s="208"/>
      <c r="AT539" s="204" t="s">
        <v>869</v>
      </c>
      <c r="AU539" s="204" t="s">
        <v>240</v>
      </c>
      <c r="AV539" s="202" t="s">
        <v>240</v>
      </c>
      <c r="AW539" s="202" t="s">
        <v>871</v>
      </c>
      <c r="AX539" s="202" t="s">
        <v>857</v>
      </c>
      <c r="AY539" s="204" t="s">
        <v>858</v>
      </c>
    </row>
    <row r="540" spans="2:65" s="119" customFormat="1" ht="24.2" customHeight="1" x14ac:dyDescent="0.25">
      <c r="B540" s="120"/>
      <c r="C540" s="418" t="s">
        <v>1547</v>
      </c>
      <c r="D540" s="418" t="s">
        <v>512</v>
      </c>
      <c r="E540" s="419" t="s">
        <v>2063</v>
      </c>
      <c r="F540" s="420" t="s">
        <v>2064</v>
      </c>
      <c r="G540" s="421" t="s">
        <v>85</v>
      </c>
      <c r="H540" s="422">
        <v>10.3</v>
      </c>
      <c r="I540" s="423"/>
      <c r="J540" s="423">
        <f>ROUND(I540*H540,2)</f>
        <v>0</v>
      </c>
      <c r="K540" s="420" t="s">
        <v>862</v>
      </c>
      <c r="L540" s="120"/>
      <c r="M540" s="190" t="s">
        <v>792</v>
      </c>
      <c r="N540" s="191" t="s">
        <v>809</v>
      </c>
      <c r="O540" s="192">
        <v>8.4000000000000005E-2</v>
      </c>
      <c r="P540" s="192">
        <f>O540*H540</f>
        <v>0.86520000000000008</v>
      </c>
      <c r="Q540" s="192">
        <v>1.6000000000000001E-4</v>
      </c>
      <c r="R540" s="192">
        <f>Q540*H540</f>
        <v>1.6480000000000002E-3</v>
      </c>
      <c r="S540" s="192">
        <v>0</v>
      </c>
      <c r="T540" s="193">
        <f>S540*H540</f>
        <v>0</v>
      </c>
      <c r="AR540" s="194" t="s">
        <v>955</v>
      </c>
      <c r="AT540" s="194" t="s">
        <v>512</v>
      </c>
      <c r="AU540" s="194" t="s">
        <v>240</v>
      </c>
      <c r="AY540" s="112" t="s">
        <v>858</v>
      </c>
      <c r="BE540" s="195">
        <f>IF(N540="základní",J540,0)</f>
        <v>0</v>
      </c>
      <c r="BF540" s="195">
        <f>IF(N540="snížená",J540,0)</f>
        <v>0</v>
      </c>
      <c r="BG540" s="195">
        <f>IF(N540="zákl. přenesená",J540,0)</f>
        <v>0</v>
      </c>
      <c r="BH540" s="195">
        <f>IF(N540="sníž. přenesená",J540,0)</f>
        <v>0</v>
      </c>
      <c r="BI540" s="195">
        <f>IF(N540="nulová",J540,0)</f>
        <v>0</v>
      </c>
      <c r="BJ540" s="112" t="s">
        <v>544</v>
      </c>
      <c r="BK540" s="195">
        <f>ROUND(I540*H540,2)</f>
        <v>0</v>
      </c>
      <c r="BL540" s="112" t="s">
        <v>955</v>
      </c>
      <c r="BM540" s="194" t="s">
        <v>4072</v>
      </c>
    </row>
    <row r="541" spans="2:65" s="119" customFormat="1" ht="19.5" x14ac:dyDescent="0.25">
      <c r="B541" s="120"/>
      <c r="D541" s="196" t="s">
        <v>865</v>
      </c>
      <c r="F541" s="197" t="s">
        <v>2066</v>
      </c>
      <c r="L541" s="120"/>
      <c r="M541" s="198"/>
      <c r="T541" s="199"/>
      <c r="AT541" s="112" t="s">
        <v>865</v>
      </c>
      <c r="AU541" s="112" t="s">
        <v>240</v>
      </c>
    </row>
    <row r="542" spans="2:65" s="119" customFormat="1" x14ac:dyDescent="0.25">
      <c r="B542" s="120"/>
      <c r="D542" s="200" t="s">
        <v>867</v>
      </c>
      <c r="F542" s="472" t="s">
        <v>2067</v>
      </c>
      <c r="L542" s="120"/>
      <c r="M542" s="198"/>
      <c r="T542" s="199"/>
      <c r="AT542" s="112" t="s">
        <v>867</v>
      </c>
      <c r="AU542" s="112" t="s">
        <v>240</v>
      </c>
    </row>
    <row r="543" spans="2:65" s="202" customFormat="1" ht="11.25" x14ac:dyDescent="0.25">
      <c r="B543" s="203"/>
      <c r="D543" s="196" t="s">
        <v>869</v>
      </c>
      <c r="E543" s="204" t="s">
        <v>792</v>
      </c>
      <c r="F543" s="205" t="s">
        <v>4073</v>
      </c>
      <c r="H543" s="206">
        <v>10.3</v>
      </c>
      <c r="L543" s="203"/>
      <c r="M543" s="207"/>
      <c r="T543" s="208"/>
      <c r="AT543" s="204" t="s">
        <v>869</v>
      </c>
      <c r="AU543" s="204" t="s">
        <v>240</v>
      </c>
      <c r="AV543" s="202" t="s">
        <v>240</v>
      </c>
      <c r="AW543" s="202" t="s">
        <v>871</v>
      </c>
      <c r="AX543" s="202" t="s">
        <v>857</v>
      </c>
      <c r="AY543" s="204" t="s">
        <v>858</v>
      </c>
    </row>
    <row r="544" spans="2:65" s="119" customFormat="1" ht="33" customHeight="1" x14ac:dyDescent="0.25">
      <c r="B544" s="120"/>
      <c r="C544" s="418" t="s">
        <v>1559</v>
      </c>
      <c r="D544" s="418" t="s">
        <v>512</v>
      </c>
      <c r="E544" s="419" t="s">
        <v>175</v>
      </c>
      <c r="F544" s="420" t="s">
        <v>176</v>
      </c>
      <c r="G544" s="421" t="s">
        <v>63</v>
      </c>
      <c r="H544" s="422">
        <v>0.91400000000000003</v>
      </c>
      <c r="I544" s="423"/>
      <c r="J544" s="423">
        <f>ROUND(I544*H544,2)</f>
        <v>0</v>
      </c>
      <c r="K544" s="420" t="s">
        <v>862</v>
      </c>
      <c r="L544" s="120"/>
      <c r="M544" s="190" t="s">
        <v>792</v>
      </c>
      <c r="N544" s="191" t="s">
        <v>809</v>
      </c>
      <c r="O544" s="192">
        <v>1.5149999999999999</v>
      </c>
      <c r="P544" s="192">
        <f>O544*H544</f>
        <v>1.3847099999999999</v>
      </c>
      <c r="Q544" s="192">
        <v>0</v>
      </c>
      <c r="R544" s="192">
        <f>Q544*H544</f>
        <v>0</v>
      </c>
      <c r="S544" s="192">
        <v>0</v>
      </c>
      <c r="T544" s="193">
        <f>S544*H544</f>
        <v>0</v>
      </c>
      <c r="AR544" s="194" t="s">
        <v>955</v>
      </c>
      <c r="AT544" s="194" t="s">
        <v>512</v>
      </c>
      <c r="AU544" s="194" t="s">
        <v>240</v>
      </c>
      <c r="AY544" s="112" t="s">
        <v>858</v>
      </c>
      <c r="BE544" s="195">
        <f>IF(N544="základní",J544,0)</f>
        <v>0</v>
      </c>
      <c r="BF544" s="195">
        <f>IF(N544="snížená",J544,0)</f>
        <v>0</v>
      </c>
      <c r="BG544" s="195">
        <f>IF(N544="zákl. přenesená",J544,0)</f>
        <v>0</v>
      </c>
      <c r="BH544" s="195">
        <f>IF(N544="sníž. přenesená",J544,0)</f>
        <v>0</v>
      </c>
      <c r="BI544" s="195">
        <f>IF(N544="nulová",J544,0)</f>
        <v>0</v>
      </c>
      <c r="BJ544" s="112" t="s">
        <v>544</v>
      </c>
      <c r="BK544" s="195">
        <f>ROUND(I544*H544,2)</f>
        <v>0</v>
      </c>
      <c r="BL544" s="112" t="s">
        <v>955</v>
      </c>
      <c r="BM544" s="194" t="s">
        <v>4074</v>
      </c>
    </row>
    <row r="545" spans="2:65" s="119" customFormat="1" ht="29.25" x14ac:dyDescent="0.25">
      <c r="B545" s="120"/>
      <c r="D545" s="196" t="s">
        <v>865</v>
      </c>
      <c r="F545" s="197" t="s">
        <v>2070</v>
      </c>
      <c r="L545" s="120"/>
      <c r="M545" s="198"/>
      <c r="T545" s="199"/>
      <c r="AT545" s="112" t="s">
        <v>865</v>
      </c>
      <c r="AU545" s="112" t="s">
        <v>240</v>
      </c>
    </row>
    <row r="546" spans="2:65" s="119" customFormat="1" x14ac:dyDescent="0.25">
      <c r="B546" s="120"/>
      <c r="D546" s="200" t="s">
        <v>867</v>
      </c>
      <c r="F546" s="472" t="s">
        <v>2071</v>
      </c>
      <c r="L546" s="120"/>
      <c r="M546" s="198"/>
      <c r="T546" s="199"/>
      <c r="AT546" s="112" t="s">
        <v>867</v>
      </c>
      <c r="AU546" s="112" t="s">
        <v>240</v>
      </c>
    </row>
    <row r="547" spans="2:65" s="171" customFormat="1" ht="22.9" customHeight="1" x14ac:dyDescent="0.2">
      <c r="B547" s="172"/>
      <c r="D547" s="173" t="s">
        <v>854</v>
      </c>
      <c r="E547" s="181" t="s">
        <v>3311</v>
      </c>
      <c r="F547" s="181" t="s">
        <v>3312</v>
      </c>
      <c r="J547" s="182">
        <f>BK547</f>
        <v>0</v>
      </c>
      <c r="L547" s="172"/>
      <c r="M547" s="176"/>
      <c r="P547" s="177">
        <f>SUM(P548:P614)</f>
        <v>85.723089000000002</v>
      </c>
      <c r="R547" s="177">
        <f>SUM(R548:R614)</f>
        <v>1.2332210999999997</v>
      </c>
      <c r="T547" s="178">
        <f>SUM(T548:T614)</f>
        <v>0</v>
      </c>
      <c r="AR547" s="173" t="s">
        <v>240</v>
      </c>
      <c r="AT547" s="179" t="s">
        <v>854</v>
      </c>
      <c r="AU547" s="179" t="s">
        <v>544</v>
      </c>
      <c r="AY547" s="173" t="s">
        <v>858</v>
      </c>
      <c r="BK547" s="180">
        <f>SUM(BK548:BK614)</f>
        <v>0</v>
      </c>
    </row>
    <row r="548" spans="2:65" s="119" customFormat="1" ht="24.2" customHeight="1" x14ac:dyDescent="0.25">
      <c r="B548" s="120"/>
      <c r="C548" s="418" t="s">
        <v>1580</v>
      </c>
      <c r="D548" s="418" t="s">
        <v>512</v>
      </c>
      <c r="E548" s="419" t="s">
        <v>180</v>
      </c>
      <c r="F548" s="420" t="s">
        <v>181</v>
      </c>
      <c r="G548" s="421" t="s">
        <v>66</v>
      </c>
      <c r="H548" s="422">
        <v>110.373</v>
      </c>
      <c r="I548" s="423"/>
      <c r="J548" s="423">
        <f>ROUND(I548*H548,2)</f>
        <v>0</v>
      </c>
      <c r="K548" s="420" t="s">
        <v>862</v>
      </c>
      <c r="L548" s="120"/>
      <c r="M548" s="190" t="s">
        <v>792</v>
      </c>
      <c r="N548" s="191" t="s">
        <v>809</v>
      </c>
      <c r="O548" s="192">
        <v>2.9000000000000001E-2</v>
      </c>
      <c r="P548" s="192">
        <f>O548*H548</f>
        <v>3.2008170000000002</v>
      </c>
      <c r="Q548" s="192">
        <v>0</v>
      </c>
      <c r="R548" s="192">
        <f>Q548*H548</f>
        <v>0</v>
      </c>
      <c r="S548" s="192">
        <v>0</v>
      </c>
      <c r="T548" s="193">
        <f>S548*H548</f>
        <v>0</v>
      </c>
      <c r="AR548" s="194" t="s">
        <v>955</v>
      </c>
      <c r="AT548" s="194" t="s">
        <v>512</v>
      </c>
      <c r="AU548" s="194" t="s">
        <v>240</v>
      </c>
      <c r="AY548" s="112" t="s">
        <v>858</v>
      </c>
      <c r="BE548" s="195">
        <f>IF(N548="základní",J548,0)</f>
        <v>0</v>
      </c>
      <c r="BF548" s="195">
        <f>IF(N548="snížená",J548,0)</f>
        <v>0</v>
      </c>
      <c r="BG548" s="195">
        <f>IF(N548="zákl. přenesená",J548,0)</f>
        <v>0</v>
      </c>
      <c r="BH548" s="195">
        <f>IF(N548="sníž. přenesená",J548,0)</f>
        <v>0</v>
      </c>
      <c r="BI548" s="195">
        <f>IF(N548="nulová",J548,0)</f>
        <v>0</v>
      </c>
      <c r="BJ548" s="112" t="s">
        <v>544</v>
      </c>
      <c r="BK548" s="195">
        <f>ROUND(I548*H548,2)</f>
        <v>0</v>
      </c>
      <c r="BL548" s="112" t="s">
        <v>955</v>
      </c>
      <c r="BM548" s="194" t="s">
        <v>4075</v>
      </c>
    </row>
    <row r="549" spans="2:65" s="119" customFormat="1" ht="19.5" x14ac:dyDescent="0.25">
      <c r="B549" s="120"/>
      <c r="D549" s="196" t="s">
        <v>865</v>
      </c>
      <c r="F549" s="197" t="s">
        <v>3314</v>
      </c>
      <c r="L549" s="120"/>
      <c r="M549" s="198"/>
      <c r="T549" s="199"/>
      <c r="AT549" s="112" t="s">
        <v>865</v>
      </c>
      <c r="AU549" s="112" t="s">
        <v>240</v>
      </c>
    </row>
    <row r="550" spans="2:65" s="119" customFormat="1" x14ac:dyDescent="0.25">
      <c r="B550" s="120"/>
      <c r="D550" s="200" t="s">
        <v>867</v>
      </c>
      <c r="F550" s="472" t="s">
        <v>3315</v>
      </c>
      <c r="L550" s="120"/>
      <c r="M550" s="198"/>
      <c r="T550" s="199"/>
      <c r="AT550" s="112" t="s">
        <v>867</v>
      </c>
      <c r="AU550" s="112" t="s">
        <v>240</v>
      </c>
    </row>
    <row r="551" spans="2:65" s="202" customFormat="1" ht="11.25" x14ac:dyDescent="0.25">
      <c r="B551" s="203"/>
      <c r="D551" s="196" t="s">
        <v>869</v>
      </c>
      <c r="E551" s="204" t="s">
        <v>792</v>
      </c>
      <c r="F551" s="205" t="s">
        <v>3836</v>
      </c>
      <c r="H551" s="206">
        <v>67.072999999999993</v>
      </c>
      <c r="L551" s="203"/>
      <c r="M551" s="207"/>
      <c r="T551" s="208"/>
      <c r="AT551" s="204" t="s">
        <v>869</v>
      </c>
      <c r="AU551" s="204" t="s">
        <v>240</v>
      </c>
      <c r="AV551" s="202" t="s">
        <v>240</v>
      </c>
      <c r="AW551" s="202" t="s">
        <v>871</v>
      </c>
      <c r="AX551" s="202" t="s">
        <v>857</v>
      </c>
      <c r="AY551" s="204" t="s">
        <v>858</v>
      </c>
    </row>
    <row r="552" spans="2:65" s="202" customFormat="1" ht="22.5" x14ac:dyDescent="0.25">
      <c r="B552" s="203"/>
      <c r="D552" s="196" t="s">
        <v>869</v>
      </c>
      <c r="E552" s="204" t="s">
        <v>792</v>
      </c>
      <c r="F552" s="205" t="s">
        <v>4076</v>
      </c>
      <c r="H552" s="206">
        <v>40.299999999999997</v>
      </c>
      <c r="L552" s="203"/>
      <c r="M552" s="207"/>
      <c r="T552" s="208"/>
      <c r="AT552" s="204" t="s">
        <v>869</v>
      </c>
      <c r="AU552" s="204" t="s">
        <v>240</v>
      </c>
      <c r="AV552" s="202" t="s">
        <v>240</v>
      </c>
      <c r="AW552" s="202" t="s">
        <v>871</v>
      </c>
      <c r="AX552" s="202" t="s">
        <v>857</v>
      </c>
      <c r="AY552" s="204" t="s">
        <v>858</v>
      </c>
    </row>
    <row r="553" spans="2:65" s="202" customFormat="1" ht="11.25" x14ac:dyDescent="0.25">
      <c r="B553" s="203"/>
      <c r="D553" s="196" t="s">
        <v>869</v>
      </c>
      <c r="E553" s="204" t="s">
        <v>792</v>
      </c>
      <c r="F553" s="205" t="s">
        <v>4077</v>
      </c>
      <c r="H553" s="206">
        <v>3</v>
      </c>
      <c r="L553" s="203"/>
      <c r="M553" s="207"/>
      <c r="T553" s="208"/>
      <c r="AT553" s="204" t="s">
        <v>869</v>
      </c>
      <c r="AU553" s="204" t="s">
        <v>240</v>
      </c>
      <c r="AV553" s="202" t="s">
        <v>240</v>
      </c>
      <c r="AW553" s="202" t="s">
        <v>871</v>
      </c>
      <c r="AX553" s="202" t="s">
        <v>857</v>
      </c>
      <c r="AY553" s="204" t="s">
        <v>858</v>
      </c>
    </row>
    <row r="554" spans="2:65" s="119" customFormat="1" ht="16.5" customHeight="1" x14ac:dyDescent="0.25">
      <c r="B554" s="120"/>
      <c r="C554" s="432" t="s">
        <v>1586</v>
      </c>
      <c r="D554" s="432" t="s">
        <v>932</v>
      </c>
      <c r="E554" s="433" t="s">
        <v>177</v>
      </c>
      <c r="F554" s="434" t="s">
        <v>178</v>
      </c>
      <c r="G554" s="435" t="s">
        <v>63</v>
      </c>
      <c r="H554" s="436">
        <v>3.5000000000000003E-2</v>
      </c>
      <c r="I554" s="437"/>
      <c r="J554" s="437">
        <f>ROUND(I554*H554,2)</f>
        <v>0</v>
      </c>
      <c r="K554" s="434" t="s">
        <v>862</v>
      </c>
      <c r="L554" s="215"/>
      <c r="M554" s="216" t="s">
        <v>792</v>
      </c>
      <c r="N554" s="217" t="s">
        <v>809</v>
      </c>
      <c r="O554" s="192">
        <v>0</v>
      </c>
      <c r="P554" s="192">
        <f>O554*H554</f>
        <v>0</v>
      </c>
      <c r="Q554" s="192">
        <v>1</v>
      </c>
      <c r="R554" s="192">
        <f>Q554*H554</f>
        <v>3.5000000000000003E-2</v>
      </c>
      <c r="S554" s="192">
        <v>0</v>
      </c>
      <c r="T554" s="193">
        <f>S554*H554</f>
        <v>0</v>
      </c>
      <c r="AR554" s="194" t="s">
        <v>1063</v>
      </c>
      <c r="AT554" s="194" t="s">
        <v>932</v>
      </c>
      <c r="AU554" s="194" t="s">
        <v>240</v>
      </c>
      <c r="AY554" s="112" t="s">
        <v>858</v>
      </c>
      <c r="BE554" s="195">
        <f>IF(N554="základní",J554,0)</f>
        <v>0</v>
      </c>
      <c r="BF554" s="195">
        <f>IF(N554="snížená",J554,0)</f>
        <v>0</v>
      </c>
      <c r="BG554" s="195">
        <f>IF(N554="zákl. přenesená",J554,0)</f>
        <v>0</v>
      </c>
      <c r="BH554" s="195">
        <f>IF(N554="sníž. přenesená",J554,0)</f>
        <v>0</v>
      </c>
      <c r="BI554" s="195">
        <f>IF(N554="nulová",J554,0)</f>
        <v>0</v>
      </c>
      <c r="BJ554" s="112" t="s">
        <v>544</v>
      </c>
      <c r="BK554" s="195">
        <f>ROUND(I554*H554,2)</f>
        <v>0</v>
      </c>
      <c r="BL554" s="112" t="s">
        <v>955</v>
      </c>
      <c r="BM554" s="194" t="s">
        <v>4078</v>
      </c>
    </row>
    <row r="555" spans="2:65" s="119" customFormat="1" x14ac:dyDescent="0.25">
      <c r="B555" s="120"/>
      <c r="D555" s="196" t="s">
        <v>865</v>
      </c>
      <c r="F555" s="197" t="s">
        <v>178</v>
      </c>
      <c r="L555" s="120"/>
      <c r="M555" s="198"/>
      <c r="T555" s="199"/>
      <c r="AT555" s="112" t="s">
        <v>865</v>
      </c>
      <c r="AU555" s="112" t="s">
        <v>240</v>
      </c>
    </row>
    <row r="556" spans="2:65" s="202" customFormat="1" ht="11.25" x14ac:dyDescent="0.25">
      <c r="B556" s="203"/>
      <c r="D556" s="196" t="s">
        <v>869</v>
      </c>
      <c r="F556" s="205" t="s">
        <v>4079</v>
      </c>
      <c r="H556" s="206">
        <v>3.5000000000000003E-2</v>
      </c>
      <c r="L556" s="203"/>
      <c r="M556" s="207"/>
      <c r="T556" s="208"/>
      <c r="AT556" s="204" t="s">
        <v>869</v>
      </c>
      <c r="AU556" s="204" t="s">
        <v>240</v>
      </c>
      <c r="AV556" s="202" t="s">
        <v>240</v>
      </c>
      <c r="AW556" s="202" t="s">
        <v>787</v>
      </c>
      <c r="AX556" s="202" t="s">
        <v>544</v>
      </c>
      <c r="AY556" s="204" t="s">
        <v>858</v>
      </c>
    </row>
    <row r="557" spans="2:65" s="119" customFormat="1" ht="24.2" customHeight="1" x14ac:dyDescent="0.25">
      <c r="B557" s="120"/>
      <c r="C557" s="418" t="s">
        <v>1590</v>
      </c>
      <c r="D557" s="418" t="s">
        <v>512</v>
      </c>
      <c r="E557" s="419" t="s">
        <v>182</v>
      </c>
      <c r="F557" s="420" t="s">
        <v>183</v>
      </c>
      <c r="G557" s="421" t="s">
        <v>66</v>
      </c>
      <c r="H557" s="422">
        <v>107.373</v>
      </c>
      <c r="I557" s="423"/>
      <c r="J557" s="423">
        <f>ROUND(I557*H557,2)</f>
        <v>0</v>
      </c>
      <c r="K557" s="420" t="s">
        <v>862</v>
      </c>
      <c r="L557" s="120"/>
      <c r="M557" s="190" t="s">
        <v>792</v>
      </c>
      <c r="N557" s="191" t="s">
        <v>809</v>
      </c>
      <c r="O557" s="192">
        <v>0.17899999999999999</v>
      </c>
      <c r="P557" s="192">
        <f>O557*H557</f>
        <v>19.219767000000001</v>
      </c>
      <c r="Q557" s="192">
        <v>8.8000000000000003E-4</v>
      </c>
      <c r="R557" s="192">
        <f>Q557*H557</f>
        <v>9.4488240000000001E-2</v>
      </c>
      <c r="S557" s="192">
        <v>0</v>
      </c>
      <c r="T557" s="193">
        <f>S557*H557</f>
        <v>0</v>
      </c>
      <c r="AR557" s="194" t="s">
        <v>955</v>
      </c>
      <c r="AT557" s="194" t="s">
        <v>512</v>
      </c>
      <c r="AU557" s="194" t="s">
        <v>240</v>
      </c>
      <c r="AY557" s="112" t="s">
        <v>858</v>
      </c>
      <c r="BE557" s="195">
        <f>IF(N557="základní",J557,0)</f>
        <v>0</v>
      </c>
      <c r="BF557" s="195">
        <f>IF(N557="snížená",J557,0)</f>
        <v>0</v>
      </c>
      <c r="BG557" s="195">
        <f>IF(N557="zákl. přenesená",J557,0)</f>
        <v>0</v>
      </c>
      <c r="BH557" s="195">
        <f>IF(N557="sníž. přenesená",J557,0)</f>
        <v>0</v>
      </c>
      <c r="BI557" s="195">
        <f>IF(N557="nulová",J557,0)</f>
        <v>0</v>
      </c>
      <c r="BJ557" s="112" t="s">
        <v>544</v>
      </c>
      <c r="BK557" s="195">
        <f>ROUND(I557*H557,2)</f>
        <v>0</v>
      </c>
      <c r="BL557" s="112" t="s">
        <v>955</v>
      </c>
      <c r="BM557" s="194" t="s">
        <v>4080</v>
      </c>
    </row>
    <row r="558" spans="2:65" s="119" customFormat="1" ht="19.5" x14ac:dyDescent="0.25">
      <c r="B558" s="120"/>
      <c r="D558" s="196" t="s">
        <v>865</v>
      </c>
      <c r="F558" s="197" t="s">
        <v>3323</v>
      </c>
      <c r="L558" s="120"/>
      <c r="M558" s="198"/>
      <c r="T558" s="199"/>
      <c r="AT558" s="112" t="s">
        <v>865</v>
      </c>
      <c r="AU558" s="112" t="s">
        <v>240</v>
      </c>
    </row>
    <row r="559" spans="2:65" s="119" customFormat="1" x14ac:dyDescent="0.25">
      <c r="B559" s="120"/>
      <c r="D559" s="200" t="s">
        <v>867</v>
      </c>
      <c r="F559" s="472" t="s">
        <v>3324</v>
      </c>
      <c r="L559" s="120"/>
      <c r="M559" s="198"/>
      <c r="T559" s="199"/>
      <c r="AT559" s="112" t="s">
        <v>867</v>
      </c>
      <c r="AU559" s="112" t="s">
        <v>240</v>
      </c>
    </row>
    <row r="560" spans="2:65" s="202" customFormat="1" ht="11.25" x14ac:dyDescent="0.25">
      <c r="B560" s="203"/>
      <c r="D560" s="196" t="s">
        <v>869</v>
      </c>
      <c r="E560" s="204" t="s">
        <v>792</v>
      </c>
      <c r="F560" s="205" t="s">
        <v>3836</v>
      </c>
      <c r="H560" s="206">
        <v>67.072999999999993</v>
      </c>
      <c r="L560" s="203"/>
      <c r="M560" s="207"/>
      <c r="T560" s="208"/>
      <c r="AT560" s="204" t="s">
        <v>869</v>
      </c>
      <c r="AU560" s="204" t="s">
        <v>240</v>
      </c>
      <c r="AV560" s="202" t="s">
        <v>240</v>
      </c>
      <c r="AW560" s="202" t="s">
        <v>871</v>
      </c>
      <c r="AX560" s="202" t="s">
        <v>857</v>
      </c>
      <c r="AY560" s="204" t="s">
        <v>858</v>
      </c>
    </row>
    <row r="561" spans="2:65" s="202" customFormat="1" ht="22.5" x14ac:dyDescent="0.25">
      <c r="B561" s="203"/>
      <c r="D561" s="196" t="s">
        <v>869</v>
      </c>
      <c r="E561" s="204" t="s">
        <v>792</v>
      </c>
      <c r="F561" s="205" t="s">
        <v>4076</v>
      </c>
      <c r="H561" s="206">
        <v>40.299999999999997</v>
      </c>
      <c r="L561" s="203"/>
      <c r="M561" s="207"/>
      <c r="T561" s="208"/>
      <c r="AT561" s="204" t="s">
        <v>869</v>
      </c>
      <c r="AU561" s="204" t="s">
        <v>240</v>
      </c>
      <c r="AV561" s="202" t="s">
        <v>240</v>
      </c>
      <c r="AW561" s="202" t="s">
        <v>871</v>
      </c>
      <c r="AX561" s="202" t="s">
        <v>857</v>
      </c>
      <c r="AY561" s="204" t="s">
        <v>858</v>
      </c>
    </row>
    <row r="562" spans="2:65" s="119" customFormat="1" ht="37.9" customHeight="1" x14ac:dyDescent="0.25">
      <c r="B562" s="120"/>
      <c r="C562" s="418" t="s">
        <v>1601</v>
      </c>
      <c r="D562" s="418" t="s">
        <v>512</v>
      </c>
      <c r="E562" s="419" t="s">
        <v>3325</v>
      </c>
      <c r="F562" s="420" t="s">
        <v>3326</v>
      </c>
      <c r="G562" s="421" t="s">
        <v>67</v>
      </c>
      <c r="H562" s="422">
        <v>3</v>
      </c>
      <c r="I562" s="423"/>
      <c r="J562" s="423">
        <f>ROUND(I562*H562,2)</f>
        <v>0</v>
      </c>
      <c r="K562" s="420" t="s">
        <v>862</v>
      </c>
      <c r="L562" s="120"/>
      <c r="M562" s="190" t="s">
        <v>792</v>
      </c>
      <c r="N562" s="191" t="s">
        <v>809</v>
      </c>
      <c r="O562" s="192">
        <v>0.86</v>
      </c>
      <c r="P562" s="192">
        <f>O562*H562</f>
        <v>2.58</v>
      </c>
      <c r="Q562" s="192">
        <v>1.08E-3</v>
      </c>
      <c r="R562" s="192">
        <f>Q562*H562</f>
        <v>3.2399999999999998E-3</v>
      </c>
      <c r="S562" s="192">
        <v>0</v>
      </c>
      <c r="T562" s="193">
        <f>S562*H562</f>
        <v>0</v>
      </c>
      <c r="AR562" s="194" t="s">
        <v>955</v>
      </c>
      <c r="AT562" s="194" t="s">
        <v>512</v>
      </c>
      <c r="AU562" s="194" t="s">
        <v>240</v>
      </c>
      <c r="AY562" s="112" t="s">
        <v>858</v>
      </c>
      <c r="BE562" s="195">
        <f>IF(N562="základní",J562,0)</f>
        <v>0</v>
      </c>
      <c r="BF562" s="195">
        <f>IF(N562="snížená",J562,0)</f>
        <v>0</v>
      </c>
      <c r="BG562" s="195">
        <f>IF(N562="zákl. přenesená",J562,0)</f>
        <v>0</v>
      </c>
      <c r="BH562" s="195">
        <f>IF(N562="sníž. přenesená",J562,0)</f>
        <v>0</v>
      </c>
      <c r="BI562" s="195">
        <f>IF(N562="nulová",J562,0)</f>
        <v>0</v>
      </c>
      <c r="BJ562" s="112" t="s">
        <v>544</v>
      </c>
      <c r="BK562" s="195">
        <f>ROUND(I562*H562,2)</f>
        <v>0</v>
      </c>
      <c r="BL562" s="112" t="s">
        <v>955</v>
      </c>
      <c r="BM562" s="194" t="s">
        <v>4081</v>
      </c>
    </row>
    <row r="563" spans="2:65" s="119" customFormat="1" ht="39" x14ac:dyDescent="0.25">
      <c r="B563" s="120"/>
      <c r="D563" s="196" t="s">
        <v>865</v>
      </c>
      <c r="F563" s="197" t="s">
        <v>3328</v>
      </c>
      <c r="L563" s="120"/>
      <c r="M563" s="198"/>
      <c r="T563" s="199"/>
      <c r="AT563" s="112" t="s">
        <v>865</v>
      </c>
      <c r="AU563" s="112" t="s">
        <v>240</v>
      </c>
    </row>
    <row r="564" spans="2:65" s="119" customFormat="1" x14ac:dyDescent="0.25">
      <c r="B564" s="120"/>
      <c r="D564" s="200" t="s">
        <v>867</v>
      </c>
      <c r="F564" s="472" t="s">
        <v>3329</v>
      </c>
      <c r="L564" s="120"/>
      <c r="M564" s="198"/>
      <c r="T564" s="199"/>
      <c r="AT564" s="112" t="s">
        <v>867</v>
      </c>
      <c r="AU564" s="112" t="s">
        <v>240</v>
      </c>
    </row>
    <row r="565" spans="2:65" s="119" customFormat="1" ht="49.15" customHeight="1" x14ac:dyDescent="0.25">
      <c r="B565" s="120"/>
      <c r="C565" s="432" t="s">
        <v>1605</v>
      </c>
      <c r="D565" s="432" t="s">
        <v>932</v>
      </c>
      <c r="E565" s="433" t="s">
        <v>179</v>
      </c>
      <c r="F565" s="434" t="s">
        <v>3346</v>
      </c>
      <c r="G565" s="435" t="s">
        <v>66</v>
      </c>
      <c r="H565" s="436">
        <v>132.44800000000001</v>
      </c>
      <c r="I565" s="437"/>
      <c r="J565" s="437">
        <f>ROUND(I565*H565,2)</f>
        <v>0</v>
      </c>
      <c r="K565" s="434" t="s">
        <v>862</v>
      </c>
      <c r="L565" s="215"/>
      <c r="M565" s="216" t="s">
        <v>792</v>
      </c>
      <c r="N565" s="217" t="s">
        <v>809</v>
      </c>
      <c r="O565" s="192">
        <v>0</v>
      </c>
      <c r="P565" s="192">
        <f>O565*H565</f>
        <v>0</v>
      </c>
      <c r="Q565" s="192">
        <v>5.4000000000000003E-3</v>
      </c>
      <c r="R565" s="192">
        <f>Q565*H565</f>
        <v>0.71521920000000005</v>
      </c>
      <c r="S565" s="192">
        <v>0</v>
      </c>
      <c r="T565" s="193">
        <f>S565*H565</f>
        <v>0</v>
      </c>
      <c r="AR565" s="194" t="s">
        <v>1063</v>
      </c>
      <c r="AT565" s="194" t="s">
        <v>932</v>
      </c>
      <c r="AU565" s="194" t="s">
        <v>240</v>
      </c>
      <c r="AY565" s="112" t="s">
        <v>858</v>
      </c>
      <c r="BE565" s="195">
        <f>IF(N565="základní",J565,0)</f>
        <v>0</v>
      </c>
      <c r="BF565" s="195">
        <f>IF(N565="snížená",J565,0)</f>
        <v>0</v>
      </c>
      <c r="BG565" s="195">
        <f>IF(N565="zákl. přenesená",J565,0)</f>
        <v>0</v>
      </c>
      <c r="BH565" s="195">
        <f>IF(N565="sníž. přenesená",J565,0)</f>
        <v>0</v>
      </c>
      <c r="BI565" s="195">
        <f>IF(N565="nulová",J565,0)</f>
        <v>0</v>
      </c>
      <c r="BJ565" s="112" t="s">
        <v>544</v>
      </c>
      <c r="BK565" s="195">
        <f>ROUND(I565*H565,2)</f>
        <v>0</v>
      </c>
      <c r="BL565" s="112" t="s">
        <v>955</v>
      </c>
      <c r="BM565" s="194" t="s">
        <v>4082</v>
      </c>
    </row>
    <row r="566" spans="2:65" s="119" customFormat="1" ht="29.25" x14ac:dyDescent="0.25">
      <c r="B566" s="120"/>
      <c r="D566" s="196" t="s">
        <v>865</v>
      </c>
      <c r="F566" s="197" t="s">
        <v>3346</v>
      </c>
      <c r="L566" s="120"/>
      <c r="M566" s="198"/>
      <c r="T566" s="199"/>
      <c r="AT566" s="112" t="s">
        <v>865</v>
      </c>
      <c r="AU566" s="112" t="s">
        <v>240</v>
      </c>
    </row>
    <row r="567" spans="2:65" s="202" customFormat="1" ht="11.25" x14ac:dyDescent="0.25">
      <c r="B567" s="203"/>
      <c r="D567" s="196" t="s">
        <v>869</v>
      </c>
      <c r="E567" s="204" t="s">
        <v>792</v>
      </c>
      <c r="F567" s="205" t="s">
        <v>3836</v>
      </c>
      <c r="H567" s="206">
        <v>67.072999999999993</v>
      </c>
      <c r="L567" s="203"/>
      <c r="M567" s="207"/>
      <c r="T567" s="208"/>
      <c r="AT567" s="204" t="s">
        <v>869</v>
      </c>
      <c r="AU567" s="204" t="s">
        <v>240</v>
      </c>
      <c r="AV567" s="202" t="s">
        <v>240</v>
      </c>
      <c r="AW567" s="202" t="s">
        <v>871</v>
      </c>
      <c r="AX567" s="202" t="s">
        <v>857</v>
      </c>
      <c r="AY567" s="204" t="s">
        <v>858</v>
      </c>
    </row>
    <row r="568" spans="2:65" s="202" customFormat="1" ht="22.5" x14ac:dyDescent="0.25">
      <c r="B568" s="203"/>
      <c r="D568" s="196" t="s">
        <v>869</v>
      </c>
      <c r="E568" s="204" t="s">
        <v>792</v>
      </c>
      <c r="F568" s="205" t="s">
        <v>4076</v>
      </c>
      <c r="H568" s="206">
        <v>40.299999999999997</v>
      </c>
      <c r="L568" s="203"/>
      <c r="M568" s="207"/>
      <c r="T568" s="208"/>
      <c r="AT568" s="204" t="s">
        <v>869</v>
      </c>
      <c r="AU568" s="204" t="s">
        <v>240</v>
      </c>
      <c r="AV568" s="202" t="s">
        <v>240</v>
      </c>
      <c r="AW568" s="202" t="s">
        <v>871</v>
      </c>
      <c r="AX568" s="202" t="s">
        <v>857</v>
      </c>
      <c r="AY568" s="204" t="s">
        <v>858</v>
      </c>
    </row>
    <row r="569" spans="2:65" s="202" customFormat="1" ht="11.25" x14ac:dyDescent="0.25">
      <c r="B569" s="203"/>
      <c r="D569" s="196" t="s">
        <v>869</v>
      </c>
      <c r="E569" s="204" t="s">
        <v>792</v>
      </c>
      <c r="F569" s="205" t="s">
        <v>4077</v>
      </c>
      <c r="H569" s="206">
        <v>3</v>
      </c>
      <c r="L569" s="203"/>
      <c r="M569" s="207"/>
      <c r="T569" s="208"/>
      <c r="AT569" s="204" t="s">
        <v>869</v>
      </c>
      <c r="AU569" s="204" t="s">
        <v>240</v>
      </c>
      <c r="AV569" s="202" t="s">
        <v>240</v>
      </c>
      <c r="AW569" s="202" t="s">
        <v>871</v>
      </c>
      <c r="AX569" s="202" t="s">
        <v>857</v>
      </c>
      <c r="AY569" s="204" t="s">
        <v>858</v>
      </c>
    </row>
    <row r="570" spans="2:65" s="202" customFormat="1" ht="11.25" x14ac:dyDescent="0.25">
      <c r="B570" s="203"/>
      <c r="D570" s="196" t="s">
        <v>869</v>
      </c>
      <c r="F570" s="205" t="s">
        <v>4083</v>
      </c>
      <c r="H570" s="206">
        <v>132.44800000000001</v>
      </c>
      <c r="L570" s="203"/>
      <c r="M570" s="207"/>
      <c r="T570" s="208"/>
      <c r="AT570" s="204" t="s">
        <v>869</v>
      </c>
      <c r="AU570" s="204" t="s">
        <v>240</v>
      </c>
      <c r="AV570" s="202" t="s">
        <v>240</v>
      </c>
      <c r="AW570" s="202" t="s">
        <v>787</v>
      </c>
      <c r="AX570" s="202" t="s">
        <v>544</v>
      </c>
      <c r="AY570" s="204" t="s">
        <v>858</v>
      </c>
    </row>
    <row r="571" spans="2:65" s="119" customFormat="1" ht="33" customHeight="1" x14ac:dyDescent="0.25">
      <c r="B571" s="120"/>
      <c r="C571" s="418" t="s">
        <v>1614</v>
      </c>
      <c r="D571" s="418" t="s">
        <v>512</v>
      </c>
      <c r="E571" s="419" t="s">
        <v>3349</v>
      </c>
      <c r="F571" s="420" t="s">
        <v>3350</v>
      </c>
      <c r="G571" s="421" t="s">
        <v>67</v>
      </c>
      <c r="H571" s="422">
        <v>3</v>
      </c>
      <c r="I571" s="423"/>
      <c r="J571" s="423">
        <f>ROUND(I571*H571,2)</f>
        <v>0</v>
      </c>
      <c r="K571" s="420" t="s">
        <v>862</v>
      </c>
      <c r="L571" s="120"/>
      <c r="M571" s="190" t="s">
        <v>792</v>
      </c>
      <c r="N571" s="191" t="s">
        <v>809</v>
      </c>
      <c r="O571" s="192">
        <v>0.45</v>
      </c>
      <c r="P571" s="192">
        <f>O571*H571</f>
        <v>1.35</v>
      </c>
      <c r="Q571" s="192">
        <v>7.4999999999999997E-3</v>
      </c>
      <c r="R571" s="192">
        <f>Q571*H571</f>
        <v>2.2499999999999999E-2</v>
      </c>
      <c r="S571" s="192">
        <v>0</v>
      </c>
      <c r="T571" s="193">
        <f>S571*H571</f>
        <v>0</v>
      </c>
      <c r="AR571" s="194" t="s">
        <v>955</v>
      </c>
      <c r="AT571" s="194" t="s">
        <v>512</v>
      </c>
      <c r="AU571" s="194" t="s">
        <v>240</v>
      </c>
      <c r="AY571" s="112" t="s">
        <v>858</v>
      </c>
      <c r="BE571" s="195">
        <f>IF(N571="základní",J571,0)</f>
        <v>0</v>
      </c>
      <c r="BF571" s="195">
        <f>IF(N571="snížená",J571,0)</f>
        <v>0</v>
      </c>
      <c r="BG571" s="195">
        <f>IF(N571="zákl. přenesená",J571,0)</f>
        <v>0</v>
      </c>
      <c r="BH571" s="195">
        <f>IF(N571="sníž. přenesená",J571,0)</f>
        <v>0</v>
      </c>
      <c r="BI571" s="195">
        <f>IF(N571="nulová",J571,0)</f>
        <v>0</v>
      </c>
      <c r="BJ571" s="112" t="s">
        <v>544</v>
      </c>
      <c r="BK571" s="195">
        <f>ROUND(I571*H571,2)</f>
        <v>0</v>
      </c>
      <c r="BL571" s="112" t="s">
        <v>955</v>
      </c>
      <c r="BM571" s="194" t="s">
        <v>4084</v>
      </c>
    </row>
    <row r="572" spans="2:65" s="119" customFormat="1" ht="39" x14ac:dyDescent="0.25">
      <c r="B572" s="120"/>
      <c r="D572" s="196" t="s">
        <v>865</v>
      </c>
      <c r="F572" s="197" t="s">
        <v>3352</v>
      </c>
      <c r="L572" s="120"/>
      <c r="M572" s="198"/>
      <c r="T572" s="199"/>
      <c r="AT572" s="112" t="s">
        <v>865</v>
      </c>
      <c r="AU572" s="112" t="s">
        <v>240</v>
      </c>
    </row>
    <row r="573" spans="2:65" s="119" customFormat="1" x14ac:dyDescent="0.25">
      <c r="B573" s="120"/>
      <c r="D573" s="200" t="s">
        <v>867</v>
      </c>
      <c r="F573" s="472" t="s">
        <v>3353</v>
      </c>
      <c r="L573" s="120"/>
      <c r="M573" s="198"/>
      <c r="T573" s="199"/>
      <c r="AT573" s="112" t="s">
        <v>867</v>
      </c>
      <c r="AU573" s="112" t="s">
        <v>240</v>
      </c>
    </row>
    <row r="574" spans="2:65" s="119" customFormat="1" ht="24.2" customHeight="1" x14ac:dyDescent="0.25">
      <c r="B574" s="120"/>
      <c r="C574" s="432" t="s">
        <v>1618</v>
      </c>
      <c r="D574" s="432" t="s">
        <v>932</v>
      </c>
      <c r="E574" s="433" t="s">
        <v>3368</v>
      </c>
      <c r="F574" s="434" t="s">
        <v>3369</v>
      </c>
      <c r="G574" s="435" t="s">
        <v>66</v>
      </c>
      <c r="H574" s="436">
        <v>3.6</v>
      </c>
      <c r="I574" s="437"/>
      <c r="J574" s="437">
        <f>ROUND(I574*H574,2)</f>
        <v>0</v>
      </c>
      <c r="K574" s="434" t="s">
        <v>862</v>
      </c>
      <c r="L574" s="215"/>
      <c r="M574" s="216" t="s">
        <v>792</v>
      </c>
      <c r="N574" s="217" t="s">
        <v>809</v>
      </c>
      <c r="O574" s="192">
        <v>0</v>
      </c>
      <c r="P574" s="192">
        <f>O574*H574</f>
        <v>0</v>
      </c>
      <c r="Q574" s="192">
        <v>2.3999999999999998E-3</v>
      </c>
      <c r="R574" s="192">
        <f>Q574*H574</f>
        <v>8.6400000000000001E-3</v>
      </c>
      <c r="S574" s="192">
        <v>0</v>
      </c>
      <c r="T574" s="193">
        <f>S574*H574</f>
        <v>0</v>
      </c>
      <c r="AR574" s="194" t="s">
        <v>1063</v>
      </c>
      <c r="AT574" s="194" t="s">
        <v>932</v>
      </c>
      <c r="AU574" s="194" t="s">
        <v>240</v>
      </c>
      <c r="AY574" s="112" t="s">
        <v>858</v>
      </c>
      <c r="BE574" s="195">
        <f>IF(N574="základní",J574,0)</f>
        <v>0</v>
      </c>
      <c r="BF574" s="195">
        <f>IF(N574="snížená",J574,0)</f>
        <v>0</v>
      </c>
      <c r="BG574" s="195">
        <f>IF(N574="zákl. přenesená",J574,0)</f>
        <v>0</v>
      </c>
      <c r="BH574" s="195">
        <f>IF(N574="sníž. přenesená",J574,0)</f>
        <v>0</v>
      </c>
      <c r="BI574" s="195">
        <f>IF(N574="nulová",J574,0)</f>
        <v>0</v>
      </c>
      <c r="BJ574" s="112" t="s">
        <v>544</v>
      </c>
      <c r="BK574" s="195">
        <f>ROUND(I574*H574,2)</f>
        <v>0</v>
      </c>
      <c r="BL574" s="112" t="s">
        <v>955</v>
      </c>
      <c r="BM574" s="194" t="s">
        <v>4085</v>
      </c>
    </row>
    <row r="575" spans="2:65" s="119" customFormat="1" ht="19.5" x14ac:dyDescent="0.25">
      <c r="B575" s="120"/>
      <c r="D575" s="196" t="s">
        <v>865</v>
      </c>
      <c r="F575" s="197" t="s">
        <v>3369</v>
      </c>
      <c r="L575" s="120"/>
      <c r="M575" s="198"/>
      <c r="T575" s="199"/>
      <c r="AT575" s="112" t="s">
        <v>865</v>
      </c>
      <c r="AU575" s="112" t="s">
        <v>240</v>
      </c>
    </row>
    <row r="576" spans="2:65" s="202" customFormat="1" ht="11.25" x14ac:dyDescent="0.25">
      <c r="B576" s="203"/>
      <c r="D576" s="196" t="s">
        <v>869</v>
      </c>
      <c r="E576" s="204" t="s">
        <v>792</v>
      </c>
      <c r="F576" s="205" t="s">
        <v>4077</v>
      </c>
      <c r="H576" s="206">
        <v>3</v>
      </c>
      <c r="L576" s="203"/>
      <c r="M576" s="207"/>
      <c r="T576" s="208"/>
      <c r="AT576" s="204" t="s">
        <v>869</v>
      </c>
      <c r="AU576" s="204" t="s">
        <v>240</v>
      </c>
      <c r="AV576" s="202" t="s">
        <v>240</v>
      </c>
      <c r="AW576" s="202" t="s">
        <v>871</v>
      </c>
      <c r="AX576" s="202" t="s">
        <v>857</v>
      </c>
      <c r="AY576" s="204" t="s">
        <v>858</v>
      </c>
    </row>
    <row r="577" spans="2:65" s="202" customFormat="1" ht="11.25" x14ac:dyDescent="0.25">
      <c r="B577" s="203"/>
      <c r="D577" s="196" t="s">
        <v>869</v>
      </c>
      <c r="F577" s="205" t="s">
        <v>4086</v>
      </c>
      <c r="H577" s="206">
        <v>3.6</v>
      </c>
      <c r="L577" s="203"/>
      <c r="M577" s="207"/>
      <c r="T577" s="208"/>
      <c r="AT577" s="204" t="s">
        <v>869</v>
      </c>
      <c r="AU577" s="204" t="s">
        <v>240</v>
      </c>
      <c r="AV577" s="202" t="s">
        <v>240</v>
      </c>
      <c r="AW577" s="202" t="s">
        <v>787</v>
      </c>
      <c r="AX577" s="202" t="s">
        <v>544</v>
      </c>
      <c r="AY577" s="204" t="s">
        <v>858</v>
      </c>
    </row>
    <row r="578" spans="2:65" s="119" customFormat="1" ht="37.9" customHeight="1" x14ac:dyDescent="0.25">
      <c r="B578" s="120"/>
      <c r="C578" s="418" t="s">
        <v>1622</v>
      </c>
      <c r="D578" s="418" t="s">
        <v>512</v>
      </c>
      <c r="E578" s="419" t="s">
        <v>3372</v>
      </c>
      <c r="F578" s="420" t="s">
        <v>3373</v>
      </c>
      <c r="G578" s="421" t="s">
        <v>66</v>
      </c>
      <c r="H578" s="422">
        <v>73.835999999999999</v>
      </c>
      <c r="I578" s="423"/>
      <c r="J578" s="423">
        <f>ROUND(I578*H578,2)</f>
        <v>0</v>
      </c>
      <c r="K578" s="420" t="s">
        <v>862</v>
      </c>
      <c r="L578" s="120"/>
      <c r="M578" s="190" t="s">
        <v>792</v>
      </c>
      <c r="N578" s="191" t="s">
        <v>809</v>
      </c>
      <c r="O578" s="192">
        <v>0.35499999999999998</v>
      </c>
      <c r="P578" s="192">
        <f>O578*H578</f>
        <v>26.211779999999997</v>
      </c>
      <c r="Q578" s="192">
        <v>1.3999999999999999E-4</v>
      </c>
      <c r="R578" s="192">
        <f>Q578*H578</f>
        <v>1.0337039999999999E-2</v>
      </c>
      <c r="S578" s="192">
        <v>0</v>
      </c>
      <c r="T578" s="193">
        <f>S578*H578</f>
        <v>0</v>
      </c>
      <c r="AR578" s="194" t="s">
        <v>955</v>
      </c>
      <c r="AT578" s="194" t="s">
        <v>512</v>
      </c>
      <c r="AU578" s="194" t="s">
        <v>240</v>
      </c>
      <c r="AY578" s="112" t="s">
        <v>858</v>
      </c>
      <c r="BE578" s="195">
        <f>IF(N578="základní",J578,0)</f>
        <v>0</v>
      </c>
      <c r="BF578" s="195">
        <f>IF(N578="snížená",J578,0)</f>
        <v>0</v>
      </c>
      <c r="BG578" s="195">
        <f>IF(N578="zákl. přenesená",J578,0)</f>
        <v>0</v>
      </c>
      <c r="BH578" s="195">
        <f>IF(N578="sníž. přenesená",J578,0)</f>
        <v>0</v>
      </c>
      <c r="BI578" s="195">
        <f>IF(N578="nulová",J578,0)</f>
        <v>0</v>
      </c>
      <c r="BJ578" s="112" t="s">
        <v>544</v>
      </c>
      <c r="BK578" s="195">
        <f>ROUND(I578*H578,2)</f>
        <v>0</v>
      </c>
      <c r="BL578" s="112" t="s">
        <v>955</v>
      </c>
      <c r="BM578" s="194" t="s">
        <v>4087</v>
      </c>
    </row>
    <row r="579" spans="2:65" s="119" customFormat="1" ht="39" x14ac:dyDescent="0.25">
      <c r="B579" s="120"/>
      <c r="D579" s="196" t="s">
        <v>865</v>
      </c>
      <c r="F579" s="197" t="s">
        <v>3375</v>
      </c>
      <c r="L579" s="120"/>
      <c r="M579" s="198"/>
      <c r="T579" s="199"/>
      <c r="AT579" s="112" t="s">
        <v>865</v>
      </c>
      <c r="AU579" s="112" t="s">
        <v>240</v>
      </c>
    </row>
    <row r="580" spans="2:65" s="119" customFormat="1" x14ac:dyDescent="0.25">
      <c r="B580" s="120"/>
      <c r="D580" s="200" t="s">
        <v>867</v>
      </c>
      <c r="F580" s="472" t="s">
        <v>3376</v>
      </c>
      <c r="L580" s="120"/>
      <c r="M580" s="198"/>
      <c r="T580" s="199"/>
      <c r="AT580" s="112" t="s">
        <v>867</v>
      </c>
      <c r="AU580" s="112" t="s">
        <v>240</v>
      </c>
    </row>
    <row r="581" spans="2:65" s="202" customFormat="1" ht="11.25" x14ac:dyDescent="0.25">
      <c r="B581" s="203"/>
      <c r="D581" s="196" t="s">
        <v>869</v>
      </c>
      <c r="E581" s="204" t="s">
        <v>792</v>
      </c>
      <c r="F581" s="205" t="s">
        <v>4088</v>
      </c>
      <c r="H581" s="206">
        <v>33.536000000000001</v>
      </c>
      <c r="L581" s="203"/>
      <c r="M581" s="207"/>
      <c r="T581" s="208"/>
      <c r="AT581" s="204" t="s">
        <v>869</v>
      </c>
      <c r="AU581" s="204" t="s">
        <v>240</v>
      </c>
      <c r="AV581" s="202" t="s">
        <v>240</v>
      </c>
      <c r="AW581" s="202" t="s">
        <v>871</v>
      </c>
      <c r="AX581" s="202" t="s">
        <v>857</v>
      </c>
      <c r="AY581" s="204" t="s">
        <v>858</v>
      </c>
    </row>
    <row r="582" spans="2:65" s="202" customFormat="1" ht="22.5" x14ac:dyDescent="0.25">
      <c r="B582" s="203"/>
      <c r="D582" s="196" t="s">
        <v>869</v>
      </c>
      <c r="E582" s="204" t="s">
        <v>792</v>
      </c>
      <c r="F582" s="205" t="s">
        <v>4076</v>
      </c>
      <c r="H582" s="206">
        <v>40.299999999999997</v>
      </c>
      <c r="L582" s="203"/>
      <c r="M582" s="207"/>
      <c r="T582" s="208"/>
      <c r="AT582" s="204" t="s">
        <v>869</v>
      </c>
      <c r="AU582" s="204" t="s">
        <v>240</v>
      </c>
      <c r="AV582" s="202" t="s">
        <v>240</v>
      </c>
      <c r="AW582" s="202" t="s">
        <v>871</v>
      </c>
      <c r="AX582" s="202" t="s">
        <v>857</v>
      </c>
      <c r="AY582" s="204" t="s">
        <v>858</v>
      </c>
    </row>
    <row r="583" spans="2:65" s="119" customFormat="1" ht="33" customHeight="1" x14ac:dyDescent="0.25">
      <c r="B583" s="120"/>
      <c r="C583" s="418" t="s">
        <v>1627</v>
      </c>
      <c r="D583" s="418" t="s">
        <v>512</v>
      </c>
      <c r="E583" s="419" t="s">
        <v>3380</v>
      </c>
      <c r="F583" s="420" t="s">
        <v>3381</v>
      </c>
      <c r="G583" s="421" t="s">
        <v>66</v>
      </c>
      <c r="H583" s="422">
        <v>33.536000000000001</v>
      </c>
      <c r="I583" s="423"/>
      <c r="J583" s="423">
        <f>ROUND(I583*H583,2)</f>
        <v>0</v>
      </c>
      <c r="K583" s="420" t="s">
        <v>862</v>
      </c>
      <c r="L583" s="120"/>
      <c r="M583" s="190" t="s">
        <v>792</v>
      </c>
      <c r="N583" s="191" t="s">
        <v>809</v>
      </c>
      <c r="O583" s="192">
        <v>0.38800000000000001</v>
      </c>
      <c r="P583" s="192">
        <f>O583*H583</f>
        <v>13.011968000000001</v>
      </c>
      <c r="Q583" s="192">
        <v>2.7999999999999998E-4</v>
      </c>
      <c r="R583" s="192">
        <f>Q583*H583</f>
        <v>9.3900800000000003E-3</v>
      </c>
      <c r="S583" s="192">
        <v>0</v>
      </c>
      <c r="T583" s="193">
        <f>S583*H583</f>
        <v>0</v>
      </c>
      <c r="AR583" s="194" t="s">
        <v>955</v>
      </c>
      <c r="AT583" s="194" t="s">
        <v>512</v>
      </c>
      <c r="AU583" s="194" t="s">
        <v>240</v>
      </c>
      <c r="AY583" s="112" t="s">
        <v>858</v>
      </c>
      <c r="BE583" s="195">
        <f>IF(N583="základní",J583,0)</f>
        <v>0</v>
      </c>
      <c r="BF583" s="195">
        <f>IF(N583="snížená",J583,0)</f>
        <v>0</v>
      </c>
      <c r="BG583" s="195">
        <f>IF(N583="zákl. přenesená",J583,0)</f>
        <v>0</v>
      </c>
      <c r="BH583" s="195">
        <f>IF(N583="sníž. přenesená",J583,0)</f>
        <v>0</v>
      </c>
      <c r="BI583" s="195">
        <f>IF(N583="nulová",J583,0)</f>
        <v>0</v>
      </c>
      <c r="BJ583" s="112" t="s">
        <v>544</v>
      </c>
      <c r="BK583" s="195">
        <f>ROUND(I583*H583,2)</f>
        <v>0</v>
      </c>
      <c r="BL583" s="112" t="s">
        <v>955</v>
      </c>
      <c r="BM583" s="194" t="s">
        <v>4089</v>
      </c>
    </row>
    <row r="584" spans="2:65" s="119" customFormat="1" ht="39" x14ac:dyDescent="0.25">
      <c r="B584" s="120"/>
      <c r="D584" s="196" t="s">
        <v>865</v>
      </c>
      <c r="F584" s="197" t="s">
        <v>3383</v>
      </c>
      <c r="L584" s="120"/>
      <c r="M584" s="198"/>
      <c r="T584" s="199"/>
      <c r="AT584" s="112" t="s">
        <v>865</v>
      </c>
      <c r="AU584" s="112" t="s">
        <v>240</v>
      </c>
    </row>
    <row r="585" spans="2:65" s="119" customFormat="1" x14ac:dyDescent="0.25">
      <c r="B585" s="120"/>
      <c r="D585" s="200" t="s">
        <v>867</v>
      </c>
      <c r="F585" s="472" t="s">
        <v>3384</v>
      </c>
      <c r="L585" s="120"/>
      <c r="M585" s="198"/>
      <c r="T585" s="199"/>
      <c r="AT585" s="112" t="s">
        <v>867</v>
      </c>
      <c r="AU585" s="112" t="s">
        <v>240</v>
      </c>
    </row>
    <row r="586" spans="2:65" s="202" customFormat="1" ht="11.25" x14ac:dyDescent="0.25">
      <c r="B586" s="203"/>
      <c r="D586" s="196" t="s">
        <v>869</v>
      </c>
      <c r="E586" s="204" t="s">
        <v>792</v>
      </c>
      <c r="F586" s="205" t="s">
        <v>4088</v>
      </c>
      <c r="H586" s="206">
        <v>33.536000000000001</v>
      </c>
      <c r="L586" s="203"/>
      <c r="M586" s="207"/>
      <c r="T586" s="208"/>
      <c r="AT586" s="204" t="s">
        <v>869</v>
      </c>
      <c r="AU586" s="204" t="s">
        <v>240</v>
      </c>
      <c r="AV586" s="202" t="s">
        <v>240</v>
      </c>
      <c r="AW586" s="202" t="s">
        <v>871</v>
      </c>
      <c r="AX586" s="202" t="s">
        <v>857</v>
      </c>
      <c r="AY586" s="204" t="s">
        <v>858</v>
      </c>
    </row>
    <row r="587" spans="2:65" s="119" customFormat="1" ht="24.2" customHeight="1" x14ac:dyDescent="0.25">
      <c r="B587" s="120"/>
      <c r="C587" s="432" t="s">
        <v>1639</v>
      </c>
      <c r="D587" s="432" t="s">
        <v>932</v>
      </c>
      <c r="E587" s="433" t="s">
        <v>3394</v>
      </c>
      <c r="F587" s="434" t="s">
        <v>3395</v>
      </c>
      <c r="G587" s="435" t="s">
        <v>66</v>
      </c>
      <c r="H587" s="436">
        <v>125.143</v>
      </c>
      <c r="I587" s="437"/>
      <c r="J587" s="437">
        <f>ROUND(I587*H587,2)</f>
        <v>0</v>
      </c>
      <c r="K587" s="434" t="s">
        <v>862</v>
      </c>
      <c r="L587" s="215"/>
      <c r="M587" s="216" t="s">
        <v>792</v>
      </c>
      <c r="N587" s="217" t="s">
        <v>809</v>
      </c>
      <c r="O587" s="192">
        <v>0</v>
      </c>
      <c r="P587" s="192">
        <f>O587*H587</f>
        <v>0</v>
      </c>
      <c r="Q587" s="192">
        <v>2.2000000000000001E-3</v>
      </c>
      <c r="R587" s="192">
        <f>Q587*H587</f>
        <v>0.27531460000000002</v>
      </c>
      <c r="S587" s="192">
        <v>0</v>
      </c>
      <c r="T587" s="193">
        <f>S587*H587</f>
        <v>0</v>
      </c>
      <c r="AR587" s="194" t="s">
        <v>1063</v>
      </c>
      <c r="AT587" s="194" t="s">
        <v>932</v>
      </c>
      <c r="AU587" s="194" t="s">
        <v>240</v>
      </c>
      <c r="AY587" s="112" t="s">
        <v>858</v>
      </c>
      <c r="BE587" s="195">
        <f>IF(N587="základní",J587,0)</f>
        <v>0</v>
      </c>
      <c r="BF587" s="195">
        <f>IF(N587="snížená",J587,0)</f>
        <v>0</v>
      </c>
      <c r="BG587" s="195">
        <f>IF(N587="zákl. přenesená",J587,0)</f>
        <v>0</v>
      </c>
      <c r="BH587" s="195">
        <f>IF(N587="sníž. přenesená",J587,0)</f>
        <v>0</v>
      </c>
      <c r="BI587" s="195">
        <f>IF(N587="nulová",J587,0)</f>
        <v>0</v>
      </c>
      <c r="BJ587" s="112" t="s">
        <v>544</v>
      </c>
      <c r="BK587" s="195">
        <f>ROUND(I587*H587,2)</f>
        <v>0</v>
      </c>
      <c r="BL587" s="112" t="s">
        <v>955</v>
      </c>
      <c r="BM587" s="194" t="s">
        <v>4090</v>
      </c>
    </row>
    <row r="588" spans="2:65" s="119" customFormat="1" ht="19.5" x14ac:dyDescent="0.25">
      <c r="B588" s="120"/>
      <c r="D588" s="196" t="s">
        <v>865</v>
      </c>
      <c r="F588" s="197" t="s">
        <v>3395</v>
      </c>
      <c r="L588" s="120"/>
      <c r="M588" s="198"/>
      <c r="T588" s="199"/>
      <c r="AT588" s="112" t="s">
        <v>865</v>
      </c>
      <c r="AU588" s="112" t="s">
        <v>240</v>
      </c>
    </row>
    <row r="589" spans="2:65" s="202" customFormat="1" ht="11.25" x14ac:dyDescent="0.25">
      <c r="B589" s="203"/>
      <c r="D589" s="196" t="s">
        <v>869</v>
      </c>
      <c r="E589" s="204" t="s">
        <v>792</v>
      </c>
      <c r="F589" s="205" t="s">
        <v>4091</v>
      </c>
      <c r="H589" s="206">
        <v>67.072999999999993</v>
      </c>
      <c r="L589" s="203"/>
      <c r="M589" s="207"/>
      <c r="T589" s="208"/>
      <c r="AT589" s="204" t="s">
        <v>869</v>
      </c>
      <c r="AU589" s="204" t="s">
        <v>240</v>
      </c>
      <c r="AV589" s="202" t="s">
        <v>240</v>
      </c>
      <c r="AW589" s="202" t="s">
        <v>871</v>
      </c>
      <c r="AX589" s="202" t="s">
        <v>857</v>
      </c>
      <c r="AY589" s="204" t="s">
        <v>858</v>
      </c>
    </row>
    <row r="590" spans="2:65" s="202" customFormat="1" ht="22.5" x14ac:dyDescent="0.25">
      <c r="B590" s="203"/>
      <c r="D590" s="196" t="s">
        <v>869</v>
      </c>
      <c r="E590" s="204" t="s">
        <v>792</v>
      </c>
      <c r="F590" s="205" t="s">
        <v>4076</v>
      </c>
      <c r="H590" s="206">
        <v>40.299999999999997</v>
      </c>
      <c r="L590" s="203"/>
      <c r="M590" s="207"/>
      <c r="T590" s="208"/>
      <c r="AT590" s="204" t="s">
        <v>869</v>
      </c>
      <c r="AU590" s="204" t="s">
        <v>240</v>
      </c>
      <c r="AV590" s="202" t="s">
        <v>240</v>
      </c>
      <c r="AW590" s="202" t="s">
        <v>871</v>
      </c>
      <c r="AX590" s="202" t="s">
        <v>857</v>
      </c>
      <c r="AY590" s="204" t="s">
        <v>858</v>
      </c>
    </row>
    <row r="591" spans="2:65" s="202" customFormat="1" ht="11.25" x14ac:dyDescent="0.25">
      <c r="B591" s="203"/>
      <c r="D591" s="196" t="s">
        <v>869</v>
      </c>
      <c r="F591" s="205" t="s">
        <v>4092</v>
      </c>
      <c r="H591" s="206">
        <v>125.143</v>
      </c>
      <c r="L591" s="203"/>
      <c r="M591" s="207"/>
      <c r="T591" s="208"/>
      <c r="AT591" s="204" t="s">
        <v>869</v>
      </c>
      <c r="AU591" s="204" t="s">
        <v>240</v>
      </c>
      <c r="AV591" s="202" t="s">
        <v>240</v>
      </c>
      <c r="AW591" s="202" t="s">
        <v>787</v>
      </c>
      <c r="AX591" s="202" t="s">
        <v>544</v>
      </c>
      <c r="AY591" s="204" t="s">
        <v>858</v>
      </c>
    </row>
    <row r="592" spans="2:65" s="119" customFormat="1" ht="24.2" customHeight="1" x14ac:dyDescent="0.25">
      <c r="B592" s="120"/>
      <c r="C592" s="418" t="s">
        <v>1648</v>
      </c>
      <c r="D592" s="418" t="s">
        <v>512</v>
      </c>
      <c r="E592" s="419" t="s">
        <v>3398</v>
      </c>
      <c r="F592" s="420" t="s">
        <v>3399</v>
      </c>
      <c r="G592" s="421" t="s">
        <v>66</v>
      </c>
      <c r="H592" s="422">
        <v>107.373</v>
      </c>
      <c r="I592" s="423"/>
      <c r="J592" s="423">
        <f>ROUND(I592*H592,2)</f>
        <v>0</v>
      </c>
      <c r="K592" s="420" t="s">
        <v>792</v>
      </c>
      <c r="L592" s="120"/>
      <c r="M592" s="190" t="s">
        <v>792</v>
      </c>
      <c r="N592" s="191" t="s">
        <v>809</v>
      </c>
      <c r="O592" s="192">
        <v>6.9000000000000006E-2</v>
      </c>
      <c r="P592" s="192">
        <f>O592*H592</f>
        <v>7.4087370000000012</v>
      </c>
      <c r="Q592" s="192">
        <v>1.8000000000000001E-4</v>
      </c>
      <c r="R592" s="192">
        <f>Q592*H592</f>
        <v>1.9327140000000003E-2</v>
      </c>
      <c r="S592" s="192">
        <v>0</v>
      </c>
      <c r="T592" s="193">
        <f>S592*H592</f>
        <v>0</v>
      </c>
      <c r="AR592" s="194" t="s">
        <v>955</v>
      </c>
      <c r="AT592" s="194" t="s">
        <v>512</v>
      </c>
      <c r="AU592" s="194" t="s">
        <v>240</v>
      </c>
      <c r="AY592" s="112" t="s">
        <v>858</v>
      </c>
      <c r="BE592" s="195">
        <f>IF(N592="základní",J592,0)</f>
        <v>0</v>
      </c>
      <c r="BF592" s="195">
        <f>IF(N592="snížená",J592,0)</f>
        <v>0</v>
      </c>
      <c r="BG592" s="195">
        <f>IF(N592="zákl. přenesená",J592,0)</f>
        <v>0</v>
      </c>
      <c r="BH592" s="195">
        <f>IF(N592="sníž. přenesená",J592,0)</f>
        <v>0</v>
      </c>
      <c r="BI592" s="195">
        <f>IF(N592="nulová",J592,0)</f>
        <v>0</v>
      </c>
      <c r="BJ592" s="112" t="s">
        <v>544</v>
      </c>
      <c r="BK592" s="195">
        <f>ROUND(I592*H592,2)</f>
        <v>0</v>
      </c>
      <c r="BL592" s="112" t="s">
        <v>955</v>
      </c>
      <c r="BM592" s="194" t="s">
        <v>4093</v>
      </c>
    </row>
    <row r="593" spans="2:65" s="119" customFormat="1" ht="19.5" x14ac:dyDescent="0.25">
      <c r="B593" s="120"/>
      <c r="D593" s="196" t="s">
        <v>865</v>
      </c>
      <c r="F593" s="197" t="s">
        <v>3401</v>
      </c>
      <c r="L593" s="120"/>
      <c r="M593" s="198"/>
      <c r="T593" s="199"/>
      <c r="AT593" s="112" t="s">
        <v>865</v>
      </c>
      <c r="AU593" s="112" t="s">
        <v>240</v>
      </c>
    </row>
    <row r="594" spans="2:65" s="202" customFormat="1" ht="11.25" x14ac:dyDescent="0.25">
      <c r="B594" s="203"/>
      <c r="D594" s="196" t="s">
        <v>869</v>
      </c>
      <c r="E594" s="204" t="s">
        <v>792</v>
      </c>
      <c r="F594" s="205" t="s">
        <v>3836</v>
      </c>
      <c r="H594" s="206">
        <v>67.072999999999993</v>
      </c>
      <c r="L594" s="203"/>
      <c r="M594" s="207"/>
      <c r="T594" s="208"/>
      <c r="AT594" s="204" t="s">
        <v>869</v>
      </c>
      <c r="AU594" s="204" t="s">
        <v>240</v>
      </c>
      <c r="AV594" s="202" t="s">
        <v>240</v>
      </c>
      <c r="AW594" s="202" t="s">
        <v>871</v>
      </c>
      <c r="AX594" s="202" t="s">
        <v>857</v>
      </c>
      <c r="AY594" s="204" t="s">
        <v>858</v>
      </c>
    </row>
    <row r="595" spans="2:65" s="202" customFormat="1" ht="22.5" x14ac:dyDescent="0.25">
      <c r="B595" s="203"/>
      <c r="D595" s="196" t="s">
        <v>869</v>
      </c>
      <c r="E595" s="204" t="s">
        <v>792</v>
      </c>
      <c r="F595" s="205" t="s">
        <v>4076</v>
      </c>
      <c r="H595" s="206">
        <v>40.299999999999997</v>
      </c>
      <c r="L595" s="203"/>
      <c r="M595" s="207"/>
      <c r="T595" s="208"/>
      <c r="AT595" s="204" t="s">
        <v>869</v>
      </c>
      <c r="AU595" s="204" t="s">
        <v>240</v>
      </c>
      <c r="AV595" s="202" t="s">
        <v>240</v>
      </c>
      <c r="AW595" s="202" t="s">
        <v>871</v>
      </c>
      <c r="AX595" s="202" t="s">
        <v>857</v>
      </c>
      <c r="AY595" s="204" t="s">
        <v>858</v>
      </c>
    </row>
    <row r="596" spans="2:65" s="119" customFormat="1" ht="24.2" customHeight="1" x14ac:dyDescent="0.25">
      <c r="B596" s="120"/>
      <c r="C596" s="418" t="s">
        <v>1655</v>
      </c>
      <c r="D596" s="418" t="s">
        <v>512</v>
      </c>
      <c r="E596" s="419" t="s">
        <v>184</v>
      </c>
      <c r="F596" s="420" t="s">
        <v>185</v>
      </c>
      <c r="G596" s="421" t="s">
        <v>66</v>
      </c>
      <c r="H596" s="422">
        <v>107.373</v>
      </c>
      <c r="I596" s="423"/>
      <c r="J596" s="423">
        <f>ROUND(I596*H596,2)</f>
        <v>0</v>
      </c>
      <c r="K596" s="420" t="s">
        <v>862</v>
      </c>
      <c r="L596" s="120"/>
      <c r="M596" s="190" t="s">
        <v>792</v>
      </c>
      <c r="N596" s="191" t="s">
        <v>809</v>
      </c>
      <c r="O596" s="192">
        <v>0.09</v>
      </c>
      <c r="P596" s="192">
        <f>O596*H596</f>
        <v>9.66357</v>
      </c>
      <c r="Q596" s="192">
        <v>0</v>
      </c>
      <c r="R596" s="192">
        <f>Q596*H596</f>
        <v>0</v>
      </c>
      <c r="S596" s="192">
        <v>0</v>
      </c>
      <c r="T596" s="193">
        <f>S596*H596</f>
        <v>0</v>
      </c>
      <c r="AR596" s="194" t="s">
        <v>955</v>
      </c>
      <c r="AT596" s="194" t="s">
        <v>512</v>
      </c>
      <c r="AU596" s="194" t="s">
        <v>240</v>
      </c>
      <c r="AY596" s="112" t="s">
        <v>858</v>
      </c>
      <c r="BE596" s="195">
        <f>IF(N596="základní",J596,0)</f>
        <v>0</v>
      </c>
      <c r="BF596" s="195">
        <f>IF(N596="snížená",J596,0)</f>
        <v>0</v>
      </c>
      <c r="BG596" s="195">
        <f>IF(N596="zákl. přenesená",J596,0)</f>
        <v>0</v>
      </c>
      <c r="BH596" s="195">
        <f>IF(N596="sníž. přenesená",J596,0)</f>
        <v>0</v>
      </c>
      <c r="BI596" s="195">
        <f>IF(N596="nulová",J596,0)</f>
        <v>0</v>
      </c>
      <c r="BJ596" s="112" t="s">
        <v>544</v>
      </c>
      <c r="BK596" s="195">
        <f>ROUND(I596*H596,2)</f>
        <v>0</v>
      </c>
      <c r="BL596" s="112" t="s">
        <v>955</v>
      </c>
      <c r="BM596" s="194" t="s">
        <v>4094</v>
      </c>
    </row>
    <row r="597" spans="2:65" s="119" customFormat="1" ht="19.5" x14ac:dyDescent="0.25">
      <c r="B597" s="120"/>
      <c r="D597" s="196" t="s">
        <v>865</v>
      </c>
      <c r="F597" s="197" t="s">
        <v>3403</v>
      </c>
      <c r="L597" s="120"/>
      <c r="M597" s="198"/>
      <c r="T597" s="199"/>
      <c r="AT597" s="112" t="s">
        <v>865</v>
      </c>
      <c r="AU597" s="112" t="s">
        <v>240</v>
      </c>
    </row>
    <row r="598" spans="2:65" s="119" customFormat="1" x14ac:dyDescent="0.25">
      <c r="B598" s="120"/>
      <c r="D598" s="200" t="s">
        <v>867</v>
      </c>
      <c r="F598" s="472" t="s">
        <v>3404</v>
      </c>
      <c r="L598" s="120"/>
      <c r="M598" s="198"/>
      <c r="T598" s="199"/>
      <c r="AT598" s="112" t="s">
        <v>867</v>
      </c>
      <c r="AU598" s="112" t="s">
        <v>240</v>
      </c>
    </row>
    <row r="599" spans="2:65" s="202" customFormat="1" ht="11.25" x14ac:dyDescent="0.25">
      <c r="B599" s="203"/>
      <c r="D599" s="196" t="s">
        <v>869</v>
      </c>
      <c r="E599" s="204" t="s">
        <v>792</v>
      </c>
      <c r="F599" s="205" t="s">
        <v>3836</v>
      </c>
      <c r="H599" s="206">
        <v>67.072999999999993</v>
      </c>
      <c r="L599" s="203"/>
      <c r="M599" s="207"/>
      <c r="T599" s="208"/>
      <c r="AT599" s="204" t="s">
        <v>869</v>
      </c>
      <c r="AU599" s="204" t="s">
        <v>240</v>
      </c>
      <c r="AV599" s="202" t="s">
        <v>240</v>
      </c>
      <c r="AW599" s="202" t="s">
        <v>871</v>
      </c>
      <c r="AX599" s="202" t="s">
        <v>857</v>
      </c>
      <c r="AY599" s="204" t="s">
        <v>858</v>
      </c>
    </row>
    <row r="600" spans="2:65" s="202" customFormat="1" ht="22.5" x14ac:dyDescent="0.25">
      <c r="B600" s="203"/>
      <c r="D600" s="196" t="s">
        <v>869</v>
      </c>
      <c r="E600" s="204" t="s">
        <v>792</v>
      </c>
      <c r="F600" s="205" t="s">
        <v>4076</v>
      </c>
      <c r="H600" s="206">
        <v>40.299999999999997</v>
      </c>
      <c r="L600" s="203"/>
      <c r="M600" s="207"/>
      <c r="T600" s="208"/>
      <c r="AT600" s="204" t="s">
        <v>869</v>
      </c>
      <c r="AU600" s="204" t="s">
        <v>240</v>
      </c>
      <c r="AV600" s="202" t="s">
        <v>240</v>
      </c>
      <c r="AW600" s="202" t="s">
        <v>871</v>
      </c>
      <c r="AX600" s="202" t="s">
        <v>857</v>
      </c>
      <c r="AY600" s="204" t="s">
        <v>858</v>
      </c>
    </row>
    <row r="601" spans="2:65" s="119" customFormat="1" ht="16.5" customHeight="1" x14ac:dyDescent="0.25">
      <c r="B601" s="120"/>
      <c r="C601" s="432" t="s">
        <v>1662</v>
      </c>
      <c r="D601" s="432" t="s">
        <v>932</v>
      </c>
      <c r="E601" s="433" t="s">
        <v>3405</v>
      </c>
      <c r="F601" s="434" t="s">
        <v>3406</v>
      </c>
      <c r="G601" s="435" t="s">
        <v>66</v>
      </c>
      <c r="H601" s="436">
        <v>124.01600000000001</v>
      </c>
      <c r="I601" s="437"/>
      <c r="J601" s="437">
        <f>ROUND(I601*H601,2)</f>
        <v>0</v>
      </c>
      <c r="K601" s="434" t="s">
        <v>862</v>
      </c>
      <c r="L601" s="215"/>
      <c r="M601" s="216" t="s">
        <v>792</v>
      </c>
      <c r="N601" s="217" t="s">
        <v>809</v>
      </c>
      <c r="O601" s="192">
        <v>0</v>
      </c>
      <c r="P601" s="192">
        <f>O601*H601</f>
        <v>0</v>
      </c>
      <c r="Q601" s="192">
        <v>2.9999999999999997E-4</v>
      </c>
      <c r="R601" s="192">
        <f>Q601*H601</f>
        <v>3.7204799999999996E-2</v>
      </c>
      <c r="S601" s="192">
        <v>0</v>
      </c>
      <c r="T601" s="193">
        <f>S601*H601</f>
        <v>0</v>
      </c>
      <c r="AR601" s="194" t="s">
        <v>1063</v>
      </c>
      <c r="AT601" s="194" t="s">
        <v>932</v>
      </c>
      <c r="AU601" s="194" t="s">
        <v>240</v>
      </c>
      <c r="AY601" s="112" t="s">
        <v>858</v>
      </c>
      <c r="BE601" s="195">
        <f>IF(N601="základní",J601,0)</f>
        <v>0</v>
      </c>
      <c r="BF601" s="195">
        <f>IF(N601="snížená",J601,0)</f>
        <v>0</v>
      </c>
      <c r="BG601" s="195">
        <f>IF(N601="zákl. přenesená",J601,0)</f>
        <v>0</v>
      </c>
      <c r="BH601" s="195">
        <f>IF(N601="sníž. přenesená",J601,0)</f>
        <v>0</v>
      </c>
      <c r="BI601" s="195">
        <f>IF(N601="nulová",J601,0)</f>
        <v>0</v>
      </c>
      <c r="BJ601" s="112" t="s">
        <v>544</v>
      </c>
      <c r="BK601" s="195">
        <f>ROUND(I601*H601,2)</f>
        <v>0</v>
      </c>
      <c r="BL601" s="112" t="s">
        <v>955</v>
      </c>
      <c r="BM601" s="194" t="s">
        <v>4095</v>
      </c>
    </row>
    <row r="602" spans="2:65" s="119" customFormat="1" x14ac:dyDescent="0.25">
      <c r="B602" s="120"/>
      <c r="D602" s="196" t="s">
        <v>865</v>
      </c>
      <c r="F602" s="197" t="s">
        <v>3406</v>
      </c>
      <c r="L602" s="120"/>
      <c r="M602" s="198"/>
      <c r="T602" s="199"/>
      <c r="AT602" s="112" t="s">
        <v>865</v>
      </c>
      <c r="AU602" s="112" t="s">
        <v>240</v>
      </c>
    </row>
    <row r="603" spans="2:65" s="202" customFormat="1" ht="11.25" x14ac:dyDescent="0.25">
      <c r="B603" s="203"/>
      <c r="D603" s="196" t="s">
        <v>869</v>
      </c>
      <c r="F603" s="205" t="s">
        <v>4096</v>
      </c>
      <c r="H603" s="206">
        <v>124.01600000000001</v>
      </c>
      <c r="L603" s="203"/>
      <c r="M603" s="207"/>
      <c r="T603" s="208"/>
      <c r="AT603" s="204" t="s">
        <v>869</v>
      </c>
      <c r="AU603" s="204" t="s">
        <v>240</v>
      </c>
      <c r="AV603" s="202" t="s">
        <v>240</v>
      </c>
      <c r="AW603" s="202" t="s">
        <v>787</v>
      </c>
      <c r="AX603" s="202" t="s">
        <v>544</v>
      </c>
      <c r="AY603" s="204" t="s">
        <v>858</v>
      </c>
    </row>
    <row r="604" spans="2:65" s="119" customFormat="1" ht="21.75" customHeight="1" x14ac:dyDescent="0.25">
      <c r="B604" s="120"/>
      <c r="C604" s="418" t="s">
        <v>1667</v>
      </c>
      <c r="D604" s="418" t="s">
        <v>512</v>
      </c>
      <c r="E604" s="419" t="s">
        <v>3409</v>
      </c>
      <c r="F604" s="420" t="s">
        <v>3410</v>
      </c>
      <c r="G604" s="421" t="s">
        <v>67</v>
      </c>
      <c r="H604" s="422">
        <v>1</v>
      </c>
      <c r="I604" s="423"/>
      <c r="J604" s="423">
        <f>ROUND(I604*H604,2)</f>
        <v>0</v>
      </c>
      <c r="K604" s="420" t="s">
        <v>862</v>
      </c>
      <c r="L604" s="120"/>
      <c r="M604" s="190" t="s">
        <v>792</v>
      </c>
      <c r="N604" s="191" t="s">
        <v>809</v>
      </c>
      <c r="O604" s="192">
        <v>0.34200000000000003</v>
      </c>
      <c r="P604" s="192">
        <f>O604*H604</f>
        <v>0.34200000000000003</v>
      </c>
      <c r="Q604" s="192">
        <v>0</v>
      </c>
      <c r="R604" s="192">
        <f>Q604*H604</f>
        <v>0</v>
      </c>
      <c r="S604" s="192">
        <v>0</v>
      </c>
      <c r="T604" s="193">
        <f>S604*H604</f>
        <v>0</v>
      </c>
      <c r="AR604" s="194" t="s">
        <v>955</v>
      </c>
      <c r="AT604" s="194" t="s">
        <v>512</v>
      </c>
      <c r="AU604" s="194" t="s">
        <v>240</v>
      </c>
      <c r="AY604" s="112" t="s">
        <v>858</v>
      </c>
      <c r="BE604" s="195">
        <f>IF(N604="základní",J604,0)</f>
        <v>0</v>
      </c>
      <c r="BF604" s="195">
        <f>IF(N604="snížená",J604,0)</f>
        <v>0</v>
      </c>
      <c r="BG604" s="195">
        <f>IF(N604="zákl. přenesená",J604,0)</f>
        <v>0</v>
      </c>
      <c r="BH604" s="195">
        <f>IF(N604="sníž. přenesená",J604,0)</f>
        <v>0</v>
      </c>
      <c r="BI604" s="195">
        <f>IF(N604="nulová",J604,0)</f>
        <v>0</v>
      </c>
      <c r="BJ604" s="112" t="s">
        <v>544</v>
      </c>
      <c r="BK604" s="195">
        <f>ROUND(I604*H604,2)</f>
        <v>0</v>
      </c>
      <c r="BL604" s="112" t="s">
        <v>955</v>
      </c>
      <c r="BM604" s="194" t="s">
        <v>4097</v>
      </c>
    </row>
    <row r="605" spans="2:65" s="119" customFormat="1" ht="19.5" x14ac:dyDescent="0.25">
      <c r="B605" s="120"/>
      <c r="D605" s="196" t="s">
        <v>865</v>
      </c>
      <c r="F605" s="197" t="s">
        <v>3412</v>
      </c>
      <c r="L605" s="120"/>
      <c r="M605" s="198"/>
      <c r="T605" s="199"/>
      <c r="AT605" s="112" t="s">
        <v>865</v>
      </c>
      <c r="AU605" s="112" t="s">
        <v>240</v>
      </c>
    </row>
    <row r="606" spans="2:65" s="119" customFormat="1" x14ac:dyDescent="0.25">
      <c r="B606" s="120"/>
      <c r="D606" s="200" t="s">
        <v>867</v>
      </c>
      <c r="F606" s="472" t="s">
        <v>3413</v>
      </c>
      <c r="L606" s="120"/>
      <c r="M606" s="198"/>
      <c r="T606" s="199"/>
      <c r="AT606" s="112" t="s">
        <v>867</v>
      </c>
      <c r="AU606" s="112" t="s">
        <v>240</v>
      </c>
    </row>
    <row r="607" spans="2:65" s="119" customFormat="1" ht="24.2" customHeight="1" x14ac:dyDescent="0.25">
      <c r="B607" s="120"/>
      <c r="C607" s="432" t="s">
        <v>1673</v>
      </c>
      <c r="D607" s="432" t="s">
        <v>932</v>
      </c>
      <c r="E607" s="433" t="s">
        <v>3414</v>
      </c>
      <c r="F607" s="434" t="s">
        <v>3415</v>
      </c>
      <c r="G607" s="435" t="s">
        <v>67</v>
      </c>
      <c r="H607" s="436">
        <v>1</v>
      </c>
      <c r="I607" s="437"/>
      <c r="J607" s="437">
        <f>ROUND(I607*H607,2)</f>
        <v>0</v>
      </c>
      <c r="K607" s="434" t="s">
        <v>862</v>
      </c>
      <c r="L607" s="215"/>
      <c r="M607" s="216" t="s">
        <v>792</v>
      </c>
      <c r="N607" s="217" t="s">
        <v>809</v>
      </c>
      <c r="O607" s="192">
        <v>0</v>
      </c>
      <c r="P607" s="192">
        <f>O607*H607</f>
        <v>0</v>
      </c>
      <c r="Q607" s="192">
        <v>2.5000000000000001E-3</v>
      </c>
      <c r="R607" s="192">
        <f>Q607*H607</f>
        <v>2.5000000000000001E-3</v>
      </c>
      <c r="S607" s="192">
        <v>0</v>
      </c>
      <c r="T607" s="193">
        <f>S607*H607</f>
        <v>0</v>
      </c>
      <c r="AR607" s="194" t="s">
        <v>1063</v>
      </c>
      <c r="AT607" s="194" t="s">
        <v>932</v>
      </c>
      <c r="AU607" s="194" t="s">
        <v>240</v>
      </c>
      <c r="AY607" s="112" t="s">
        <v>858</v>
      </c>
      <c r="BE607" s="195">
        <f>IF(N607="základní",J607,0)</f>
        <v>0</v>
      </c>
      <c r="BF607" s="195">
        <f>IF(N607="snížená",J607,0)</f>
        <v>0</v>
      </c>
      <c r="BG607" s="195">
        <f>IF(N607="zákl. přenesená",J607,0)</f>
        <v>0</v>
      </c>
      <c r="BH607" s="195">
        <f>IF(N607="sníž. přenesená",J607,0)</f>
        <v>0</v>
      </c>
      <c r="BI607" s="195">
        <f>IF(N607="nulová",J607,0)</f>
        <v>0</v>
      </c>
      <c r="BJ607" s="112" t="s">
        <v>544</v>
      </c>
      <c r="BK607" s="195">
        <f>ROUND(I607*H607,2)</f>
        <v>0</v>
      </c>
      <c r="BL607" s="112" t="s">
        <v>955</v>
      </c>
      <c r="BM607" s="194" t="s">
        <v>4098</v>
      </c>
    </row>
    <row r="608" spans="2:65" s="119" customFormat="1" ht="19.5" x14ac:dyDescent="0.25">
      <c r="B608" s="120"/>
      <c r="D608" s="196" t="s">
        <v>865</v>
      </c>
      <c r="F608" s="197" t="s">
        <v>3415</v>
      </c>
      <c r="L608" s="120"/>
      <c r="M608" s="198"/>
      <c r="T608" s="199"/>
      <c r="AT608" s="112" t="s">
        <v>865</v>
      </c>
      <c r="AU608" s="112" t="s">
        <v>240</v>
      </c>
    </row>
    <row r="609" spans="2:65" s="119" customFormat="1" ht="33" customHeight="1" x14ac:dyDescent="0.25">
      <c r="B609" s="120"/>
      <c r="C609" s="418" t="s">
        <v>1686</v>
      </c>
      <c r="D609" s="418" t="s">
        <v>512</v>
      </c>
      <c r="E609" s="419" t="s">
        <v>3417</v>
      </c>
      <c r="F609" s="420" t="s">
        <v>3418</v>
      </c>
      <c r="G609" s="421" t="s">
        <v>67</v>
      </c>
      <c r="H609" s="422">
        <v>1</v>
      </c>
      <c r="I609" s="423"/>
      <c r="J609" s="423">
        <f>ROUND(I609*H609,2)</f>
        <v>0</v>
      </c>
      <c r="K609" s="420" t="s">
        <v>792</v>
      </c>
      <c r="L609" s="120"/>
      <c r="M609" s="190" t="s">
        <v>792</v>
      </c>
      <c r="N609" s="191" t="s">
        <v>809</v>
      </c>
      <c r="O609" s="192">
        <v>0.7</v>
      </c>
      <c r="P609" s="192">
        <f>O609*H609</f>
        <v>0.7</v>
      </c>
      <c r="Q609" s="192">
        <v>6.0000000000000002E-5</v>
      </c>
      <c r="R609" s="192">
        <f>Q609*H609</f>
        <v>6.0000000000000002E-5</v>
      </c>
      <c r="S609" s="192">
        <v>0</v>
      </c>
      <c r="T609" s="193">
        <f>S609*H609</f>
        <v>0</v>
      </c>
      <c r="AR609" s="194" t="s">
        <v>955</v>
      </c>
      <c r="AT609" s="194" t="s">
        <v>512</v>
      </c>
      <c r="AU609" s="194" t="s">
        <v>240</v>
      </c>
      <c r="AY609" s="112" t="s">
        <v>858</v>
      </c>
      <c r="BE609" s="195">
        <f>IF(N609="základní",J609,0)</f>
        <v>0</v>
      </c>
      <c r="BF609" s="195">
        <f>IF(N609="snížená",J609,0)</f>
        <v>0</v>
      </c>
      <c r="BG609" s="195">
        <f>IF(N609="zákl. přenesená",J609,0)</f>
        <v>0</v>
      </c>
      <c r="BH609" s="195">
        <f>IF(N609="sníž. přenesená",J609,0)</f>
        <v>0</v>
      </c>
      <c r="BI609" s="195">
        <f>IF(N609="nulová",J609,0)</f>
        <v>0</v>
      </c>
      <c r="BJ609" s="112" t="s">
        <v>544</v>
      </c>
      <c r="BK609" s="195">
        <f>ROUND(I609*H609,2)</f>
        <v>0</v>
      </c>
      <c r="BL609" s="112" t="s">
        <v>955</v>
      </c>
      <c r="BM609" s="194" t="s">
        <v>4099</v>
      </c>
    </row>
    <row r="610" spans="2:65" s="119" customFormat="1" ht="19.5" x14ac:dyDescent="0.25">
      <c r="B610" s="120"/>
      <c r="D610" s="196" t="s">
        <v>865</v>
      </c>
      <c r="F610" s="197" t="s">
        <v>3418</v>
      </c>
      <c r="L610" s="120"/>
      <c r="M610" s="198"/>
      <c r="T610" s="199"/>
      <c r="AT610" s="112" t="s">
        <v>865</v>
      </c>
      <c r="AU610" s="112" t="s">
        <v>240</v>
      </c>
    </row>
    <row r="611" spans="2:65" s="119" customFormat="1" ht="19.5" x14ac:dyDescent="0.25">
      <c r="B611" s="120"/>
      <c r="D611" s="196" t="s">
        <v>1943</v>
      </c>
      <c r="F611" s="218" t="s">
        <v>3420</v>
      </c>
      <c r="L611" s="120"/>
      <c r="M611" s="198"/>
      <c r="T611" s="199"/>
      <c r="AT611" s="112" t="s">
        <v>1943</v>
      </c>
      <c r="AU611" s="112" t="s">
        <v>240</v>
      </c>
    </row>
    <row r="612" spans="2:65" s="119" customFormat="1" ht="24.2" customHeight="1" x14ac:dyDescent="0.25">
      <c r="B612" s="120"/>
      <c r="C612" s="418" t="s">
        <v>1690</v>
      </c>
      <c r="D612" s="418" t="s">
        <v>512</v>
      </c>
      <c r="E612" s="419" t="s">
        <v>186</v>
      </c>
      <c r="F612" s="420" t="s">
        <v>3421</v>
      </c>
      <c r="G612" s="421" t="s">
        <v>63</v>
      </c>
      <c r="H612" s="422">
        <v>1.2330000000000001</v>
      </c>
      <c r="I612" s="423"/>
      <c r="J612" s="423">
        <f>ROUND(I612*H612,2)</f>
        <v>0</v>
      </c>
      <c r="K612" s="420" t="s">
        <v>862</v>
      </c>
      <c r="L612" s="120"/>
      <c r="M612" s="190" t="s">
        <v>792</v>
      </c>
      <c r="N612" s="191" t="s">
        <v>809</v>
      </c>
      <c r="O612" s="192">
        <v>1.65</v>
      </c>
      <c r="P612" s="192">
        <f>O612*H612</f>
        <v>2.0344500000000001</v>
      </c>
      <c r="Q612" s="192">
        <v>0</v>
      </c>
      <c r="R612" s="192">
        <f>Q612*H612</f>
        <v>0</v>
      </c>
      <c r="S612" s="192">
        <v>0</v>
      </c>
      <c r="T612" s="193">
        <f>S612*H612</f>
        <v>0</v>
      </c>
      <c r="AR612" s="194" t="s">
        <v>955</v>
      </c>
      <c r="AT612" s="194" t="s">
        <v>512</v>
      </c>
      <c r="AU612" s="194" t="s">
        <v>240</v>
      </c>
      <c r="AY612" s="112" t="s">
        <v>858</v>
      </c>
      <c r="BE612" s="195">
        <f>IF(N612="základní",J612,0)</f>
        <v>0</v>
      </c>
      <c r="BF612" s="195">
        <f>IF(N612="snížená",J612,0)</f>
        <v>0</v>
      </c>
      <c r="BG612" s="195">
        <f>IF(N612="zákl. přenesená",J612,0)</f>
        <v>0</v>
      </c>
      <c r="BH612" s="195">
        <f>IF(N612="sníž. přenesená",J612,0)</f>
        <v>0</v>
      </c>
      <c r="BI612" s="195">
        <f>IF(N612="nulová",J612,0)</f>
        <v>0</v>
      </c>
      <c r="BJ612" s="112" t="s">
        <v>544</v>
      </c>
      <c r="BK612" s="195">
        <f>ROUND(I612*H612,2)</f>
        <v>0</v>
      </c>
      <c r="BL612" s="112" t="s">
        <v>955</v>
      </c>
      <c r="BM612" s="194" t="s">
        <v>4100</v>
      </c>
    </row>
    <row r="613" spans="2:65" s="119" customFormat="1" ht="29.25" x14ac:dyDescent="0.25">
      <c r="B613" s="120"/>
      <c r="D613" s="196" t="s">
        <v>865</v>
      </c>
      <c r="F613" s="197" t="s">
        <v>3423</v>
      </c>
      <c r="L613" s="120"/>
      <c r="M613" s="198"/>
      <c r="T613" s="199"/>
      <c r="AT613" s="112" t="s">
        <v>865</v>
      </c>
      <c r="AU613" s="112" t="s">
        <v>240</v>
      </c>
    </row>
    <row r="614" spans="2:65" s="119" customFormat="1" x14ac:dyDescent="0.25">
      <c r="B614" s="120"/>
      <c r="D614" s="200" t="s">
        <v>867</v>
      </c>
      <c r="F614" s="472" t="s">
        <v>3424</v>
      </c>
      <c r="L614" s="120"/>
      <c r="M614" s="198"/>
      <c r="T614" s="199"/>
      <c r="AT614" s="112" t="s">
        <v>867</v>
      </c>
      <c r="AU614" s="112" t="s">
        <v>240</v>
      </c>
    </row>
    <row r="615" spans="2:65" s="171" customFormat="1" ht="22.9" customHeight="1" x14ac:dyDescent="0.2">
      <c r="B615" s="172"/>
      <c r="D615" s="173" t="s">
        <v>854</v>
      </c>
      <c r="E615" s="181" t="s">
        <v>2072</v>
      </c>
      <c r="F615" s="181" t="s">
        <v>2073</v>
      </c>
      <c r="J615" s="182">
        <f>BK615</f>
        <v>0</v>
      </c>
      <c r="L615" s="172"/>
      <c r="M615" s="176"/>
      <c r="P615" s="177">
        <f>SUM(P616:P646)</f>
        <v>44.139537999999995</v>
      </c>
      <c r="R615" s="177">
        <f>SUM(R616:R646)</f>
        <v>1.2472396600000002</v>
      </c>
      <c r="T615" s="178">
        <f>SUM(T616:T646)</f>
        <v>0</v>
      </c>
      <c r="AR615" s="173" t="s">
        <v>240</v>
      </c>
      <c r="AT615" s="179" t="s">
        <v>854</v>
      </c>
      <c r="AU615" s="179" t="s">
        <v>544</v>
      </c>
      <c r="AY615" s="173" t="s">
        <v>858</v>
      </c>
      <c r="BK615" s="180">
        <f>SUM(BK616:BK646)</f>
        <v>0</v>
      </c>
    </row>
    <row r="616" spans="2:65" s="119" customFormat="1" ht="24.2" customHeight="1" x14ac:dyDescent="0.25">
      <c r="B616" s="120"/>
      <c r="C616" s="418" t="s">
        <v>1696</v>
      </c>
      <c r="D616" s="418" t="s">
        <v>512</v>
      </c>
      <c r="E616" s="419" t="s">
        <v>188</v>
      </c>
      <c r="F616" s="420" t="s">
        <v>189</v>
      </c>
      <c r="G616" s="421" t="s">
        <v>66</v>
      </c>
      <c r="H616" s="422">
        <v>73.784999999999997</v>
      </c>
      <c r="I616" s="423"/>
      <c r="J616" s="423">
        <f>ROUND(I616*H616,2)</f>
        <v>0</v>
      </c>
      <c r="K616" s="420" t="s">
        <v>862</v>
      </c>
      <c r="L616" s="120"/>
      <c r="M616" s="190" t="s">
        <v>792</v>
      </c>
      <c r="N616" s="191" t="s">
        <v>809</v>
      </c>
      <c r="O616" s="192">
        <v>0.111</v>
      </c>
      <c r="P616" s="192">
        <f>O616*H616</f>
        <v>8.1901349999999997</v>
      </c>
      <c r="Q616" s="192">
        <v>0</v>
      </c>
      <c r="R616" s="192">
        <f>Q616*H616</f>
        <v>0</v>
      </c>
      <c r="S616" s="192">
        <v>0</v>
      </c>
      <c r="T616" s="193">
        <f>S616*H616</f>
        <v>0</v>
      </c>
      <c r="AR616" s="194" t="s">
        <v>955</v>
      </c>
      <c r="AT616" s="194" t="s">
        <v>512</v>
      </c>
      <c r="AU616" s="194" t="s">
        <v>240</v>
      </c>
      <c r="AY616" s="112" t="s">
        <v>858</v>
      </c>
      <c r="BE616" s="195">
        <f>IF(N616="základní",J616,0)</f>
        <v>0</v>
      </c>
      <c r="BF616" s="195">
        <f>IF(N616="snížená",J616,0)</f>
        <v>0</v>
      </c>
      <c r="BG616" s="195">
        <f>IF(N616="zákl. přenesená",J616,0)</f>
        <v>0</v>
      </c>
      <c r="BH616" s="195">
        <f>IF(N616="sníž. přenesená",J616,0)</f>
        <v>0</v>
      </c>
      <c r="BI616" s="195">
        <f>IF(N616="nulová",J616,0)</f>
        <v>0</v>
      </c>
      <c r="BJ616" s="112" t="s">
        <v>544</v>
      </c>
      <c r="BK616" s="195">
        <f>ROUND(I616*H616,2)</f>
        <v>0</v>
      </c>
      <c r="BL616" s="112" t="s">
        <v>955</v>
      </c>
      <c r="BM616" s="194" t="s">
        <v>4101</v>
      </c>
    </row>
    <row r="617" spans="2:65" s="119" customFormat="1" ht="19.5" x14ac:dyDescent="0.25">
      <c r="B617" s="120"/>
      <c r="D617" s="196" t="s">
        <v>865</v>
      </c>
      <c r="F617" s="197" t="s">
        <v>3426</v>
      </c>
      <c r="L617" s="120"/>
      <c r="M617" s="198"/>
      <c r="T617" s="199"/>
      <c r="AT617" s="112" t="s">
        <v>865</v>
      </c>
      <c r="AU617" s="112" t="s">
        <v>240</v>
      </c>
    </row>
    <row r="618" spans="2:65" s="119" customFormat="1" x14ac:dyDescent="0.25">
      <c r="B618" s="120"/>
      <c r="D618" s="200" t="s">
        <v>867</v>
      </c>
      <c r="F618" s="472" t="s">
        <v>3427</v>
      </c>
      <c r="L618" s="120"/>
      <c r="M618" s="198"/>
      <c r="T618" s="199"/>
      <c r="AT618" s="112" t="s">
        <v>867</v>
      </c>
      <c r="AU618" s="112" t="s">
        <v>240</v>
      </c>
    </row>
    <row r="619" spans="2:65" s="202" customFormat="1" ht="22.5" x14ac:dyDescent="0.25">
      <c r="B619" s="203"/>
      <c r="D619" s="196" t="s">
        <v>869</v>
      </c>
      <c r="E619" s="204" t="s">
        <v>792</v>
      </c>
      <c r="F619" s="205" t="s">
        <v>4009</v>
      </c>
      <c r="H619" s="206">
        <v>73.784999999999997</v>
      </c>
      <c r="L619" s="203"/>
      <c r="M619" s="207"/>
      <c r="T619" s="208"/>
      <c r="AT619" s="204" t="s">
        <v>869</v>
      </c>
      <c r="AU619" s="204" t="s">
        <v>240</v>
      </c>
      <c r="AV619" s="202" t="s">
        <v>240</v>
      </c>
      <c r="AW619" s="202" t="s">
        <v>871</v>
      </c>
      <c r="AX619" s="202" t="s">
        <v>857</v>
      </c>
      <c r="AY619" s="204" t="s">
        <v>858</v>
      </c>
    </row>
    <row r="620" spans="2:65" s="119" customFormat="1" ht="33" customHeight="1" x14ac:dyDescent="0.25">
      <c r="B620" s="120"/>
      <c r="C620" s="432" t="s">
        <v>1700</v>
      </c>
      <c r="D620" s="432" t="s">
        <v>932</v>
      </c>
      <c r="E620" s="433" t="s">
        <v>3428</v>
      </c>
      <c r="F620" s="434" t="s">
        <v>3429</v>
      </c>
      <c r="G620" s="435" t="s">
        <v>66</v>
      </c>
      <c r="H620" s="436">
        <v>77.474000000000004</v>
      </c>
      <c r="I620" s="437"/>
      <c r="J620" s="437">
        <f>ROUND(I620*H620,2)</f>
        <v>0</v>
      </c>
      <c r="K620" s="434" t="s">
        <v>862</v>
      </c>
      <c r="L620" s="215"/>
      <c r="M620" s="216" t="s">
        <v>792</v>
      </c>
      <c r="N620" s="217" t="s">
        <v>809</v>
      </c>
      <c r="O620" s="192">
        <v>0</v>
      </c>
      <c r="P620" s="192">
        <f>O620*H620</f>
        <v>0</v>
      </c>
      <c r="Q620" s="192">
        <v>5.9199999999999999E-3</v>
      </c>
      <c r="R620" s="192">
        <f>Q620*H620</f>
        <v>0.45864608000000001</v>
      </c>
      <c r="S620" s="192">
        <v>0</v>
      </c>
      <c r="T620" s="193">
        <f>S620*H620</f>
        <v>0</v>
      </c>
      <c r="AR620" s="194" t="s">
        <v>1063</v>
      </c>
      <c r="AT620" s="194" t="s">
        <v>932</v>
      </c>
      <c r="AU620" s="194" t="s">
        <v>240</v>
      </c>
      <c r="AY620" s="112" t="s">
        <v>858</v>
      </c>
      <c r="BE620" s="195">
        <f>IF(N620="základní",J620,0)</f>
        <v>0</v>
      </c>
      <c r="BF620" s="195">
        <f>IF(N620="snížená",J620,0)</f>
        <v>0</v>
      </c>
      <c r="BG620" s="195">
        <f>IF(N620="zákl. přenesená",J620,0)</f>
        <v>0</v>
      </c>
      <c r="BH620" s="195">
        <f>IF(N620="sníž. přenesená",J620,0)</f>
        <v>0</v>
      </c>
      <c r="BI620" s="195">
        <f>IF(N620="nulová",J620,0)</f>
        <v>0</v>
      </c>
      <c r="BJ620" s="112" t="s">
        <v>544</v>
      </c>
      <c r="BK620" s="195">
        <f>ROUND(I620*H620,2)</f>
        <v>0</v>
      </c>
      <c r="BL620" s="112" t="s">
        <v>955</v>
      </c>
      <c r="BM620" s="194" t="s">
        <v>4102</v>
      </c>
    </row>
    <row r="621" spans="2:65" s="119" customFormat="1" ht="19.5" x14ac:dyDescent="0.25">
      <c r="B621" s="120"/>
      <c r="D621" s="196" t="s">
        <v>865</v>
      </c>
      <c r="F621" s="197" t="s">
        <v>3429</v>
      </c>
      <c r="L621" s="120"/>
      <c r="M621" s="198"/>
      <c r="T621" s="199"/>
      <c r="AT621" s="112" t="s">
        <v>865</v>
      </c>
      <c r="AU621" s="112" t="s">
        <v>240</v>
      </c>
    </row>
    <row r="622" spans="2:65" s="202" customFormat="1" ht="11.25" x14ac:dyDescent="0.25">
      <c r="B622" s="203"/>
      <c r="D622" s="196" t="s">
        <v>869</v>
      </c>
      <c r="F622" s="205" t="s">
        <v>4103</v>
      </c>
      <c r="H622" s="206">
        <v>77.474000000000004</v>
      </c>
      <c r="L622" s="203"/>
      <c r="M622" s="207"/>
      <c r="T622" s="208"/>
      <c r="AT622" s="204" t="s">
        <v>869</v>
      </c>
      <c r="AU622" s="204" t="s">
        <v>240</v>
      </c>
      <c r="AV622" s="202" t="s">
        <v>240</v>
      </c>
      <c r="AW622" s="202" t="s">
        <v>787</v>
      </c>
      <c r="AX622" s="202" t="s">
        <v>544</v>
      </c>
      <c r="AY622" s="204" t="s">
        <v>858</v>
      </c>
    </row>
    <row r="623" spans="2:65" s="119" customFormat="1" ht="37.9" customHeight="1" x14ac:dyDescent="0.25">
      <c r="B623" s="120"/>
      <c r="C623" s="418" t="s">
        <v>1706</v>
      </c>
      <c r="D623" s="418" t="s">
        <v>512</v>
      </c>
      <c r="E623" s="419" t="s">
        <v>3432</v>
      </c>
      <c r="F623" s="420" t="s">
        <v>3433</v>
      </c>
      <c r="G623" s="421" t="s">
        <v>66</v>
      </c>
      <c r="H623" s="422">
        <v>20</v>
      </c>
      <c r="I623" s="423"/>
      <c r="J623" s="423">
        <f>ROUND(I623*H623,2)</f>
        <v>0</v>
      </c>
      <c r="K623" s="420" t="s">
        <v>862</v>
      </c>
      <c r="L623" s="120"/>
      <c r="M623" s="190" t="s">
        <v>792</v>
      </c>
      <c r="N623" s="191" t="s">
        <v>809</v>
      </c>
      <c r="O623" s="192">
        <v>0.14199999999999999</v>
      </c>
      <c r="P623" s="192">
        <f>O623*H623</f>
        <v>2.84</v>
      </c>
      <c r="Q623" s="192">
        <v>1.2E-4</v>
      </c>
      <c r="R623" s="192">
        <f>Q623*H623</f>
        <v>2.4000000000000002E-3</v>
      </c>
      <c r="S623" s="192">
        <v>0</v>
      </c>
      <c r="T623" s="193">
        <f>S623*H623</f>
        <v>0</v>
      </c>
      <c r="AR623" s="194" t="s">
        <v>955</v>
      </c>
      <c r="AT623" s="194" t="s">
        <v>512</v>
      </c>
      <c r="AU623" s="194" t="s">
        <v>240</v>
      </c>
      <c r="AY623" s="112" t="s">
        <v>858</v>
      </c>
      <c r="BE623" s="195">
        <f>IF(N623="základní",J623,0)</f>
        <v>0</v>
      </c>
      <c r="BF623" s="195">
        <f>IF(N623="snížená",J623,0)</f>
        <v>0</v>
      </c>
      <c r="BG623" s="195">
        <f>IF(N623="zákl. přenesená",J623,0)</f>
        <v>0</v>
      </c>
      <c r="BH623" s="195">
        <f>IF(N623="sníž. přenesená",J623,0)</f>
        <v>0</v>
      </c>
      <c r="BI623" s="195">
        <f>IF(N623="nulová",J623,0)</f>
        <v>0</v>
      </c>
      <c r="BJ623" s="112" t="s">
        <v>544</v>
      </c>
      <c r="BK623" s="195">
        <f>ROUND(I623*H623,2)</f>
        <v>0</v>
      </c>
      <c r="BL623" s="112" t="s">
        <v>955</v>
      </c>
      <c r="BM623" s="194" t="s">
        <v>4104</v>
      </c>
    </row>
    <row r="624" spans="2:65" s="119" customFormat="1" ht="29.25" x14ac:dyDescent="0.25">
      <c r="B624" s="120"/>
      <c r="D624" s="196" t="s">
        <v>865</v>
      </c>
      <c r="F624" s="197" t="s">
        <v>3435</v>
      </c>
      <c r="L624" s="120"/>
      <c r="M624" s="198"/>
      <c r="T624" s="199"/>
      <c r="AT624" s="112" t="s">
        <v>865</v>
      </c>
      <c r="AU624" s="112" t="s">
        <v>240</v>
      </c>
    </row>
    <row r="625" spans="2:65" s="119" customFormat="1" x14ac:dyDescent="0.25">
      <c r="B625" s="120"/>
      <c r="D625" s="200" t="s">
        <v>867</v>
      </c>
      <c r="F625" s="472" t="s">
        <v>3436</v>
      </c>
      <c r="L625" s="120"/>
      <c r="M625" s="198"/>
      <c r="T625" s="199"/>
      <c r="AT625" s="112" t="s">
        <v>867</v>
      </c>
      <c r="AU625" s="112" t="s">
        <v>240</v>
      </c>
    </row>
    <row r="626" spans="2:65" s="202" customFormat="1" ht="11.25" x14ac:dyDescent="0.25">
      <c r="B626" s="203"/>
      <c r="D626" s="196" t="s">
        <v>869</v>
      </c>
      <c r="E626" s="204" t="s">
        <v>792</v>
      </c>
      <c r="F626" s="205" t="s">
        <v>4105</v>
      </c>
      <c r="H626" s="206">
        <v>20</v>
      </c>
      <c r="L626" s="203"/>
      <c r="M626" s="207"/>
      <c r="T626" s="208"/>
      <c r="AT626" s="204" t="s">
        <v>869</v>
      </c>
      <c r="AU626" s="204" t="s">
        <v>240</v>
      </c>
      <c r="AV626" s="202" t="s">
        <v>240</v>
      </c>
      <c r="AW626" s="202" t="s">
        <v>871</v>
      </c>
      <c r="AX626" s="202" t="s">
        <v>857</v>
      </c>
      <c r="AY626" s="204" t="s">
        <v>858</v>
      </c>
    </row>
    <row r="627" spans="2:65" s="119" customFormat="1" ht="24.2" customHeight="1" x14ac:dyDescent="0.25">
      <c r="B627" s="120"/>
      <c r="C627" s="432" t="s">
        <v>1711</v>
      </c>
      <c r="D627" s="432" t="s">
        <v>932</v>
      </c>
      <c r="E627" s="433" t="s">
        <v>2083</v>
      </c>
      <c r="F627" s="434" t="s">
        <v>2084</v>
      </c>
      <c r="G627" s="435" t="s">
        <v>66</v>
      </c>
      <c r="H627" s="436">
        <v>21</v>
      </c>
      <c r="I627" s="437"/>
      <c r="J627" s="437">
        <f>ROUND(I627*H627,2)</f>
        <v>0</v>
      </c>
      <c r="K627" s="434" t="s">
        <v>862</v>
      </c>
      <c r="L627" s="215"/>
      <c r="M627" s="216" t="s">
        <v>792</v>
      </c>
      <c r="N627" s="217" t="s">
        <v>809</v>
      </c>
      <c r="O627" s="192">
        <v>0</v>
      </c>
      <c r="P627" s="192">
        <f>O627*H627</f>
        <v>0</v>
      </c>
      <c r="Q627" s="192">
        <v>2.3999999999999998E-3</v>
      </c>
      <c r="R627" s="192">
        <f>Q627*H627</f>
        <v>5.0399999999999993E-2</v>
      </c>
      <c r="S627" s="192">
        <v>0</v>
      </c>
      <c r="T627" s="193">
        <f>S627*H627</f>
        <v>0</v>
      </c>
      <c r="AR627" s="194" t="s">
        <v>1063</v>
      </c>
      <c r="AT627" s="194" t="s">
        <v>932</v>
      </c>
      <c r="AU627" s="194" t="s">
        <v>240</v>
      </c>
      <c r="AY627" s="112" t="s">
        <v>858</v>
      </c>
      <c r="BE627" s="195">
        <f>IF(N627="základní",J627,0)</f>
        <v>0</v>
      </c>
      <c r="BF627" s="195">
        <f>IF(N627="snížená",J627,0)</f>
        <v>0</v>
      </c>
      <c r="BG627" s="195">
        <f>IF(N627="zákl. přenesená",J627,0)</f>
        <v>0</v>
      </c>
      <c r="BH627" s="195">
        <f>IF(N627="sníž. přenesená",J627,0)</f>
        <v>0</v>
      </c>
      <c r="BI627" s="195">
        <f>IF(N627="nulová",J627,0)</f>
        <v>0</v>
      </c>
      <c r="BJ627" s="112" t="s">
        <v>544</v>
      </c>
      <c r="BK627" s="195">
        <f>ROUND(I627*H627,2)</f>
        <v>0</v>
      </c>
      <c r="BL627" s="112" t="s">
        <v>955</v>
      </c>
      <c r="BM627" s="194" t="s">
        <v>4106</v>
      </c>
    </row>
    <row r="628" spans="2:65" s="119" customFormat="1" ht="19.5" x14ac:dyDescent="0.25">
      <c r="B628" s="120"/>
      <c r="D628" s="196" t="s">
        <v>865</v>
      </c>
      <c r="F628" s="197" t="s">
        <v>2084</v>
      </c>
      <c r="L628" s="120"/>
      <c r="M628" s="198"/>
      <c r="T628" s="199"/>
      <c r="AT628" s="112" t="s">
        <v>865</v>
      </c>
      <c r="AU628" s="112" t="s">
        <v>240</v>
      </c>
    </row>
    <row r="629" spans="2:65" s="202" customFormat="1" ht="11.25" x14ac:dyDescent="0.25">
      <c r="B629" s="203"/>
      <c r="D629" s="196" t="s">
        <v>869</v>
      </c>
      <c r="F629" s="205" t="s">
        <v>4107</v>
      </c>
      <c r="H629" s="206">
        <v>21</v>
      </c>
      <c r="L629" s="203"/>
      <c r="M629" s="207"/>
      <c r="T629" s="208"/>
      <c r="AT629" s="204" t="s">
        <v>869</v>
      </c>
      <c r="AU629" s="204" t="s">
        <v>240</v>
      </c>
      <c r="AV629" s="202" t="s">
        <v>240</v>
      </c>
      <c r="AW629" s="202" t="s">
        <v>787</v>
      </c>
      <c r="AX629" s="202" t="s">
        <v>544</v>
      </c>
      <c r="AY629" s="204" t="s">
        <v>858</v>
      </c>
    </row>
    <row r="630" spans="2:65" s="119" customFormat="1" ht="37.9" customHeight="1" x14ac:dyDescent="0.25">
      <c r="B630" s="120"/>
      <c r="C630" s="418" t="s">
        <v>1715</v>
      </c>
      <c r="D630" s="418" t="s">
        <v>512</v>
      </c>
      <c r="E630" s="419" t="s">
        <v>3440</v>
      </c>
      <c r="F630" s="420" t="s">
        <v>3441</v>
      </c>
      <c r="G630" s="421" t="s">
        <v>66</v>
      </c>
      <c r="H630" s="422">
        <v>67.072999999999993</v>
      </c>
      <c r="I630" s="423"/>
      <c r="J630" s="423">
        <f>ROUND(I630*H630,2)</f>
        <v>0</v>
      </c>
      <c r="K630" s="420" t="s">
        <v>862</v>
      </c>
      <c r="L630" s="120"/>
      <c r="M630" s="190" t="s">
        <v>792</v>
      </c>
      <c r="N630" s="191" t="s">
        <v>809</v>
      </c>
      <c r="O630" s="192">
        <v>0.22800000000000001</v>
      </c>
      <c r="P630" s="192">
        <f>O630*H630</f>
        <v>15.292643999999999</v>
      </c>
      <c r="Q630" s="192">
        <v>2.4000000000000001E-4</v>
      </c>
      <c r="R630" s="192">
        <f>Q630*H630</f>
        <v>1.6097519999999997E-2</v>
      </c>
      <c r="S630" s="192">
        <v>0</v>
      </c>
      <c r="T630" s="193">
        <f>S630*H630</f>
        <v>0</v>
      </c>
      <c r="AR630" s="194" t="s">
        <v>955</v>
      </c>
      <c r="AT630" s="194" t="s">
        <v>512</v>
      </c>
      <c r="AU630" s="194" t="s">
        <v>240</v>
      </c>
      <c r="AY630" s="112" t="s">
        <v>858</v>
      </c>
      <c r="BE630" s="195">
        <f>IF(N630="základní",J630,0)</f>
        <v>0</v>
      </c>
      <c r="BF630" s="195">
        <f>IF(N630="snížená",J630,0)</f>
        <v>0</v>
      </c>
      <c r="BG630" s="195">
        <f>IF(N630="zákl. přenesená",J630,0)</f>
        <v>0</v>
      </c>
      <c r="BH630" s="195">
        <f>IF(N630="sníž. přenesená",J630,0)</f>
        <v>0</v>
      </c>
      <c r="BI630" s="195">
        <f>IF(N630="nulová",J630,0)</f>
        <v>0</v>
      </c>
      <c r="BJ630" s="112" t="s">
        <v>544</v>
      </c>
      <c r="BK630" s="195">
        <f>ROUND(I630*H630,2)</f>
        <v>0</v>
      </c>
      <c r="BL630" s="112" t="s">
        <v>955</v>
      </c>
      <c r="BM630" s="194" t="s">
        <v>4108</v>
      </c>
    </row>
    <row r="631" spans="2:65" s="119" customFormat="1" ht="29.25" x14ac:dyDescent="0.25">
      <c r="B631" s="120"/>
      <c r="D631" s="196" t="s">
        <v>865</v>
      </c>
      <c r="F631" s="197" t="s">
        <v>3443</v>
      </c>
      <c r="L631" s="120"/>
      <c r="M631" s="198"/>
      <c r="T631" s="199"/>
      <c r="AT631" s="112" t="s">
        <v>865</v>
      </c>
      <c r="AU631" s="112" t="s">
        <v>240</v>
      </c>
    </row>
    <row r="632" spans="2:65" s="119" customFormat="1" x14ac:dyDescent="0.25">
      <c r="B632" s="120"/>
      <c r="D632" s="200" t="s">
        <v>867</v>
      </c>
      <c r="F632" s="472" t="s">
        <v>3444</v>
      </c>
      <c r="L632" s="120"/>
      <c r="M632" s="198"/>
      <c r="T632" s="199"/>
      <c r="AT632" s="112" t="s">
        <v>867</v>
      </c>
      <c r="AU632" s="112" t="s">
        <v>240</v>
      </c>
    </row>
    <row r="633" spans="2:65" s="202" customFormat="1" ht="11.25" x14ac:dyDescent="0.25">
      <c r="B633" s="203"/>
      <c r="D633" s="196" t="s">
        <v>869</v>
      </c>
      <c r="E633" s="204" t="s">
        <v>792</v>
      </c>
      <c r="F633" s="205" t="s">
        <v>3836</v>
      </c>
      <c r="H633" s="206">
        <v>67.072999999999993</v>
      </c>
      <c r="L633" s="203"/>
      <c r="M633" s="207"/>
      <c r="T633" s="208"/>
      <c r="AT633" s="204" t="s">
        <v>869</v>
      </c>
      <c r="AU633" s="204" t="s">
        <v>240</v>
      </c>
      <c r="AV633" s="202" t="s">
        <v>240</v>
      </c>
      <c r="AW633" s="202" t="s">
        <v>871</v>
      </c>
      <c r="AX633" s="202" t="s">
        <v>857</v>
      </c>
      <c r="AY633" s="204" t="s">
        <v>858</v>
      </c>
    </row>
    <row r="634" spans="2:65" s="119" customFormat="1" ht="24.2" customHeight="1" x14ac:dyDescent="0.25">
      <c r="B634" s="120"/>
      <c r="C634" s="432" t="s">
        <v>1719</v>
      </c>
      <c r="D634" s="432" t="s">
        <v>932</v>
      </c>
      <c r="E634" s="433" t="s">
        <v>3445</v>
      </c>
      <c r="F634" s="434" t="s">
        <v>3446</v>
      </c>
      <c r="G634" s="435" t="s">
        <v>66</v>
      </c>
      <c r="H634" s="436">
        <v>140.85300000000001</v>
      </c>
      <c r="I634" s="437"/>
      <c r="J634" s="437">
        <f>ROUND(I634*H634,2)</f>
        <v>0</v>
      </c>
      <c r="K634" s="434" t="s">
        <v>862</v>
      </c>
      <c r="L634" s="215"/>
      <c r="M634" s="216" t="s">
        <v>792</v>
      </c>
      <c r="N634" s="217" t="s">
        <v>809</v>
      </c>
      <c r="O634" s="192">
        <v>0</v>
      </c>
      <c r="P634" s="192">
        <f>O634*H634</f>
        <v>0</v>
      </c>
      <c r="Q634" s="192">
        <v>4.1000000000000003E-3</v>
      </c>
      <c r="R634" s="192">
        <f>Q634*H634</f>
        <v>0.5774973000000001</v>
      </c>
      <c r="S634" s="192">
        <v>0</v>
      </c>
      <c r="T634" s="193">
        <f>S634*H634</f>
        <v>0</v>
      </c>
      <c r="AR634" s="194" t="s">
        <v>1063</v>
      </c>
      <c r="AT634" s="194" t="s">
        <v>932</v>
      </c>
      <c r="AU634" s="194" t="s">
        <v>240</v>
      </c>
      <c r="AY634" s="112" t="s">
        <v>858</v>
      </c>
      <c r="BE634" s="195">
        <f>IF(N634="základní",J634,0)</f>
        <v>0</v>
      </c>
      <c r="BF634" s="195">
        <f>IF(N634="snížená",J634,0)</f>
        <v>0</v>
      </c>
      <c r="BG634" s="195">
        <f>IF(N634="zákl. přenesená",J634,0)</f>
        <v>0</v>
      </c>
      <c r="BH634" s="195">
        <f>IF(N634="sníž. přenesená",J634,0)</f>
        <v>0</v>
      </c>
      <c r="BI634" s="195">
        <f>IF(N634="nulová",J634,0)</f>
        <v>0</v>
      </c>
      <c r="BJ634" s="112" t="s">
        <v>544</v>
      </c>
      <c r="BK634" s="195">
        <f>ROUND(I634*H634,2)</f>
        <v>0</v>
      </c>
      <c r="BL634" s="112" t="s">
        <v>955</v>
      </c>
      <c r="BM634" s="194" t="s">
        <v>4109</v>
      </c>
    </row>
    <row r="635" spans="2:65" s="119" customFormat="1" ht="19.5" x14ac:dyDescent="0.25">
      <c r="B635" s="120"/>
      <c r="D635" s="196" t="s">
        <v>865</v>
      </c>
      <c r="F635" s="197" t="s">
        <v>3446</v>
      </c>
      <c r="L635" s="120"/>
      <c r="M635" s="198"/>
      <c r="T635" s="199"/>
      <c r="AT635" s="112" t="s">
        <v>865</v>
      </c>
      <c r="AU635" s="112" t="s">
        <v>240</v>
      </c>
    </row>
    <row r="636" spans="2:65" s="202" customFormat="1" ht="11.25" x14ac:dyDescent="0.25">
      <c r="B636" s="203"/>
      <c r="D636" s="196" t="s">
        <v>869</v>
      </c>
      <c r="F636" s="205" t="s">
        <v>4110</v>
      </c>
      <c r="H636" s="206">
        <v>140.85300000000001</v>
      </c>
      <c r="L636" s="203"/>
      <c r="M636" s="207"/>
      <c r="T636" s="208"/>
      <c r="AT636" s="204" t="s">
        <v>869</v>
      </c>
      <c r="AU636" s="204" t="s">
        <v>240</v>
      </c>
      <c r="AV636" s="202" t="s">
        <v>240</v>
      </c>
      <c r="AW636" s="202" t="s">
        <v>787</v>
      </c>
      <c r="AX636" s="202" t="s">
        <v>544</v>
      </c>
      <c r="AY636" s="204" t="s">
        <v>858</v>
      </c>
    </row>
    <row r="637" spans="2:65" s="119" customFormat="1" ht="33" customHeight="1" x14ac:dyDescent="0.25">
      <c r="B637" s="120"/>
      <c r="C637" s="418" t="s">
        <v>1727</v>
      </c>
      <c r="D637" s="418" t="s">
        <v>512</v>
      </c>
      <c r="E637" s="419" t="s">
        <v>190</v>
      </c>
      <c r="F637" s="420" t="s">
        <v>191</v>
      </c>
      <c r="G637" s="421" t="s">
        <v>66</v>
      </c>
      <c r="H637" s="422">
        <v>67.072999999999993</v>
      </c>
      <c r="I637" s="423"/>
      <c r="J637" s="423">
        <f>ROUND(I637*H637,2)</f>
        <v>0</v>
      </c>
      <c r="K637" s="420" t="s">
        <v>862</v>
      </c>
      <c r="L637" s="120"/>
      <c r="M637" s="190" t="s">
        <v>792</v>
      </c>
      <c r="N637" s="191" t="s">
        <v>809</v>
      </c>
      <c r="O637" s="192">
        <v>0.23200000000000001</v>
      </c>
      <c r="P637" s="192">
        <f>O637*H637</f>
        <v>15.560936</v>
      </c>
      <c r="Q637" s="192">
        <v>1.2E-4</v>
      </c>
      <c r="R637" s="192">
        <f>Q637*H637</f>
        <v>8.0487599999999986E-3</v>
      </c>
      <c r="S637" s="192">
        <v>0</v>
      </c>
      <c r="T637" s="193">
        <f>S637*H637</f>
        <v>0</v>
      </c>
      <c r="AR637" s="194" t="s">
        <v>955</v>
      </c>
      <c r="AT637" s="194" t="s">
        <v>512</v>
      </c>
      <c r="AU637" s="194" t="s">
        <v>240</v>
      </c>
      <c r="AY637" s="112" t="s">
        <v>858</v>
      </c>
      <c r="BE637" s="195">
        <f>IF(N637="základní",J637,0)</f>
        <v>0</v>
      </c>
      <c r="BF637" s="195">
        <f>IF(N637="snížená",J637,0)</f>
        <v>0</v>
      </c>
      <c r="BG637" s="195">
        <f>IF(N637="zákl. přenesená",J637,0)</f>
        <v>0</v>
      </c>
      <c r="BH637" s="195">
        <f>IF(N637="sníž. přenesená",J637,0)</f>
        <v>0</v>
      </c>
      <c r="BI637" s="195">
        <f>IF(N637="nulová",J637,0)</f>
        <v>0</v>
      </c>
      <c r="BJ637" s="112" t="s">
        <v>544</v>
      </c>
      <c r="BK637" s="195">
        <f>ROUND(I637*H637,2)</f>
        <v>0</v>
      </c>
      <c r="BL637" s="112" t="s">
        <v>955</v>
      </c>
      <c r="BM637" s="194" t="s">
        <v>4111</v>
      </c>
    </row>
    <row r="638" spans="2:65" s="119" customFormat="1" ht="19.5" x14ac:dyDescent="0.25">
      <c r="B638" s="120"/>
      <c r="D638" s="196" t="s">
        <v>865</v>
      </c>
      <c r="F638" s="197" t="s">
        <v>3450</v>
      </c>
      <c r="L638" s="120"/>
      <c r="M638" s="198"/>
      <c r="T638" s="199"/>
      <c r="AT638" s="112" t="s">
        <v>865</v>
      </c>
      <c r="AU638" s="112" t="s">
        <v>240</v>
      </c>
    </row>
    <row r="639" spans="2:65" s="119" customFormat="1" x14ac:dyDescent="0.25">
      <c r="B639" s="120"/>
      <c r="D639" s="200" t="s">
        <v>867</v>
      </c>
      <c r="F639" s="472" t="s">
        <v>3451</v>
      </c>
      <c r="L639" s="120"/>
      <c r="M639" s="198"/>
      <c r="T639" s="199"/>
      <c r="AT639" s="112" t="s">
        <v>867</v>
      </c>
      <c r="AU639" s="112" t="s">
        <v>240</v>
      </c>
    </row>
    <row r="640" spans="2:65" s="202" customFormat="1" ht="11.25" x14ac:dyDescent="0.25">
      <c r="B640" s="203"/>
      <c r="D640" s="196" t="s">
        <v>869</v>
      </c>
      <c r="E640" s="204" t="s">
        <v>792</v>
      </c>
      <c r="F640" s="205" t="s">
        <v>3836</v>
      </c>
      <c r="H640" s="206">
        <v>67.072999999999993</v>
      </c>
      <c r="L640" s="203"/>
      <c r="M640" s="207"/>
      <c r="T640" s="208"/>
      <c r="AT640" s="204" t="s">
        <v>869</v>
      </c>
      <c r="AU640" s="204" t="s">
        <v>240</v>
      </c>
      <c r="AV640" s="202" t="s">
        <v>240</v>
      </c>
      <c r="AW640" s="202" t="s">
        <v>871</v>
      </c>
      <c r="AX640" s="202" t="s">
        <v>857</v>
      </c>
      <c r="AY640" s="204" t="s">
        <v>858</v>
      </c>
    </row>
    <row r="641" spans="2:65" s="119" customFormat="1" ht="16.5" customHeight="1" x14ac:dyDescent="0.25">
      <c r="B641" s="120"/>
      <c r="C641" s="432" t="s">
        <v>1733</v>
      </c>
      <c r="D641" s="432" t="s">
        <v>932</v>
      </c>
      <c r="E641" s="433" t="s">
        <v>194</v>
      </c>
      <c r="F641" s="434" t="s">
        <v>3452</v>
      </c>
      <c r="G641" s="435" t="s">
        <v>51</v>
      </c>
      <c r="H641" s="436">
        <v>5.3659999999999997</v>
      </c>
      <c r="I641" s="437"/>
      <c r="J641" s="437">
        <f>ROUND(I641*H641,2)</f>
        <v>0</v>
      </c>
      <c r="K641" s="434" t="s">
        <v>862</v>
      </c>
      <c r="L641" s="215"/>
      <c r="M641" s="216" t="s">
        <v>792</v>
      </c>
      <c r="N641" s="217" t="s">
        <v>809</v>
      </c>
      <c r="O641" s="192">
        <v>0</v>
      </c>
      <c r="P641" s="192">
        <f>O641*H641</f>
        <v>0</v>
      </c>
      <c r="Q641" s="192">
        <v>2.5000000000000001E-2</v>
      </c>
      <c r="R641" s="192">
        <f>Q641*H641</f>
        <v>0.13414999999999999</v>
      </c>
      <c r="S641" s="192">
        <v>0</v>
      </c>
      <c r="T641" s="193">
        <f>S641*H641</f>
        <v>0</v>
      </c>
      <c r="AR641" s="194" t="s">
        <v>1063</v>
      </c>
      <c r="AT641" s="194" t="s">
        <v>932</v>
      </c>
      <c r="AU641" s="194" t="s">
        <v>240</v>
      </c>
      <c r="AY641" s="112" t="s">
        <v>858</v>
      </c>
      <c r="BE641" s="195">
        <f>IF(N641="základní",J641,0)</f>
        <v>0</v>
      </c>
      <c r="BF641" s="195">
        <f>IF(N641="snížená",J641,0)</f>
        <v>0</v>
      </c>
      <c r="BG641" s="195">
        <f>IF(N641="zákl. přenesená",J641,0)</f>
        <v>0</v>
      </c>
      <c r="BH641" s="195">
        <f>IF(N641="sníž. přenesená",J641,0)</f>
        <v>0</v>
      </c>
      <c r="BI641" s="195">
        <f>IF(N641="nulová",J641,0)</f>
        <v>0</v>
      </c>
      <c r="BJ641" s="112" t="s">
        <v>544</v>
      </c>
      <c r="BK641" s="195">
        <f>ROUND(I641*H641,2)</f>
        <v>0</v>
      </c>
      <c r="BL641" s="112" t="s">
        <v>955</v>
      </c>
      <c r="BM641" s="194" t="s">
        <v>4112</v>
      </c>
    </row>
    <row r="642" spans="2:65" s="119" customFormat="1" x14ac:dyDescent="0.25">
      <c r="B642" s="120"/>
      <c r="D642" s="196" t="s">
        <v>865</v>
      </c>
      <c r="F642" s="197" t="s">
        <v>3452</v>
      </c>
      <c r="L642" s="120"/>
      <c r="M642" s="198"/>
      <c r="T642" s="199"/>
      <c r="AT642" s="112" t="s">
        <v>865</v>
      </c>
      <c r="AU642" s="112" t="s">
        <v>240</v>
      </c>
    </row>
    <row r="643" spans="2:65" s="202" customFormat="1" ht="11.25" x14ac:dyDescent="0.25">
      <c r="B643" s="203"/>
      <c r="D643" s="196" t="s">
        <v>869</v>
      </c>
      <c r="E643" s="204" t="s">
        <v>792</v>
      </c>
      <c r="F643" s="205" t="s">
        <v>4113</v>
      </c>
      <c r="H643" s="206">
        <v>5.3659999999999997</v>
      </c>
      <c r="L643" s="203"/>
      <c r="M643" s="207"/>
      <c r="T643" s="208"/>
      <c r="AT643" s="204" t="s">
        <v>869</v>
      </c>
      <c r="AU643" s="204" t="s">
        <v>240</v>
      </c>
      <c r="AV643" s="202" t="s">
        <v>240</v>
      </c>
      <c r="AW643" s="202" t="s">
        <v>871</v>
      </c>
      <c r="AX643" s="202" t="s">
        <v>857</v>
      </c>
      <c r="AY643" s="204" t="s">
        <v>858</v>
      </c>
    </row>
    <row r="644" spans="2:65" s="119" customFormat="1" ht="24.2" customHeight="1" x14ac:dyDescent="0.25">
      <c r="B644" s="120"/>
      <c r="C644" s="418" t="s">
        <v>1739</v>
      </c>
      <c r="D644" s="418" t="s">
        <v>512</v>
      </c>
      <c r="E644" s="419" t="s">
        <v>192</v>
      </c>
      <c r="F644" s="420" t="s">
        <v>193</v>
      </c>
      <c r="G644" s="421" t="s">
        <v>63</v>
      </c>
      <c r="H644" s="422">
        <v>1.2470000000000001</v>
      </c>
      <c r="I644" s="423"/>
      <c r="J644" s="423">
        <f>ROUND(I644*H644,2)</f>
        <v>0</v>
      </c>
      <c r="K644" s="420" t="s">
        <v>862</v>
      </c>
      <c r="L644" s="120"/>
      <c r="M644" s="190" t="s">
        <v>792</v>
      </c>
      <c r="N644" s="191" t="s">
        <v>809</v>
      </c>
      <c r="O644" s="192">
        <v>1.8089999999999999</v>
      </c>
      <c r="P644" s="192">
        <f>O644*H644</f>
        <v>2.2558229999999999</v>
      </c>
      <c r="Q644" s="192">
        <v>0</v>
      </c>
      <c r="R644" s="192">
        <f>Q644*H644</f>
        <v>0</v>
      </c>
      <c r="S644" s="192">
        <v>0</v>
      </c>
      <c r="T644" s="193">
        <f>S644*H644</f>
        <v>0</v>
      </c>
      <c r="AR644" s="194" t="s">
        <v>955</v>
      </c>
      <c r="AT644" s="194" t="s">
        <v>512</v>
      </c>
      <c r="AU644" s="194" t="s">
        <v>240</v>
      </c>
      <c r="AY644" s="112" t="s">
        <v>858</v>
      </c>
      <c r="BE644" s="195">
        <f>IF(N644="základní",J644,0)</f>
        <v>0</v>
      </c>
      <c r="BF644" s="195">
        <f>IF(N644="snížená",J644,0)</f>
        <v>0</v>
      </c>
      <c r="BG644" s="195">
        <f>IF(N644="zákl. přenesená",J644,0)</f>
        <v>0</v>
      </c>
      <c r="BH644" s="195">
        <f>IF(N644="sníž. přenesená",J644,0)</f>
        <v>0</v>
      </c>
      <c r="BI644" s="195">
        <f>IF(N644="nulová",J644,0)</f>
        <v>0</v>
      </c>
      <c r="BJ644" s="112" t="s">
        <v>544</v>
      </c>
      <c r="BK644" s="195">
        <f>ROUND(I644*H644,2)</f>
        <v>0</v>
      </c>
      <c r="BL644" s="112" t="s">
        <v>955</v>
      </c>
      <c r="BM644" s="194" t="s">
        <v>4114</v>
      </c>
    </row>
    <row r="645" spans="2:65" s="119" customFormat="1" ht="29.25" x14ac:dyDescent="0.25">
      <c r="B645" s="120"/>
      <c r="D645" s="196" t="s">
        <v>865</v>
      </c>
      <c r="F645" s="197" t="s">
        <v>2102</v>
      </c>
      <c r="L645" s="120"/>
      <c r="M645" s="198"/>
      <c r="T645" s="199"/>
      <c r="AT645" s="112" t="s">
        <v>865</v>
      </c>
      <c r="AU645" s="112" t="s">
        <v>240</v>
      </c>
    </row>
    <row r="646" spans="2:65" s="119" customFormat="1" x14ac:dyDescent="0.25">
      <c r="B646" s="120"/>
      <c r="D646" s="200" t="s">
        <v>867</v>
      </c>
      <c r="F646" s="472" t="s">
        <v>2103</v>
      </c>
      <c r="L646" s="120"/>
      <c r="M646" s="198"/>
      <c r="T646" s="199"/>
      <c r="AT646" s="112" t="s">
        <v>867</v>
      </c>
      <c r="AU646" s="112" t="s">
        <v>240</v>
      </c>
    </row>
    <row r="647" spans="2:65" s="171" customFormat="1" ht="22.9" customHeight="1" x14ac:dyDescent="0.2">
      <c r="B647" s="172"/>
      <c r="D647" s="173" t="s">
        <v>854</v>
      </c>
      <c r="E647" s="181" t="s">
        <v>3471</v>
      </c>
      <c r="F647" s="181" t="s">
        <v>3472</v>
      </c>
      <c r="J647" s="182">
        <f>BK647</f>
        <v>0</v>
      </c>
      <c r="L647" s="172"/>
      <c r="M647" s="176"/>
      <c r="P647" s="177">
        <f>SUM(P648:P653)</f>
        <v>0.60296399999999994</v>
      </c>
      <c r="R647" s="177">
        <f>SUM(R648:R653)</f>
        <v>2.96E-3</v>
      </c>
      <c r="T647" s="178">
        <f>SUM(T648:T653)</f>
        <v>0</v>
      </c>
      <c r="AR647" s="173" t="s">
        <v>240</v>
      </c>
      <c r="AT647" s="179" t="s">
        <v>854</v>
      </c>
      <c r="AU647" s="179" t="s">
        <v>544</v>
      </c>
      <c r="AY647" s="173" t="s">
        <v>858</v>
      </c>
      <c r="BK647" s="180">
        <f>SUM(BK648:BK653)</f>
        <v>0</v>
      </c>
    </row>
    <row r="648" spans="2:65" s="119" customFormat="1" ht="33" customHeight="1" x14ac:dyDescent="0.25">
      <c r="B648" s="120"/>
      <c r="C648" s="418" t="s">
        <v>1750</v>
      </c>
      <c r="D648" s="418" t="s">
        <v>512</v>
      </c>
      <c r="E648" s="419" t="s">
        <v>3473</v>
      </c>
      <c r="F648" s="420" t="s">
        <v>3474</v>
      </c>
      <c r="G648" s="421" t="s">
        <v>67</v>
      </c>
      <c r="H648" s="422">
        <v>1</v>
      </c>
      <c r="I648" s="423"/>
      <c r="J648" s="423">
        <f>ROUND(I648*H648,2)</f>
        <v>0</v>
      </c>
      <c r="K648" s="420" t="s">
        <v>862</v>
      </c>
      <c r="L648" s="120"/>
      <c r="M648" s="190" t="s">
        <v>792</v>
      </c>
      <c r="N648" s="191" t="s">
        <v>809</v>
      </c>
      <c r="O648" s="192">
        <v>0.6</v>
      </c>
      <c r="P648" s="192">
        <f>O648*H648</f>
        <v>0.6</v>
      </c>
      <c r="Q648" s="192">
        <v>2.96E-3</v>
      </c>
      <c r="R648" s="192">
        <f>Q648*H648</f>
        <v>2.96E-3</v>
      </c>
      <c r="S648" s="192">
        <v>0</v>
      </c>
      <c r="T648" s="193">
        <f>S648*H648</f>
        <v>0</v>
      </c>
      <c r="AR648" s="194" t="s">
        <v>955</v>
      </c>
      <c r="AT648" s="194" t="s">
        <v>512</v>
      </c>
      <c r="AU648" s="194" t="s">
        <v>240</v>
      </c>
      <c r="AY648" s="112" t="s">
        <v>858</v>
      </c>
      <c r="BE648" s="195">
        <f>IF(N648="základní",J648,0)</f>
        <v>0</v>
      </c>
      <c r="BF648" s="195">
        <f>IF(N648="snížená",J648,0)</f>
        <v>0</v>
      </c>
      <c r="BG648" s="195">
        <f>IF(N648="zákl. přenesená",J648,0)</f>
        <v>0</v>
      </c>
      <c r="BH648" s="195">
        <f>IF(N648="sníž. přenesená",J648,0)</f>
        <v>0</v>
      </c>
      <c r="BI648" s="195">
        <f>IF(N648="nulová",J648,0)</f>
        <v>0</v>
      </c>
      <c r="BJ648" s="112" t="s">
        <v>544</v>
      </c>
      <c r="BK648" s="195">
        <f>ROUND(I648*H648,2)</f>
        <v>0</v>
      </c>
      <c r="BL648" s="112" t="s">
        <v>955</v>
      </c>
      <c r="BM648" s="194" t="s">
        <v>4115</v>
      </c>
    </row>
    <row r="649" spans="2:65" s="119" customFormat="1" ht="19.5" x14ac:dyDescent="0.25">
      <c r="B649" s="120"/>
      <c r="D649" s="196" t="s">
        <v>865</v>
      </c>
      <c r="F649" s="197" t="s">
        <v>3476</v>
      </c>
      <c r="L649" s="120"/>
      <c r="M649" s="198"/>
      <c r="T649" s="199"/>
      <c r="AT649" s="112" t="s">
        <v>865</v>
      </c>
      <c r="AU649" s="112" t="s">
        <v>240</v>
      </c>
    </row>
    <row r="650" spans="2:65" s="119" customFormat="1" x14ac:dyDescent="0.25">
      <c r="B650" s="120"/>
      <c r="D650" s="200" t="s">
        <v>867</v>
      </c>
      <c r="F650" s="472" t="s">
        <v>3477</v>
      </c>
      <c r="L650" s="120"/>
      <c r="M650" s="198"/>
      <c r="T650" s="199"/>
      <c r="AT650" s="112" t="s">
        <v>867</v>
      </c>
      <c r="AU650" s="112" t="s">
        <v>240</v>
      </c>
    </row>
    <row r="651" spans="2:65" s="119" customFormat="1" ht="24.2" customHeight="1" x14ac:dyDescent="0.25">
      <c r="B651" s="120"/>
      <c r="C651" s="418" t="s">
        <v>1754</v>
      </c>
      <c r="D651" s="418" t="s">
        <v>512</v>
      </c>
      <c r="E651" s="419" t="s">
        <v>195</v>
      </c>
      <c r="F651" s="420" t="s">
        <v>3478</v>
      </c>
      <c r="G651" s="421" t="s">
        <v>63</v>
      </c>
      <c r="H651" s="422">
        <v>3.0000000000000001E-3</v>
      </c>
      <c r="I651" s="423"/>
      <c r="J651" s="423">
        <f>ROUND(I651*H651,2)</f>
        <v>0</v>
      </c>
      <c r="K651" s="420" t="s">
        <v>862</v>
      </c>
      <c r="L651" s="120"/>
      <c r="M651" s="190" t="s">
        <v>792</v>
      </c>
      <c r="N651" s="191" t="s">
        <v>809</v>
      </c>
      <c r="O651" s="192">
        <v>0.98799999999999999</v>
      </c>
      <c r="P651" s="192">
        <f>O651*H651</f>
        <v>2.9640000000000001E-3</v>
      </c>
      <c r="Q651" s="192">
        <v>0</v>
      </c>
      <c r="R651" s="192">
        <f>Q651*H651</f>
        <v>0</v>
      </c>
      <c r="S651" s="192">
        <v>0</v>
      </c>
      <c r="T651" s="193">
        <f>S651*H651</f>
        <v>0</v>
      </c>
      <c r="AR651" s="194" t="s">
        <v>955</v>
      </c>
      <c r="AT651" s="194" t="s">
        <v>512</v>
      </c>
      <c r="AU651" s="194" t="s">
        <v>240</v>
      </c>
      <c r="AY651" s="112" t="s">
        <v>858</v>
      </c>
      <c r="BE651" s="195">
        <f>IF(N651="základní",J651,0)</f>
        <v>0</v>
      </c>
      <c r="BF651" s="195">
        <f>IF(N651="snížená",J651,0)</f>
        <v>0</v>
      </c>
      <c r="BG651" s="195">
        <f>IF(N651="zákl. přenesená",J651,0)</f>
        <v>0</v>
      </c>
      <c r="BH651" s="195">
        <f>IF(N651="sníž. přenesená",J651,0)</f>
        <v>0</v>
      </c>
      <c r="BI651" s="195">
        <f>IF(N651="nulová",J651,0)</f>
        <v>0</v>
      </c>
      <c r="BJ651" s="112" t="s">
        <v>544</v>
      </c>
      <c r="BK651" s="195">
        <f>ROUND(I651*H651,2)</f>
        <v>0</v>
      </c>
      <c r="BL651" s="112" t="s">
        <v>955</v>
      </c>
      <c r="BM651" s="194" t="s">
        <v>4116</v>
      </c>
    </row>
    <row r="652" spans="2:65" s="119" customFormat="1" ht="29.25" x14ac:dyDescent="0.25">
      <c r="B652" s="120"/>
      <c r="D652" s="196" t="s">
        <v>865</v>
      </c>
      <c r="F652" s="197" t="s">
        <v>3480</v>
      </c>
      <c r="L652" s="120"/>
      <c r="M652" s="198"/>
      <c r="T652" s="199"/>
      <c r="AT652" s="112" t="s">
        <v>865</v>
      </c>
      <c r="AU652" s="112" t="s">
        <v>240</v>
      </c>
    </row>
    <row r="653" spans="2:65" s="119" customFormat="1" x14ac:dyDescent="0.25">
      <c r="B653" s="120"/>
      <c r="D653" s="200" t="s">
        <v>867</v>
      </c>
      <c r="F653" s="472" t="s">
        <v>3481</v>
      </c>
      <c r="L653" s="120"/>
      <c r="M653" s="198"/>
      <c r="T653" s="199"/>
      <c r="AT653" s="112" t="s">
        <v>867</v>
      </c>
      <c r="AU653" s="112" t="s">
        <v>240</v>
      </c>
    </row>
    <row r="654" spans="2:65" s="171" customFormat="1" ht="22.9" customHeight="1" x14ac:dyDescent="0.2">
      <c r="B654" s="172"/>
      <c r="D654" s="173" t="s">
        <v>854</v>
      </c>
      <c r="E654" s="181" t="s">
        <v>3493</v>
      </c>
      <c r="F654" s="181" t="s">
        <v>3494</v>
      </c>
      <c r="J654" s="182">
        <f>BK654</f>
        <v>0</v>
      </c>
      <c r="L654" s="172"/>
      <c r="M654" s="176"/>
      <c r="P654" s="177">
        <f>SUM(P655:P661)</f>
        <v>2.904153</v>
      </c>
      <c r="R654" s="177">
        <f>SUM(R655:R661)</f>
        <v>6.1311599999999994E-2</v>
      </c>
      <c r="T654" s="178">
        <f>SUM(T655:T661)</f>
        <v>0</v>
      </c>
      <c r="AR654" s="173" t="s">
        <v>240</v>
      </c>
      <c r="AT654" s="179" t="s">
        <v>854</v>
      </c>
      <c r="AU654" s="179" t="s">
        <v>544</v>
      </c>
      <c r="AY654" s="173" t="s">
        <v>858</v>
      </c>
      <c r="BK654" s="180">
        <f>SUM(BK655:BK661)</f>
        <v>0</v>
      </c>
    </row>
    <row r="655" spans="2:65" s="119" customFormat="1" ht="24.2" customHeight="1" x14ac:dyDescent="0.25">
      <c r="B655" s="120"/>
      <c r="C655" s="418" t="s">
        <v>1758</v>
      </c>
      <c r="D655" s="418" t="s">
        <v>512</v>
      </c>
      <c r="E655" s="419" t="s">
        <v>3495</v>
      </c>
      <c r="F655" s="420" t="s">
        <v>3496</v>
      </c>
      <c r="G655" s="421" t="s">
        <v>66</v>
      </c>
      <c r="H655" s="422">
        <v>3.78</v>
      </c>
      <c r="I655" s="423"/>
      <c r="J655" s="423">
        <f>ROUND(I655*H655,2)</f>
        <v>0</v>
      </c>
      <c r="K655" s="420" t="s">
        <v>862</v>
      </c>
      <c r="L655" s="120"/>
      <c r="M655" s="190" t="s">
        <v>792</v>
      </c>
      <c r="N655" s="191" t="s">
        <v>809</v>
      </c>
      <c r="O655" s="192">
        <v>0.73</v>
      </c>
      <c r="P655" s="192">
        <f>O655*H655</f>
        <v>2.7593999999999999</v>
      </c>
      <c r="Q655" s="192">
        <v>1.6219999999999998E-2</v>
      </c>
      <c r="R655" s="192">
        <f>Q655*H655</f>
        <v>6.1311599999999994E-2</v>
      </c>
      <c r="S655" s="192">
        <v>0</v>
      </c>
      <c r="T655" s="193">
        <f>S655*H655</f>
        <v>0</v>
      </c>
      <c r="AR655" s="194" t="s">
        <v>955</v>
      </c>
      <c r="AT655" s="194" t="s">
        <v>512</v>
      </c>
      <c r="AU655" s="194" t="s">
        <v>240</v>
      </c>
      <c r="AY655" s="112" t="s">
        <v>858</v>
      </c>
      <c r="BE655" s="195">
        <f>IF(N655="základní",J655,0)</f>
        <v>0</v>
      </c>
      <c r="BF655" s="195">
        <f>IF(N655="snížená",J655,0)</f>
        <v>0</v>
      </c>
      <c r="BG655" s="195">
        <f>IF(N655="zákl. přenesená",J655,0)</f>
        <v>0</v>
      </c>
      <c r="BH655" s="195">
        <f>IF(N655="sníž. přenesená",J655,0)</f>
        <v>0</v>
      </c>
      <c r="BI655" s="195">
        <f>IF(N655="nulová",J655,0)</f>
        <v>0</v>
      </c>
      <c r="BJ655" s="112" t="s">
        <v>544</v>
      </c>
      <c r="BK655" s="195">
        <f>ROUND(I655*H655,2)</f>
        <v>0</v>
      </c>
      <c r="BL655" s="112" t="s">
        <v>955</v>
      </c>
      <c r="BM655" s="194" t="s">
        <v>4117</v>
      </c>
    </row>
    <row r="656" spans="2:65" s="119" customFormat="1" ht="29.25" x14ac:dyDescent="0.25">
      <c r="B656" s="120"/>
      <c r="D656" s="196" t="s">
        <v>865</v>
      </c>
      <c r="F656" s="197" t="s">
        <v>3498</v>
      </c>
      <c r="L656" s="120"/>
      <c r="M656" s="198"/>
      <c r="T656" s="199"/>
      <c r="AT656" s="112" t="s">
        <v>865</v>
      </c>
      <c r="AU656" s="112" t="s">
        <v>240</v>
      </c>
    </row>
    <row r="657" spans="2:65" s="119" customFormat="1" x14ac:dyDescent="0.25">
      <c r="B657" s="120"/>
      <c r="D657" s="200" t="s">
        <v>867</v>
      </c>
      <c r="F657" s="472" t="s">
        <v>3499</v>
      </c>
      <c r="L657" s="120"/>
      <c r="M657" s="198"/>
      <c r="T657" s="199"/>
      <c r="AT657" s="112" t="s">
        <v>867</v>
      </c>
      <c r="AU657" s="112" t="s">
        <v>240</v>
      </c>
    </row>
    <row r="658" spans="2:65" s="202" customFormat="1" ht="11.25" x14ac:dyDescent="0.25">
      <c r="B658" s="203"/>
      <c r="D658" s="196" t="s">
        <v>869</v>
      </c>
      <c r="E658" s="204" t="s">
        <v>792</v>
      </c>
      <c r="F658" s="205" t="s">
        <v>4118</v>
      </c>
      <c r="H658" s="206">
        <v>3.78</v>
      </c>
      <c r="L658" s="203"/>
      <c r="M658" s="207"/>
      <c r="T658" s="208"/>
      <c r="AT658" s="204" t="s">
        <v>869</v>
      </c>
      <c r="AU658" s="204" t="s">
        <v>240</v>
      </c>
      <c r="AV658" s="202" t="s">
        <v>240</v>
      </c>
      <c r="AW658" s="202" t="s">
        <v>871</v>
      </c>
      <c r="AX658" s="202" t="s">
        <v>857</v>
      </c>
      <c r="AY658" s="204" t="s">
        <v>858</v>
      </c>
    </row>
    <row r="659" spans="2:65" s="119" customFormat="1" ht="24.2" customHeight="1" x14ac:dyDescent="0.25">
      <c r="B659" s="120"/>
      <c r="C659" s="418" t="s">
        <v>1762</v>
      </c>
      <c r="D659" s="418" t="s">
        <v>512</v>
      </c>
      <c r="E659" s="419" t="s">
        <v>3500</v>
      </c>
      <c r="F659" s="420" t="s">
        <v>3501</v>
      </c>
      <c r="G659" s="421" t="s">
        <v>63</v>
      </c>
      <c r="H659" s="422">
        <v>6.0999999999999999E-2</v>
      </c>
      <c r="I659" s="423"/>
      <c r="J659" s="423">
        <f>ROUND(I659*H659,2)</f>
        <v>0</v>
      </c>
      <c r="K659" s="420" t="s">
        <v>862</v>
      </c>
      <c r="L659" s="120"/>
      <c r="M659" s="190" t="s">
        <v>792</v>
      </c>
      <c r="N659" s="191" t="s">
        <v>809</v>
      </c>
      <c r="O659" s="192">
        <v>2.3730000000000002</v>
      </c>
      <c r="P659" s="192">
        <f>O659*H659</f>
        <v>0.14475300000000002</v>
      </c>
      <c r="Q659" s="192">
        <v>0</v>
      </c>
      <c r="R659" s="192">
        <f>Q659*H659</f>
        <v>0</v>
      </c>
      <c r="S659" s="192">
        <v>0</v>
      </c>
      <c r="T659" s="193">
        <f>S659*H659</f>
        <v>0</v>
      </c>
      <c r="AR659" s="194" t="s">
        <v>955</v>
      </c>
      <c r="AT659" s="194" t="s">
        <v>512</v>
      </c>
      <c r="AU659" s="194" t="s">
        <v>240</v>
      </c>
      <c r="AY659" s="112" t="s">
        <v>858</v>
      </c>
      <c r="BE659" s="195">
        <f>IF(N659="základní",J659,0)</f>
        <v>0</v>
      </c>
      <c r="BF659" s="195">
        <f>IF(N659="snížená",J659,0)</f>
        <v>0</v>
      </c>
      <c r="BG659" s="195">
        <f>IF(N659="zákl. přenesená",J659,0)</f>
        <v>0</v>
      </c>
      <c r="BH659" s="195">
        <f>IF(N659="sníž. přenesená",J659,0)</f>
        <v>0</v>
      </c>
      <c r="BI659" s="195">
        <f>IF(N659="nulová",J659,0)</f>
        <v>0</v>
      </c>
      <c r="BJ659" s="112" t="s">
        <v>544</v>
      </c>
      <c r="BK659" s="195">
        <f>ROUND(I659*H659,2)</f>
        <v>0</v>
      </c>
      <c r="BL659" s="112" t="s">
        <v>955</v>
      </c>
      <c r="BM659" s="194" t="s">
        <v>4119</v>
      </c>
    </row>
    <row r="660" spans="2:65" s="119" customFormat="1" ht="29.25" x14ac:dyDescent="0.25">
      <c r="B660" s="120"/>
      <c r="D660" s="196" t="s">
        <v>865</v>
      </c>
      <c r="F660" s="197" t="s">
        <v>3503</v>
      </c>
      <c r="L660" s="120"/>
      <c r="M660" s="198"/>
      <c r="T660" s="199"/>
      <c r="AT660" s="112" t="s">
        <v>865</v>
      </c>
      <c r="AU660" s="112" t="s">
        <v>240</v>
      </c>
    </row>
    <row r="661" spans="2:65" s="119" customFormat="1" x14ac:dyDescent="0.25">
      <c r="B661" s="120"/>
      <c r="D661" s="200" t="s">
        <v>867</v>
      </c>
      <c r="F661" s="472" t="s">
        <v>3504</v>
      </c>
      <c r="L661" s="120"/>
      <c r="M661" s="198"/>
      <c r="T661" s="199"/>
      <c r="AT661" s="112" t="s">
        <v>867</v>
      </c>
      <c r="AU661" s="112" t="s">
        <v>240</v>
      </c>
    </row>
    <row r="662" spans="2:65" s="171" customFormat="1" ht="22.9" customHeight="1" x14ac:dyDescent="0.2">
      <c r="B662" s="172"/>
      <c r="D662" s="173" t="s">
        <v>854</v>
      </c>
      <c r="E662" s="181" t="s">
        <v>2191</v>
      </c>
      <c r="F662" s="181" t="s">
        <v>2192</v>
      </c>
      <c r="J662" s="182">
        <f>BK662</f>
        <v>0</v>
      </c>
      <c r="L662" s="172"/>
      <c r="M662" s="176"/>
      <c r="P662" s="177">
        <f>SUM(P663:P699)</f>
        <v>13.14222</v>
      </c>
      <c r="R662" s="177">
        <f>SUM(R663:R699)</f>
        <v>6.0299999999999999E-2</v>
      </c>
      <c r="T662" s="178">
        <f>SUM(T663:T699)</f>
        <v>0</v>
      </c>
      <c r="AR662" s="173" t="s">
        <v>240</v>
      </c>
      <c r="AT662" s="179" t="s">
        <v>854</v>
      </c>
      <c r="AU662" s="179" t="s">
        <v>544</v>
      </c>
      <c r="AY662" s="173" t="s">
        <v>858</v>
      </c>
      <c r="BK662" s="180">
        <f>SUM(BK663:BK699)</f>
        <v>0</v>
      </c>
    </row>
    <row r="663" spans="2:65" s="119" customFormat="1" ht="24.2" customHeight="1" x14ac:dyDescent="0.25">
      <c r="B663" s="120"/>
      <c r="C663" s="418" t="s">
        <v>1766</v>
      </c>
      <c r="D663" s="418" t="s">
        <v>512</v>
      </c>
      <c r="E663" s="419" t="s">
        <v>201</v>
      </c>
      <c r="F663" s="420" t="s">
        <v>202</v>
      </c>
      <c r="G663" s="421" t="s">
        <v>67</v>
      </c>
      <c r="H663" s="422">
        <v>2</v>
      </c>
      <c r="I663" s="423"/>
      <c r="J663" s="423">
        <f>ROUND(I663*H663,2)</f>
        <v>0</v>
      </c>
      <c r="K663" s="420" t="s">
        <v>862</v>
      </c>
      <c r="L663" s="120"/>
      <c r="M663" s="190" t="s">
        <v>792</v>
      </c>
      <c r="N663" s="191" t="s">
        <v>809</v>
      </c>
      <c r="O663" s="192">
        <v>3.3039999999999998</v>
      </c>
      <c r="P663" s="192">
        <f>O663*H663</f>
        <v>6.6079999999999997</v>
      </c>
      <c r="Q663" s="192">
        <v>0</v>
      </c>
      <c r="R663" s="192">
        <f>Q663*H663</f>
        <v>0</v>
      </c>
      <c r="S663" s="192">
        <v>0</v>
      </c>
      <c r="T663" s="193">
        <f>S663*H663</f>
        <v>0</v>
      </c>
      <c r="AR663" s="194" t="s">
        <v>955</v>
      </c>
      <c r="AT663" s="194" t="s">
        <v>512</v>
      </c>
      <c r="AU663" s="194" t="s">
        <v>240</v>
      </c>
      <c r="AY663" s="112" t="s">
        <v>858</v>
      </c>
      <c r="BE663" s="195">
        <f>IF(N663="základní",J663,0)</f>
        <v>0</v>
      </c>
      <c r="BF663" s="195">
        <f>IF(N663="snížená",J663,0)</f>
        <v>0</v>
      </c>
      <c r="BG663" s="195">
        <f>IF(N663="zákl. přenesená",J663,0)</f>
        <v>0</v>
      </c>
      <c r="BH663" s="195">
        <f>IF(N663="sníž. přenesená",J663,0)</f>
        <v>0</v>
      </c>
      <c r="BI663" s="195">
        <f>IF(N663="nulová",J663,0)</f>
        <v>0</v>
      </c>
      <c r="BJ663" s="112" t="s">
        <v>544</v>
      </c>
      <c r="BK663" s="195">
        <f>ROUND(I663*H663,2)</f>
        <v>0</v>
      </c>
      <c r="BL663" s="112" t="s">
        <v>955</v>
      </c>
      <c r="BM663" s="194" t="s">
        <v>4120</v>
      </c>
    </row>
    <row r="664" spans="2:65" s="119" customFormat="1" ht="19.5" x14ac:dyDescent="0.25">
      <c r="B664" s="120"/>
      <c r="D664" s="196" t="s">
        <v>865</v>
      </c>
      <c r="F664" s="197" t="s">
        <v>2227</v>
      </c>
      <c r="L664" s="120"/>
      <c r="M664" s="198"/>
      <c r="T664" s="199"/>
      <c r="AT664" s="112" t="s">
        <v>865</v>
      </c>
      <c r="AU664" s="112" t="s">
        <v>240</v>
      </c>
    </row>
    <row r="665" spans="2:65" s="119" customFormat="1" x14ac:dyDescent="0.25">
      <c r="B665" s="120"/>
      <c r="D665" s="200" t="s">
        <v>867</v>
      </c>
      <c r="F665" s="472" t="s">
        <v>2228</v>
      </c>
      <c r="L665" s="120"/>
      <c r="M665" s="198"/>
      <c r="T665" s="199"/>
      <c r="AT665" s="112" t="s">
        <v>867</v>
      </c>
      <c r="AU665" s="112" t="s">
        <v>240</v>
      </c>
    </row>
    <row r="666" spans="2:65" s="202" customFormat="1" ht="11.25" x14ac:dyDescent="0.25">
      <c r="B666" s="203"/>
      <c r="D666" s="196" t="s">
        <v>869</v>
      </c>
      <c r="E666" s="204" t="s">
        <v>792</v>
      </c>
      <c r="F666" s="205" t="s">
        <v>4012</v>
      </c>
      <c r="H666" s="206">
        <v>2</v>
      </c>
      <c r="L666" s="203"/>
      <c r="M666" s="207"/>
      <c r="T666" s="208"/>
      <c r="AT666" s="204" t="s">
        <v>869</v>
      </c>
      <c r="AU666" s="204" t="s">
        <v>240</v>
      </c>
      <c r="AV666" s="202" t="s">
        <v>240</v>
      </c>
      <c r="AW666" s="202" t="s">
        <v>871</v>
      </c>
      <c r="AX666" s="202" t="s">
        <v>857</v>
      </c>
      <c r="AY666" s="204" t="s">
        <v>858</v>
      </c>
    </row>
    <row r="667" spans="2:65" s="119" customFormat="1" ht="44.25" customHeight="1" x14ac:dyDescent="0.25">
      <c r="B667" s="120"/>
      <c r="C667" s="432" t="s">
        <v>1770</v>
      </c>
      <c r="D667" s="432" t="s">
        <v>932</v>
      </c>
      <c r="E667" s="433" t="s">
        <v>2233</v>
      </c>
      <c r="F667" s="434" t="s">
        <v>2234</v>
      </c>
      <c r="G667" s="435" t="s">
        <v>67</v>
      </c>
      <c r="H667" s="436">
        <v>2</v>
      </c>
      <c r="I667" s="437"/>
      <c r="J667" s="437">
        <f>ROUND(I667*H667,2)</f>
        <v>0</v>
      </c>
      <c r="K667" s="434" t="s">
        <v>792</v>
      </c>
      <c r="L667" s="215"/>
      <c r="M667" s="216" t="s">
        <v>792</v>
      </c>
      <c r="N667" s="217" t="s">
        <v>809</v>
      </c>
      <c r="O667" s="192">
        <v>0</v>
      </c>
      <c r="P667" s="192">
        <f>O667*H667</f>
        <v>0</v>
      </c>
      <c r="Q667" s="192">
        <v>2.4299999999999999E-2</v>
      </c>
      <c r="R667" s="192">
        <f>Q667*H667</f>
        <v>4.8599999999999997E-2</v>
      </c>
      <c r="S667" s="192">
        <v>0</v>
      </c>
      <c r="T667" s="193">
        <f>S667*H667</f>
        <v>0</v>
      </c>
      <c r="AR667" s="194" t="s">
        <v>1063</v>
      </c>
      <c r="AT667" s="194" t="s">
        <v>932</v>
      </c>
      <c r="AU667" s="194" t="s">
        <v>240</v>
      </c>
      <c r="AY667" s="112" t="s">
        <v>858</v>
      </c>
      <c r="BE667" s="195">
        <f>IF(N667="základní",J667,0)</f>
        <v>0</v>
      </c>
      <c r="BF667" s="195">
        <f>IF(N667="snížená",J667,0)</f>
        <v>0</v>
      </c>
      <c r="BG667" s="195">
        <f>IF(N667="zákl. přenesená",J667,0)</f>
        <v>0</v>
      </c>
      <c r="BH667" s="195">
        <f>IF(N667="sníž. přenesená",J667,0)</f>
        <v>0</v>
      </c>
      <c r="BI667" s="195">
        <f>IF(N667="nulová",J667,0)</f>
        <v>0</v>
      </c>
      <c r="BJ667" s="112" t="s">
        <v>544</v>
      </c>
      <c r="BK667" s="195">
        <f>ROUND(I667*H667,2)</f>
        <v>0</v>
      </c>
      <c r="BL667" s="112" t="s">
        <v>955</v>
      </c>
      <c r="BM667" s="194" t="s">
        <v>4121</v>
      </c>
    </row>
    <row r="668" spans="2:65" s="119" customFormat="1" ht="29.25" x14ac:dyDescent="0.25">
      <c r="B668" s="120"/>
      <c r="D668" s="196" t="s">
        <v>865</v>
      </c>
      <c r="F668" s="197" t="s">
        <v>2236</v>
      </c>
      <c r="L668" s="120"/>
      <c r="M668" s="198"/>
      <c r="T668" s="199"/>
      <c r="AT668" s="112" t="s">
        <v>865</v>
      </c>
      <c r="AU668" s="112" t="s">
        <v>240</v>
      </c>
    </row>
    <row r="669" spans="2:65" s="202" customFormat="1" ht="11.25" x14ac:dyDescent="0.25">
      <c r="B669" s="203"/>
      <c r="D669" s="196" t="s">
        <v>869</v>
      </c>
      <c r="E669" s="204" t="s">
        <v>792</v>
      </c>
      <c r="F669" s="205" t="s">
        <v>4012</v>
      </c>
      <c r="H669" s="206">
        <v>2</v>
      </c>
      <c r="L669" s="203"/>
      <c r="M669" s="207"/>
      <c r="T669" s="208"/>
      <c r="AT669" s="204" t="s">
        <v>869</v>
      </c>
      <c r="AU669" s="204" t="s">
        <v>240</v>
      </c>
      <c r="AV669" s="202" t="s">
        <v>240</v>
      </c>
      <c r="AW669" s="202" t="s">
        <v>871</v>
      </c>
      <c r="AX669" s="202" t="s">
        <v>857</v>
      </c>
      <c r="AY669" s="204" t="s">
        <v>858</v>
      </c>
    </row>
    <row r="670" spans="2:65" s="119" customFormat="1" ht="24.2" customHeight="1" x14ac:dyDescent="0.25">
      <c r="B670" s="120"/>
      <c r="C670" s="418" t="s">
        <v>1776</v>
      </c>
      <c r="D670" s="418" t="s">
        <v>512</v>
      </c>
      <c r="E670" s="419" t="s">
        <v>205</v>
      </c>
      <c r="F670" s="420" t="s">
        <v>2245</v>
      </c>
      <c r="G670" s="421" t="s">
        <v>67</v>
      </c>
      <c r="H670" s="422">
        <v>2</v>
      </c>
      <c r="I670" s="423"/>
      <c r="J670" s="423">
        <f>ROUND(I670*H670,2)</f>
        <v>0</v>
      </c>
      <c r="K670" s="420" t="s">
        <v>862</v>
      </c>
      <c r="L670" s="120"/>
      <c r="M670" s="190" t="s">
        <v>792</v>
      </c>
      <c r="N670" s="191" t="s">
        <v>809</v>
      </c>
      <c r="O670" s="192">
        <v>0.55500000000000005</v>
      </c>
      <c r="P670" s="192">
        <f>O670*H670</f>
        <v>1.1100000000000001</v>
      </c>
      <c r="Q670" s="192">
        <v>0</v>
      </c>
      <c r="R670" s="192">
        <f>Q670*H670</f>
        <v>0</v>
      </c>
      <c r="S670" s="192">
        <v>0</v>
      </c>
      <c r="T670" s="193">
        <f>S670*H670</f>
        <v>0</v>
      </c>
      <c r="AR670" s="194" t="s">
        <v>955</v>
      </c>
      <c r="AT670" s="194" t="s">
        <v>512</v>
      </c>
      <c r="AU670" s="194" t="s">
        <v>240</v>
      </c>
      <c r="AY670" s="112" t="s">
        <v>858</v>
      </c>
      <c r="BE670" s="195">
        <f>IF(N670="základní",J670,0)</f>
        <v>0</v>
      </c>
      <c r="BF670" s="195">
        <f>IF(N670="snížená",J670,0)</f>
        <v>0</v>
      </c>
      <c r="BG670" s="195">
        <f>IF(N670="zákl. přenesená",J670,0)</f>
        <v>0</v>
      </c>
      <c r="BH670" s="195">
        <f>IF(N670="sníž. přenesená",J670,0)</f>
        <v>0</v>
      </c>
      <c r="BI670" s="195">
        <f>IF(N670="nulová",J670,0)</f>
        <v>0</v>
      </c>
      <c r="BJ670" s="112" t="s">
        <v>544</v>
      </c>
      <c r="BK670" s="195">
        <f>ROUND(I670*H670,2)</f>
        <v>0</v>
      </c>
      <c r="BL670" s="112" t="s">
        <v>955</v>
      </c>
      <c r="BM670" s="194" t="s">
        <v>4122</v>
      </c>
    </row>
    <row r="671" spans="2:65" s="119" customFormat="1" x14ac:dyDescent="0.25">
      <c r="B671" s="120"/>
      <c r="D671" s="196" t="s">
        <v>865</v>
      </c>
      <c r="F671" s="197" t="s">
        <v>2247</v>
      </c>
      <c r="L671" s="120"/>
      <c r="M671" s="198"/>
      <c r="T671" s="199"/>
      <c r="AT671" s="112" t="s">
        <v>865</v>
      </c>
      <c r="AU671" s="112" t="s">
        <v>240</v>
      </c>
    </row>
    <row r="672" spans="2:65" s="119" customFormat="1" x14ac:dyDescent="0.25">
      <c r="B672" s="120"/>
      <c r="D672" s="200" t="s">
        <v>867</v>
      </c>
      <c r="F672" s="472" t="s">
        <v>2248</v>
      </c>
      <c r="L672" s="120"/>
      <c r="M672" s="198"/>
      <c r="T672" s="199"/>
      <c r="AT672" s="112" t="s">
        <v>867</v>
      </c>
      <c r="AU672" s="112" t="s">
        <v>240</v>
      </c>
    </row>
    <row r="673" spans="2:65" s="202" customFormat="1" ht="11.25" x14ac:dyDescent="0.25">
      <c r="B673" s="203"/>
      <c r="D673" s="196" t="s">
        <v>869</v>
      </c>
      <c r="E673" s="204" t="s">
        <v>792</v>
      </c>
      <c r="F673" s="205" t="s">
        <v>240</v>
      </c>
      <c r="H673" s="206">
        <v>2</v>
      </c>
      <c r="L673" s="203"/>
      <c r="M673" s="207"/>
      <c r="T673" s="208"/>
      <c r="AT673" s="204" t="s">
        <v>869</v>
      </c>
      <c r="AU673" s="204" t="s">
        <v>240</v>
      </c>
      <c r="AV673" s="202" t="s">
        <v>240</v>
      </c>
      <c r="AW673" s="202" t="s">
        <v>871</v>
      </c>
      <c r="AX673" s="202" t="s">
        <v>857</v>
      </c>
      <c r="AY673" s="204" t="s">
        <v>858</v>
      </c>
    </row>
    <row r="674" spans="2:65" s="119" customFormat="1" ht="16.5" customHeight="1" x14ac:dyDescent="0.25">
      <c r="B674" s="120"/>
      <c r="C674" s="432" t="s">
        <v>1780</v>
      </c>
      <c r="D674" s="432" t="s">
        <v>932</v>
      </c>
      <c r="E674" s="433" t="s">
        <v>2251</v>
      </c>
      <c r="F674" s="434" t="s">
        <v>2252</v>
      </c>
      <c r="G674" s="435" t="s">
        <v>67</v>
      </c>
      <c r="H674" s="436">
        <v>2</v>
      </c>
      <c r="I674" s="437"/>
      <c r="J674" s="437">
        <f>ROUND(I674*H674,2)</f>
        <v>0</v>
      </c>
      <c r="K674" s="434" t="s">
        <v>862</v>
      </c>
      <c r="L674" s="215"/>
      <c r="M674" s="216" t="s">
        <v>792</v>
      </c>
      <c r="N674" s="217" t="s">
        <v>809</v>
      </c>
      <c r="O674" s="192">
        <v>0</v>
      </c>
      <c r="P674" s="192">
        <f>O674*H674</f>
        <v>0</v>
      </c>
      <c r="Q674" s="192">
        <v>2.3999999999999998E-3</v>
      </c>
      <c r="R674" s="192">
        <f>Q674*H674</f>
        <v>4.7999999999999996E-3</v>
      </c>
      <c r="S674" s="192">
        <v>0</v>
      </c>
      <c r="T674" s="193">
        <f>S674*H674</f>
        <v>0</v>
      </c>
      <c r="AR674" s="194" t="s">
        <v>1063</v>
      </c>
      <c r="AT674" s="194" t="s">
        <v>932</v>
      </c>
      <c r="AU674" s="194" t="s">
        <v>240</v>
      </c>
      <c r="AY674" s="112" t="s">
        <v>858</v>
      </c>
      <c r="BE674" s="195">
        <f>IF(N674="základní",J674,0)</f>
        <v>0</v>
      </c>
      <c r="BF674" s="195">
        <f>IF(N674="snížená",J674,0)</f>
        <v>0</v>
      </c>
      <c r="BG674" s="195">
        <f>IF(N674="zákl. přenesená",J674,0)</f>
        <v>0</v>
      </c>
      <c r="BH674" s="195">
        <f>IF(N674="sníž. přenesená",J674,0)</f>
        <v>0</v>
      </c>
      <c r="BI674" s="195">
        <f>IF(N674="nulová",J674,0)</f>
        <v>0</v>
      </c>
      <c r="BJ674" s="112" t="s">
        <v>544</v>
      </c>
      <c r="BK674" s="195">
        <f>ROUND(I674*H674,2)</f>
        <v>0</v>
      </c>
      <c r="BL674" s="112" t="s">
        <v>955</v>
      </c>
      <c r="BM674" s="194" t="s">
        <v>4123</v>
      </c>
    </row>
    <row r="675" spans="2:65" s="119" customFormat="1" x14ac:dyDescent="0.25">
      <c r="B675" s="120"/>
      <c r="D675" s="196" t="s">
        <v>865</v>
      </c>
      <c r="F675" s="197" t="s">
        <v>2252</v>
      </c>
      <c r="L675" s="120"/>
      <c r="M675" s="198"/>
      <c r="T675" s="199"/>
      <c r="AT675" s="112" t="s">
        <v>865</v>
      </c>
      <c r="AU675" s="112" t="s">
        <v>240</v>
      </c>
    </row>
    <row r="676" spans="2:65" s="119" customFormat="1" ht="21.75" customHeight="1" x14ac:dyDescent="0.25">
      <c r="B676" s="120"/>
      <c r="C676" s="418" t="s">
        <v>1784</v>
      </c>
      <c r="D676" s="418" t="s">
        <v>512</v>
      </c>
      <c r="E676" s="419" t="s">
        <v>206</v>
      </c>
      <c r="F676" s="420" t="s">
        <v>2255</v>
      </c>
      <c r="G676" s="421" t="s">
        <v>67</v>
      </c>
      <c r="H676" s="422">
        <v>2</v>
      </c>
      <c r="I676" s="423"/>
      <c r="J676" s="423">
        <f>ROUND(I676*H676,2)</f>
        <v>0</v>
      </c>
      <c r="K676" s="420" t="s">
        <v>862</v>
      </c>
      <c r="L676" s="120"/>
      <c r="M676" s="190" t="s">
        <v>792</v>
      </c>
      <c r="N676" s="191" t="s">
        <v>809</v>
      </c>
      <c r="O676" s="192">
        <v>0.33500000000000002</v>
      </c>
      <c r="P676" s="192">
        <f>O676*H676</f>
        <v>0.67</v>
      </c>
      <c r="Q676" s="192">
        <v>0</v>
      </c>
      <c r="R676" s="192">
        <f>Q676*H676</f>
        <v>0</v>
      </c>
      <c r="S676" s="192">
        <v>0</v>
      </c>
      <c r="T676" s="193">
        <f>S676*H676</f>
        <v>0</v>
      </c>
      <c r="AR676" s="194" t="s">
        <v>955</v>
      </c>
      <c r="AT676" s="194" t="s">
        <v>512</v>
      </c>
      <c r="AU676" s="194" t="s">
        <v>240</v>
      </c>
      <c r="AY676" s="112" t="s">
        <v>858</v>
      </c>
      <c r="BE676" s="195">
        <f>IF(N676="základní",J676,0)</f>
        <v>0</v>
      </c>
      <c r="BF676" s="195">
        <f>IF(N676="snížená",J676,0)</f>
        <v>0</v>
      </c>
      <c r="BG676" s="195">
        <f>IF(N676="zákl. přenesená",J676,0)</f>
        <v>0</v>
      </c>
      <c r="BH676" s="195">
        <f>IF(N676="sníž. přenesená",J676,0)</f>
        <v>0</v>
      </c>
      <c r="BI676" s="195">
        <f>IF(N676="nulová",J676,0)</f>
        <v>0</v>
      </c>
      <c r="BJ676" s="112" t="s">
        <v>544</v>
      </c>
      <c r="BK676" s="195">
        <f>ROUND(I676*H676,2)</f>
        <v>0</v>
      </c>
      <c r="BL676" s="112" t="s">
        <v>955</v>
      </c>
      <c r="BM676" s="194" t="s">
        <v>4124</v>
      </c>
    </row>
    <row r="677" spans="2:65" s="119" customFormat="1" ht="19.5" x14ac:dyDescent="0.25">
      <c r="B677" s="120"/>
      <c r="D677" s="196" t="s">
        <v>865</v>
      </c>
      <c r="F677" s="197" t="s">
        <v>2257</v>
      </c>
      <c r="L677" s="120"/>
      <c r="M677" s="198"/>
      <c r="T677" s="199"/>
      <c r="AT677" s="112" t="s">
        <v>865</v>
      </c>
      <c r="AU677" s="112" t="s">
        <v>240</v>
      </c>
    </row>
    <row r="678" spans="2:65" s="119" customFormat="1" x14ac:dyDescent="0.25">
      <c r="B678" s="120"/>
      <c r="D678" s="200" t="s">
        <v>867</v>
      </c>
      <c r="F678" s="472" t="s">
        <v>2258</v>
      </c>
      <c r="L678" s="120"/>
      <c r="M678" s="198"/>
      <c r="T678" s="199"/>
      <c r="AT678" s="112" t="s">
        <v>867</v>
      </c>
      <c r="AU678" s="112" t="s">
        <v>240</v>
      </c>
    </row>
    <row r="679" spans="2:65" s="202" customFormat="1" ht="11.25" x14ac:dyDescent="0.25">
      <c r="B679" s="203"/>
      <c r="D679" s="196" t="s">
        <v>869</v>
      </c>
      <c r="E679" s="204" t="s">
        <v>792</v>
      </c>
      <c r="F679" s="205" t="s">
        <v>240</v>
      </c>
      <c r="H679" s="206">
        <v>2</v>
      </c>
      <c r="L679" s="203"/>
      <c r="M679" s="207"/>
      <c r="T679" s="208"/>
      <c r="AT679" s="204" t="s">
        <v>869</v>
      </c>
      <c r="AU679" s="204" t="s">
        <v>240</v>
      </c>
      <c r="AV679" s="202" t="s">
        <v>240</v>
      </c>
      <c r="AW679" s="202" t="s">
        <v>871</v>
      </c>
      <c r="AX679" s="202" t="s">
        <v>857</v>
      </c>
      <c r="AY679" s="204" t="s">
        <v>858</v>
      </c>
    </row>
    <row r="680" spans="2:65" s="119" customFormat="1" ht="24.2" customHeight="1" x14ac:dyDescent="0.25">
      <c r="B680" s="120"/>
      <c r="C680" s="432" t="s">
        <v>1793</v>
      </c>
      <c r="D680" s="432" t="s">
        <v>932</v>
      </c>
      <c r="E680" s="433" t="s">
        <v>2266</v>
      </c>
      <c r="F680" s="434" t="s">
        <v>2267</v>
      </c>
      <c r="G680" s="435" t="s">
        <v>67</v>
      </c>
      <c r="H680" s="436">
        <v>2</v>
      </c>
      <c r="I680" s="437"/>
      <c r="J680" s="437">
        <f>ROUND(I680*H680,2)</f>
        <v>0</v>
      </c>
      <c r="K680" s="434" t="s">
        <v>862</v>
      </c>
      <c r="L680" s="215"/>
      <c r="M680" s="216" t="s">
        <v>792</v>
      </c>
      <c r="N680" s="217" t="s">
        <v>809</v>
      </c>
      <c r="O680" s="192">
        <v>0</v>
      </c>
      <c r="P680" s="192">
        <f>O680*H680</f>
        <v>0</v>
      </c>
      <c r="Q680" s="192">
        <v>2.2000000000000001E-3</v>
      </c>
      <c r="R680" s="192">
        <f>Q680*H680</f>
        <v>4.4000000000000003E-3</v>
      </c>
      <c r="S680" s="192">
        <v>0</v>
      </c>
      <c r="T680" s="193">
        <f>S680*H680</f>
        <v>0</v>
      </c>
      <c r="AR680" s="194" t="s">
        <v>1063</v>
      </c>
      <c r="AT680" s="194" t="s">
        <v>932</v>
      </c>
      <c r="AU680" s="194" t="s">
        <v>240</v>
      </c>
      <c r="AY680" s="112" t="s">
        <v>858</v>
      </c>
      <c r="BE680" s="195">
        <f>IF(N680="základní",J680,0)</f>
        <v>0</v>
      </c>
      <c r="BF680" s="195">
        <f>IF(N680="snížená",J680,0)</f>
        <v>0</v>
      </c>
      <c r="BG680" s="195">
        <f>IF(N680="zákl. přenesená",J680,0)</f>
        <v>0</v>
      </c>
      <c r="BH680" s="195">
        <f>IF(N680="sníž. přenesená",J680,0)</f>
        <v>0</v>
      </c>
      <c r="BI680" s="195">
        <f>IF(N680="nulová",J680,0)</f>
        <v>0</v>
      </c>
      <c r="BJ680" s="112" t="s">
        <v>544</v>
      </c>
      <c r="BK680" s="195">
        <f>ROUND(I680*H680,2)</f>
        <v>0</v>
      </c>
      <c r="BL680" s="112" t="s">
        <v>955</v>
      </c>
      <c r="BM680" s="194" t="s">
        <v>4125</v>
      </c>
    </row>
    <row r="681" spans="2:65" s="119" customFormat="1" ht="19.5" x14ac:dyDescent="0.25">
      <c r="B681" s="120"/>
      <c r="D681" s="196" t="s">
        <v>865</v>
      </c>
      <c r="F681" s="197" t="s">
        <v>2269</v>
      </c>
      <c r="L681" s="120"/>
      <c r="M681" s="198"/>
      <c r="T681" s="199"/>
      <c r="AT681" s="112" t="s">
        <v>865</v>
      </c>
      <c r="AU681" s="112" t="s">
        <v>240</v>
      </c>
    </row>
    <row r="682" spans="2:65" s="202" customFormat="1" ht="11.25" x14ac:dyDescent="0.25">
      <c r="B682" s="203"/>
      <c r="D682" s="196" t="s">
        <v>869</v>
      </c>
      <c r="E682" s="204" t="s">
        <v>792</v>
      </c>
      <c r="F682" s="205" t="s">
        <v>240</v>
      </c>
      <c r="H682" s="206">
        <v>2</v>
      </c>
      <c r="L682" s="203"/>
      <c r="M682" s="207"/>
      <c r="T682" s="208"/>
      <c r="AT682" s="204" t="s">
        <v>869</v>
      </c>
      <c r="AU682" s="204" t="s">
        <v>240</v>
      </c>
      <c r="AV682" s="202" t="s">
        <v>240</v>
      </c>
      <c r="AW682" s="202" t="s">
        <v>871</v>
      </c>
      <c r="AX682" s="202" t="s">
        <v>857</v>
      </c>
      <c r="AY682" s="204" t="s">
        <v>858</v>
      </c>
    </row>
    <row r="683" spans="2:65" s="119" customFormat="1" ht="21.75" customHeight="1" x14ac:dyDescent="0.25">
      <c r="B683" s="120"/>
      <c r="C683" s="418" t="s">
        <v>1797</v>
      </c>
      <c r="D683" s="418" t="s">
        <v>512</v>
      </c>
      <c r="E683" s="419" t="s">
        <v>2275</v>
      </c>
      <c r="F683" s="420" t="s">
        <v>2276</v>
      </c>
      <c r="G683" s="421" t="s">
        <v>67</v>
      </c>
      <c r="H683" s="422">
        <v>1</v>
      </c>
      <c r="I683" s="423"/>
      <c r="J683" s="423">
        <f>ROUND(I683*H683,2)</f>
        <v>0</v>
      </c>
      <c r="K683" s="420" t="s">
        <v>862</v>
      </c>
      <c r="L683" s="120"/>
      <c r="M683" s="190" t="s">
        <v>792</v>
      </c>
      <c r="N683" s="191" t="s">
        <v>809</v>
      </c>
      <c r="O683" s="192">
        <v>4.1849999999999996</v>
      </c>
      <c r="P683" s="192">
        <f>O683*H683</f>
        <v>4.1849999999999996</v>
      </c>
      <c r="Q683" s="192">
        <v>0</v>
      </c>
      <c r="R683" s="192">
        <f>Q683*H683</f>
        <v>0</v>
      </c>
      <c r="S683" s="192">
        <v>0</v>
      </c>
      <c r="T683" s="193">
        <f>S683*H683</f>
        <v>0</v>
      </c>
      <c r="AR683" s="194" t="s">
        <v>955</v>
      </c>
      <c r="AT683" s="194" t="s">
        <v>512</v>
      </c>
      <c r="AU683" s="194" t="s">
        <v>240</v>
      </c>
      <c r="AY683" s="112" t="s">
        <v>858</v>
      </c>
      <c r="BE683" s="195">
        <f>IF(N683="základní",J683,0)</f>
        <v>0</v>
      </c>
      <c r="BF683" s="195">
        <f>IF(N683="snížená",J683,0)</f>
        <v>0</v>
      </c>
      <c r="BG683" s="195">
        <f>IF(N683="zákl. přenesená",J683,0)</f>
        <v>0</v>
      </c>
      <c r="BH683" s="195">
        <f>IF(N683="sníž. přenesená",J683,0)</f>
        <v>0</v>
      </c>
      <c r="BI683" s="195">
        <f>IF(N683="nulová",J683,0)</f>
        <v>0</v>
      </c>
      <c r="BJ683" s="112" t="s">
        <v>544</v>
      </c>
      <c r="BK683" s="195">
        <f>ROUND(I683*H683,2)</f>
        <v>0</v>
      </c>
      <c r="BL683" s="112" t="s">
        <v>955</v>
      </c>
      <c r="BM683" s="194" t="s">
        <v>4126</v>
      </c>
    </row>
    <row r="684" spans="2:65" s="119" customFormat="1" ht="19.5" x14ac:dyDescent="0.25">
      <c r="B684" s="120"/>
      <c r="D684" s="196" t="s">
        <v>865</v>
      </c>
      <c r="F684" s="197" t="s">
        <v>2278</v>
      </c>
      <c r="L684" s="120"/>
      <c r="M684" s="198"/>
      <c r="T684" s="199"/>
      <c r="AT684" s="112" t="s">
        <v>865</v>
      </c>
      <c r="AU684" s="112" t="s">
        <v>240</v>
      </c>
    </row>
    <row r="685" spans="2:65" s="119" customFormat="1" x14ac:dyDescent="0.25">
      <c r="B685" s="120"/>
      <c r="D685" s="200" t="s">
        <v>867</v>
      </c>
      <c r="F685" s="472" t="s">
        <v>2279</v>
      </c>
      <c r="L685" s="120"/>
      <c r="M685" s="198"/>
      <c r="T685" s="199"/>
      <c r="AT685" s="112" t="s">
        <v>867</v>
      </c>
      <c r="AU685" s="112" t="s">
        <v>240</v>
      </c>
    </row>
    <row r="686" spans="2:65" s="202" customFormat="1" ht="11.25" x14ac:dyDescent="0.25">
      <c r="B686" s="203"/>
      <c r="D686" s="196" t="s">
        <v>869</v>
      </c>
      <c r="E686" s="204" t="s">
        <v>792</v>
      </c>
      <c r="F686" s="205" t="s">
        <v>4127</v>
      </c>
      <c r="H686" s="206">
        <v>1</v>
      </c>
      <c r="L686" s="203"/>
      <c r="M686" s="207"/>
      <c r="T686" s="208"/>
      <c r="AT686" s="204" t="s">
        <v>869</v>
      </c>
      <c r="AU686" s="204" t="s">
        <v>240</v>
      </c>
      <c r="AV686" s="202" t="s">
        <v>240</v>
      </c>
      <c r="AW686" s="202" t="s">
        <v>871</v>
      </c>
      <c r="AX686" s="202" t="s">
        <v>857</v>
      </c>
      <c r="AY686" s="204" t="s">
        <v>858</v>
      </c>
    </row>
    <row r="687" spans="2:65" s="119" customFormat="1" ht="16.5" customHeight="1" x14ac:dyDescent="0.25">
      <c r="B687" s="120"/>
      <c r="C687" s="432" t="s">
        <v>359</v>
      </c>
      <c r="D687" s="432" t="s">
        <v>932</v>
      </c>
      <c r="E687" s="433" t="s">
        <v>2283</v>
      </c>
      <c r="F687" s="434" t="s">
        <v>2284</v>
      </c>
      <c r="G687" s="435" t="s">
        <v>67</v>
      </c>
      <c r="H687" s="436">
        <v>1</v>
      </c>
      <c r="I687" s="437"/>
      <c r="J687" s="437">
        <f>ROUND(I687*H687,2)</f>
        <v>0</v>
      </c>
      <c r="K687" s="434" t="s">
        <v>862</v>
      </c>
      <c r="L687" s="215"/>
      <c r="M687" s="216" t="s">
        <v>792</v>
      </c>
      <c r="N687" s="217" t="s">
        <v>809</v>
      </c>
      <c r="O687" s="192">
        <v>0</v>
      </c>
      <c r="P687" s="192">
        <f>O687*H687</f>
        <v>0</v>
      </c>
      <c r="Q687" s="192">
        <v>2.2000000000000001E-3</v>
      </c>
      <c r="R687" s="192">
        <f>Q687*H687</f>
        <v>2.2000000000000001E-3</v>
      </c>
      <c r="S687" s="192">
        <v>0</v>
      </c>
      <c r="T687" s="193">
        <f>S687*H687</f>
        <v>0</v>
      </c>
      <c r="AR687" s="194" t="s">
        <v>1063</v>
      </c>
      <c r="AT687" s="194" t="s">
        <v>932</v>
      </c>
      <c r="AU687" s="194" t="s">
        <v>240</v>
      </c>
      <c r="AY687" s="112" t="s">
        <v>858</v>
      </c>
      <c r="BE687" s="195">
        <f>IF(N687="základní",J687,0)</f>
        <v>0</v>
      </c>
      <c r="BF687" s="195">
        <f>IF(N687="snížená",J687,0)</f>
        <v>0</v>
      </c>
      <c r="BG687" s="195">
        <f>IF(N687="zákl. přenesená",J687,0)</f>
        <v>0</v>
      </c>
      <c r="BH687" s="195">
        <f>IF(N687="sníž. přenesená",J687,0)</f>
        <v>0</v>
      </c>
      <c r="BI687" s="195">
        <f>IF(N687="nulová",J687,0)</f>
        <v>0</v>
      </c>
      <c r="BJ687" s="112" t="s">
        <v>544</v>
      </c>
      <c r="BK687" s="195">
        <f>ROUND(I687*H687,2)</f>
        <v>0</v>
      </c>
      <c r="BL687" s="112" t="s">
        <v>955</v>
      </c>
      <c r="BM687" s="194" t="s">
        <v>4128</v>
      </c>
    </row>
    <row r="688" spans="2:65" s="119" customFormat="1" x14ac:dyDescent="0.25">
      <c r="B688" s="120"/>
      <c r="D688" s="196" t="s">
        <v>865</v>
      </c>
      <c r="F688" s="197" t="s">
        <v>2284</v>
      </c>
      <c r="L688" s="120"/>
      <c r="M688" s="198"/>
      <c r="T688" s="199"/>
      <c r="AT688" s="112" t="s">
        <v>865</v>
      </c>
      <c r="AU688" s="112" t="s">
        <v>240</v>
      </c>
    </row>
    <row r="689" spans="2:65" s="202" customFormat="1" ht="11.25" x14ac:dyDescent="0.25">
      <c r="B689" s="203"/>
      <c r="D689" s="196" t="s">
        <v>869</v>
      </c>
      <c r="E689" s="204" t="s">
        <v>792</v>
      </c>
      <c r="F689" s="205" t="s">
        <v>4127</v>
      </c>
      <c r="H689" s="206">
        <v>1</v>
      </c>
      <c r="L689" s="203"/>
      <c r="M689" s="207"/>
      <c r="T689" s="208"/>
      <c r="AT689" s="204" t="s">
        <v>869</v>
      </c>
      <c r="AU689" s="204" t="s">
        <v>240</v>
      </c>
      <c r="AV689" s="202" t="s">
        <v>240</v>
      </c>
      <c r="AW689" s="202" t="s">
        <v>871</v>
      </c>
      <c r="AX689" s="202" t="s">
        <v>857</v>
      </c>
      <c r="AY689" s="204" t="s">
        <v>858</v>
      </c>
    </row>
    <row r="690" spans="2:65" s="119" customFormat="1" ht="21.75" customHeight="1" x14ac:dyDescent="0.25">
      <c r="B690" s="120"/>
      <c r="C690" s="418" t="s">
        <v>1807</v>
      </c>
      <c r="D690" s="418" t="s">
        <v>512</v>
      </c>
      <c r="E690" s="419" t="s">
        <v>2287</v>
      </c>
      <c r="F690" s="420" t="s">
        <v>2288</v>
      </c>
      <c r="G690" s="421" t="s">
        <v>67</v>
      </c>
      <c r="H690" s="422">
        <v>2</v>
      </c>
      <c r="I690" s="423"/>
      <c r="J690" s="423">
        <f>ROUND(I690*H690,2)</f>
        <v>0</v>
      </c>
      <c r="K690" s="420" t="s">
        <v>862</v>
      </c>
      <c r="L690" s="120"/>
      <c r="M690" s="190" t="s">
        <v>792</v>
      </c>
      <c r="N690" s="191" t="s">
        <v>809</v>
      </c>
      <c r="O690" s="192">
        <v>0.24</v>
      </c>
      <c r="P690" s="192">
        <f>O690*H690</f>
        <v>0.48</v>
      </c>
      <c r="Q690" s="192">
        <v>0</v>
      </c>
      <c r="R690" s="192">
        <f>Q690*H690</f>
        <v>0</v>
      </c>
      <c r="S690" s="192">
        <v>0</v>
      </c>
      <c r="T690" s="193">
        <f>S690*H690</f>
        <v>0</v>
      </c>
      <c r="AR690" s="194" t="s">
        <v>955</v>
      </c>
      <c r="AT690" s="194" t="s">
        <v>512</v>
      </c>
      <c r="AU690" s="194" t="s">
        <v>240</v>
      </c>
      <c r="AY690" s="112" t="s">
        <v>858</v>
      </c>
      <c r="BE690" s="195">
        <f>IF(N690="základní",J690,0)</f>
        <v>0</v>
      </c>
      <c r="BF690" s="195">
        <f>IF(N690="snížená",J690,0)</f>
        <v>0</v>
      </c>
      <c r="BG690" s="195">
        <f>IF(N690="zákl. přenesená",J690,0)</f>
        <v>0</v>
      </c>
      <c r="BH690" s="195">
        <f>IF(N690="sníž. přenesená",J690,0)</f>
        <v>0</v>
      </c>
      <c r="BI690" s="195">
        <f>IF(N690="nulová",J690,0)</f>
        <v>0</v>
      </c>
      <c r="BJ690" s="112" t="s">
        <v>544</v>
      </c>
      <c r="BK690" s="195">
        <f>ROUND(I690*H690,2)</f>
        <v>0</v>
      </c>
      <c r="BL690" s="112" t="s">
        <v>955</v>
      </c>
      <c r="BM690" s="194" t="s">
        <v>4129</v>
      </c>
    </row>
    <row r="691" spans="2:65" s="119" customFormat="1" ht="19.5" x14ac:dyDescent="0.25">
      <c r="B691" s="120"/>
      <c r="D691" s="196" t="s">
        <v>865</v>
      </c>
      <c r="F691" s="197" t="s">
        <v>2290</v>
      </c>
      <c r="L691" s="120"/>
      <c r="M691" s="198"/>
      <c r="T691" s="199"/>
      <c r="AT691" s="112" t="s">
        <v>865</v>
      </c>
      <c r="AU691" s="112" t="s">
        <v>240</v>
      </c>
    </row>
    <row r="692" spans="2:65" s="119" customFormat="1" x14ac:dyDescent="0.25">
      <c r="B692" s="120"/>
      <c r="D692" s="200" t="s">
        <v>867</v>
      </c>
      <c r="F692" s="472" t="s">
        <v>2291</v>
      </c>
      <c r="L692" s="120"/>
      <c r="M692" s="198"/>
      <c r="T692" s="199"/>
      <c r="AT692" s="112" t="s">
        <v>867</v>
      </c>
      <c r="AU692" s="112" t="s">
        <v>240</v>
      </c>
    </row>
    <row r="693" spans="2:65" s="202" customFormat="1" ht="11.25" x14ac:dyDescent="0.25">
      <c r="B693" s="203"/>
      <c r="D693" s="196" t="s">
        <v>869</v>
      </c>
      <c r="E693" s="204" t="s">
        <v>792</v>
      </c>
      <c r="F693" s="205" t="s">
        <v>240</v>
      </c>
      <c r="H693" s="206">
        <v>2</v>
      </c>
      <c r="L693" s="203"/>
      <c r="M693" s="207"/>
      <c r="T693" s="208"/>
      <c r="AT693" s="204" t="s">
        <v>869</v>
      </c>
      <c r="AU693" s="204" t="s">
        <v>240</v>
      </c>
      <c r="AV693" s="202" t="s">
        <v>240</v>
      </c>
      <c r="AW693" s="202" t="s">
        <v>871</v>
      </c>
      <c r="AX693" s="202" t="s">
        <v>857</v>
      </c>
      <c r="AY693" s="204" t="s">
        <v>858</v>
      </c>
    </row>
    <row r="694" spans="2:65" s="119" customFormat="1" ht="16.5" customHeight="1" x14ac:dyDescent="0.25">
      <c r="B694" s="120"/>
      <c r="C694" s="432" t="s">
        <v>1812</v>
      </c>
      <c r="D694" s="432" t="s">
        <v>932</v>
      </c>
      <c r="E694" s="433" t="s">
        <v>2294</v>
      </c>
      <c r="F694" s="434" t="s">
        <v>2295</v>
      </c>
      <c r="G694" s="435" t="s">
        <v>67</v>
      </c>
      <c r="H694" s="436">
        <v>2</v>
      </c>
      <c r="I694" s="437"/>
      <c r="J694" s="437">
        <f>ROUND(I694*H694,2)</f>
        <v>0</v>
      </c>
      <c r="K694" s="434" t="s">
        <v>862</v>
      </c>
      <c r="L694" s="215"/>
      <c r="M694" s="216" t="s">
        <v>792</v>
      </c>
      <c r="N694" s="217" t="s">
        <v>809</v>
      </c>
      <c r="O694" s="192">
        <v>0</v>
      </c>
      <c r="P694" s="192">
        <f>O694*H694</f>
        <v>0</v>
      </c>
      <c r="Q694" s="192">
        <v>1.4999999999999999E-4</v>
      </c>
      <c r="R694" s="192">
        <f>Q694*H694</f>
        <v>2.9999999999999997E-4</v>
      </c>
      <c r="S694" s="192">
        <v>0</v>
      </c>
      <c r="T694" s="193">
        <f>S694*H694</f>
        <v>0</v>
      </c>
      <c r="AR694" s="194" t="s">
        <v>1063</v>
      </c>
      <c r="AT694" s="194" t="s">
        <v>932</v>
      </c>
      <c r="AU694" s="194" t="s">
        <v>240</v>
      </c>
      <c r="AY694" s="112" t="s">
        <v>858</v>
      </c>
      <c r="BE694" s="195">
        <f>IF(N694="základní",J694,0)</f>
        <v>0</v>
      </c>
      <c r="BF694" s="195">
        <f>IF(N694="snížená",J694,0)</f>
        <v>0</v>
      </c>
      <c r="BG694" s="195">
        <f>IF(N694="zákl. přenesená",J694,0)</f>
        <v>0</v>
      </c>
      <c r="BH694" s="195">
        <f>IF(N694="sníž. přenesená",J694,0)</f>
        <v>0</v>
      </c>
      <c r="BI694" s="195">
        <f>IF(N694="nulová",J694,0)</f>
        <v>0</v>
      </c>
      <c r="BJ694" s="112" t="s">
        <v>544</v>
      </c>
      <c r="BK694" s="195">
        <f>ROUND(I694*H694,2)</f>
        <v>0</v>
      </c>
      <c r="BL694" s="112" t="s">
        <v>955</v>
      </c>
      <c r="BM694" s="194" t="s">
        <v>4130</v>
      </c>
    </row>
    <row r="695" spans="2:65" s="119" customFormat="1" x14ac:dyDescent="0.25">
      <c r="B695" s="120"/>
      <c r="D695" s="196" t="s">
        <v>865</v>
      </c>
      <c r="F695" s="197" t="s">
        <v>2295</v>
      </c>
      <c r="L695" s="120"/>
      <c r="M695" s="198"/>
      <c r="T695" s="199"/>
      <c r="AT695" s="112" t="s">
        <v>865</v>
      </c>
      <c r="AU695" s="112" t="s">
        <v>240</v>
      </c>
    </row>
    <row r="696" spans="2:65" s="202" customFormat="1" ht="11.25" x14ac:dyDescent="0.25">
      <c r="B696" s="203"/>
      <c r="D696" s="196" t="s">
        <v>869</v>
      </c>
      <c r="E696" s="204" t="s">
        <v>792</v>
      </c>
      <c r="F696" s="205" t="s">
        <v>240</v>
      </c>
      <c r="H696" s="206">
        <v>2</v>
      </c>
      <c r="L696" s="203"/>
      <c r="M696" s="207"/>
      <c r="T696" s="208"/>
      <c r="AT696" s="204" t="s">
        <v>869</v>
      </c>
      <c r="AU696" s="204" t="s">
        <v>240</v>
      </c>
      <c r="AV696" s="202" t="s">
        <v>240</v>
      </c>
      <c r="AW696" s="202" t="s">
        <v>871</v>
      </c>
      <c r="AX696" s="202" t="s">
        <v>857</v>
      </c>
      <c r="AY696" s="204" t="s">
        <v>858</v>
      </c>
    </row>
    <row r="697" spans="2:65" s="119" customFormat="1" ht="24.2" customHeight="1" x14ac:dyDescent="0.25">
      <c r="B697" s="120"/>
      <c r="C697" s="418" t="s">
        <v>1819</v>
      </c>
      <c r="D697" s="418" t="s">
        <v>512</v>
      </c>
      <c r="E697" s="419" t="s">
        <v>207</v>
      </c>
      <c r="F697" s="420" t="s">
        <v>208</v>
      </c>
      <c r="G697" s="421" t="s">
        <v>63</v>
      </c>
      <c r="H697" s="422">
        <v>0.06</v>
      </c>
      <c r="I697" s="423"/>
      <c r="J697" s="423">
        <f>ROUND(I697*H697,2)</f>
        <v>0</v>
      </c>
      <c r="K697" s="420" t="s">
        <v>862</v>
      </c>
      <c r="L697" s="120"/>
      <c r="M697" s="190" t="s">
        <v>792</v>
      </c>
      <c r="N697" s="191" t="s">
        <v>809</v>
      </c>
      <c r="O697" s="192">
        <v>1.4870000000000001</v>
      </c>
      <c r="P697" s="192">
        <f>O697*H697</f>
        <v>8.9220000000000008E-2</v>
      </c>
      <c r="Q697" s="192">
        <v>0</v>
      </c>
      <c r="R697" s="192">
        <f>Q697*H697</f>
        <v>0</v>
      </c>
      <c r="S697" s="192">
        <v>0</v>
      </c>
      <c r="T697" s="193">
        <f>S697*H697</f>
        <v>0</v>
      </c>
      <c r="AR697" s="194" t="s">
        <v>955</v>
      </c>
      <c r="AT697" s="194" t="s">
        <v>512</v>
      </c>
      <c r="AU697" s="194" t="s">
        <v>240</v>
      </c>
      <c r="AY697" s="112" t="s">
        <v>858</v>
      </c>
      <c r="BE697" s="195">
        <f>IF(N697="základní",J697,0)</f>
        <v>0</v>
      </c>
      <c r="BF697" s="195">
        <f>IF(N697="snížená",J697,0)</f>
        <v>0</v>
      </c>
      <c r="BG697" s="195">
        <f>IF(N697="zákl. přenesená",J697,0)</f>
        <v>0</v>
      </c>
      <c r="BH697" s="195">
        <f>IF(N697="sníž. přenesená",J697,0)</f>
        <v>0</v>
      </c>
      <c r="BI697" s="195">
        <f>IF(N697="nulová",J697,0)</f>
        <v>0</v>
      </c>
      <c r="BJ697" s="112" t="s">
        <v>544</v>
      </c>
      <c r="BK697" s="195">
        <f>ROUND(I697*H697,2)</f>
        <v>0</v>
      </c>
      <c r="BL697" s="112" t="s">
        <v>955</v>
      </c>
      <c r="BM697" s="194" t="s">
        <v>4131</v>
      </c>
    </row>
    <row r="698" spans="2:65" s="119" customFormat="1" ht="29.25" x14ac:dyDescent="0.25">
      <c r="B698" s="120"/>
      <c r="D698" s="196" t="s">
        <v>865</v>
      </c>
      <c r="F698" s="197" t="s">
        <v>2299</v>
      </c>
      <c r="L698" s="120"/>
      <c r="M698" s="198"/>
      <c r="T698" s="199"/>
      <c r="AT698" s="112" t="s">
        <v>865</v>
      </c>
      <c r="AU698" s="112" t="s">
        <v>240</v>
      </c>
    </row>
    <row r="699" spans="2:65" s="119" customFormat="1" x14ac:dyDescent="0.25">
      <c r="B699" s="120"/>
      <c r="D699" s="200" t="s">
        <v>867</v>
      </c>
      <c r="F699" s="472" t="s">
        <v>2300</v>
      </c>
      <c r="L699" s="120"/>
      <c r="M699" s="198"/>
      <c r="T699" s="199"/>
      <c r="AT699" s="112" t="s">
        <v>867</v>
      </c>
      <c r="AU699" s="112" t="s">
        <v>240</v>
      </c>
    </row>
    <row r="700" spans="2:65" s="171" customFormat="1" ht="22.9" customHeight="1" x14ac:dyDescent="0.2">
      <c r="B700" s="172"/>
      <c r="D700" s="173" t="s">
        <v>854</v>
      </c>
      <c r="E700" s="181" t="s">
        <v>2301</v>
      </c>
      <c r="F700" s="181" t="s">
        <v>2302</v>
      </c>
      <c r="J700" s="182">
        <f>BK700</f>
        <v>0</v>
      </c>
      <c r="L700" s="172"/>
      <c r="M700" s="176"/>
      <c r="P700" s="177">
        <f>SUM(P701:P758)</f>
        <v>46.63000000000001</v>
      </c>
      <c r="R700" s="177">
        <f>SUM(R701:R758)</f>
        <v>0.16025311999999997</v>
      </c>
      <c r="T700" s="178">
        <f>SUM(T701:T758)</f>
        <v>0</v>
      </c>
      <c r="AR700" s="173" t="s">
        <v>240</v>
      </c>
      <c r="AT700" s="179" t="s">
        <v>854</v>
      </c>
      <c r="AU700" s="179" t="s">
        <v>544</v>
      </c>
      <c r="AY700" s="173" t="s">
        <v>858</v>
      </c>
      <c r="BK700" s="180">
        <f>SUM(BK701:BK758)</f>
        <v>0</v>
      </c>
    </row>
    <row r="701" spans="2:65" s="119" customFormat="1" ht="24.2" customHeight="1" x14ac:dyDescent="0.25">
      <c r="B701" s="120"/>
      <c r="C701" s="418" t="s">
        <v>1825</v>
      </c>
      <c r="D701" s="418" t="s">
        <v>512</v>
      </c>
      <c r="E701" s="419" t="s">
        <v>2331</v>
      </c>
      <c r="F701" s="420" t="s">
        <v>2332</v>
      </c>
      <c r="G701" s="421" t="s">
        <v>85</v>
      </c>
      <c r="H701" s="422">
        <v>50.78</v>
      </c>
      <c r="I701" s="423"/>
      <c r="J701" s="423">
        <f>ROUND(I701*H701,2)</f>
        <v>0</v>
      </c>
      <c r="K701" s="420" t="s">
        <v>862</v>
      </c>
      <c r="L701" s="120"/>
      <c r="M701" s="190" t="s">
        <v>792</v>
      </c>
      <c r="N701" s="191" t="s">
        <v>809</v>
      </c>
      <c r="O701" s="192">
        <v>0.15</v>
      </c>
      <c r="P701" s="192">
        <f>O701*H701</f>
        <v>7.617</v>
      </c>
      <c r="Q701" s="192">
        <v>6.0000000000000002E-5</v>
      </c>
      <c r="R701" s="192">
        <f>Q701*H701</f>
        <v>3.0468000000000001E-3</v>
      </c>
      <c r="S701" s="192">
        <v>0</v>
      </c>
      <c r="T701" s="193">
        <f>S701*H701</f>
        <v>0</v>
      </c>
      <c r="AR701" s="194" t="s">
        <v>955</v>
      </c>
      <c r="AT701" s="194" t="s">
        <v>512</v>
      </c>
      <c r="AU701" s="194" t="s">
        <v>240</v>
      </c>
      <c r="AY701" s="112" t="s">
        <v>858</v>
      </c>
      <c r="BE701" s="195">
        <f>IF(N701="základní",J701,0)</f>
        <v>0</v>
      </c>
      <c r="BF701" s="195">
        <f>IF(N701="snížená",J701,0)</f>
        <v>0</v>
      </c>
      <c r="BG701" s="195">
        <f>IF(N701="zákl. přenesená",J701,0)</f>
        <v>0</v>
      </c>
      <c r="BH701" s="195">
        <f>IF(N701="sníž. přenesená",J701,0)</f>
        <v>0</v>
      </c>
      <c r="BI701" s="195">
        <f>IF(N701="nulová",J701,0)</f>
        <v>0</v>
      </c>
      <c r="BJ701" s="112" t="s">
        <v>544</v>
      </c>
      <c r="BK701" s="195">
        <f>ROUND(I701*H701,2)</f>
        <v>0</v>
      </c>
      <c r="BL701" s="112" t="s">
        <v>955</v>
      </c>
      <c r="BM701" s="194" t="s">
        <v>4132</v>
      </c>
    </row>
    <row r="702" spans="2:65" s="119" customFormat="1" ht="19.5" x14ac:dyDescent="0.25">
      <c r="B702" s="120"/>
      <c r="D702" s="196" t="s">
        <v>865</v>
      </c>
      <c r="F702" s="197" t="s">
        <v>2334</v>
      </c>
      <c r="L702" s="120"/>
      <c r="M702" s="198"/>
      <c r="T702" s="199"/>
      <c r="AT702" s="112" t="s">
        <v>865</v>
      </c>
      <c r="AU702" s="112" t="s">
        <v>240</v>
      </c>
    </row>
    <row r="703" spans="2:65" s="119" customFormat="1" x14ac:dyDescent="0.25">
      <c r="B703" s="120"/>
      <c r="D703" s="200" t="s">
        <v>867</v>
      </c>
      <c r="F703" s="472" t="s">
        <v>2335</v>
      </c>
      <c r="L703" s="120"/>
      <c r="M703" s="198"/>
      <c r="T703" s="199"/>
      <c r="AT703" s="112" t="s">
        <v>867</v>
      </c>
      <c r="AU703" s="112" t="s">
        <v>240</v>
      </c>
    </row>
    <row r="704" spans="2:65" s="202" customFormat="1" ht="11.25" x14ac:dyDescent="0.25">
      <c r="B704" s="203"/>
      <c r="D704" s="196" t="s">
        <v>869</v>
      </c>
      <c r="E704" s="204" t="s">
        <v>792</v>
      </c>
      <c r="F704" s="205" t="s">
        <v>4133</v>
      </c>
      <c r="H704" s="206">
        <v>7.6</v>
      </c>
      <c r="L704" s="203"/>
      <c r="M704" s="207"/>
      <c r="T704" s="208"/>
      <c r="AT704" s="204" t="s">
        <v>869</v>
      </c>
      <c r="AU704" s="204" t="s">
        <v>240</v>
      </c>
      <c r="AV704" s="202" t="s">
        <v>240</v>
      </c>
      <c r="AW704" s="202" t="s">
        <v>871</v>
      </c>
      <c r="AX704" s="202" t="s">
        <v>857</v>
      </c>
      <c r="AY704" s="204" t="s">
        <v>858</v>
      </c>
    </row>
    <row r="705" spans="2:65" s="202" customFormat="1" ht="11.25" x14ac:dyDescent="0.25">
      <c r="B705" s="203"/>
      <c r="D705" s="196" t="s">
        <v>869</v>
      </c>
      <c r="E705" s="204" t="s">
        <v>792</v>
      </c>
      <c r="F705" s="205" t="s">
        <v>4134</v>
      </c>
      <c r="H705" s="206">
        <v>9.1</v>
      </c>
      <c r="L705" s="203"/>
      <c r="M705" s="207"/>
      <c r="T705" s="208"/>
      <c r="AT705" s="204" t="s">
        <v>869</v>
      </c>
      <c r="AU705" s="204" t="s">
        <v>240</v>
      </c>
      <c r="AV705" s="202" t="s">
        <v>240</v>
      </c>
      <c r="AW705" s="202" t="s">
        <v>871</v>
      </c>
      <c r="AX705" s="202" t="s">
        <v>857</v>
      </c>
      <c r="AY705" s="204" t="s">
        <v>858</v>
      </c>
    </row>
    <row r="706" spans="2:65" s="202" customFormat="1" ht="11.25" x14ac:dyDescent="0.25">
      <c r="B706" s="203"/>
      <c r="D706" s="196" t="s">
        <v>869</v>
      </c>
      <c r="E706" s="204" t="s">
        <v>792</v>
      </c>
      <c r="F706" s="205" t="s">
        <v>6534</v>
      </c>
      <c r="H706" s="206">
        <v>8.14</v>
      </c>
      <c r="L706" s="203"/>
      <c r="M706" s="207"/>
      <c r="T706" s="208"/>
      <c r="AT706" s="204" t="s">
        <v>869</v>
      </c>
      <c r="AU706" s="204" t="s">
        <v>240</v>
      </c>
      <c r="AV706" s="202" t="s">
        <v>240</v>
      </c>
      <c r="AW706" s="202" t="s">
        <v>871</v>
      </c>
      <c r="AX706" s="202" t="s">
        <v>857</v>
      </c>
      <c r="AY706" s="204" t="s">
        <v>858</v>
      </c>
    </row>
    <row r="707" spans="2:65" s="202" customFormat="1" ht="11.25" x14ac:dyDescent="0.25">
      <c r="B707" s="203"/>
      <c r="D707" s="196" t="s">
        <v>869</v>
      </c>
      <c r="E707" s="204" t="s">
        <v>792</v>
      </c>
      <c r="F707" s="205" t="s">
        <v>6535</v>
      </c>
      <c r="H707" s="206">
        <v>9.74</v>
      </c>
      <c r="L707" s="203"/>
      <c r="M707" s="207"/>
      <c r="T707" s="208"/>
      <c r="AT707" s="204" t="s">
        <v>869</v>
      </c>
      <c r="AU707" s="204" t="s">
        <v>240</v>
      </c>
      <c r="AV707" s="202" t="s">
        <v>240</v>
      </c>
      <c r="AW707" s="202" t="s">
        <v>871</v>
      </c>
      <c r="AX707" s="202" t="s">
        <v>857</v>
      </c>
      <c r="AY707" s="204" t="s">
        <v>858</v>
      </c>
    </row>
    <row r="708" spans="2:65" s="202" customFormat="1" ht="11.25" x14ac:dyDescent="0.25">
      <c r="B708" s="203"/>
      <c r="D708" s="196" t="s">
        <v>869</v>
      </c>
      <c r="E708" s="204" t="s">
        <v>792</v>
      </c>
      <c r="F708" s="205" t="s">
        <v>6536</v>
      </c>
      <c r="H708" s="206">
        <v>10</v>
      </c>
      <c r="L708" s="203"/>
      <c r="M708" s="207"/>
      <c r="T708" s="208"/>
      <c r="AT708" s="204" t="s">
        <v>869</v>
      </c>
      <c r="AU708" s="204" t="s">
        <v>240</v>
      </c>
      <c r="AV708" s="202" t="s">
        <v>240</v>
      </c>
      <c r="AW708" s="202" t="s">
        <v>871</v>
      </c>
      <c r="AX708" s="202" t="s">
        <v>857</v>
      </c>
      <c r="AY708" s="204" t="s">
        <v>858</v>
      </c>
    </row>
    <row r="709" spans="2:65" s="202" customFormat="1" ht="11.25" x14ac:dyDescent="0.25">
      <c r="B709" s="203"/>
      <c r="D709" s="196" t="s">
        <v>869</v>
      </c>
      <c r="E709" s="204" t="s">
        <v>792</v>
      </c>
      <c r="F709" s="205" t="s">
        <v>6537</v>
      </c>
      <c r="H709" s="206">
        <v>6.2</v>
      </c>
      <c r="L709" s="203"/>
      <c r="M709" s="207"/>
      <c r="T709" s="208"/>
      <c r="AT709" s="204" t="s">
        <v>869</v>
      </c>
      <c r="AU709" s="204" t="s">
        <v>240</v>
      </c>
      <c r="AV709" s="202" t="s">
        <v>240</v>
      </c>
      <c r="AW709" s="202" t="s">
        <v>871</v>
      </c>
      <c r="AX709" s="202" t="s">
        <v>857</v>
      </c>
      <c r="AY709" s="204" t="s">
        <v>858</v>
      </c>
    </row>
    <row r="710" spans="2:65" s="119" customFormat="1" ht="24.2" customHeight="1" x14ac:dyDescent="0.25">
      <c r="B710" s="120"/>
      <c r="C710" s="418" t="s">
        <v>1830</v>
      </c>
      <c r="D710" s="418" t="s">
        <v>512</v>
      </c>
      <c r="E710" s="419" t="s">
        <v>2339</v>
      </c>
      <c r="F710" s="420" t="s">
        <v>2340</v>
      </c>
      <c r="G710" s="421" t="s">
        <v>85</v>
      </c>
      <c r="H710" s="422">
        <v>50.78</v>
      </c>
      <c r="I710" s="423"/>
      <c r="J710" s="423">
        <f>ROUND(I710*H710,2)</f>
        <v>0</v>
      </c>
      <c r="K710" s="420" t="s">
        <v>862</v>
      </c>
      <c r="L710" s="120"/>
      <c r="M710" s="190" t="s">
        <v>792</v>
      </c>
      <c r="N710" s="191" t="s">
        <v>809</v>
      </c>
      <c r="O710" s="192">
        <v>0.15</v>
      </c>
      <c r="P710" s="192">
        <f>O710*H710</f>
        <v>7.617</v>
      </c>
      <c r="Q710" s="192">
        <v>6.9999999999999994E-5</v>
      </c>
      <c r="R710" s="192">
        <f>Q710*H710</f>
        <v>3.5545999999999998E-3</v>
      </c>
      <c r="S710" s="192">
        <v>0</v>
      </c>
      <c r="T710" s="193">
        <f>S710*H710</f>
        <v>0</v>
      </c>
      <c r="AR710" s="194" t="s">
        <v>955</v>
      </c>
      <c r="AT710" s="194" t="s">
        <v>512</v>
      </c>
      <c r="AU710" s="194" t="s">
        <v>240</v>
      </c>
      <c r="AY710" s="112" t="s">
        <v>858</v>
      </c>
      <c r="BE710" s="195">
        <f>IF(N710="základní",J710,0)</f>
        <v>0</v>
      </c>
      <c r="BF710" s="195">
        <f>IF(N710="snížená",J710,0)</f>
        <v>0</v>
      </c>
      <c r="BG710" s="195">
        <f>IF(N710="zákl. přenesená",J710,0)</f>
        <v>0</v>
      </c>
      <c r="BH710" s="195">
        <f>IF(N710="sníž. přenesená",J710,0)</f>
        <v>0</v>
      </c>
      <c r="BI710" s="195">
        <f>IF(N710="nulová",J710,0)</f>
        <v>0</v>
      </c>
      <c r="BJ710" s="112" t="s">
        <v>544</v>
      </c>
      <c r="BK710" s="195">
        <f>ROUND(I710*H710,2)</f>
        <v>0</v>
      </c>
      <c r="BL710" s="112" t="s">
        <v>955</v>
      </c>
      <c r="BM710" s="194" t="s">
        <v>4135</v>
      </c>
    </row>
    <row r="711" spans="2:65" s="119" customFormat="1" ht="19.5" x14ac:dyDescent="0.25">
      <c r="B711" s="120"/>
      <c r="D711" s="196" t="s">
        <v>865</v>
      </c>
      <c r="F711" s="197" t="s">
        <v>2342</v>
      </c>
      <c r="L711" s="120"/>
      <c r="M711" s="198"/>
      <c r="T711" s="199"/>
      <c r="AT711" s="112" t="s">
        <v>865</v>
      </c>
      <c r="AU711" s="112" t="s">
        <v>240</v>
      </c>
    </row>
    <row r="712" spans="2:65" s="119" customFormat="1" x14ac:dyDescent="0.25">
      <c r="B712" s="120"/>
      <c r="D712" s="200" t="s">
        <v>867</v>
      </c>
      <c r="F712" s="472" t="s">
        <v>2343</v>
      </c>
      <c r="L712" s="120"/>
      <c r="M712" s="198"/>
      <c r="T712" s="199"/>
      <c r="AT712" s="112" t="s">
        <v>867</v>
      </c>
      <c r="AU712" s="112" t="s">
        <v>240</v>
      </c>
    </row>
    <row r="713" spans="2:65" s="202" customFormat="1" ht="11.25" x14ac:dyDescent="0.25">
      <c r="B713" s="203"/>
      <c r="D713" s="196" t="s">
        <v>869</v>
      </c>
      <c r="E713" s="204" t="s">
        <v>792</v>
      </c>
      <c r="F713" s="205" t="s">
        <v>4133</v>
      </c>
      <c r="H713" s="206">
        <v>7.6</v>
      </c>
      <c r="L713" s="203"/>
      <c r="M713" s="207"/>
      <c r="T713" s="208"/>
      <c r="AT713" s="204" t="s">
        <v>869</v>
      </c>
      <c r="AU713" s="204" t="s">
        <v>240</v>
      </c>
      <c r="AV713" s="202" t="s">
        <v>240</v>
      </c>
      <c r="AW713" s="202" t="s">
        <v>871</v>
      </c>
      <c r="AX713" s="202" t="s">
        <v>857</v>
      </c>
      <c r="AY713" s="204" t="s">
        <v>858</v>
      </c>
    </row>
    <row r="714" spans="2:65" s="202" customFormat="1" ht="11.25" x14ac:dyDescent="0.25">
      <c r="B714" s="203"/>
      <c r="D714" s="196" t="s">
        <v>869</v>
      </c>
      <c r="E714" s="204" t="s">
        <v>792</v>
      </c>
      <c r="F714" s="205" t="s">
        <v>4134</v>
      </c>
      <c r="H714" s="206">
        <v>9.1</v>
      </c>
      <c r="L714" s="203"/>
      <c r="M714" s="207"/>
      <c r="T714" s="208"/>
      <c r="AT714" s="204" t="s">
        <v>869</v>
      </c>
      <c r="AU714" s="204" t="s">
        <v>240</v>
      </c>
      <c r="AV714" s="202" t="s">
        <v>240</v>
      </c>
      <c r="AW714" s="202" t="s">
        <v>871</v>
      </c>
      <c r="AX714" s="202" t="s">
        <v>857</v>
      </c>
      <c r="AY714" s="204" t="s">
        <v>858</v>
      </c>
    </row>
    <row r="715" spans="2:65" s="202" customFormat="1" ht="11.25" x14ac:dyDescent="0.25">
      <c r="B715" s="203"/>
      <c r="D715" s="196" t="s">
        <v>869</v>
      </c>
      <c r="E715" s="204" t="s">
        <v>792</v>
      </c>
      <c r="F715" s="205" t="s">
        <v>6534</v>
      </c>
      <c r="H715" s="206">
        <v>8.14</v>
      </c>
      <c r="L715" s="203"/>
      <c r="M715" s="207"/>
      <c r="T715" s="208"/>
      <c r="AT715" s="204" t="s">
        <v>869</v>
      </c>
      <c r="AU715" s="204" t="s">
        <v>240</v>
      </c>
      <c r="AV715" s="202" t="s">
        <v>240</v>
      </c>
      <c r="AW715" s="202" t="s">
        <v>871</v>
      </c>
      <c r="AX715" s="202" t="s">
        <v>857</v>
      </c>
      <c r="AY715" s="204" t="s">
        <v>858</v>
      </c>
    </row>
    <row r="716" spans="2:65" s="202" customFormat="1" ht="11.25" x14ac:dyDescent="0.25">
      <c r="B716" s="203"/>
      <c r="D716" s="196" t="s">
        <v>869</v>
      </c>
      <c r="E716" s="204" t="s">
        <v>792</v>
      </c>
      <c r="F716" s="205" t="s">
        <v>6535</v>
      </c>
      <c r="H716" s="206">
        <v>9.74</v>
      </c>
      <c r="L716" s="203"/>
      <c r="M716" s="207"/>
      <c r="T716" s="208"/>
      <c r="AT716" s="204" t="s">
        <v>869</v>
      </c>
      <c r="AU716" s="204" t="s">
        <v>240</v>
      </c>
      <c r="AV716" s="202" t="s">
        <v>240</v>
      </c>
      <c r="AW716" s="202" t="s">
        <v>871</v>
      </c>
      <c r="AX716" s="202" t="s">
        <v>857</v>
      </c>
      <c r="AY716" s="204" t="s">
        <v>858</v>
      </c>
    </row>
    <row r="717" spans="2:65" s="202" customFormat="1" ht="11.25" x14ac:dyDescent="0.25">
      <c r="B717" s="203"/>
      <c r="D717" s="196" t="s">
        <v>869</v>
      </c>
      <c r="E717" s="204" t="s">
        <v>792</v>
      </c>
      <c r="F717" s="205" t="s">
        <v>6536</v>
      </c>
      <c r="H717" s="206">
        <v>10</v>
      </c>
      <c r="L717" s="203"/>
      <c r="M717" s="207"/>
      <c r="T717" s="208"/>
      <c r="AT717" s="204" t="s">
        <v>869</v>
      </c>
      <c r="AU717" s="204" t="s">
        <v>240</v>
      </c>
      <c r="AV717" s="202" t="s">
        <v>240</v>
      </c>
      <c r="AW717" s="202" t="s">
        <v>871</v>
      </c>
      <c r="AX717" s="202" t="s">
        <v>857</v>
      </c>
      <c r="AY717" s="204" t="s">
        <v>858</v>
      </c>
    </row>
    <row r="718" spans="2:65" s="202" customFormat="1" ht="11.25" x14ac:dyDescent="0.25">
      <c r="B718" s="203"/>
      <c r="D718" s="196" t="s">
        <v>869</v>
      </c>
      <c r="E718" s="204" t="s">
        <v>792</v>
      </c>
      <c r="F718" s="205" t="s">
        <v>6537</v>
      </c>
      <c r="H718" s="206">
        <v>6.2</v>
      </c>
      <c r="L718" s="203"/>
      <c r="M718" s="207"/>
      <c r="T718" s="208"/>
      <c r="AT718" s="204" t="s">
        <v>869</v>
      </c>
      <c r="AU718" s="204" t="s">
        <v>240</v>
      </c>
      <c r="AV718" s="202" t="s">
        <v>240</v>
      </c>
      <c r="AW718" s="202" t="s">
        <v>871</v>
      </c>
      <c r="AX718" s="202" t="s">
        <v>857</v>
      </c>
      <c r="AY718" s="204" t="s">
        <v>858</v>
      </c>
    </row>
    <row r="719" spans="2:65" s="119" customFormat="1" ht="44.25" customHeight="1" x14ac:dyDescent="0.25">
      <c r="B719" s="120"/>
      <c r="C719" s="418" t="s">
        <v>1836</v>
      </c>
      <c r="D719" s="418" t="s">
        <v>512</v>
      </c>
      <c r="E719" s="419" t="s">
        <v>6538</v>
      </c>
      <c r="F719" s="420" t="s">
        <v>6539</v>
      </c>
      <c r="G719" s="421" t="s">
        <v>67</v>
      </c>
      <c r="H719" s="422">
        <v>2</v>
      </c>
      <c r="I719" s="423"/>
      <c r="J719" s="423">
        <f>ROUND(I719*H719,2)</f>
        <v>0</v>
      </c>
      <c r="K719" s="420" t="s">
        <v>792</v>
      </c>
      <c r="L719" s="120"/>
      <c r="M719" s="190" t="s">
        <v>792</v>
      </c>
      <c r="N719" s="191" t="s">
        <v>809</v>
      </c>
      <c r="O719" s="192">
        <v>0.42799999999999999</v>
      </c>
      <c r="P719" s="192">
        <f>O719*H719</f>
        <v>0.85599999999999998</v>
      </c>
      <c r="Q719" s="192">
        <v>0</v>
      </c>
      <c r="R719" s="192">
        <f>Q719*H719</f>
        <v>0</v>
      </c>
      <c r="S719" s="192">
        <v>0</v>
      </c>
      <c r="T719" s="193">
        <f>S719*H719</f>
        <v>0</v>
      </c>
      <c r="AR719" s="194" t="s">
        <v>955</v>
      </c>
      <c r="AT719" s="194" t="s">
        <v>512</v>
      </c>
      <c r="AU719" s="194" t="s">
        <v>240</v>
      </c>
      <c r="AY719" s="112" t="s">
        <v>858</v>
      </c>
      <c r="BE719" s="195">
        <f>IF(N719="základní",J719,0)</f>
        <v>0</v>
      </c>
      <c r="BF719" s="195">
        <f>IF(N719="snížená",J719,0)</f>
        <v>0</v>
      </c>
      <c r="BG719" s="195">
        <f>IF(N719="zákl. přenesená",J719,0)</f>
        <v>0</v>
      </c>
      <c r="BH719" s="195">
        <f>IF(N719="sníž. přenesená",J719,0)</f>
        <v>0</v>
      </c>
      <c r="BI719" s="195">
        <f>IF(N719="nulová",J719,0)</f>
        <v>0</v>
      </c>
      <c r="BJ719" s="112" t="s">
        <v>544</v>
      </c>
      <c r="BK719" s="195">
        <f>ROUND(I719*H719,2)</f>
        <v>0</v>
      </c>
      <c r="BL719" s="112" t="s">
        <v>955</v>
      </c>
      <c r="BM719" s="194" t="s">
        <v>6540</v>
      </c>
    </row>
    <row r="720" spans="2:65" s="119" customFormat="1" ht="29.25" x14ac:dyDescent="0.25">
      <c r="B720" s="120"/>
      <c r="D720" s="196" t="s">
        <v>865</v>
      </c>
      <c r="F720" s="197" t="s">
        <v>6539</v>
      </c>
      <c r="L720" s="120"/>
      <c r="M720" s="198"/>
      <c r="T720" s="199"/>
      <c r="AT720" s="112" t="s">
        <v>865</v>
      </c>
      <c r="AU720" s="112" t="s">
        <v>240</v>
      </c>
    </row>
    <row r="721" spans="2:65" s="119" customFormat="1" ht="44.25" customHeight="1" x14ac:dyDescent="0.25">
      <c r="B721" s="120"/>
      <c r="C721" s="418" t="s">
        <v>1842</v>
      </c>
      <c r="D721" s="418" t="s">
        <v>512</v>
      </c>
      <c r="E721" s="419" t="s">
        <v>6541</v>
      </c>
      <c r="F721" s="420" t="s">
        <v>6542</v>
      </c>
      <c r="G721" s="421" t="s">
        <v>67</v>
      </c>
      <c r="H721" s="422">
        <v>1</v>
      </c>
      <c r="I721" s="423"/>
      <c r="J721" s="423">
        <f>ROUND(I721*H721,2)</f>
        <v>0</v>
      </c>
      <c r="K721" s="420" t="s">
        <v>792</v>
      </c>
      <c r="L721" s="120"/>
      <c r="M721" s="190" t="s">
        <v>792</v>
      </c>
      <c r="N721" s="191" t="s">
        <v>809</v>
      </c>
      <c r="O721" s="192">
        <v>0.42799999999999999</v>
      </c>
      <c r="P721" s="192">
        <f>O721*H721</f>
        <v>0.42799999999999999</v>
      </c>
      <c r="Q721" s="192">
        <v>0</v>
      </c>
      <c r="R721" s="192">
        <f>Q721*H721</f>
        <v>0</v>
      </c>
      <c r="S721" s="192">
        <v>0</v>
      </c>
      <c r="T721" s="193">
        <f>S721*H721</f>
        <v>0</v>
      </c>
      <c r="AR721" s="194" t="s">
        <v>955</v>
      </c>
      <c r="AT721" s="194" t="s">
        <v>512</v>
      </c>
      <c r="AU721" s="194" t="s">
        <v>240</v>
      </c>
      <c r="AY721" s="112" t="s">
        <v>858</v>
      </c>
      <c r="BE721" s="195">
        <f>IF(N721="základní",J721,0)</f>
        <v>0</v>
      </c>
      <c r="BF721" s="195">
        <f>IF(N721="snížená",J721,0)</f>
        <v>0</v>
      </c>
      <c r="BG721" s="195">
        <f>IF(N721="zákl. přenesená",J721,0)</f>
        <v>0</v>
      </c>
      <c r="BH721" s="195">
        <f>IF(N721="sníž. přenesená",J721,0)</f>
        <v>0</v>
      </c>
      <c r="BI721" s="195">
        <f>IF(N721="nulová",J721,0)</f>
        <v>0</v>
      </c>
      <c r="BJ721" s="112" t="s">
        <v>544</v>
      </c>
      <c r="BK721" s="195">
        <f>ROUND(I721*H721,2)</f>
        <v>0</v>
      </c>
      <c r="BL721" s="112" t="s">
        <v>955</v>
      </c>
      <c r="BM721" s="194" t="s">
        <v>6543</v>
      </c>
    </row>
    <row r="722" spans="2:65" s="119" customFormat="1" ht="29.25" x14ac:dyDescent="0.25">
      <c r="B722" s="120"/>
      <c r="D722" s="196" t="s">
        <v>865</v>
      </c>
      <c r="F722" s="197" t="s">
        <v>6542</v>
      </c>
      <c r="L722" s="120"/>
      <c r="M722" s="198"/>
      <c r="T722" s="199"/>
      <c r="AT722" s="112" t="s">
        <v>865</v>
      </c>
      <c r="AU722" s="112" t="s">
        <v>240</v>
      </c>
    </row>
    <row r="723" spans="2:65" s="119" customFormat="1" ht="49.15" customHeight="1" x14ac:dyDescent="0.25">
      <c r="B723" s="120"/>
      <c r="C723" s="418" t="s">
        <v>1848</v>
      </c>
      <c r="D723" s="418" t="s">
        <v>512</v>
      </c>
      <c r="E723" s="419" t="s">
        <v>6544</v>
      </c>
      <c r="F723" s="420" t="s">
        <v>6545</v>
      </c>
      <c r="G723" s="421" t="s">
        <v>67</v>
      </c>
      <c r="H723" s="422">
        <v>1</v>
      </c>
      <c r="I723" s="423"/>
      <c r="J723" s="423">
        <f>ROUND(I723*H723,2)</f>
        <v>0</v>
      </c>
      <c r="K723" s="420" t="s">
        <v>792</v>
      </c>
      <c r="L723" s="120"/>
      <c r="M723" s="190" t="s">
        <v>792</v>
      </c>
      <c r="N723" s="191" t="s">
        <v>809</v>
      </c>
      <c r="O723" s="192">
        <v>0.42799999999999999</v>
      </c>
      <c r="P723" s="192">
        <f>O723*H723</f>
        <v>0.42799999999999999</v>
      </c>
      <c r="Q723" s="192">
        <v>0</v>
      </c>
      <c r="R723" s="192">
        <f>Q723*H723</f>
        <v>0</v>
      </c>
      <c r="S723" s="192">
        <v>0</v>
      </c>
      <c r="T723" s="193">
        <f>S723*H723</f>
        <v>0</v>
      </c>
      <c r="AR723" s="194" t="s">
        <v>955</v>
      </c>
      <c r="AT723" s="194" t="s">
        <v>512</v>
      </c>
      <c r="AU723" s="194" t="s">
        <v>240</v>
      </c>
      <c r="AY723" s="112" t="s">
        <v>858</v>
      </c>
      <c r="BE723" s="195">
        <f>IF(N723="základní",J723,0)</f>
        <v>0</v>
      </c>
      <c r="BF723" s="195">
        <f>IF(N723="snížená",J723,0)</f>
        <v>0</v>
      </c>
      <c r="BG723" s="195">
        <f>IF(N723="zákl. přenesená",J723,0)</f>
        <v>0</v>
      </c>
      <c r="BH723" s="195">
        <f>IF(N723="sníž. přenesená",J723,0)</f>
        <v>0</v>
      </c>
      <c r="BI723" s="195">
        <f>IF(N723="nulová",J723,0)</f>
        <v>0</v>
      </c>
      <c r="BJ723" s="112" t="s">
        <v>544</v>
      </c>
      <c r="BK723" s="195">
        <f>ROUND(I723*H723,2)</f>
        <v>0</v>
      </c>
      <c r="BL723" s="112" t="s">
        <v>955</v>
      </c>
      <c r="BM723" s="194" t="s">
        <v>6546</v>
      </c>
    </row>
    <row r="724" spans="2:65" s="119" customFormat="1" ht="29.25" x14ac:dyDescent="0.25">
      <c r="B724" s="120"/>
      <c r="D724" s="196" t="s">
        <v>865</v>
      </c>
      <c r="F724" s="197" t="s">
        <v>6545</v>
      </c>
      <c r="L724" s="120"/>
      <c r="M724" s="198"/>
      <c r="T724" s="199"/>
      <c r="AT724" s="112" t="s">
        <v>865</v>
      </c>
      <c r="AU724" s="112" t="s">
        <v>240</v>
      </c>
    </row>
    <row r="725" spans="2:65" s="119" customFormat="1" ht="49.15" customHeight="1" x14ac:dyDescent="0.25">
      <c r="B725" s="120"/>
      <c r="C725" s="418" t="s">
        <v>1852</v>
      </c>
      <c r="D725" s="418" t="s">
        <v>512</v>
      </c>
      <c r="E725" s="419" t="s">
        <v>6547</v>
      </c>
      <c r="F725" s="420" t="s">
        <v>6548</v>
      </c>
      <c r="G725" s="421" t="s">
        <v>67</v>
      </c>
      <c r="H725" s="422">
        <v>1</v>
      </c>
      <c r="I725" s="423"/>
      <c r="J725" s="423">
        <f>ROUND(I725*H725,2)</f>
        <v>0</v>
      </c>
      <c r="K725" s="420" t="s">
        <v>792</v>
      </c>
      <c r="L725" s="120"/>
      <c r="M725" s="190" t="s">
        <v>792</v>
      </c>
      <c r="N725" s="191" t="s">
        <v>809</v>
      </c>
      <c r="O725" s="192">
        <v>0.42799999999999999</v>
      </c>
      <c r="P725" s="192">
        <f>O725*H725</f>
        <v>0.42799999999999999</v>
      </c>
      <c r="Q725" s="192">
        <v>0</v>
      </c>
      <c r="R725" s="192">
        <f>Q725*H725</f>
        <v>0</v>
      </c>
      <c r="S725" s="192">
        <v>0</v>
      </c>
      <c r="T725" s="193">
        <f>S725*H725</f>
        <v>0</v>
      </c>
      <c r="AR725" s="194" t="s">
        <v>955</v>
      </c>
      <c r="AT725" s="194" t="s">
        <v>512</v>
      </c>
      <c r="AU725" s="194" t="s">
        <v>240</v>
      </c>
      <c r="AY725" s="112" t="s">
        <v>858</v>
      </c>
      <c r="BE725" s="195">
        <f>IF(N725="základní",J725,0)</f>
        <v>0</v>
      </c>
      <c r="BF725" s="195">
        <f>IF(N725="snížená",J725,0)</f>
        <v>0</v>
      </c>
      <c r="BG725" s="195">
        <f>IF(N725="zákl. přenesená",J725,0)</f>
        <v>0</v>
      </c>
      <c r="BH725" s="195">
        <f>IF(N725="sníž. přenesená",J725,0)</f>
        <v>0</v>
      </c>
      <c r="BI725" s="195">
        <f>IF(N725="nulová",J725,0)</f>
        <v>0</v>
      </c>
      <c r="BJ725" s="112" t="s">
        <v>544</v>
      </c>
      <c r="BK725" s="195">
        <f>ROUND(I725*H725,2)</f>
        <v>0</v>
      </c>
      <c r="BL725" s="112" t="s">
        <v>955</v>
      </c>
      <c r="BM725" s="194" t="s">
        <v>6549</v>
      </c>
    </row>
    <row r="726" spans="2:65" s="119" customFormat="1" ht="29.25" x14ac:dyDescent="0.25">
      <c r="B726" s="120"/>
      <c r="D726" s="196" t="s">
        <v>865</v>
      </c>
      <c r="F726" s="197" t="s">
        <v>6548</v>
      </c>
      <c r="L726" s="120"/>
      <c r="M726" s="198"/>
      <c r="T726" s="199"/>
      <c r="AT726" s="112" t="s">
        <v>865</v>
      </c>
      <c r="AU726" s="112" t="s">
        <v>240</v>
      </c>
    </row>
    <row r="727" spans="2:65" s="119" customFormat="1" ht="24.2" customHeight="1" x14ac:dyDescent="0.25">
      <c r="B727" s="120"/>
      <c r="C727" s="418" t="s">
        <v>1856</v>
      </c>
      <c r="D727" s="418" t="s">
        <v>512</v>
      </c>
      <c r="E727" s="419" t="s">
        <v>209</v>
      </c>
      <c r="F727" s="420" t="s">
        <v>3615</v>
      </c>
      <c r="G727" s="421" t="s">
        <v>67</v>
      </c>
      <c r="H727" s="422">
        <v>1</v>
      </c>
      <c r="I727" s="423"/>
      <c r="J727" s="423">
        <f>ROUND(I727*H727,2)</f>
        <v>0</v>
      </c>
      <c r="K727" s="420" t="s">
        <v>862</v>
      </c>
      <c r="L727" s="120"/>
      <c r="M727" s="190" t="s">
        <v>792</v>
      </c>
      <c r="N727" s="191" t="s">
        <v>809</v>
      </c>
      <c r="O727" s="192">
        <v>9.1</v>
      </c>
      <c r="P727" s="192">
        <f>O727*H727</f>
        <v>9.1</v>
      </c>
      <c r="Q727" s="192">
        <v>0</v>
      </c>
      <c r="R727" s="192">
        <f>Q727*H727</f>
        <v>0</v>
      </c>
      <c r="S727" s="192">
        <v>0</v>
      </c>
      <c r="T727" s="193">
        <f>S727*H727</f>
        <v>0</v>
      </c>
      <c r="AR727" s="194" t="s">
        <v>955</v>
      </c>
      <c r="AT727" s="194" t="s">
        <v>512</v>
      </c>
      <c r="AU727" s="194" t="s">
        <v>240</v>
      </c>
      <c r="AY727" s="112" t="s">
        <v>858</v>
      </c>
      <c r="BE727" s="195">
        <f>IF(N727="základní",J727,0)</f>
        <v>0</v>
      </c>
      <c r="BF727" s="195">
        <f>IF(N727="snížená",J727,0)</f>
        <v>0</v>
      </c>
      <c r="BG727" s="195">
        <f>IF(N727="zákl. přenesená",J727,0)</f>
        <v>0</v>
      </c>
      <c r="BH727" s="195">
        <f>IF(N727="sníž. přenesená",J727,0)</f>
        <v>0</v>
      </c>
      <c r="BI727" s="195">
        <f>IF(N727="nulová",J727,0)</f>
        <v>0</v>
      </c>
      <c r="BJ727" s="112" t="s">
        <v>544</v>
      </c>
      <c r="BK727" s="195">
        <f>ROUND(I727*H727,2)</f>
        <v>0</v>
      </c>
      <c r="BL727" s="112" t="s">
        <v>955</v>
      </c>
      <c r="BM727" s="194" t="s">
        <v>4136</v>
      </c>
    </row>
    <row r="728" spans="2:65" s="119" customFormat="1" ht="19.5" x14ac:dyDescent="0.25">
      <c r="B728" s="120"/>
      <c r="D728" s="196" t="s">
        <v>865</v>
      </c>
      <c r="F728" s="197" t="s">
        <v>3615</v>
      </c>
      <c r="L728" s="120"/>
      <c r="M728" s="198"/>
      <c r="T728" s="199"/>
      <c r="AT728" s="112" t="s">
        <v>865</v>
      </c>
      <c r="AU728" s="112" t="s">
        <v>240</v>
      </c>
    </row>
    <row r="729" spans="2:65" s="119" customFormat="1" x14ac:dyDescent="0.25">
      <c r="B729" s="120"/>
      <c r="D729" s="200" t="s">
        <v>867</v>
      </c>
      <c r="F729" s="472" t="s">
        <v>3617</v>
      </c>
      <c r="L729" s="120"/>
      <c r="M729" s="198"/>
      <c r="T729" s="199"/>
      <c r="AT729" s="112" t="s">
        <v>867</v>
      </c>
      <c r="AU729" s="112" t="s">
        <v>240</v>
      </c>
    </row>
    <row r="730" spans="2:65" s="202" customFormat="1" ht="11.25" x14ac:dyDescent="0.25">
      <c r="B730" s="203"/>
      <c r="D730" s="196" t="s">
        <v>869</v>
      </c>
      <c r="E730" s="204" t="s">
        <v>792</v>
      </c>
      <c r="F730" s="205" t="s">
        <v>4137</v>
      </c>
      <c r="H730" s="206">
        <v>1</v>
      </c>
      <c r="L730" s="203"/>
      <c r="M730" s="207"/>
      <c r="T730" s="208"/>
      <c r="AT730" s="204" t="s">
        <v>869</v>
      </c>
      <c r="AU730" s="204" t="s">
        <v>240</v>
      </c>
      <c r="AV730" s="202" t="s">
        <v>240</v>
      </c>
      <c r="AW730" s="202" t="s">
        <v>871</v>
      </c>
      <c r="AX730" s="202" t="s">
        <v>857</v>
      </c>
      <c r="AY730" s="204" t="s">
        <v>858</v>
      </c>
    </row>
    <row r="731" spans="2:65" s="119" customFormat="1" ht="33" customHeight="1" x14ac:dyDescent="0.25">
      <c r="B731" s="120"/>
      <c r="C731" s="432" t="s">
        <v>1863</v>
      </c>
      <c r="D731" s="432" t="s">
        <v>932</v>
      </c>
      <c r="E731" s="433" t="s">
        <v>2352</v>
      </c>
      <c r="F731" s="434" t="s">
        <v>3619</v>
      </c>
      <c r="G731" s="435" t="s">
        <v>66</v>
      </c>
      <c r="H731" s="436">
        <v>2.8929999999999998</v>
      </c>
      <c r="I731" s="437"/>
      <c r="J731" s="437">
        <f>ROUND(I731*H731,2)</f>
        <v>0</v>
      </c>
      <c r="K731" s="434" t="s">
        <v>792</v>
      </c>
      <c r="L731" s="215"/>
      <c r="M731" s="216" t="s">
        <v>792</v>
      </c>
      <c r="N731" s="217" t="s">
        <v>809</v>
      </c>
      <c r="O731" s="192">
        <v>0</v>
      </c>
      <c r="P731" s="192">
        <f>O731*H731</f>
        <v>0</v>
      </c>
      <c r="Q731" s="192">
        <v>1.908E-2</v>
      </c>
      <c r="R731" s="192">
        <f>Q731*H731</f>
        <v>5.5198439999999994E-2</v>
      </c>
      <c r="S731" s="192">
        <v>0</v>
      </c>
      <c r="T731" s="193">
        <f>S731*H731</f>
        <v>0</v>
      </c>
      <c r="AR731" s="194" t="s">
        <v>1063</v>
      </c>
      <c r="AT731" s="194" t="s">
        <v>932</v>
      </c>
      <c r="AU731" s="194" t="s">
        <v>240</v>
      </c>
      <c r="AY731" s="112" t="s">
        <v>858</v>
      </c>
      <c r="BE731" s="195">
        <f>IF(N731="základní",J731,0)</f>
        <v>0</v>
      </c>
      <c r="BF731" s="195">
        <f>IF(N731="snížená",J731,0)</f>
        <v>0</v>
      </c>
      <c r="BG731" s="195">
        <f>IF(N731="zákl. přenesená",J731,0)</f>
        <v>0</v>
      </c>
      <c r="BH731" s="195">
        <f>IF(N731="sníž. přenesená",J731,0)</f>
        <v>0</v>
      </c>
      <c r="BI731" s="195">
        <f>IF(N731="nulová",J731,0)</f>
        <v>0</v>
      </c>
      <c r="BJ731" s="112" t="s">
        <v>544</v>
      </c>
      <c r="BK731" s="195">
        <f>ROUND(I731*H731,2)</f>
        <v>0</v>
      </c>
      <c r="BL731" s="112" t="s">
        <v>955</v>
      </c>
      <c r="BM731" s="194" t="s">
        <v>4138</v>
      </c>
    </row>
    <row r="732" spans="2:65" s="119" customFormat="1" ht="19.5" x14ac:dyDescent="0.25">
      <c r="B732" s="120"/>
      <c r="D732" s="196" t="s">
        <v>865</v>
      </c>
      <c r="F732" s="197" t="s">
        <v>3619</v>
      </c>
      <c r="L732" s="120"/>
      <c r="M732" s="198"/>
      <c r="T732" s="199"/>
      <c r="AT732" s="112" t="s">
        <v>865</v>
      </c>
      <c r="AU732" s="112" t="s">
        <v>240</v>
      </c>
    </row>
    <row r="733" spans="2:65" s="119" customFormat="1" ht="19.5" x14ac:dyDescent="0.25">
      <c r="B733" s="120"/>
      <c r="D733" s="196" t="s">
        <v>1943</v>
      </c>
      <c r="F733" s="218" t="s">
        <v>2355</v>
      </c>
      <c r="L733" s="120"/>
      <c r="M733" s="198"/>
      <c r="T733" s="199"/>
      <c r="AT733" s="112" t="s">
        <v>1943</v>
      </c>
      <c r="AU733" s="112" t="s">
        <v>240</v>
      </c>
    </row>
    <row r="734" spans="2:65" s="202" customFormat="1" ht="11.25" x14ac:dyDescent="0.25">
      <c r="B734" s="203"/>
      <c r="D734" s="196" t="s">
        <v>869</v>
      </c>
      <c r="E734" s="204" t="s">
        <v>792</v>
      </c>
      <c r="F734" s="205" t="s">
        <v>6550</v>
      </c>
      <c r="H734" s="206">
        <v>2.8929999999999998</v>
      </c>
      <c r="L734" s="203"/>
      <c r="M734" s="207"/>
      <c r="T734" s="208"/>
      <c r="AT734" s="204" t="s">
        <v>869</v>
      </c>
      <c r="AU734" s="204" t="s">
        <v>240</v>
      </c>
      <c r="AV734" s="202" t="s">
        <v>240</v>
      </c>
      <c r="AW734" s="202" t="s">
        <v>871</v>
      </c>
      <c r="AX734" s="202" t="s">
        <v>857</v>
      </c>
      <c r="AY734" s="204" t="s">
        <v>858</v>
      </c>
    </row>
    <row r="735" spans="2:65" s="119" customFormat="1" ht="37.9" customHeight="1" x14ac:dyDescent="0.25">
      <c r="B735" s="120"/>
      <c r="C735" s="418" t="s">
        <v>1869</v>
      </c>
      <c r="D735" s="418" t="s">
        <v>512</v>
      </c>
      <c r="E735" s="419" t="s">
        <v>4139</v>
      </c>
      <c r="F735" s="420" t="s">
        <v>4140</v>
      </c>
      <c r="G735" s="421" t="s">
        <v>67</v>
      </c>
      <c r="H735" s="422">
        <v>1</v>
      </c>
      <c r="I735" s="423"/>
      <c r="J735" s="423">
        <f>ROUND(I735*H735,2)</f>
        <v>0</v>
      </c>
      <c r="K735" s="420" t="s">
        <v>862</v>
      </c>
      <c r="L735" s="120"/>
      <c r="M735" s="190" t="s">
        <v>792</v>
      </c>
      <c r="N735" s="191" t="s">
        <v>809</v>
      </c>
      <c r="O735" s="192">
        <v>10.29</v>
      </c>
      <c r="P735" s="192">
        <f>O735*H735</f>
        <v>10.29</v>
      </c>
      <c r="Q735" s="192">
        <v>0</v>
      </c>
      <c r="R735" s="192">
        <f>Q735*H735</f>
        <v>0</v>
      </c>
      <c r="S735" s="192">
        <v>0</v>
      </c>
      <c r="T735" s="193">
        <f>S735*H735</f>
        <v>0</v>
      </c>
      <c r="AR735" s="194" t="s">
        <v>955</v>
      </c>
      <c r="AT735" s="194" t="s">
        <v>512</v>
      </c>
      <c r="AU735" s="194" t="s">
        <v>240</v>
      </c>
      <c r="AY735" s="112" t="s">
        <v>858</v>
      </c>
      <c r="BE735" s="195">
        <f>IF(N735="základní",J735,0)</f>
        <v>0</v>
      </c>
      <c r="BF735" s="195">
        <f>IF(N735="snížená",J735,0)</f>
        <v>0</v>
      </c>
      <c r="BG735" s="195">
        <f>IF(N735="zákl. přenesená",J735,0)</f>
        <v>0</v>
      </c>
      <c r="BH735" s="195">
        <f>IF(N735="sníž. přenesená",J735,0)</f>
        <v>0</v>
      </c>
      <c r="BI735" s="195">
        <f>IF(N735="nulová",J735,0)</f>
        <v>0</v>
      </c>
      <c r="BJ735" s="112" t="s">
        <v>544</v>
      </c>
      <c r="BK735" s="195">
        <f>ROUND(I735*H735,2)</f>
        <v>0</v>
      </c>
      <c r="BL735" s="112" t="s">
        <v>955</v>
      </c>
      <c r="BM735" s="194" t="s">
        <v>4141</v>
      </c>
    </row>
    <row r="736" spans="2:65" s="119" customFormat="1" ht="19.5" x14ac:dyDescent="0.25">
      <c r="B736" s="120"/>
      <c r="D736" s="196" t="s">
        <v>865</v>
      </c>
      <c r="F736" s="197" t="s">
        <v>4140</v>
      </c>
      <c r="L736" s="120"/>
      <c r="M736" s="198"/>
      <c r="T736" s="199"/>
      <c r="AT736" s="112" t="s">
        <v>865</v>
      </c>
      <c r="AU736" s="112" t="s">
        <v>240</v>
      </c>
    </row>
    <row r="737" spans="2:65" s="119" customFormat="1" x14ac:dyDescent="0.25">
      <c r="B737" s="120"/>
      <c r="D737" s="200" t="s">
        <v>867</v>
      </c>
      <c r="F737" s="472" t="s">
        <v>4142</v>
      </c>
      <c r="L737" s="120"/>
      <c r="M737" s="198"/>
      <c r="T737" s="199"/>
      <c r="AT737" s="112" t="s">
        <v>867</v>
      </c>
      <c r="AU737" s="112" t="s">
        <v>240</v>
      </c>
    </row>
    <row r="738" spans="2:65" s="202" customFormat="1" ht="11.25" x14ac:dyDescent="0.25">
      <c r="B738" s="203"/>
      <c r="D738" s="196" t="s">
        <v>869</v>
      </c>
      <c r="E738" s="204" t="s">
        <v>792</v>
      </c>
      <c r="F738" s="205" t="s">
        <v>4143</v>
      </c>
      <c r="H738" s="206">
        <v>1</v>
      </c>
      <c r="L738" s="203"/>
      <c r="M738" s="207"/>
      <c r="T738" s="208"/>
      <c r="AT738" s="204" t="s">
        <v>869</v>
      </c>
      <c r="AU738" s="204" t="s">
        <v>240</v>
      </c>
      <c r="AV738" s="202" t="s">
        <v>240</v>
      </c>
      <c r="AW738" s="202" t="s">
        <v>871</v>
      </c>
      <c r="AX738" s="202" t="s">
        <v>857</v>
      </c>
      <c r="AY738" s="204" t="s">
        <v>858</v>
      </c>
    </row>
    <row r="739" spans="2:65" s="119" customFormat="1" ht="37.9" customHeight="1" x14ac:dyDescent="0.25">
      <c r="B739" s="120"/>
      <c r="C739" s="432" t="s">
        <v>1875</v>
      </c>
      <c r="D739" s="432" t="s">
        <v>932</v>
      </c>
      <c r="E739" s="433" t="s">
        <v>4144</v>
      </c>
      <c r="F739" s="434" t="s">
        <v>4145</v>
      </c>
      <c r="G739" s="435" t="s">
        <v>66</v>
      </c>
      <c r="H739" s="436">
        <v>4.8659999999999997</v>
      </c>
      <c r="I739" s="437"/>
      <c r="J739" s="437">
        <f>ROUND(I739*H739,2)</f>
        <v>0</v>
      </c>
      <c r="K739" s="434" t="s">
        <v>792</v>
      </c>
      <c r="L739" s="215"/>
      <c r="M739" s="216" t="s">
        <v>792</v>
      </c>
      <c r="N739" s="217" t="s">
        <v>809</v>
      </c>
      <c r="O739" s="192">
        <v>0</v>
      </c>
      <c r="P739" s="192">
        <f>O739*H739</f>
        <v>0</v>
      </c>
      <c r="Q739" s="192">
        <v>1.908E-2</v>
      </c>
      <c r="R739" s="192">
        <f>Q739*H739</f>
        <v>9.2843279999999986E-2</v>
      </c>
      <c r="S739" s="192">
        <v>0</v>
      </c>
      <c r="T739" s="193">
        <f>S739*H739</f>
        <v>0</v>
      </c>
      <c r="AR739" s="194" t="s">
        <v>1063</v>
      </c>
      <c r="AT739" s="194" t="s">
        <v>932</v>
      </c>
      <c r="AU739" s="194" t="s">
        <v>240</v>
      </c>
      <c r="AY739" s="112" t="s">
        <v>858</v>
      </c>
      <c r="BE739" s="195">
        <f>IF(N739="základní",J739,0)</f>
        <v>0</v>
      </c>
      <c r="BF739" s="195">
        <f>IF(N739="snížená",J739,0)</f>
        <v>0</v>
      </c>
      <c r="BG739" s="195">
        <f>IF(N739="zákl. přenesená",J739,0)</f>
        <v>0</v>
      </c>
      <c r="BH739" s="195">
        <f>IF(N739="sníž. přenesená",J739,0)</f>
        <v>0</v>
      </c>
      <c r="BI739" s="195">
        <f>IF(N739="nulová",J739,0)</f>
        <v>0</v>
      </c>
      <c r="BJ739" s="112" t="s">
        <v>544</v>
      </c>
      <c r="BK739" s="195">
        <f>ROUND(I739*H739,2)</f>
        <v>0</v>
      </c>
      <c r="BL739" s="112" t="s">
        <v>955</v>
      </c>
      <c r="BM739" s="194" t="s">
        <v>4146</v>
      </c>
    </row>
    <row r="740" spans="2:65" s="119" customFormat="1" ht="19.5" x14ac:dyDescent="0.25">
      <c r="B740" s="120"/>
      <c r="D740" s="196" t="s">
        <v>865</v>
      </c>
      <c r="F740" s="197" t="s">
        <v>3619</v>
      </c>
      <c r="L740" s="120"/>
      <c r="M740" s="198"/>
      <c r="T740" s="199"/>
      <c r="AT740" s="112" t="s">
        <v>865</v>
      </c>
      <c r="AU740" s="112" t="s">
        <v>240</v>
      </c>
    </row>
    <row r="741" spans="2:65" s="119" customFormat="1" ht="19.5" x14ac:dyDescent="0.25">
      <c r="B741" s="120"/>
      <c r="D741" s="196" t="s">
        <v>1943</v>
      </c>
      <c r="F741" s="218" t="s">
        <v>2355</v>
      </c>
      <c r="L741" s="120"/>
      <c r="M741" s="198"/>
      <c r="T741" s="199"/>
      <c r="AT741" s="112" t="s">
        <v>1943</v>
      </c>
      <c r="AU741" s="112" t="s">
        <v>240</v>
      </c>
    </row>
    <row r="742" spans="2:65" s="202" customFormat="1" ht="11.25" x14ac:dyDescent="0.25">
      <c r="B742" s="203"/>
      <c r="D742" s="196" t="s">
        <v>869</v>
      </c>
      <c r="E742" s="204" t="s">
        <v>792</v>
      </c>
      <c r="F742" s="205" t="s">
        <v>6551</v>
      </c>
      <c r="H742" s="206">
        <v>4.8659999999999997</v>
      </c>
      <c r="L742" s="203"/>
      <c r="M742" s="207"/>
      <c r="T742" s="208"/>
      <c r="AT742" s="204" t="s">
        <v>869</v>
      </c>
      <c r="AU742" s="204" t="s">
        <v>240</v>
      </c>
      <c r="AV742" s="202" t="s">
        <v>240</v>
      </c>
      <c r="AW742" s="202" t="s">
        <v>871</v>
      </c>
      <c r="AX742" s="202" t="s">
        <v>857</v>
      </c>
      <c r="AY742" s="204" t="s">
        <v>858</v>
      </c>
    </row>
    <row r="743" spans="2:65" s="119" customFormat="1" ht="24.2" customHeight="1" x14ac:dyDescent="0.25">
      <c r="B743" s="120"/>
      <c r="C743" s="418" t="s">
        <v>1881</v>
      </c>
      <c r="D743" s="418" t="s">
        <v>512</v>
      </c>
      <c r="E743" s="419" t="s">
        <v>3631</v>
      </c>
      <c r="F743" s="420" t="s">
        <v>3632</v>
      </c>
      <c r="G743" s="421" t="s">
        <v>66</v>
      </c>
      <c r="H743" s="422">
        <v>1</v>
      </c>
      <c r="I743" s="423"/>
      <c r="J743" s="423">
        <f>ROUND(I743*H743,2)</f>
        <v>0</v>
      </c>
      <c r="K743" s="420" t="s">
        <v>862</v>
      </c>
      <c r="L743" s="120"/>
      <c r="M743" s="190" t="s">
        <v>792</v>
      </c>
      <c r="N743" s="191" t="s">
        <v>809</v>
      </c>
      <c r="O743" s="192">
        <v>2.35</v>
      </c>
      <c r="P743" s="192">
        <f>O743*H743</f>
        <v>2.35</v>
      </c>
      <c r="Q743" s="192">
        <v>1.2E-4</v>
      </c>
      <c r="R743" s="192">
        <f>Q743*H743</f>
        <v>1.2E-4</v>
      </c>
      <c r="S743" s="192">
        <v>0</v>
      </c>
      <c r="T743" s="193">
        <f>S743*H743</f>
        <v>0</v>
      </c>
      <c r="AR743" s="194" t="s">
        <v>955</v>
      </c>
      <c r="AT743" s="194" t="s">
        <v>512</v>
      </c>
      <c r="AU743" s="194" t="s">
        <v>240</v>
      </c>
      <c r="AY743" s="112" t="s">
        <v>858</v>
      </c>
      <c r="BE743" s="195">
        <f>IF(N743="základní",J743,0)</f>
        <v>0</v>
      </c>
      <c r="BF743" s="195">
        <f>IF(N743="snížená",J743,0)</f>
        <v>0</v>
      </c>
      <c r="BG743" s="195">
        <f>IF(N743="zákl. přenesená",J743,0)</f>
        <v>0</v>
      </c>
      <c r="BH743" s="195">
        <f>IF(N743="sníž. přenesená",J743,0)</f>
        <v>0</v>
      </c>
      <c r="BI743" s="195">
        <f>IF(N743="nulová",J743,0)</f>
        <v>0</v>
      </c>
      <c r="BJ743" s="112" t="s">
        <v>544</v>
      </c>
      <c r="BK743" s="195">
        <f>ROUND(I743*H743,2)</f>
        <v>0</v>
      </c>
      <c r="BL743" s="112" t="s">
        <v>955</v>
      </c>
      <c r="BM743" s="194" t="s">
        <v>4147</v>
      </c>
    </row>
    <row r="744" spans="2:65" s="119" customFormat="1" ht="19.5" x14ac:dyDescent="0.25">
      <c r="B744" s="120"/>
      <c r="D744" s="196" t="s">
        <v>865</v>
      </c>
      <c r="F744" s="197" t="s">
        <v>3634</v>
      </c>
      <c r="L744" s="120"/>
      <c r="M744" s="198"/>
      <c r="T744" s="199"/>
      <c r="AT744" s="112" t="s">
        <v>865</v>
      </c>
      <c r="AU744" s="112" t="s">
        <v>240</v>
      </c>
    </row>
    <row r="745" spans="2:65" s="119" customFormat="1" x14ac:dyDescent="0.25">
      <c r="B745" s="120"/>
      <c r="D745" s="200" t="s">
        <v>867</v>
      </c>
      <c r="F745" s="472" t="s">
        <v>3635</v>
      </c>
      <c r="L745" s="120"/>
      <c r="M745" s="198"/>
      <c r="T745" s="199"/>
      <c r="AT745" s="112" t="s">
        <v>867</v>
      </c>
      <c r="AU745" s="112" t="s">
        <v>240</v>
      </c>
    </row>
    <row r="746" spans="2:65" s="202" customFormat="1" ht="11.25" x14ac:dyDescent="0.25">
      <c r="B746" s="203"/>
      <c r="D746" s="196" t="s">
        <v>869</v>
      </c>
      <c r="E746" s="204" t="s">
        <v>792</v>
      </c>
      <c r="F746" s="205" t="s">
        <v>4148</v>
      </c>
      <c r="H746" s="206">
        <v>1</v>
      </c>
      <c r="L746" s="203"/>
      <c r="M746" s="207"/>
      <c r="T746" s="208"/>
      <c r="AT746" s="204" t="s">
        <v>869</v>
      </c>
      <c r="AU746" s="204" t="s">
        <v>240</v>
      </c>
      <c r="AV746" s="202" t="s">
        <v>240</v>
      </c>
      <c r="AW746" s="202" t="s">
        <v>871</v>
      </c>
      <c r="AX746" s="202" t="s">
        <v>857</v>
      </c>
      <c r="AY746" s="204" t="s">
        <v>858</v>
      </c>
    </row>
    <row r="747" spans="2:65" s="119" customFormat="1" ht="16.5" customHeight="1" x14ac:dyDescent="0.25">
      <c r="B747" s="120"/>
      <c r="C747" s="432" t="s">
        <v>1887</v>
      </c>
      <c r="D747" s="432" t="s">
        <v>932</v>
      </c>
      <c r="E747" s="433" t="s">
        <v>3637</v>
      </c>
      <c r="F747" s="434" t="s">
        <v>3638</v>
      </c>
      <c r="G747" s="435" t="s">
        <v>67</v>
      </c>
      <c r="H747" s="436">
        <v>1</v>
      </c>
      <c r="I747" s="437"/>
      <c r="J747" s="437">
        <f>ROUND(I747*H747,2)</f>
        <v>0</v>
      </c>
      <c r="K747" s="434" t="s">
        <v>862</v>
      </c>
      <c r="L747" s="215"/>
      <c r="M747" s="216" t="s">
        <v>792</v>
      </c>
      <c r="N747" s="217" t="s">
        <v>809</v>
      </c>
      <c r="O747" s="192">
        <v>0</v>
      </c>
      <c r="P747" s="192">
        <f>O747*H747</f>
        <v>0</v>
      </c>
      <c r="Q747" s="192">
        <v>1.09E-3</v>
      </c>
      <c r="R747" s="192">
        <f>Q747*H747</f>
        <v>1.09E-3</v>
      </c>
      <c r="S747" s="192">
        <v>0</v>
      </c>
      <c r="T747" s="193">
        <f>S747*H747</f>
        <v>0</v>
      </c>
      <c r="AR747" s="194" t="s">
        <v>1063</v>
      </c>
      <c r="AT747" s="194" t="s">
        <v>932</v>
      </c>
      <c r="AU747" s="194" t="s">
        <v>240</v>
      </c>
      <c r="AY747" s="112" t="s">
        <v>858</v>
      </c>
      <c r="BE747" s="195">
        <f>IF(N747="základní",J747,0)</f>
        <v>0</v>
      </c>
      <c r="BF747" s="195">
        <f>IF(N747="snížená",J747,0)</f>
        <v>0</v>
      </c>
      <c r="BG747" s="195">
        <f>IF(N747="zákl. přenesená",J747,0)</f>
        <v>0</v>
      </c>
      <c r="BH747" s="195">
        <f>IF(N747="sníž. přenesená",J747,0)</f>
        <v>0</v>
      </c>
      <c r="BI747" s="195">
        <f>IF(N747="nulová",J747,0)</f>
        <v>0</v>
      </c>
      <c r="BJ747" s="112" t="s">
        <v>544</v>
      </c>
      <c r="BK747" s="195">
        <f>ROUND(I747*H747,2)</f>
        <v>0</v>
      </c>
      <c r="BL747" s="112" t="s">
        <v>955</v>
      </c>
      <c r="BM747" s="194" t="s">
        <v>4149</v>
      </c>
    </row>
    <row r="748" spans="2:65" s="119" customFormat="1" x14ac:dyDescent="0.25">
      <c r="B748" s="120"/>
      <c r="D748" s="196" t="s">
        <v>865</v>
      </c>
      <c r="F748" s="197" t="s">
        <v>3638</v>
      </c>
      <c r="L748" s="120"/>
      <c r="M748" s="198"/>
      <c r="T748" s="199"/>
      <c r="AT748" s="112" t="s">
        <v>865</v>
      </c>
      <c r="AU748" s="112" t="s">
        <v>240</v>
      </c>
    </row>
    <row r="749" spans="2:65" s="119" customFormat="1" ht="16.5" customHeight="1" x14ac:dyDescent="0.25">
      <c r="B749" s="120"/>
      <c r="C749" s="418" t="s">
        <v>1893</v>
      </c>
      <c r="D749" s="418" t="s">
        <v>512</v>
      </c>
      <c r="E749" s="419" t="s">
        <v>4150</v>
      </c>
      <c r="F749" s="420" t="s">
        <v>4151</v>
      </c>
      <c r="G749" s="421" t="s">
        <v>67</v>
      </c>
      <c r="H749" s="422">
        <v>2</v>
      </c>
      <c r="I749" s="423"/>
      <c r="J749" s="423">
        <f>ROUND(I749*H749,2)</f>
        <v>0</v>
      </c>
      <c r="K749" s="420" t="s">
        <v>862</v>
      </c>
      <c r="L749" s="120"/>
      <c r="M749" s="190" t="s">
        <v>792</v>
      </c>
      <c r="N749" s="191" t="s">
        <v>809</v>
      </c>
      <c r="O749" s="192">
        <v>3.6</v>
      </c>
      <c r="P749" s="192">
        <f>O749*H749</f>
        <v>7.2</v>
      </c>
      <c r="Q749" s="192">
        <v>0</v>
      </c>
      <c r="R749" s="192">
        <f>Q749*H749</f>
        <v>0</v>
      </c>
      <c r="S749" s="192">
        <v>0</v>
      </c>
      <c r="T749" s="193">
        <f>S749*H749</f>
        <v>0</v>
      </c>
      <c r="AR749" s="194" t="s">
        <v>955</v>
      </c>
      <c r="AT749" s="194" t="s">
        <v>512</v>
      </c>
      <c r="AU749" s="194" t="s">
        <v>240</v>
      </c>
      <c r="AY749" s="112" t="s">
        <v>858</v>
      </c>
      <c r="BE749" s="195">
        <f>IF(N749="základní",J749,0)</f>
        <v>0</v>
      </c>
      <c r="BF749" s="195">
        <f>IF(N749="snížená",J749,0)</f>
        <v>0</v>
      </c>
      <c r="BG749" s="195">
        <f>IF(N749="zákl. přenesená",J749,0)</f>
        <v>0</v>
      </c>
      <c r="BH749" s="195">
        <f>IF(N749="sníž. přenesená",J749,0)</f>
        <v>0</v>
      </c>
      <c r="BI749" s="195">
        <f>IF(N749="nulová",J749,0)</f>
        <v>0</v>
      </c>
      <c r="BJ749" s="112" t="s">
        <v>544</v>
      </c>
      <c r="BK749" s="195">
        <f>ROUND(I749*H749,2)</f>
        <v>0</v>
      </c>
      <c r="BL749" s="112" t="s">
        <v>955</v>
      </c>
      <c r="BM749" s="194" t="s">
        <v>4152</v>
      </c>
    </row>
    <row r="750" spans="2:65" s="119" customFormat="1" ht="19.5" x14ac:dyDescent="0.25">
      <c r="B750" s="120"/>
      <c r="D750" s="196" t="s">
        <v>865</v>
      </c>
      <c r="F750" s="197" t="s">
        <v>4153</v>
      </c>
      <c r="L750" s="120"/>
      <c r="M750" s="198"/>
      <c r="T750" s="199"/>
      <c r="AT750" s="112" t="s">
        <v>865</v>
      </c>
      <c r="AU750" s="112" t="s">
        <v>240</v>
      </c>
    </row>
    <row r="751" spans="2:65" s="119" customFormat="1" x14ac:dyDescent="0.25">
      <c r="B751" s="120"/>
      <c r="D751" s="200" t="s">
        <v>867</v>
      </c>
      <c r="F751" s="472" t="s">
        <v>4154</v>
      </c>
      <c r="L751" s="120"/>
      <c r="M751" s="198"/>
      <c r="T751" s="199"/>
      <c r="AT751" s="112" t="s">
        <v>867</v>
      </c>
      <c r="AU751" s="112" t="s">
        <v>240</v>
      </c>
    </row>
    <row r="752" spans="2:65" s="202" customFormat="1" ht="11.25" x14ac:dyDescent="0.25">
      <c r="B752" s="203"/>
      <c r="D752" s="196" t="s">
        <v>869</v>
      </c>
      <c r="E752" s="204" t="s">
        <v>792</v>
      </c>
      <c r="F752" s="205" t="s">
        <v>4143</v>
      </c>
      <c r="H752" s="206">
        <v>1</v>
      </c>
      <c r="L752" s="203"/>
      <c r="M752" s="207"/>
      <c r="T752" s="208"/>
      <c r="AT752" s="204" t="s">
        <v>869</v>
      </c>
      <c r="AU752" s="204" t="s">
        <v>240</v>
      </c>
      <c r="AV752" s="202" t="s">
        <v>240</v>
      </c>
      <c r="AW752" s="202" t="s">
        <v>871</v>
      </c>
      <c r="AX752" s="202" t="s">
        <v>857</v>
      </c>
      <c r="AY752" s="204" t="s">
        <v>858</v>
      </c>
    </row>
    <row r="753" spans="2:65" s="202" customFormat="1" ht="11.25" x14ac:dyDescent="0.25">
      <c r="B753" s="203"/>
      <c r="D753" s="196" t="s">
        <v>869</v>
      </c>
      <c r="E753" s="204" t="s">
        <v>792</v>
      </c>
      <c r="F753" s="205" t="s">
        <v>3627</v>
      </c>
      <c r="H753" s="206">
        <v>1</v>
      </c>
      <c r="L753" s="203"/>
      <c r="M753" s="207"/>
      <c r="T753" s="208"/>
      <c r="AT753" s="204" t="s">
        <v>869</v>
      </c>
      <c r="AU753" s="204" t="s">
        <v>240</v>
      </c>
      <c r="AV753" s="202" t="s">
        <v>240</v>
      </c>
      <c r="AW753" s="202" t="s">
        <v>871</v>
      </c>
      <c r="AX753" s="202" t="s">
        <v>857</v>
      </c>
      <c r="AY753" s="204" t="s">
        <v>858</v>
      </c>
    </row>
    <row r="754" spans="2:65" s="119" customFormat="1" ht="16.5" customHeight="1" x14ac:dyDescent="0.25">
      <c r="B754" s="120"/>
      <c r="C754" s="432" t="s">
        <v>1899</v>
      </c>
      <c r="D754" s="432" t="s">
        <v>932</v>
      </c>
      <c r="E754" s="433" t="s">
        <v>2365</v>
      </c>
      <c r="F754" s="434" t="s">
        <v>2366</v>
      </c>
      <c r="G754" s="435" t="s">
        <v>67</v>
      </c>
      <c r="H754" s="436">
        <v>2</v>
      </c>
      <c r="I754" s="437"/>
      <c r="J754" s="437">
        <f>ROUND(I754*H754,2)</f>
        <v>0</v>
      </c>
      <c r="K754" s="434" t="s">
        <v>862</v>
      </c>
      <c r="L754" s="215"/>
      <c r="M754" s="216" t="s">
        <v>792</v>
      </c>
      <c r="N754" s="217" t="s">
        <v>809</v>
      </c>
      <c r="O754" s="192">
        <v>0</v>
      </c>
      <c r="P754" s="192">
        <f>O754*H754</f>
        <v>0</v>
      </c>
      <c r="Q754" s="192">
        <v>2.2000000000000001E-3</v>
      </c>
      <c r="R754" s="192">
        <f>Q754*H754</f>
        <v>4.4000000000000003E-3</v>
      </c>
      <c r="S754" s="192">
        <v>0</v>
      </c>
      <c r="T754" s="193">
        <f>S754*H754</f>
        <v>0</v>
      </c>
      <c r="AR754" s="194" t="s">
        <v>1063</v>
      </c>
      <c r="AT754" s="194" t="s">
        <v>932</v>
      </c>
      <c r="AU754" s="194" t="s">
        <v>240</v>
      </c>
      <c r="AY754" s="112" t="s">
        <v>858</v>
      </c>
      <c r="BE754" s="195">
        <f>IF(N754="základní",J754,0)</f>
        <v>0</v>
      </c>
      <c r="BF754" s="195">
        <f>IF(N754="snížená",J754,0)</f>
        <v>0</v>
      </c>
      <c r="BG754" s="195">
        <f>IF(N754="zákl. přenesená",J754,0)</f>
        <v>0</v>
      </c>
      <c r="BH754" s="195">
        <f>IF(N754="sníž. přenesená",J754,0)</f>
        <v>0</v>
      </c>
      <c r="BI754" s="195">
        <f>IF(N754="nulová",J754,0)</f>
        <v>0</v>
      </c>
      <c r="BJ754" s="112" t="s">
        <v>544</v>
      </c>
      <c r="BK754" s="195">
        <f>ROUND(I754*H754,2)</f>
        <v>0</v>
      </c>
      <c r="BL754" s="112" t="s">
        <v>955</v>
      </c>
      <c r="BM754" s="194" t="s">
        <v>4155</v>
      </c>
    </row>
    <row r="755" spans="2:65" s="119" customFormat="1" x14ac:dyDescent="0.25">
      <c r="B755" s="120"/>
      <c r="D755" s="196" t="s">
        <v>865</v>
      </c>
      <c r="F755" s="197" t="s">
        <v>2366</v>
      </c>
      <c r="L755" s="120"/>
      <c r="M755" s="198"/>
      <c r="T755" s="199"/>
      <c r="AT755" s="112" t="s">
        <v>865</v>
      </c>
      <c r="AU755" s="112" t="s">
        <v>240</v>
      </c>
    </row>
    <row r="756" spans="2:65" s="119" customFormat="1" ht="24.2" customHeight="1" x14ac:dyDescent="0.25">
      <c r="B756" s="120"/>
      <c r="C756" s="418" t="s">
        <v>1906</v>
      </c>
      <c r="D756" s="418" t="s">
        <v>512</v>
      </c>
      <c r="E756" s="419" t="s">
        <v>211</v>
      </c>
      <c r="F756" s="420" t="s">
        <v>212</v>
      </c>
      <c r="G756" s="421" t="s">
        <v>63</v>
      </c>
      <c r="H756" s="422">
        <v>0.16</v>
      </c>
      <c r="I756" s="423"/>
      <c r="J756" s="423">
        <f>ROUND(I756*H756,2)</f>
        <v>0</v>
      </c>
      <c r="K756" s="420" t="s">
        <v>862</v>
      </c>
      <c r="L756" s="120"/>
      <c r="M756" s="190" t="s">
        <v>792</v>
      </c>
      <c r="N756" s="191" t="s">
        <v>809</v>
      </c>
      <c r="O756" s="192">
        <v>1.9750000000000001</v>
      </c>
      <c r="P756" s="192">
        <f>O756*H756</f>
        <v>0.316</v>
      </c>
      <c r="Q756" s="192">
        <v>0</v>
      </c>
      <c r="R756" s="192">
        <f>Q756*H756</f>
        <v>0</v>
      </c>
      <c r="S756" s="192">
        <v>0</v>
      </c>
      <c r="T756" s="193">
        <f>S756*H756</f>
        <v>0</v>
      </c>
      <c r="AR756" s="194" t="s">
        <v>955</v>
      </c>
      <c r="AT756" s="194" t="s">
        <v>512</v>
      </c>
      <c r="AU756" s="194" t="s">
        <v>240</v>
      </c>
      <c r="AY756" s="112" t="s">
        <v>858</v>
      </c>
      <c r="BE756" s="195">
        <f>IF(N756="základní",J756,0)</f>
        <v>0</v>
      </c>
      <c r="BF756" s="195">
        <f>IF(N756="snížená",J756,0)</f>
        <v>0</v>
      </c>
      <c r="BG756" s="195">
        <f>IF(N756="zákl. přenesená",J756,0)</f>
        <v>0</v>
      </c>
      <c r="BH756" s="195">
        <f>IF(N756="sníž. přenesená",J756,0)</f>
        <v>0</v>
      </c>
      <c r="BI756" s="195">
        <f>IF(N756="nulová",J756,0)</f>
        <v>0</v>
      </c>
      <c r="BJ756" s="112" t="s">
        <v>544</v>
      </c>
      <c r="BK756" s="195">
        <f>ROUND(I756*H756,2)</f>
        <v>0</v>
      </c>
      <c r="BL756" s="112" t="s">
        <v>955</v>
      </c>
      <c r="BM756" s="194" t="s">
        <v>4156</v>
      </c>
    </row>
    <row r="757" spans="2:65" s="119" customFormat="1" ht="29.25" x14ac:dyDescent="0.25">
      <c r="B757" s="120"/>
      <c r="D757" s="196" t="s">
        <v>865</v>
      </c>
      <c r="F757" s="197" t="s">
        <v>2485</v>
      </c>
      <c r="L757" s="120"/>
      <c r="M757" s="198"/>
      <c r="T757" s="199"/>
      <c r="AT757" s="112" t="s">
        <v>865</v>
      </c>
      <c r="AU757" s="112" t="s">
        <v>240</v>
      </c>
    </row>
    <row r="758" spans="2:65" s="119" customFormat="1" x14ac:dyDescent="0.25">
      <c r="B758" s="120"/>
      <c r="D758" s="200" t="s">
        <v>867</v>
      </c>
      <c r="F758" s="472" t="s">
        <v>2486</v>
      </c>
      <c r="L758" s="120"/>
      <c r="M758" s="198"/>
      <c r="T758" s="199"/>
      <c r="AT758" s="112" t="s">
        <v>867</v>
      </c>
      <c r="AU758" s="112" t="s">
        <v>240</v>
      </c>
    </row>
    <row r="759" spans="2:65" s="171" customFormat="1" ht="22.9" customHeight="1" x14ac:dyDescent="0.2">
      <c r="B759" s="172"/>
      <c r="D759" s="173" t="s">
        <v>854</v>
      </c>
      <c r="E759" s="181" t="s">
        <v>2619</v>
      </c>
      <c r="F759" s="181" t="s">
        <v>2620</v>
      </c>
      <c r="J759" s="182">
        <f>BK759</f>
        <v>0</v>
      </c>
      <c r="L759" s="172"/>
      <c r="M759" s="176"/>
      <c r="P759" s="177">
        <f>SUM(P760:P799)</f>
        <v>36.005292000000004</v>
      </c>
      <c r="R759" s="177">
        <f>SUM(R760:R799)</f>
        <v>0.48144135999999993</v>
      </c>
      <c r="T759" s="178">
        <f>SUM(T760:T799)</f>
        <v>0</v>
      </c>
      <c r="AR759" s="173" t="s">
        <v>240</v>
      </c>
      <c r="AT759" s="179" t="s">
        <v>854</v>
      </c>
      <c r="AU759" s="179" t="s">
        <v>544</v>
      </c>
      <c r="AY759" s="173" t="s">
        <v>858</v>
      </c>
      <c r="BK759" s="180">
        <f>SUM(BK760:BK799)</f>
        <v>0</v>
      </c>
    </row>
    <row r="760" spans="2:65" s="119" customFormat="1" ht="16.5" customHeight="1" x14ac:dyDescent="0.25">
      <c r="B760" s="120"/>
      <c r="C760" s="418" t="s">
        <v>1912</v>
      </c>
      <c r="D760" s="418" t="s">
        <v>512</v>
      </c>
      <c r="E760" s="419" t="s">
        <v>2622</v>
      </c>
      <c r="F760" s="420" t="s">
        <v>2623</v>
      </c>
      <c r="G760" s="421" t="s">
        <v>66</v>
      </c>
      <c r="H760" s="422">
        <v>79.5</v>
      </c>
      <c r="I760" s="423"/>
      <c r="J760" s="423">
        <f>ROUND(I760*H760,2)</f>
        <v>0</v>
      </c>
      <c r="K760" s="420" t="s">
        <v>862</v>
      </c>
      <c r="L760" s="120"/>
      <c r="M760" s="190" t="s">
        <v>792</v>
      </c>
      <c r="N760" s="191" t="s">
        <v>809</v>
      </c>
      <c r="O760" s="192">
        <v>2.4E-2</v>
      </c>
      <c r="P760" s="192">
        <f>O760*H760</f>
        <v>1.9080000000000001</v>
      </c>
      <c r="Q760" s="192">
        <v>0</v>
      </c>
      <c r="R760" s="192">
        <f>Q760*H760</f>
        <v>0</v>
      </c>
      <c r="S760" s="192">
        <v>0</v>
      </c>
      <c r="T760" s="193">
        <f>S760*H760</f>
        <v>0</v>
      </c>
      <c r="AR760" s="194" t="s">
        <v>955</v>
      </c>
      <c r="AT760" s="194" t="s">
        <v>512</v>
      </c>
      <c r="AU760" s="194" t="s">
        <v>240</v>
      </c>
      <c r="AY760" s="112" t="s">
        <v>858</v>
      </c>
      <c r="BE760" s="195">
        <f>IF(N760="základní",J760,0)</f>
        <v>0</v>
      </c>
      <c r="BF760" s="195">
        <f>IF(N760="snížená",J760,0)</f>
        <v>0</v>
      </c>
      <c r="BG760" s="195">
        <f>IF(N760="zákl. přenesená",J760,0)</f>
        <v>0</v>
      </c>
      <c r="BH760" s="195">
        <f>IF(N760="sníž. přenesená",J760,0)</f>
        <v>0</v>
      </c>
      <c r="BI760" s="195">
        <f>IF(N760="nulová",J760,0)</f>
        <v>0</v>
      </c>
      <c r="BJ760" s="112" t="s">
        <v>544</v>
      </c>
      <c r="BK760" s="195">
        <f>ROUND(I760*H760,2)</f>
        <v>0</v>
      </c>
      <c r="BL760" s="112" t="s">
        <v>955</v>
      </c>
      <c r="BM760" s="194" t="s">
        <v>4157</v>
      </c>
    </row>
    <row r="761" spans="2:65" s="119" customFormat="1" x14ac:dyDescent="0.25">
      <c r="B761" s="120"/>
      <c r="D761" s="196" t="s">
        <v>865</v>
      </c>
      <c r="F761" s="197" t="s">
        <v>2625</v>
      </c>
      <c r="L761" s="120"/>
      <c r="M761" s="198"/>
      <c r="T761" s="199"/>
      <c r="AT761" s="112" t="s">
        <v>865</v>
      </c>
      <c r="AU761" s="112" t="s">
        <v>240</v>
      </c>
    </row>
    <row r="762" spans="2:65" s="119" customFormat="1" x14ac:dyDescent="0.25">
      <c r="B762" s="120"/>
      <c r="D762" s="200" t="s">
        <v>867</v>
      </c>
      <c r="F762" s="472" t="s">
        <v>2626</v>
      </c>
      <c r="L762" s="120"/>
      <c r="M762" s="198"/>
      <c r="T762" s="199"/>
      <c r="AT762" s="112" t="s">
        <v>867</v>
      </c>
      <c r="AU762" s="112" t="s">
        <v>240</v>
      </c>
    </row>
    <row r="763" spans="2:65" s="209" customFormat="1" ht="11.25" x14ac:dyDescent="0.25">
      <c r="B763" s="210"/>
      <c r="D763" s="196" t="s">
        <v>869</v>
      </c>
      <c r="E763" s="211" t="s">
        <v>792</v>
      </c>
      <c r="F763" s="212" t="s">
        <v>2627</v>
      </c>
      <c r="H763" s="211" t="s">
        <v>792</v>
      </c>
      <c r="L763" s="210"/>
      <c r="M763" s="213"/>
      <c r="T763" s="214"/>
      <c r="AT763" s="211" t="s">
        <v>869</v>
      </c>
      <c r="AU763" s="211" t="s">
        <v>240</v>
      </c>
      <c r="AV763" s="209" t="s">
        <v>544</v>
      </c>
      <c r="AW763" s="209" t="s">
        <v>871</v>
      </c>
      <c r="AX763" s="209" t="s">
        <v>857</v>
      </c>
      <c r="AY763" s="211" t="s">
        <v>858</v>
      </c>
    </row>
    <row r="764" spans="2:65" s="202" customFormat="1" ht="11.25" x14ac:dyDescent="0.25">
      <c r="B764" s="203"/>
      <c r="D764" s="196" t="s">
        <v>869</v>
      </c>
      <c r="E764" s="204" t="s">
        <v>792</v>
      </c>
      <c r="F764" s="205" t="s">
        <v>4158</v>
      </c>
      <c r="H764" s="206">
        <v>79.5</v>
      </c>
      <c r="L764" s="203"/>
      <c r="M764" s="207"/>
      <c r="T764" s="208"/>
      <c r="AT764" s="204" t="s">
        <v>869</v>
      </c>
      <c r="AU764" s="204" t="s">
        <v>240</v>
      </c>
      <c r="AV764" s="202" t="s">
        <v>240</v>
      </c>
      <c r="AW764" s="202" t="s">
        <v>871</v>
      </c>
      <c r="AX764" s="202" t="s">
        <v>857</v>
      </c>
      <c r="AY764" s="204" t="s">
        <v>858</v>
      </c>
    </row>
    <row r="765" spans="2:65" s="119" customFormat="1" ht="24.2" customHeight="1" x14ac:dyDescent="0.25">
      <c r="B765" s="120"/>
      <c r="C765" s="418" t="s">
        <v>1920</v>
      </c>
      <c r="D765" s="418" t="s">
        <v>512</v>
      </c>
      <c r="E765" s="419" t="s">
        <v>219</v>
      </c>
      <c r="F765" s="420" t="s">
        <v>220</v>
      </c>
      <c r="G765" s="421" t="s">
        <v>66</v>
      </c>
      <c r="H765" s="422">
        <v>79.5</v>
      </c>
      <c r="I765" s="423"/>
      <c r="J765" s="423">
        <f>ROUND(I765*H765,2)</f>
        <v>0</v>
      </c>
      <c r="K765" s="420" t="s">
        <v>862</v>
      </c>
      <c r="L765" s="120"/>
      <c r="M765" s="190" t="s">
        <v>792</v>
      </c>
      <c r="N765" s="191" t="s">
        <v>809</v>
      </c>
      <c r="O765" s="192">
        <v>5.8000000000000003E-2</v>
      </c>
      <c r="P765" s="192">
        <f>O765*H765</f>
        <v>4.6110000000000007</v>
      </c>
      <c r="Q765" s="192">
        <v>3.0000000000000001E-5</v>
      </c>
      <c r="R765" s="192">
        <f>Q765*H765</f>
        <v>2.385E-3</v>
      </c>
      <c r="S765" s="192">
        <v>0</v>
      </c>
      <c r="T765" s="193">
        <f>S765*H765</f>
        <v>0</v>
      </c>
      <c r="AR765" s="194" t="s">
        <v>955</v>
      </c>
      <c r="AT765" s="194" t="s">
        <v>512</v>
      </c>
      <c r="AU765" s="194" t="s">
        <v>240</v>
      </c>
      <c r="AY765" s="112" t="s">
        <v>858</v>
      </c>
      <c r="BE765" s="195">
        <f>IF(N765="základní",J765,0)</f>
        <v>0</v>
      </c>
      <c r="BF765" s="195">
        <f>IF(N765="snížená",J765,0)</f>
        <v>0</v>
      </c>
      <c r="BG765" s="195">
        <f>IF(N765="zákl. přenesená",J765,0)</f>
        <v>0</v>
      </c>
      <c r="BH765" s="195">
        <f>IF(N765="sníž. přenesená",J765,0)</f>
        <v>0</v>
      </c>
      <c r="BI765" s="195">
        <f>IF(N765="nulová",J765,0)</f>
        <v>0</v>
      </c>
      <c r="BJ765" s="112" t="s">
        <v>544</v>
      </c>
      <c r="BK765" s="195">
        <f>ROUND(I765*H765,2)</f>
        <v>0</v>
      </c>
      <c r="BL765" s="112" t="s">
        <v>955</v>
      </c>
      <c r="BM765" s="194" t="s">
        <v>4159</v>
      </c>
    </row>
    <row r="766" spans="2:65" s="119" customFormat="1" ht="19.5" x14ac:dyDescent="0.25">
      <c r="B766" s="120"/>
      <c r="D766" s="196" t="s">
        <v>865</v>
      </c>
      <c r="F766" s="197" t="s">
        <v>2634</v>
      </c>
      <c r="L766" s="120"/>
      <c r="M766" s="198"/>
      <c r="T766" s="199"/>
      <c r="AT766" s="112" t="s">
        <v>865</v>
      </c>
      <c r="AU766" s="112" t="s">
        <v>240</v>
      </c>
    </row>
    <row r="767" spans="2:65" s="119" customFormat="1" x14ac:dyDescent="0.25">
      <c r="B767" s="120"/>
      <c r="D767" s="200" t="s">
        <v>867</v>
      </c>
      <c r="F767" s="472" t="s">
        <v>2635</v>
      </c>
      <c r="L767" s="120"/>
      <c r="M767" s="198"/>
      <c r="T767" s="199"/>
      <c r="AT767" s="112" t="s">
        <v>867</v>
      </c>
      <c r="AU767" s="112" t="s">
        <v>240</v>
      </c>
    </row>
    <row r="768" spans="2:65" s="209" customFormat="1" ht="11.25" x14ac:dyDescent="0.25">
      <c r="B768" s="210"/>
      <c r="D768" s="196" t="s">
        <v>869</v>
      </c>
      <c r="E768" s="211" t="s">
        <v>792</v>
      </c>
      <c r="F768" s="212" t="s">
        <v>2627</v>
      </c>
      <c r="H768" s="211" t="s">
        <v>792</v>
      </c>
      <c r="L768" s="210"/>
      <c r="M768" s="213"/>
      <c r="T768" s="214"/>
      <c r="AT768" s="211" t="s">
        <v>869</v>
      </c>
      <c r="AU768" s="211" t="s">
        <v>240</v>
      </c>
      <c r="AV768" s="209" t="s">
        <v>544</v>
      </c>
      <c r="AW768" s="209" t="s">
        <v>871</v>
      </c>
      <c r="AX768" s="209" t="s">
        <v>857</v>
      </c>
      <c r="AY768" s="211" t="s">
        <v>858</v>
      </c>
    </row>
    <row r="769" spans="2:65" s="202" customFormat="1" ht="11.25" x14ac:dyDescent="0.25">
      <c r="B769" s="203"/>
      <c r="D769" s="196" t="s">
        <v>869</v>
      </c>
      <c r="E769" s="204" t="s">
        <v>792</v>
      </c>
      <c r="F769" s="205" t="s">
        <v>4158</v>
      </c>
      <c r="H769" s="206">
        <v>79.5</v>
      </c>
      <c r="L769" s="203"/>
      <c r="M769" s="207"/>
      <c r="T769" s="208"/>
      <c r="AT769" s="204" t="s">
        <v>869</v>
      </c>
      <c r="AU769" s="204" t="s">
        <v>240</v>
      </c>
      <c r="AV769" s="202" t="s">
        <v>240</v>
      </c>
      <c r="AW769" s="202" t="s">
        <v>871</v>
      </c>
      <c r="AX769" s="202" t="s">
        <v>857</v>
      </c>
      <c r="AY769" s="204" t="s">
        <v>858</v>
      </c>
    </row>
    <row r="770" spans="2:65" s="119" customFormat="1" ht="33" customHeight="1" x14ac:dyDescent="0.25">
      <c r="B770" s="120"/>
      <c r="C770" s="418" t="s">
        <v>1925</v>
      </c>
      <c r="D770" s="418" t="s">
        <v>512</v>
      </c>
      <c r="E770" s="419" t="s">
        <v>2637</v>
      </c>
      <c r="F770" s="420" t="s">
        <v>2638</v>
      </c>
      <c r="G770" s="421" t="s">
        <v>66</v>
      </c>
      <c r="H770" s="422">
        <v>39.75</v>
      </c>
      <c r="I770" s="423"/>
      <c r="J770" s="423">
        <f>ROUND(I770*H770,2)</f>
        <v>0</v>
      </c>
      <c r="K770" s="420" t="s">
        <v>862</v>
      </c>
      <c r="L770" s="120"/>
      <c r="M770" s="190" t="s">
        <v>792</v>
      </c>
      <c r="N770" s="191" t="s">
        <v>809</v>
      </c>
      <c r="O770" s="192">
        <v>0.245</v>
      </c>
      <c r="P770" s="192">
        <f>O770*H770</f>
        <v>9.7387499999999996</v>
      </c>
      <c r="Q770" s="192">
        <v>7.4999999999999997E-3</v>
      </c>
      <c r="R770" s="192">
        <f>Q770*H770</f>
        <v>0.29812499999999997</v>
      </c>
      <c r="S770" s="192">
        <v>0</v>
      </c>
      <c r="T770" s="193">
        <f>S770*H770</f>
        <v>0</v>
      </c>
      <c r="AR770" s="194" t="s">
        <v>955</v>
      </c>
      <c r="AT770" s="194" t="s">
        <v>512</v>
      </c>
      <c r="AU770" s="194" t="s">
        <v>240</v>
      </c>
      <c r="AY770" s="112" t="s">
        <v>858</v>
      </c>
      <c r="BE770" s="195">
        <f>IF(N770="základní",J770,0)</f>
        <v>0</v>
      </c>
      <c r="BF770" s="195">
        <f>IF(N770="snížená",J770,0)</f>
        <v>0</v>
      </c>
      <c r="BG770" s="195">
        <f>IF(N770="zákl. přenesená",J770,0)</f>
        <v>0</v>
      </c>
      <c r="BH770" s="195">
        <f>IF(N770="sníž. přenesená",J770,0)</f>
        <v>0</v>
      </c>
      <c r="BI770" s="195">
        <f>IF(N770="nulová",J770,0)</f>
        <v>0</v>
      </c>
      <c r="BJ770" s="112" t="s">
        <v>544</v>
      </c>
      <c r="BK770" s="195">
        <f>ROUND(I770*H770,2)</f>
        <v>0</v>
      </c>
      <c r="BL770" s="112" t="s">
        <v>955</v>
      </c>
      <c r="BM770" s="194" t="s">
        <v>4160</v>
      </c>
    </row>
    <row r="771" spans="2:65" s="119" customFormat="1" ht="29.25" x14ac:dyDescent="0.25">
      <c r="B771" s="120"/>
      <c r="D771" s="196" t="s">
        <v>865</v>
      </c>
      <c r="F771" s="197" t="s">
        <v>2640</v>
      </c>
      <c r="L771" s="120"/>
      <c r="M771" s="198"/>
      <c r="T771" s="199"/>
      <c r="AT771" s="112" t="s">
        <v>865</v>
      </c>
      <c r="AU771" s="112" t="s">
        <v>240</v>
      </c>
    </row>
    <row r="772" spans="2:65" s="119" customFormat="1" x14ac:dyDescent="0.25">
      <c r="B772" s="120"/>
      <c r="D772" s="200" t="s">
        <v>867</v>
      </c>
      <c r="F772" s="472" t="s">
        <v>2641</v>
      </c>
      <c r="L772" s="120"/>
      <c r="M772" s="198"/>
      <c r="T772" s="199"/>
      <c r="AT772" s="112" t="s">
        <v>867</v>
      </c>
      <c r="AU772" s="112" t="s">
        <v>240</v>
      </c>
    </row>
    <row r="773" spans="2:65" s="202" customFormat="1" ht="11.25" x14ac:dyDescent="0.25">
      <c r="B773" s="203"/>
      <c r="D773" s="196" t="s">
        <v>869</v>
      </c>
      <c r="E773" s="204" t="s">
        <v>792</v>
      </c>
      <c r="F773" s="205" t="s">
        <v>4022</v>
      </c>
      <c r="H773" s="206">
        <v>39.75</v>
      </c>
      <c r="L773" s="203"/>
      <c r="M773" s="207"/>
      <c r="T773" s="208"/>
      <c r="AT773" s="204" t="s">
        <v>869</v>
      </c>
      <c r="AU773" s="204" t="s">
        <v>240</v>
      </c>
      <c r="AV773" s="202" t="s">
        <v>240</v>
      </c>
      <c r="AW773" s="202" t="s">
        <v>871</v>
      </c>
      <c r="AX773" s="202" t="s">
        <v>857</v>
      </c>
      <c r="AY773" s="204" t="s">
        <v>858</v>
      </c>
    </row>
    <row r="774" spans="2:65" s="119" customFormat="1" ht="16.5" customHeight="1" x14ac:dyDescent="0.25">
      <c r="B774" s="120"/>
      <c r="C774" s="418" t="s">
        <v>1932</v>
      </c>
      <c r="D774" s="418" t="s">
        <v>512</v>
      </c>
      <c r="E774" s="419" t="s">
        <v>2643</v>
      </c>
      <c r="F774" s="420" t="s">
        <v>2644</v>
      </c>
      <c r="G774" s="421" t="s">
        <v>66</v>
      </c>
      <c r="H774" s="422">
        <v>39.75</v>
      </c>
      <c r="I774" s="423"/>
      <c r="J774" s="423">
        <f>ROUND(I774*H774,2)</f>
        <v>0</v>
      </c>
      <c r="K774" s="420" t="s">
        <v>862</v>
      </c>
      <c r="L774" s="120"/>
      <c r="M774" s="190" t="s">
        <v>792</v>
      </c>
      <c r="N774" s="191" t="s">
        <v>809</v>
      </c>
      <c r="O774" s="192">
        <v>0.16</v>
      </c>
      <c r="P774" s="192">
        <f>O774*H774</f>
        <v>6.36</v>
      </c>
      <c r="Q774" s="192">
        <v>6.9999999999999999E-4</v>
      </c>
      <c r="R774" s="192">
        <f>Q774*H774</f>
        <v>2.7824999999999999E-2</v>
      </c>
      <c r="S774" s="192">
        <v>0</v>
      </c>
      <c r="T774" s="193">
        <f>S774*H774</f>
        <v>0</v>
      </c>
      <c r="AR774" s="194" t="s">
        <v>955</v>
      </c>
      <c r="AT774" s="194" t="s">
        <v>512</v>
      </c>
      <c r="AU774" s="194" t="s">
        <v>240</v>
      </c>
      <c r="AY774" s="112" t="s">
        <v>858</v>
      </c>
      <c r="BE774" s="195">
        <f>IF(N774="základní",J774,0)</f>
        <v>0</v>
      </c>
      <c r="BF774" s="195">
        <f>IF(N774="snížená",J774,0)</f>
        <v>0</v>
      </c>
      <c r="BG774" s="195">
        <f>IF(N774="zákl. přenesená",J774,0)</f>
        <v>0</v>
      </c>
      <c r="BH774" s="195">
        <f>IF(N774="sníž. přenesená",J774,0)</f>
        <v>0</v>
      </c>
      <c r="BI774" s="195">
        <f>IF(N774="nulová",J774,0)</f>
        <v>0</v>
      </c>
      <c r="BJ774" s="112" t="s">
        <v>544</v>
      </c>
      <c r="BK774" s="195">
        <f>ROUND(I774*H774,2)</f>
        <v>0</v>
      </c>
      <c r="BL774" s="112" t="s">
        <v>955</v>
      </c>
      <c r="BM774" s="194" t="s">
        <v>4161</v>
      </c>
    </row>
    <row r="775" spans="2:65" s="119" customFormat="1" ht="19.5" x14ac:dyDescent="0.25">
      <c r="B775" s="120"/>
      <c r="D775" s="196" t="s">
        <v>865</v>
      </c>
      <c r="F775" s="197" t="s">
        <v>2646</v>
      </c>
      <c r="L775" s="120"/>
      <c r="M775" s="198"/>
      <c r="T775" s="199"/>
      <c r="AT775" s="112" t="s">
        <v>865</v>
      </c>
      <c r="AU775" s="112" t="s">
        <v>240</v>
      </c>
    </row>
    <row r="776" spans="2:65" s="119" customFormat="1" x14ac:dyDescent="0.25">
      <c r="B776" s="120"/>
      <c r="D776" s="200" t="s">
        <v>867</v>
      </c>
      <c r="F776" s="472" t="s">
        <v>2647</v>
      </c>
      <c r="L776" s="120"/>
      <c r="M776" s="198"/>
      <c r="T776" s="199"/>
      <c r="AT776" s="112" t="s">
        <v>867</v>
      </c>
      <c r="AU776" s="112" t="s">
        <v>240</v>
      </c>
    </row>
    <row r="777" spans="2:65" s="202" customFormat="1" ht="11.25" x14ac:dyDescent="0.25">
      <c r="B777" s="203"/>
      <c r="D777" s="196" t="s">
        <v>869</v>
      </c>
      <c r="E777" s="204" t="s">
        <v>792</v>
      </c>
      <c r="F777" s="205" t="s">
        <v>4022</v>
      </c>
      <c r="H777" s="206">
        <v>39.75</v>
      </c>
      <c r="L777" s="203"/>
      <c r="M777" s="207"/>
      <c r="T777" s="208"/>
      <c r="AT777" s="204" t="s">
        <v>869</v>
      </c>
      <c r="AU777" s="204" t="s">
        <v>240</v>
      </c>
      <c r="AV777" s="202" t="s">
        <v>240</v>
      </c>
      <c r="AW777" s="202" t="s">
        <v>871</v>
      </c>
      <c r="AX777" s="202" t="s">
        <v>857</v>
      </c>
      <c r="AY777" s="204" t="s">
        <v>858</v>
      </c>
    </row>
    <row r="778" spans="2:65" s="119" customFormat="1" ht="37.9" customHeight="1" x14ac:dyDescent="0.25">
      <c r="B778" s="120"/>
      <c r="C778" s="432" t="s">
        <v>1939</v>
      </c>
      <c r="D778" s="432" t="s">
        <v>932</v>
      </c>
      <c r="E778" s="433" t="s">
        <v>2649</v>
      </c>
      <c r="F778" s="434" t="s">
        <v>2650</v>
      </c>
      <c r="G778" s="435" t="s">
        <v>66</v>
      </c>
      <c r="H778" s="436">
        <v>43.725000000000001</v>
      </c>
      <c r="I778" s="437"/>
      <c r="J778" s="437">
        <f>ROUND(I778*H778,2)</f>
        <v>0</v>
      </c>
      <c r="K778" s="434" t="s">
        <v>862</v>
      </c>
      <c r="L778" s="215"/>
      <c r="M778" s="216" t="s">
        <v>792</v>
      </c>
      <c r="N778" s="217" t="s">
        <v>809</v>
      </c>
      <c r="O778" s="192">
        <v>0</v>
      </c>
      <c r="P778" s="192">
        <f>O778*H778</f>
        <v>0</v>
      </c>
      <c r="Q778" s="192">
        <v>3.2000000000000002E-3</v>
      </c>
      <c r="R778" s="192">
        <f>Q778*H778</f>
        <v>0.13992000000000002</v>
      </c>
      <c r="S778" s="192">
        <v>0</v>
      </c>
      <c r="T778" s="193">
        <f>S778*H778</f>
        <v>0</v>
      </c>
      <c r="AR778" s="194" t="s">
        <v>1063</v>
      </c>
      <c r="AT778" s="194" t="s">
        <v>932</v>
      </c>
      <c r="AU778" s="194" t="s">
        <v>240</v>
      </c>
      <c r="AY778" s="112" t="s">
        <v>858</v>
      </c>
      <c r="BE778" s="195">
        <f>IF(N778="základní",J778,0)</f>
        <v>0</v>
      </c>
      <c r="BF778" s="195">
        <f>IF(N778="snížená",J778,0)</f>
        <v>0</v>
      </c>
      <c r="BG778" s="195">
        <f>IF(N778="zákl. přenesená",J778,0)</f>
        <v>0</v>
      </c>
      <c r="BH778" s="195">
        <f>IF(N778="sníž. přenesená",J778,0)</f>
        <v>0</v>
      </c>
      <c r="BI778" s="195">
        <f>IF(N778="nulová",J778,0)</f>
        <v>0</v>
      </c>
      <c r="BJ778" s="112" t="s">
        <v>544</v>
      </c>
      <c r="BK778" s="195">
        <f>ROUND(I778*H778,2)</f>
        <v>0</v>
      </c>
      <c r="BL778" s="112" t="s">
        <v>955</v>
      </c>
      <c r="BM778" s="194" t="s">
        <v>4162</v>
      </c>
    </row>
    <row r="779" spans="2:65" s="119" customFormat="1" ht="19.5" x14ac:dyDescent="0.25">
      <c r="B779" s="120"/>
      <c r="D779" s="196" t="s">
        <v>865</v>
      </c>
      <c r="F779" s="197" t="s">
        <v>2650</v>
      </c>
      <c r="L779" s="120"/>
      <c r="M779" s="198"/>
      <c r="T779" s="199"/>
      <c r="AT779" s="112" t="s">
        <v>865</v>
      </c>
      <c r="AU779" s="112" t="s">
        <v>240</v>
      </c>
    </row>
    <row r="780" spans="2:65" s="202" customFormat="1" ht="11.25" x14ac:dyDescent="0.25">
      <c r="B780" s="203"/>
      <c r="D780" s="196" t="s">
        <v>869</v>
      </c>
      <c r="F780" s="205" t="s">
        <v>4163</v>
      </c>
      <c r="H780" s="206">
        <v>43.725000000000001</v>
      </c>
      <c r="L780" s="203"/>
      <c r="M780" s="207"/>
      <c r="T780" s="208"/>
      <c r="AT780" s="204" t="s">
        <v>869</v>
      </c>
      <c r="AU780" s="204" t="s">
        <v>240</v>
      </c>
      <c r="AV780" s="202" t="s">
        <v>240</v>
      </c>
      <c r="AW780" s="202" t="s">
        <v>787</v>
      </c>
      <c r="AX780" s="202" t="s">
        <v>544</v>
      </c>
      <c r="AY780" s="204" t="s">
        <v>858</v>
      </c>
    </row>
    <row r="781" spans="2:65" s="119" customFormat="1" ht="16.5" customHeight="1" x14ac:dyDescent="0.25">
      <c r="B781" s="120"/>
      <c r="C781" s="418" t="s">
        <v>1945</v>
      </c>
      <c r="D781" s="418" t="s">
        <v>512</v>
      </c>
      <c r="E781" s="419" t="s">
        <v>2654</v>
      </c>
      <c r="F781" s="420" t="s">
        <v>2655</v>
      </c>
      <c r="G781" s="421" t="s">
        <v>85</v>
      </c>
      <c r="H781" s="422">
        <v>25.84</v>
      </c>
      <c r="I781" s="423"/>
      <c r="J781" s="423">
        <f>ROUND(I781*H781,2)</f>
        <v>0</v>
      </c>
      <c r="K781" s="420" t="s">
        <v>862</v>
      </c>
      <c r="L781" s="120"/>
      <c r="M781" s="190" t="s">
        <v>792</v>
      </c>
      <c r="N781" s="191" t="s">
        <v>809</v>
      </c>
      <c r="O781" s="192">
        <v>0.125</v>
      </c>
      <c r="P781" s="192">
        <f>O781*H781</f>
        <v>3.23</v>
      </c>
      <c r="Q781" s="192">
        <v>3.0000000000000001E-5</v>
      </c>
      <c r="R781" s="192">
        <f>Q781*H781</f>
        <v>7.7519999999999998E-4</v>
      </c>
      <c r="S781" s="192">
        <v>0</v>
      </c>
      <c r="T781" s="193">
        <f>S781*H781</f>
        <v>0</v>
      </c>
      <c r="AR781" s="194" t="s">
        <v>955</v>
      </c>
      <c r="AT781" s="194" t="s">
        <v>512</v>
      </c>
      <c r="AU781" s="194" t="s">
        <v>240</v>
      </c>
      <c r="AY781" s="112" t="s">
        <v>858</v>
      </c>
      <c r="BE781" s="195">
        <f>IF(N781="základní",J781,0)</f>
        <v>0</v>
      </c>
      <c r="BF781" s="195">
        <f>IF(N781="snížená",J781,0)</f>
        <v>0</v>
      </c>
      <c r="BG781" s="195">
        <f>IF(N781="zákl. přenesená",J781,0)</f>
        <v>0</v>
      </c>
      <c r="BH781" s="195">
        <f>IF(N781="sníž. přenesená",J781,0)</f>
        <v>0</v>
      </c>
      <c r="BI781" s="195">
        <f>IF(N781="nulová",J781,0)</f>
        <v>0</v>
      </c>
      <c r="BJ781" s="112" t="s">
        <v>544</v>
      </c>
      <c r="BK781" s="195">
        <f>ROUND(I781*H781,2)</f>
        <v>0</v>
      </c>
      <c r="BL781" s="112" t="s">
        <v>955</v>
      </c>
      <c r="BM781" s="194" t="s">
        <v>4164</v>
      </c>
    </row>
    <row r="782" spans="2:65" s="119" customFormat="1" x14ac:dyDescent="0.25">
      <c r="B782" s="120"/>
      <c r="D782" s="196" t="s">
        <v>865</v>
      </c>
      <c r="F782" s="197" t="s">
        <v>2657</v>
      </c>
      <c r="L782" s="120"/>
      <c r="M782" s="198"/>
      <c r="T782" s="199"/>
      <c r="AT782" s="112" t="s">
        <v>865</v>
      </c>
      <c r="AU782" s="112" t="s">
        <v>240</v>
      </c>
    </row>
    <row r="783" spans="2:65" s="119" customFormat="1" x14ac:dyDescent="0.25">
      <c r="B783" s="120"/>
      <c r="D783" s="200" t="s">
        <v>867</v>
      </c>
      <c r="F783" s="472" t="s">
        <v>2658</v>
      </c>
      <c r="L783" s="120"/>
      <c r="M783" s="198"/>
      <c r="T783" s="199"/>
      <c r="AT783" s="112" t="s">
        <v>867</v>
      </c>
      <c r="AU783" s="112" t="s">
        <v>240</v>
      </c>
    </row>
    <row r="784" spans="2:65" s="202" customFormat="1" ht="11.25" x14ac:dyDescent="0.25">
      <c r="B784" s="203"/>
      <c r="D784" s="196" t="s">
        <v>869</v>
      </c>
      <c r="E784" s="204" t="s">
        <v>792</v>
      </c>
      <c r="F784" s="205" t="s">
        <v>4165</v>
      </c>
      <c r="H784" s="206">
        <v>25.84</v>
      </c>
      <c r="L784" s="203"/>
      <c r="M784" s="207"/>
      <c r="T784" s="208"/>
      <c r="AT784" s="204" t="s">
        <v>869</v>
      </c>
      <c r="AU784" s="204" t="s">
        <v>240</v>
      </c>
      <c r="AV784" s="202" t="s">
        <v>240</v>
      </c>
      <c r="AW784" s="202" t="s">
        <v>871</v>
      </c>
      <c r="AX784" s="202" t="s">
        <v>857</v>
      </c>
      <c r="AY784" s="204" t="s">
        <v>858</v>
      </c>
    </row>
    <row r="785" spans="2:65" s="119" customFormat="1" ht="16.5" customHeight="1" x14ac:dyDescent="0.25">
      <c r="B785" s="120"/>
      <c r="C785" s="432" t="s">
        <v>1949</v>
      </c>
      <c r="D785" s="432" t="s">
        <v>932</v>
      </c>
      <c r="E785" s="433" t="s">
        <v>2660</v>
      </c>
      <c r="F785" s="434" t="s">
        <v>2661</v>
      </c>
      <c r="G785" s="435" t="s">
        <v>85</v>
      </c>
      <c r="H785" s="436">
        <v>26.356999999999999</v>
      </c>
      <c r="I785" s="437"/>
      <c r="J785" s="437">
        <f>ROUND(I785*H785,2)</f>
        <v>0</v>
      </c>
      <c r="K785" s="434" t="s">
        <v>862</v>
      </c>
      <c r="L785" s="215"/>
      <c r="M785" s="216" t="s">
        <v>792</v>
      </c>
      <c r="N785" s="217" t="s">
        <v>809</v>
      </c>
      <c r="O785" s="192">
        <v>0</v>
      </c>
      <c r="P785" s="192">
        <f>O785*H785</f>
        <v>0</v>
      </c>
      <c r="Q785" s="192">
        <v>3.8000000000000002E-4</v>
      </c>
      <c r="R785" s="192">
        <f>Q785*H785</f>
        <v>1.0015660000000001E-2</v>
      </c>
      <c r="S785" s="192">
        <v>0</v>
      </c>
      <c r="T785" s="193">
        <f>S785*H785</f>
        <v>0</v>
      </c>
      <c r="AR785" s="194" t="s">
        <v>1063</v>
      </c>
      <c r="AT785" s="194" t="s">
        <v>932</v>
      </c>
      <c r="AU785" s="194" t="s">
        <v>240</v>
      </c>
      <c r="AY785" s="112" t="s">
        <v>858</v>
      </c>
      <c r="BE785" s="195">
        <f>IF(N785="základní",J785,0)</f>
        <v>0</v>
      </c>
      <c r="BF785" s="195">
        <f>IF(N785="snížená",J785,0)</f>
        <v>0</v>
      </c>
      <c r="BG785" s="195">
        <f>IF(N785="zákl. přenesená",J785,0)</f>
        <v>0</v>
      </c>
      <c r="BH785" s="195">
        <f>IF(N785="sníž. přenesená",J785,0)</f>
        <v>0</v>
      </c>
      <c r="BI785" s="195">
        <f>IF(N785="nulová",J785,0)</f>
        <v>0</v>
      </c>
      <c r="BJ785" s="112" t="s">
        <v>544</v>
      </c>
      <c r="BK785" s="195">
        <f>ROUND(I785*H785,2)</f>
        <v>0</v>
      </c>
      <c r="BL785" s="112" t="s">
        <v>955</v>
      </c>
      <c r="BM785" s="194" t="s">
        <v>4166</v>
      </c>
    </row>
    <row r="786" spans="2:65" s="119" customFormat="1" x14ac:dyDescent="0.25">
      <c r="B786" s="120"/>
      <c r="D786" s="196" t="s">
        <v>865</v>
      </c>
      <c r="F786" s="197" t="s">
        <v>2661</v>
      </c>
      <c r="L786" s="120"/>
      <c r="M786" s="198"/>
      <c r="T786" s="199"/>
      <c r="AT786" s="112" t="s">
        <v>865</v>
      </c>
      <c r="AU786" s="112" t="s">
        <v>240</v>
      </c>
    </row>
    <row r="787" spans="2:65" s="202" customFormat="1" ht="11.25" x14ac:dyDescent="0.25">
      <c r="B787" s="203"/>
      <c r="D787" s="196" t="s">
        <v>869</v>
      </c>
      <c r="F787" s="205" t="s">
        <v>4167</v>
      </c>
      <c r="H787" s="206">
        <v>26.356999999999999</v>
      </c>
      <c r="L787" s="203"/>
      <c r="M787" s="207"/>
      <c r="T787" s="208"/>
      <c r="AT787" s="204" t="s">
        <v>869</v>
      </c>
      <c r="AU787" s="204" t="s">
        <v>240</v>
      </c>
      <c r="AV787" s="202" t="s">
        <v>240</v>
      </c>
      <c r="AW787" s="202" t="s">
        <v>787</v>
      </c>
      <c r="AX787" s="202" t="s">
        <v>544</v>
      </c>
      <c r="AY787" s="204" t="s">
        <v>858</v>
      </c>
    </row>
    <row r="788" spans="2:65" s="119" customFormat="1" ht="16.5" customHeight="1" x14ac:dyDescent="0.25">
      <c r="B788" s="120"/>
      <c r="C788" s="418" t="s">
        <v>1956</v>
      </c>
      <c r="D788" s="418" t="s">
        <v>512</v>
      </c>
      <c r="E788" s="419" t="s">
        <v>221</v>
      </c>
      <c r="F788" s="420" t="s">
        <v>222</v>
      </c>
      <c r="G788" s="421" t="s">
        <v>85</v>
      </c>
      <c r="H788" s="422">
        <v>2</v>
      </c>
      <c r="I788" s="423"/>
      <c r="J788" s="423">
        <f>ROUND(I788*H788,2)</f>
        <v>0</v>
      </c>
      <c r="K788" s="420" t="s">
        <v>862</v>
      </c>
      <c r="L788" s="120"/>
      <c r="M788" s="190" t="s">
        <v>792</v>
      </c>
      <c r="N788" s="191" t="s">
        <v>809</v>
      </c>
      <c r="O788" s="192">
        <v>0.26400000000000001</v>
      </c>
      <c r="P788" s="192">
        <f>O788*H788</f>
        <v>0.52800000000000002</v>
      </c>
      <c r="Q788" s="192">
        <v>0</v>
      </c>
      <c r="R788" s="192">
        <f>Q788*H788</f>
        <v>0</v>
      </c>
      <c r="S788" s="192">
        <v>0</v>
      </c>
      <c r="T788" s="193">
        <f>S788*H788</f>
        <v>0</v>
      </c>
      <c r="AR788" s="194" t="s">
        <v>955</v>
      </c>
      <c r="AT788" s="194" t="s">
        <v>512</v>
      </c>
      <c r="AU788" s="194" t="s">
        <v>240</v>
      </c>
      <c r="AY788" s="112" t="s">
        <v>858</v>
      </c>
      <c r="BE788" s="195">
        <f>IF(N788="základní",J788,0)</f>
        <v>0</v>
      </c>
      <c r="BF788" s="195">
        <f>IF(N788="snížená",J788,0)</f>
        <v>0</v>
      </c>
      <c r="BG788" s="195">
        <f>IF(N788="zákl. přenesená",J788,0)</f>
        <v>0</v>
      </c>
      <c r="BH788" s="195">
        <f>IF(N788="sníž. přenesená",J788,0)</f>
        <v>0</v>
      </c>
      <c r="BI788" s="195">
        <f>IF(N788="nulová",J788,0)</f>
        <v>0</v>
      </c>
      <c r="BJ788" s="112" t="s">
        <v>544</v>
      </c>
      <c r="BK788" s="195">
        <f>ROUND(I788*H788,2)</f>
        <v>0</v>
      </c>
      <c r="BL788" s="112" t="s">
        <v>955</v>
      </c>
      <c r="BM788" s="194" t="s">
        <v>4168</v>
      </c>
    </row>
    <row r="789" spans="2:65" s="119" customFormat="1" x14ac:dyDescent="0.25">
      <c r="B789" s="120"/>
      <c r="D789" s="196" t="s">
        <v>865</v>
      </c>
      <c r="F789" s="197" t="s">
        <v>2666</v>
      </c>
      <c r="L789" s="120"/>
      <c r="M789" s="198"/>
      <c r="T789" s="199"/>
      <c r="AT789" s="112" t="s">
        <v>865</v>
      </c>
      <c r="AU789" s="112" t="s">
        <v>240</v>
      </c>
    </row>
    <row r="790" spans="2:65" s="119" customFormat="1" x14ac:dyDescent="0.25">
      <c r="B790" s="120"/>
      <c r="D790" s="200" t="s">
        <v>867</v>
      </c>
      <c r="F790" s="472" t="s">
        <v>2667</v>
      </c>
      <c r="L790" s="120"/>
      <c r="M790" s="198"/>
      <c r="T790" s="199"/>
      <c r="AT790" s="112" t="s">
        <v>867</v>
      </c>
      <c r="AU790" s="112" t="s">
        <v>240</v>
      </c>
    </row>
    <row r="791" spans="2:65" s="119" customFormat="1" ht="16.5" customHeight="1" x14ac:dyDescent="0.25">
      <c r="B791" s="120"/>
      <c r="C791" s="432" t="s">
        <v>1963</v>
      </c>
      <c r="D791" s="432" t="s">
        <v>932</v>
      </c>
      <c r="E791" s="433" t="s">
        <v>2669</v>
      </c>
      <c r="F791" s="434" t="s">
        <v>2670</v>
      </c>
      <c r="G791" s="435" t="s">
        <v>85</v>
      </c>
      <c r="H791" s="436">
        <v>2.4</v>
      </c>
      <c r="I791" s="437"/>
      <c r="J791" s="437">
        <f>ROUND(I791*H791,2)</f>
        <v>0</v>
      </c>
      <c r="K791" s="434" t="s">
        <v>862</v>
      </c>
      <c r="L791" s="215"/>
      <c r="M791" s="216" t="s">
        <v>792</v>
      </c>
      <c r="N791" s="217" t="s">
        <v>809</v>
      </c>
      <c r="O791" s="192">
        <v>0</v>
      </c>
      <c r="P791" s="192">
        <f>O791*H791</f>
        <v>0</v>
      </c>
      <c r="Q791" s="192">
        <v>1.7000000000000001E-4</v>
      </c>
      <c r="R791" s="192">
        <f>Q791*H791</f>
        <v>4.08E-4</v>
      </c>
      <c r="S791" s="192">
        <v>0</v>
      </c>
      <c r="T791" s="193">
        <f>S791*H791</f>
        <v>0</v>
      </c>
      <c r="AR791" s="194" t="s">
        <v>1063</v>
      </c>
      <c r="AT791" s="194" t="s">
        <v>932</v>
      </c>
      <c r="AU791" s="194" t="s">
        <v>240</v>
      </c>
      <c r="AY791" s="112" t="s">
        <v>858</v>
      </c>
      <c r="BE791" s="195">
        <f>IF(N791="základní",J791,0)</f>
        <v>0</v>
      </c>
      <c r="BF791" s="195">
        <f>IF(N791="snížená",J791,0)</f>
        <v>0</v>
      </c>
      <c r="BG791" s="195">
        <f>IF(N791="zákl. přenesená",J791,0)</f>
        <v>0</v>
      </c>
      <c r="BH791" s="195">
        <f>IF(N791="sníž. přenesená",J791,0)</f>
        <v>0</v>
      </c>
      <c r="BI791" s="195">
        <f>IF(N791="nulová",J791,0)</f>
        <v>0</v>
      </c>
      <c r="BJ791" s="112" t="s">
        <v>544</v>
      </c>
      <c r="BK791" s="195">
        <f>ROUND(I791*H791,2)</f>
        <v>0</v>
      </c>
      <c r="BL791" s="112" t="s">
        <v>955</v>
      </c>
      <c r="BM791" s="194" t="s">
        <v>4169</v>
      </c>
    </row>
    <row r="792" spans="2:65" s="119" customFormat="1" x14ac:dyDescent="0.25">
      <c r="B792" s="120"/>
      <c r="D792" s="196" t="s">
        <v>865</v>
      </c>
      <c r="F792" s="197" t="s">
        <v>2670</v>
      </c>
      <c r="L792" s="120"/>
      <c r="M792" s="198"/>
      <c r="T792" s="199"/>
      <c r="AT792" s="112" t="s">
        <v>865</v>
      </c>
      <c r="AU792" s="112" t="s">
        <v>240</v>
      </c>
    </row>
    <row r="793" spans="2:65" s="202" customFormat="1" ht="11.25" x14ac:dyDescent="0.25">
      <c r="B793" s="203"/>
      <c r="D793" s="196" t="s">
        <v>869</v>
      </c>
      <c r="F793" s="205" t="s">
        <v>4170</v>
      </c>
      <c r="H793" s="206">
        <v>2.4</v>
      </c>
      <c r="L793" s="203"/>
      <c r="M793" s="207"/>
      <c r="T793" s="208"/>
      <c r="AT793" s="204" t="s">
        <v>869</v>
      </c>
      <c r="AU793" s="204" t="s">
        <v>240</v>
      </c>
      <c r="AV793" s="202" t="s">
        <v>240</v>
      </c>
      <c r="AW793" s="202" t="s">
        <v>787</v>
      </c>
      <c r="AX793" s="202" t="s">
        <v>544</v>
      </c>
      <c r="AY793" s="204" t="s">
        <v>858</v>
      </c>
    </row>
    <row r="794" spans="2:65" s="119" customFormat="1" ht="33" customHeight="1" x14ac:dyDescent="0.25">
      <c r="B794" s="120"/>
      <c r="C794" s="418" t="s">
        <v>1984</v>
      </c>
      <c r="D794" s="418" t="s">
        <v>512</v>
      </c>
      <c r="E794" s="419" t="s">
        <v>2674</v>
      </c>
      <c r="F794" s="420" t="s">
        <v>2675</v>
      </c>
      <c r="G794" s="421" t="s">
        <v>66</v>
      </c>
      <c r="H794" s="422">
        <v>39.75</v>
      </c>
      <c r="I794" s="423"/>
      <c r="J794" s="423">
        <f>ROUND(I794*H794,2)</f>
        <v>0</v>
      </c>
      <c r="K794" s="420" t="s">
        <v>862</v>
      </c>
      <c r="L794" s="120"/>
      <c r="M794" s="190" t="s">
        <v>792</v>
      </c>
      <c r="N794" s="191" t="s">
        <v>809</v>
      </c>
      <c r="O794" s="192">
        <v>0.23400000000000001</v>
      </c>
      <c r="P794" s="192">
        <f>O794*H794</f>
        <v>9.3015000000000008</v>
      </c>
      <c r="Q794" s="192">
        <v>5.0000000000000002E-5</v>
      </c>
      <c r="R794" s="192">
        <f>Q794*H794</f>
        <v>1.9875000000000001E-3</v>
      </c>
      <c r="S794" s="192">
        <v>0</v>
      </c>
      <c r="T794" s="193">
        <f>S794*H794</f>
        <v>0</v>
      </c>
      <c r="AR794" s="194" t="s">
        <v>955</v>
      </c>
      <c r="AT794" s="194" t="s">
        <v>512</v>
      </c>
      <c r="AU794" s="194" t="s">
        <v>240</v>
      </c>
      <c r="AY794" s="112" t="s">
        <v>858</v>
      </c>
      <c r="BE794" s="195">
        <f>IF(N794="základní",J794,0)</f>
        <v>0</v>
      </c>
      <c r="BF794" s="195">
        <f>IF(N794="snížená",J794,0)</f>
        <v>0</v>
      </c>
      <c r="BG794" s="195">
        <f>IF(N794="zákl. přenesená",J794,0)</f>
        <v>0</v>
      </c>
      <c r="BH794" s="195">
        <f>IF(N794="sníž. přenesená",J794,0)</f>
        <v>0</v>
      </c>
      <c r="BI794" s="195">
        <f>IF(N794="nulová",J794,0)</f>
        <v>0</v>
      </c>
      <c r="BJ794" s="112" t="s">
        <v>544</v>
      </c>
      <c r="BK794" s="195">
        <f>ROUND(I794*H794,2)</f>
        <v>0</v>
      </c>
      <c r="BL794" s="112" t="s">
        <v>955</v>
      </c>
      <c r="BM794" s="194" t="s">
        <v>4171</v>
      </c>
    </row>
    <row r="795" spans="2:65" s="119" customFormat="1" ht="19.5" x14ac:dyDescent="0.25">
      <c r="B795" s="120"/>
      <c r="D795" s="196" t="s">
        <v>865</v>
      </c>
      <c r="F795" s="197" t="s">
        <v>2677</v>
      </c>
      <c r="L795" s="120"/>
      <c r="M795" s="198"/>
      <c r="T795" s="199"/>
      <c r="AT795" s="112" t="s">
        <v>865</v>
      </c>
      <c r="AU795" s="112" t="s">
        <v>240</v>
      </c>
    </row>
    <row r="796" spans="2:65" s="119" customFormat="1" x14ac:dyDescent="0.25">
      <c r="B796" s="120"/>
      <c r="D796" s="200" t="s">
        <v>867</v>
      </c>
      <c r="F796" s="472" t="s">
        <v>2678</v>
      </c>
      <c r="L796" s="120"/>
      <c r="M796" s="198"/>
      <c r="T796" s="199"/>
      <c r="AT796" s="112" t="s">
        <v>867</v>
      </c>
      <c r="AU796" s="112" t="s">
        <v>240</v>
      </c>
    </row>
    <row r="797" spans="2:65" s="119" customFormat="1" ht="24.2" customHeight="1" x14ac:dyDescent="0.25">
      <c r="B797" s="120"/>
      <c r="C797" s="418" t="s">
        <v>1988</v>
      </c>
      <c r="D797" s="418" t="s">
        <v>512</v>
      </c>
      <c r="E797" s="419" t="s">
        <v>223</v>
      </c>
      <c r="F797" s="420" t="s">
        <v>224</v>
      </c>
      <c r="G797" s="421" t="s">
        <v>63</v>
      </c>
      <c r="H797" s="422">
        <v>0.48099999999999998</v>
      </c>
      <c r="I797" s="423"/>
      <c r="J797" s="423">
        <f>ROUND(I797*H797,2)</f>
        <v>0</v>
      </c>
      <c r="K797" s="420" t="s">
        <v>862</v>
      </c>
      <c r="L797" s="120"/>
      <c r="M797" s="190" t="s">
        <v>792</v>
      </c>
      <c r="N797" s="191" t="s">
        <v>809</v>
      </c>
      <c r="O797" s="192">
        <v>0.68200000000000005</v>
      </c>
      <c r="P797" s="192">
        <f>O797*H797</f>
        <v>0.328042</v>
      </c>
      <c r="Q797" s="192">
        <v>0</v>
      </c>
      <c r="R797" s="192">
        <f>Q797*H797</f>
        <v>0</v>
      </c>
      <c r="S797" s="192">
        <v>0</v>
      </c>
      <c r="T797" s="193">
        <f>S797*H797</f>
        <v>0</v>
      </c>
      <c r="AR797" s="194" t="s">
        <v>955</v>
      </c>
      <c r="AT797" s="194" t="s">
        <v>512</v>
      </c>
      <c r="AU797" s="194" t="s">
        <v>240</v>
      </c>
      <c r="AY797" s="112" t="s">
        <v>858</v>
      </c>
      <c r="BE797" s="195">
        <f>IF(N797="základní",J797,0)</f>
        <v>0</v>
      </c>
      <c r="BF797" s="195">
        <f>IF(N797="snížená",J797,0)</f>
        <v>0</v>
      </c>
      <c r="BG797" s="195">
        <f>IF(N797="zákl. přenesená",J797,0)</f>
        <v>0</v>
      </c>
      <c r="BH797" s="195">
        <f>IF(N797="sníž. přenesená",J797,0)</f>
        <v>0</v>
      </c>
      <c r="BI797" s="195">
        <f>IF(N797="nulová",J797,0)</f>
        <v>0</v>
      </c>
      <c r="BJ797" s="112" t="s">
        <v>544</v>
      </c>
      <c r="BK797" s="195">
        <f>ROUND(I797*H797,2)</f>
        <v>0</v>
      </c>
      <c r="BL797" s="112" t="s">
        <v>955</v>
      </c>
      <c r="BM797" s="194" t="s">
        <v>4172</v>
      </c>
    </row>
    <row r="798" spans="2:65" s="119" customFormat="1" ht="29.25" x14ac:dyDescent="0.25">
      <c r="B798" s="120"/>
      <c r="D798" s="196" t="s">
        <v>865</v>
      </c>
      <c r="F798" s="197" t="s">
        <v>2681</v>
      </c>
      <c r="L798" s="120"/>
      <c r="M798" s="198"/>
      <c r="T798" s="199"/>
      <c r="AT798" s="112" t="s">
        <v>865</v>
      </c>
      <c r="AU798" s="112" t="s">
        <v>240</v>
      </c>
    </row>
    <row r="799" spans="2:65" s="119" customFormat="1" x14ac:dyDescent="0.25">
      <c r="B799" s="120"/>
      <c r="D799" s="200" t="s">
        <v>867</v>
      </c>
      <c r="F799" s="472" t="s">
        <v>2682</v>
      </c>
      <c r="L799" s="120"/>
      <c r="M799" s="198"/>
      <c r="T799" s="199"/>
      <c r="AT799" s="112" t="s">
        <v>867</v>
      </c>
      <c r="AU799" s="112" t="s">
        <v>240</v>
      </c>
    </row>
    <row r="800" spans="2:65" s="171" customFormat="1" ht="22.9" customHeight="1" x14ac:dyDescent="0.2">
      <c r="B800" s="172"/>
      <c r="D800" s="173" t="s">
        <v>854</v>
      </c>
      <c r="E800" s="181" t="s">
        <v>2835</v>
      </c>
      <c r="F800" s="181" t="s">
        <v>2836</v>
      </c>
      <c r="J800" s="182">
        <f>BK800</f>
        <v>0</v>
      </c>
      <c r="L800" s="172"/>
      <c r="M800" s="176"/>
      <c r="P800" s="177">
        <f>SUM(P801:P816)</f>
        <v>1.625</v>
      </c>
      <c r="R800" s="177">
        <f>SUM(R801:R816)</f>
        <v>1.2000000000000001E-3</v>
      </c>
      <c r="T800" s="178">
        <f>SUM(T801:T816)</f>
        <v>0</v>
      </c>
      <c r="AR800" s="173" t="s">
        <v>240</v>
      </c>
      <c r="AT800" s="179" t="s">
        <v>854</v>
      </c>
      <c r="AU800" s="179" t="s">
        <v>544</v>
      </c>
      <c r="AY800" s="173" t="s">
        <v>858</v>
      </c>
      <c r="BK800" s="180">
        <f>SUM(BK801:BK816)</f>
        <v>0</v>
      </c>
    </row>
    <row r="801" spans="2:65" s="119" customFormat="1" ht="24.2" customHeight="1" x14ac:dyDescent="0.25">
      <c r="B801" s="120"/>
      <c r="C801" s="418" t="s">
        <v>1992</v>
      </c>
      <c r="D801" s="418" t="s">
        <v>512</v>
      </c>
      <c r="E801" s="419" t="s">
        <v>2838</v>
      </c>
      <c r="F801" s="420" t="s">
        <v>2839</v>
      </c>
      <c r="G801" s="421" t="s">
        <v>66</v>
      </c>
      <c r="H801" s="422">
        <v>2.5</v>
      </c>
      <c r="I801" s="423"/>
      <c r="J801" s="423">
        <f>ROUND(I801*H801,2)</f>
        <v>0</v>
      </c>
      <c r="K801" s="420" t="s">
        <v>862</v>
      </c>
      <c r="L801" s="120"/>
      <c r="M801" s="190" t="s">
        <v>792</v>
      </c>
      <c r="N801" s="191" t="s">
        <v>809</v>
      </c>
      <c r="O801" s="192">
        <v>0.11700000000000001</v>
      </c>
      <c r="P801" s="192">
        <f>O801*H801</f>
        <v>0.29250000000000004</v>
      </c>
      <c r="Q801" s="192">
        <v>6.9999999999999994E-5</v>
      </c>
      <c r="R801" s="192">
        <f>Q801*H801</f>
        <v>1.7499999999999997E-4</v>
      </c>
      <c r="S801" s="192">
        <v>0</v>
      </c>
      <c r="T801" s="193">
        <f>S801*H801</f>
        <v>0</v>
      </c>
      <c r="AR801" s="194" t="s">
        <v>955</v>
      </c>
      <c r="AT801" s="194" t="s">
        <v>512</v>
      </c>
      <c r="AU801" s="194" t="s">
        <v>240</v>
      </c>
      <c r="AY801" s="112" t="s">
        <v>858</v>
      </c>
      <c r="BE801" s="195">
        <f>IF(N801="základní",J801,0)</f>
        <v>0</v>
      </c>
      <c r="BF801" s="195">
        <f>IF(N801="snížená",J801,0)</f>
        <v>0</v>
      </c>
      <c r="BG801" s="195">
        <f>IF(N801="zákl. přenesená",J801,0)</f>
        <v>0</v>
      </c>
      <c r="BH801" s="195">
        <f>IF(N801="sníž. přenesená",J801,0)</f>
        <v>0</v>
      </c>
      <c r="BI801" s="195">
        <f>IF(N801="nulová",J801,0)</f>
        <v>0</v>
      </c>
      <c r="BJ801" s="112" t="s">
        <v>544</v>
      </c>
      <c r="BK801" s="195">
        <f>ROUND(I801*H801,2)</f>
        <v>0</v>
      </c>
      <c r="BL801" s="112" t="s">
        <v>955</v>
      </c>
      <c r="BM801" s="194" t="s">
        <v>4173</v>
      </c>
    </row>
    <row r="802" spans="2:65" s="119" customFormat="1" ht="19.5" x14ac:dyDescent="0.25">
      <c r="B802" s="120"/>
      <c r="D802" s="196" t="s">
        <v>865</v>
      </c>
      <c r="F802" s="197" t="s">
        <v>2841</v>
      </c>
      <c r="L802" s="120"/>
      <c r="M802" s="198"/>
      <c r="T802" s="199"/>
      <c r="AT802" s="112" t="s">
        <v>865</v>
      </c>
      <c r="AU802" s="112" t="s">
        <v>240</v>
      </c>
    </row>
    <row r="803" spans="2:65" s="119" customFormat="1" x14ac:dyDescent="0.25">
      <c r="B803" s="120"/>
      <c r="D803" s="200" t="s">
        <v>867</v>
      </c>
      <c r="F803" s="472" t="s">
        <v>2842</v>
      </c>
      <c r="L803" s="120"/>
      <c r="M803" s="198"/>
      <c r="T803" s="199"/>
      <c r="AT803" s="112" t="s">
        <v>867</v>
      </c>
      <c r="AU803" s="112" t="s">
        <v>240</v>
      </c>
    </row>
    <row r="804" spans="2:65" s="202" customFormat="1" ht="11.25" x14ac:dyDescent="0.25">
      <c r="B804" s="203"/>
      <c r="D804" s="196" t="s">
        <v>869</v>
      </c>
      <c r="E804" s="204" t="s">
        <v>792</v>
      </c>
      <c r="F804" s="205" t="s">
        <v>4174</v>
      </c>
      <c r="H804" s="206">
        <v>2.5</v>
      </c>
      <c r="L804" s="203"/>
      <c r="M804" s="207"/>
      <c r="T804" s="208"/>
      <c r="AT804" s="204" t="s">
        <v>869</v>
      </c>
      <c r="AU804" s="204" t="s">
        <v>240</v>
      </c>
      <c r="AV804" s="202" t="s">
        <v>240</v>
      </c>
      <c r="AW804" s="202" t="s">
        <v>871</v>
      </c>
      <c r="AX804" s="202" t="s">
        <v>857</v>
      </c>
      <c r="AY804" s="204" t="s">
        <v>858</v>
      </c>
    </row>
    <row r="805" spans="2:65" s="119" customFormat="1" ht="16.5" customHeight="1" x14ac:dyDescent="0.25">
      <c r="B805" s="120"/>
      <c r="C805" s="418" t="s">
        <v>1997</v>
      </c>
      <c r="D805" s="418" t="s">
        <v>512</v>
      </c>
      <c r="E805" s="419" t="s">
        <v>2845</v>
      </c>
      <c r="F805" s="420" t="s">
        <v>2846</v>
      </c>
      <c r="G805" s="421" t="s">
        <v>66</v>
      </c>
      <c r="H805" s="422">
        <v>2.5</v>
      </c>
      <c r="I805" s="423"/>
      <c r="J805" s="423">
        <f>ROUND(I805*H805,2)</f>
        <v>0</v>
      </c>
      <c r="K805" s="420" t="s">
        <v>862</v>
      </c>
      <c r="L805" s="120"/>
      <c r="M805" s="190" t="s">
        <v>792</v>
      </c>
      <c r="N805" s="191" t="s">
        <v>809</v>
      </c>
      <c r="O805" s="192">
        <v>1.0999999999999999E-2</v>
      </c>
      <c r="P805" s="192">
        <f>O805*H805</f>
        <v>2.7499999999999997E-2</v>
      </c>
      <c r="Q805" s="192">
        <v>0</v>
      </c>
      <c r="R805" s="192">
        <f>Q805*H805</f>
        <v>0</v>
      </c>
      <c r="S805" s="192">
        <v>0</v>
      </c>
      <c r="T805" s="193">
        <f>S805*H805</f>
        <v>0</v>
      </c>
      <c r="AR805" s="194" t="s">
        <v>955</v>
      </c>
      <c r="AT805" s="194" t="s">
        <v>512</v>
      </c>
      <c r="AU805" s="194" t="s">
        <v>240</v>
      </c>
      <c r="AY805" s="112" t="s">
        <v>858</v>
      </c>
      <c r="BE805" s="195">
        <f>IF(N805="základní",J805,0)</f>
        <v>0</v>
      </c>
      <c r="BF805" s="195">
        <f>IF(N805="snížená",J805,0)</f>
        <v>0</v>
      </c>
      <c r="BG805" s="195">
        <f>IF(N805="zákl. přenesená",J805,0)</f>
        <v>0</v>
      </c>
      <c r="BH805" s="195">
        <f>IF(N805="sníž. přenesená",J805,0)</f>
        <v>0</v>
      </c>
      <c r="BI805" s="195">
        <f>IF(N805="nulová",J805,0)</f>
        <v>0</v>
      </c>
      <c r="BJ805" s="112" t="s">
        <v>544</v>
      </c>
      <c r="BK805" s="195">
        <f>ROUND(I805*H805,2)</f>
        <v>0</v>
      </c>
      <c r="BL805" s="112" t="s">
        <v>955</v>
      </c>
      <c r="BM805" s="194" t="s">
        <v>4175</v>
      </c>
    </row>
    <row r="806" spans="2:65" s="119" customFormat="1" ht="19.5" x14ac:dyDescent="0.25">
      <c r="B806" s="120"/>
      <c r="D806" s="196" t="s">
        <v>865</v>
      </c>
      <c r="F806" s="197" t="s">
        <v>2848</v>
      </c>
      <c r="L806" s="120"/>
      <c r="M806" s="198"/>
      <c r="T806" s="199"/>
      <c r="AT806" s="112" t="s">
        <v>865</v>
      </c>
      <c r="AU806" s="112" t="s">
        <v>240</v>
      </c>
    </row>
    <row r="807" spans="2:65" s="119" customFormat="1" x14ac:dyDescent="0.25">
      <c r="B807" s="120"/>
      <c r="D807" s="200" t="s">
        <v>867</v>
      </c>
      <c r="F807" s="472" t="s">
        <v>2849</v>
      </c>
      <c r="L807" s="120"/>
      <c r="M807" s="198"/>
      <c r="T807" s="199"/>
      <c r="AT807" s="112" t="s">
        <v>867</v>
      </c>
      <c r="AU807" s="112" t="s">
        <v>240</v>
      </c>
    </row>
    <row r="808" spans="2:65" s="119" customFormat="1" ht="24.2" customHeight="1" x14ac:dyDescent="0.25">
      <c r="B808" s="120"/>
      <c r="C808" s="418" t="s">
        <v>2003</v>
      </c>
      <c r="D808" s="418" t="s">
        <v>512</v>
      </c>
      <c r="E808" s="419" t="s">
        <v>2851</v>
      </c>
      <c r="F808" s="420" t="s">
        <v>2852</v>
      </c>
      <c r="G808" s="421" t="s">
        <v>66</v>
      </c>
      <c r="H808" s="422">
        <v>2.5</v>
      </c>
      <c r="I808" s="423"/>
      <c r="J808" s="423">
        <f>ROUND(I808*H808,2)</f>
        <v>0</v>
      </c>
      <c r="K808" s="420" t="s">
        <v>862</v>
      </c>
      <c r="L808" s="120"/>
      <c r="M808" s="190" t="s">
        <v>792</v>
      </c>
      <c r="N808" s="191" t="s">
        <v>809</v>
      </c>
      <c r="O808" s="192">
        <v>0.184</v>
      </c>
      <c r="P808" s="192">
        <f>O808*H808</f>
        <v>0.45999999999999996</v>
      </c>
      <c r="Q808" s="192">
        <v>1.7000000000000001E-4</v>
      </c>
      <c r="R808" s="192">
        <f>Q808*H808</f>
        <v>4.2500000000000003E-4</v>
      </c>
      <c r="S808" s="192">
        <v>0</v>
      </c>
      <c r="T808" s="193">
        <f>S808*H808</f>
        <v>0</v>
      </c>
      <c r="AR808" s="194" t="s">
        <v>955</v>
      </c>
      <c r="AT808" s="194" t="s">
        <v>512</v>
      </c>
      <c r="AU808" s="194" t="s">
        <v>240</v>
      </c>
      <c r="AY808" s="112" t="s">
        <v>858</v>
      </c>
      <c r="BE808" s="195">
        <f>IF(N808="základní",J808,0)</f>
        <v>0</v>
      </c>
      <c r="BF808" s="195">
        <f>IF(N808="snížená",J808,0)</f>
        <v>0</v>
      </c>
      <c r="BG808" s="195">
        <f>IF(N808="zákl. přenesená",J808,0)</f>
        <v>0</v>
      </c>
      <c r="BH808" s="195">
        <f>IF(N808="sníž. přenesená",J808,0)</f>
        <v>0</v>
      </c>
      <c r="BI808" s="195">
        <f>IF(N808="nulová",J808,0)</f>
        <v>0</v>
      </c>
      <c r="BJ808" s="112" t="s">
        <v>544</v>
      </c>
      <c r="BK808" s="195">
        <f>ROUND(I808*H808,2)</f>
        <v>0</v>
      </c>
      <c r="BL808" s="112" t="s">
        <v>955</v>
      </c>
      <c r="BM808" s="194" t="s">
        <v>4176</v>
      </c>
    </row>
    <row r="809" spans="2:65" s="119" customFormat="1" ht="19.5" x14ac:dyDescent="0.25">
      <c r="B809" s="120"/>
      <c r="D809" s="196" t="s">
        <v>865</v>
      </c>
      <c r="F809" s="197" t="s">
        <v>2854</v>
      </c>
      <c r="L809" s="120"/>
      <c r="M809" s="198"/>
      <c r="T809" s="199"/>
      <c r="AT809" s="112" t="s">
        <v>865</v>
      </c>
      <c r="AU809" s="112" t="s">
        <v>240</v>
      </c>
    </row>
    <row r="810" spans="2:65" s="119" customFormat="1" x14ac:dyDescent="0.25">
      <c r="B810" s="120"/>
      <c r="D810" s="200" t="s">
        <v>867</v>
      </c>
      <c r="F810" s="472" t="s">
        <v>2855</v>
      </c>
      <c r="L810" s="120"/>
      <c r="M810" s="198"/>
      <c r="T810" s="199"/>
      <c r="AT810" s="112" t="s">
        <v>867</v>
      </c>
      <c r="AU810" s="112" t="s">
        <v>240</v>
      </c>
    </row>
    <row r="811" spans="2:65" s="119" customFormat="1" ht="24.2" customHeight="1" x14ac:dyDescent="0.25">
      <c r="B811" s="120"/>
      <c r="C811" s="418" t="s">
        <v>2011</v>
      </c>
      <c r="D811" s="418" t="s">
        <v>512</v>
      </c>
      <c r="E811" s="419" t="s">
        <v>2857</v>
      </c>
      <c r="F811" s="420" t="s">
        <v>2858</v>
      </c>
      <c r="G811" s="421" t="s">
        <v>66</v>
      </c>
      <c r="H811" s="422">
        <v>2.5</v>
      </c>
      <c r="I811" s="423"/>
      <c r="J811" s="423">
        <f>ROUND(I811*H811,2)</f>
        <v>0</v>
      </c>
      <c r="K811" s="420" t="s">
        <v>862</v>
      </c>
      <c r="L811" s="120"/>
      <c r="M811" s="190" t="s">
        <v>792</v>
      </c>
      <c r="N811" s="191" t="s">
        <v>809</v>
      </c>
      <c r="O811" s="192">
        <v>0.16600000000000001</v>
      </c>
      <c r="P811" s="192">
        <f>O811*H811</f>
        <v>0.41500000000000004</v>
      </c>
      <c r="Q811" s="192">
        <v>1.2E-4</v>
      </c>
      <c r="R811" s="192">
        <f>Q811*H811</f>
        <v>3.0000000000000003E-4</v>
      </c>
      <c r="S811" s="192">
        <v>0</v>
      </c>
      <c r="T811" s="193">
        <f>S811*H811</f>
        <v>0</v>
      </c>
      <c r="AR811" s="194" t="s">
        <v>955</v>
      </c>
      <c r="AT811" s="194" t="s">
        <v>512</v>
      </c>
      <c r="AU811" s="194" t="s">
        <v>240</v>
      </c>
      <c r="AY811" s="112" t="s">
        <v>858</v>
      </c>
      <c r="BE811" s="195">
        <f>IF(N811="základní",J811,0)</f>
        <v>0</v>
      </c>
      <c r="BF811" s="195">
        <f>IF(N811="snížená",J811,0)</f>
        <v>0</v>
      </c>
      <c r="BG811" s="195">
        <f>IF(N811="zákl. přenesená",J811,0)</f>
        <v>0</v>
      </c>
      <c r="BH811" s="195">
        <f>IF(N811="sníž. přenesená",J811,0)</f>
        <v>0</v>
      </c>
      <c r="BI811" s="195">
        <f>IF(N811="nulová",J811,0)</f>
        <v>0</v>
      </c>
      <c r="BJ811" s="112" t="s">
        <v>544</v>
      </c>
      <c r="BK811" s="195">
        <f>ROUND(I811*H811,2)</f>
        <v>0</v>
      </c>
      <c r="BL811" s="112" t="s">
        <v>955</v>
      </c>
      <c r="BM811" s="194" t="s">
        <v>4177</v>
      </c>
    </row>
    <row r="812" spans="2:65" s="119" customFormat="1" ht="19.5" x14ac:dyDescent="0.25">
      <c r="B812" s="120"/>
      <c r="D812" s="196" t="s">
        <v>865</v>
      </c>
      <c r="F812" s="197" t="s">
        <v>2860</v>
      </c>
      <c r="L812" s="120"/>
      <c r="M812" s="198"/>
      <c r="T812" s="199"/>
      <c r="AT812" s="112" t="s">
        <v>865</v>
      </c>
      <c r="AU812" s="112" t="s">
        <v>240</v>
      </c>
    </row>
    <row r="813" spans="2:65" s="119" customFormat="1" x14ac:dyDescent="0.25">
      <c r="B813" s="120"/>
      <c r="D813" s="200" t="s">
        <v>867</v>
      </c>
      <c r="F813" s="472" t="s">
        <v>2861</v>
      </c>
      <c r="L813" s="120"/>
      <c r="M813" s="198"/>
      <c r="T813" s="199"/>
      <c r="AT813" s="112" t="s">
        <v>867</v>
      </c>
      <c r="AU813" s="112" t="s">
        <v>240</v>
      </c>
    </row>
    <row r="814" spans="2:65" s="119" customFormat="1" ht="24.2" customHeight="1" x14ac:dyDescent="0.25">
      <c r="B814" s="120"/>
      <c r="C814" s="418" t="s">
        <v>2019</v>
      </c>
      <c r="D814" s="418" t="s">
        <v>512</v>
      </c>
      <c r="E814" s="419" t="s">
        <v>229</v>
      </c>
      <c r="F814" s="420" t="s">
        <v>230</v>
      </c>
      <c r="G814" s="421" t="s">
        <v>66</v>
      </c>
      <c r="H814" s="422">
        <v>2.5</v>
      </c>
      <c r="I814" s="423"/>
      <c r="J814" s="423">
        <f>ROUND(I814*H814,2)</f>
        <v>0</v>
      </c>
      <c r="K814" s="420" t="s">
        <v>862</v>
      </c>
      <c r="L814" s="120"/>
      <c r="M814" s="190" t="s">
        <v>792</v>
      </c>
      <c r="N814" s="191" t="s">
        <v>809</v>
      </c>
      <c r="O814" s="192">
        <v>0.17199999999999999</v>
      </c>
      <c r="P814" s="192">
        <f>O814*H814</f>
        <v>0.42999999999999994</v>
      </c>
      <c r="Q814" s="192">
        <v>1.2E-4</v>
      </c>
      <c r="R814" s="192">
        <f>Q814*H814</f>
        <v>3.0000000000000003E-4</v>
      </c>
      <c r="S814" s="192">
        <v>0</v>
      </c>
      <c r="T814" s="193">
        <f>S814*H814</f>
        <v>0</v>
      </c>
      <c r="AR814" s="194" t="s">
        <v>955</v>
      </c>
      <c r="AT814" s="194" t="s">
        <v>512</v>
      </c>
      <c r="AU814" s="194" t="s">
        <v>240</v>
      </c>
      <c r="AY814" s="112" t="s">
        <v>858</v>
      </c>
      <c r="BE814" s="195">
        <f>IF(N814="základní",J814,0)</f>
        <v>0</v>
      </c>
      <c r="BF814" s="195">
        <f>IF(N814="snížená",J814,0)</f>
        <v>0</v>
      </c>
      <c r="BG814" s="195">
        <f>IF(N814="zákl. přenesená",J814,0)</f>
        <v>0</v>
      </c>
      <c r="BH814" s="195">
        <f>IF(N814="sníž. přenesená",J814,0)</f>
        <v>0</v>
      </c>
      <c r="BI814" s="195">
        <f>IF(N814="nulová",J814,0)</f>
        <v>0</v>
      </c>
      <c r="BJ814" s="112" t="s">
        <v>544</v>
      </c>
      <c r="BK814" s="195">
        <f>ROUND(I814*H814,2)</f>
        <v>0</v>
      </c>
      <c r="BL814" s="112" t="s">
        <v>955</v>
      </c>
      <c r="BM814" s="194" t="s">
        <v>4178</v>
      </c>
    </row>
    <row r="815" spans="2:65" s="119" customFormat="1" ht="19.5" x14ac:dyDescent="0.25">
      <c r="B815" s="120"/>
      <c r="D815" s="196" t="s">
        <v>865</v>
      </c>
      <c r="F815" s="197" t="s">
        <v>2864</v>
      </c>
      <c r="L815" s="120"/>
      <c r="M815" s="198"/>
      <c r="T815" s="199"/>
      <c r="AT815" s="112" t="s">
        <v>865</v>
      </c>
      <c r="AU815" s="112" t="s">
        <v>240</v>
      </c>
    </row>
    <row r="816" spans="2:65" s="119" customFormat="1" x14ac:dyDescent="0.25">
      <c r="B816" s="120"/>
      <c r="D816" s="200" t="s">
        <v>867</v>
      </c>
      <c r="F816" s="472" t="s">
        <v>2865</v>
      </c>
      <c r="L816" s="120"/>
      <c r="M816" s="198"/>
      <c r="T816" s="199"/>
      <c r="AT816" s="112" t="s">
        <v>867</v>
      </c>
      <c r="AU816" s="112" t="s">
        <v>240</v>
      </c>
    </row>
    <row r="817" spans="2:65" s="171" customFormat="1" ht="22.9" customHeight="1" x14ac:dyDescent="0.2">
      <c r="B817" s="172"/>
      <c r="D817" s="173" t="s">
        <v>854</v>
      </c>
      <c r="E817" s="181" t="s">
        <v>2866</v>
      </c>
      <c r="F817" s="181" t="s">
        <v>2867</v>
      </c>
      <c r="J817" s="182">
        <f>BK817</f>
        <v>0</v>
      </c>
      <c r="L817" s="172"/>
      <c r="M817" s="176"/>
      <c r="P817" s="177">
        <f>SUM(P818:P830)</f>
        <v>34.968657000000007</v>
      </c>
      <c r="R817" s="177">
        <f>SUM(R818:R830)</f>
        <v>9.8530469999999995E-2</v>
      </c>
      <c r="T817" s="178">
        <f>SUM(T818:T830)</f>
        <v>2.8979549999999996E-2</v>
      </c>
      <c r="AR817" s="173" t="s">
        <v>240</v>
      </c>
      <c r="AT817" s="179" t="s">
        <v>854</v>
      </c>
      <c r="AU817" s="179" t="s">
        <v>544</v>
      </c>
      <c r="AY817" s="173" t="s">
        <v>858</v>
      </c>
      <c r="BK817" s="180">
        <f>SUM(BK818:BK830)</f>
        <v>0</v>
      </c>
    </row>
    <row r="818" spans="2:65" s="119" customFormat="1" ht="24.2" customHeight="1" x14ac:dyDescent="0.25">
      <c r="B818" s="120"/>
      <c r="C818" s="418" t="s">
        <v>2024</v>
      </c>
      <c r="D818" s="418" t="s">
        <v>512</v>
      </c>
      <c r="E818" s="419" t="s">
        <v>2869</v>
      </c>
      <c r="F818" s="420" t="s">
        <v>2870</v>
      </c>
      <c r="G818" s="421" t="s">
        <v>66</v>
      </c>
      <c r="H818" s="422">
        <v>193.197</v>
      </c>
      <c r="I818" s="423"/>
      <c r="J818" s="423">
        <f>ROUND(I818*H818,2)</f>
        <v>0</v>
      </c>
      <c r="K818" s="420" t="s">
        <v>862</v>
      </c>
      <c r="L818" s="120"/>
      <c r="M818" s="190" t="s">
        <v>792</v>
      </c>
      <c r="N818" s="191" t="s">
        <v>809</v>
      </c>
      <c r="O818" s="192">
        <v>1.2E-2</v>
      </c>
      <c r="P818" s="192">
        <f>O818*H818</f>
        <v>2.3183639999999999</v>
      </c>
      <c r="Q818" s="192">
        <v>0</v>
      </c>
      <c r="R818" s="192">
        <f>Q818*H818</f>
        <v>0</v>
      </c>
      <c r="S818" s="192">
        <v>0</v>
      </c>
      <c r="T818" s="193">
        <f>S818*H818</f>
        <v>0</v>
      </c>
      <c r="AR818" s="194" t="s">
        <v>955</v>
      </c>
      <c r="AT818" s="194" t="s">
        <v>512</v>
      </c>
      <c r="AU818" s="194" t="s">
        <v>240</v>
      </c>
      <c r="AY818" s="112" t="s">
        <v>858</v>
      </c>
      <c r="BE818" s="195">
        <f>IF(N818="základní",J818,0)</f>
        <v>0</v>
      </c>
      <c r="BF818" s="195">
        <f>IF(N818="snížená",J818,0)</f>
        <v>0</v>
      </c>
      <c r="BG818" s="195">
        <f>IF(N818="zákl. přenesená",J818,0)</f>
        <v>0</v>
      </c>
      <c r="BH818" s="195">
        <f>IF(N818="sníž. přenesená",J818,0)</f>
        <v>0</v>
      </c>
      <c r="BI818" s="195">
        <f>IF(N818="nulová",J818,0)</f>
        <v>0</v>
      </c>
      <c r="BJ818" s="112" t="s">
        <v>544</v>
      </c>
      <c r="BK818" s="195">
        <f>ROUND(I818*H818,2)</f>
        <v>0</v>
      </c>
      <c r="BL818" s="112" t="s">
        <v>955</v>
      </c>
      <c r="BM818" s="194" t="s">
        <v>4179</v>
      </c>
    </row>
    <row r="819" spans="2:65" s="119" customFormat="1" x14ac:dyDescent="0.25">
      <c r="B819" s="120"/>
      <c r="D819" s="196" t="s">
        <v>865</v>
      </c>
      <c r="F819" s="197" t="s">
        <v>2872</v>
      </c>
      <c r="L819" s="120"/>
      <c r="M819" s="198"/>
      <c r="T819" s="199"/>
      <c r="AT819" s="112" t="s">
        <v>865</v>
      </c>
      <c r="AU819" s="112" t="s">
        <v>240</v>
      </c>
    </row>
    <row r="820" spans="2:65" s="119" customFormat="1" x14ac:dyDescent="0.25">
      <c r="B820" s="120"/>
      <c r="D820" s="200" t="s">
        <v>867</v>
      </c>
      <c r="F820" s="472" t="s">
        <v>2873</v>
      </c>
      <c r="L820" s="120"/>
      <c r="M820" s="198"/>
      <c r="T820" s="199"/>
      <c r="AT820" s="112" t="s">
        <v>867</v>
      </c>
      <c r="AU820" s="112" t="s">
        <v>240</v>
      </c>
    </row>
    <row r="821" spans="2:65" s="202" customFormat="1" ht="11.25" x14ac:dyDescent="0.25">
      <c r="B821" s="203"/>
      <c r="D821" s="196" t="s">
        <v>869</v>
      </c>
      <c r="E821" s="204" t="s">
        <v>792</v>
      </c>
      <c r="F821" s="205" t="s">
        <v>4180</v>
      </c>
      <c r="H821" s="206">
        <v>193.197</v>
      </c>
      <c r="L821" s="203"/>
      <c r="M821" s="207"/>
      <c r="T821" s="208"/>
      <c r="AT821" s="204" t="s">
        <v>869</v>
      </c>
      <c r="AU821" s="204" t="s">
        <v>240</v>
      </c>
      <c r="AV821" s="202" t="s">
        <v>240</v>
      </c>
      <c r="AW821" s="202" t="s">
        <v>871</v>
      </c>
      <c r="AX821" s="202" t="s">
        <v>857</v>
      </c>
      <c r="AY821" s="204" t="s">
        <v>858</v>
      </c>
    </row>
    <row r="822" spans="2:65" s="119" customFormat="1" ht="24.2" customHeight="1" x14ac:dyDescent="0.25">
      <c r="B822" s="120"/>
      <c r="C822" s="418" t="s">
        <v>2029</v>
      </c>
      <c r="D822" s="418" t="s">
        <v>512</v>
      </c>
      <c r="E822" s="419" t="s">
        <v>231</v>
      </c>
      <c r="F822" s="420" t="s">
        <v>232</v>
      </c>
      <c r="G822" s="421" t="s">
        <v>66</v>
      </c>
      <c r="H822" s="422">
        <v>193.197</v>
      </c>
      <c r="I822" s="423"/>
      <c r="J822" s="423">
        <f>ROUND(I822*H822,2)</f>
        <v>0</v>
      </c>
      <c r="K822" s="420" t="s">
        <v>862</v>
      </c>
      <c r="L822" s="120"/>
      <c r="M822" s="190" t="s">
        <v>792</v>
      </c>
      <c r="N822" s="191" t="s">
        <v>809</v>
      </c>
      <c r="O822" s="192">
        <v>3.5000000000000003E-2</v>
      </c>
      <c r="P822" s="192">
        <f>O822*H822</f>
        <v>6.7618950000000009</v>
      </c>
      <c r="Q822" s="192">
        <v>0</v>
      </c>
      <c r="R822" s="192">
        <f>Q822*H822</f>
        <v>0</v>
      </c>
      <c r="S822" s="192">
        <v>1.4999999999999999E-4</v>
      </c>
      <c r="T822" s="193">
        <f>S822*H822</f>
        <v>2.8979549999999996E-2</v>
      </c>
      <c r="AR822" s="194" t="s">
        <v>955</v>
      </c>
      <c r="AT822" s="194" t="s">
        <v>512</v>
      </c>
      <c r="AU822" s="194" t="s">
        <v>240</v>
      </c>
      <c r="AY822" s="112" t="s">
        <v>858</v>
      </c>
      <c r="BE822" s="195">
        <f>IF(N822="základní",J822,0)</f>
        <v>0</v>
      </c>
      <c r="BF822" s="195">
        <f>IF(N822="snížená",J822,0)</f>
        <v>0</v>
      </c>
      <c r="BG822" s="195">
        <f>IF(N822="zákl. přenesená",J822,0)</f>
        <v>0</v>
      </c>
      <c r="BH822" s="195">
        <f>IF(N822="sníž. přenesená",J822,0)</f>
        <v>0</v>
      </c>
      <c r="BI822" s="195">
        <f>IF(N822="nulová",J822,0)</f>
        <v>0</v>
      </c>
      <c r="BJ822" s="112" t="s">
        <v>544</v>
      </c>
      <c r="BK822" s="195">
        <f>ROUND(I822*H822,2)</f>
        <v>0</v>
      </c>
      <c r="BL822" s="112" t="s">
        <v>955</v>
      </c>
      <c r="BM822" s="194" t="s">
        <v>4181</v>
      </c>
    </row>
    <row r="823" spans="2:65" s="119" customFormat="1" x14ac:dyDescent="0.25">
      <c r="B823" s="120"/>
      <c r="D823" s="196" t="s">
        <v>865</v>
      </c>
      <c r="F823" s="197" t="s">
        <v>2878</v>
      </c>
      <c r="L823" s="120"/>
      <c r="M823" s="198"/>
      <c r="T823" s="199"/>
      <c r="AT823" s="112" t="s">
        <v>865</v>
      </c>
      <c r="AU823" s="112" t="s">
        <v>240</v>
      </c>
    </row>
    <row r="824" spans="2:65" s="119" customFormat="1" x14ac:dyDescent="0.25">
      <c r="B824" s="120"/>
      <c r="D824" s="200" t="s">
        <v>867</v>
      </c>
      <c r="F824" s="472" t="s">
        <v>2879</v>
      </c>
      <c r="L824" s="120"/>
      <c r="M824" s="198"/>
      <c r="T824" s="199"/>
      <c r="AT824" s="112" t="s">
        <v>867</v>
      </c>
      <c r="AU824" s="112" t="s">
        <v>240</v>
      </c>
    </row>
    <row r="825" spans="2:65" s="119" customFormat="1" ht="24.2" customHeight="1" x14ac:dyDescent="0.25">
      <c r="B825" s="120"/>
      <c r="C825" s="418" t="s">
        <v>2037</v>
      </c>
      <c r="D825" s="418" t="s">
        <v>512</v>
      </c>
      <c r="E825" s="419" t="s">
        <v>233</v>
      </c>
      <c r="F825" s="420" t="s">
        <v>234</v>
      </c>
      <c r="G825" s="421" t="s">
        <v>66</v>
      </c>
      <c r="H825" s="422">
        <v>193.197</v>
      </c>
      <c r="I825" s="423"/>
      <c r="J825" s="423">
        <f>ROUND(I825*H825,2)</f>
        <v>0</v>
      </c>
      <c r="K825" s="420" t="s">
        <v>862</v>
      </c>
      <c r="L825" s="120"/>
      <c r="M825" s="190" t="s">
        <v>792</v>
      </c>
      <c r="N825" s="191" t="s">
        <v>809</v>
      </c>
      <c r="O825" s="192">
        <v>3.3000000000000002E-2</v>
      </c>
      <c r="P825" s="192">
        <f>O825*H825</f>
        <v>6.3755010000000008</v>
      </c>
      <c r="Q825" s="192">
        <v>2.1000000000000001E-4</v>
      </c>
      <c r="R825" s="192">
        <f>Q825*H825</f>
        <v>4.0571370000000002E-2</v>
      </c>
      <c r="S825" s="192">
        <v>0</v>
      </c>
      <c r="T825" s="193">
        <f>S825*H825</f>
        <v>0</v>
      </c>
      <c r="AR825" s="194" t="s">
        <v>955</v>
      </c>
      <c r="AT825" s="194" t="s">
        <v>512</v>
      </c>
      <c r="AU825" s="194" t="s">
        <v>240</v>
      </c>
      <c r="AY825" s="112" t="s">
        <v>858</v>
      </c>
      <c r="BE825" s="195">
        <f>IF(N825="základní",J825,0)</f>
        <v>0</v>
      </c>
      <c r="BF825" s="195">
        <f>IF(N825="snížená",J825,0)</f>
        <v>0</v>
      </c>
      <c r="BG825" s="195">
        <f>IF(N825="zákl. přenesená",J825,0)</f>
        <v>0</v>
      </c>
      <c r="BH825" s="195">
        <f>IF(N825="sníž. přenesená",J825,0)</f>
        <v>0</v>
      </c>
      <c r="BI825" s="195">
        <f>IF(N825="nulová",J825,0)</f>
        <v>0</v>
      </c>
      <c r="BJ825" s="112" t="s">
        <v>544</v>
      </c>
      <c r="BK825" s="195">
        <f>ROUND(I825*H825,2)</f>
        <v>0</v>
      </c>
      <c r="BL825" s="112" t="s">
        <v>955</v>
      </c>
      <c r="BM825" s="194" t="s">
        <v>4182</v>
      </c>
    </row>
    <row r="826" spans="2:65" s="119" customFormat="1" ht="19.5" x14ac:dyDescent="0.25">
      <c r="B826" s="120"/>
      <c r="D826" s="196" t="s">
        <v>865</v>
      </c>
      <c r="F826" s="197" t="s">
        <v>2882</v>
      </c>
      <c r="L826" s="120"/>
      <c r="M826" s="198"/>
      <c r="T826" s="199"/>
      <c r="AT826" s="112" t="s">
        <v>865</v>
      </c>
      <c r="AU826" s="112" t="s">
        <v>240</v>
      </c>
    </row>
    <row r="827" spans="2:65" s="119" customFormat="1" x14ac:dyDescent="0.25">
      <c r="B827" s="120"/>
      <c r="D827" s="200" t="s">
        <v>867</v>
      </c>
      <c r="F827" s="472" t="s">
        <v>2883</v>
      </c>
      <c r="L827" s="120"/>
      <c r="M827" s="198"/>
      <c r="T827" s="199"/>
      <c r="AT827" s="112" t="s">
        <v>867</v>
      </c>
      <c r="AU827" s="112" t="s">
        <v>240</v>
      </c>
    </row>
    <row r="828" spans="2:65" s="119" customFormat="1" ht="33" customHeight="1" x14ac:dyDescent="0.25">
      <c r="B828" s="120"/>
      <c r="C828" s="418" t="s">
        <v>2041</v>
      </c>
      <c r="D828" s="418" t="s">
        <v>512</v>
      </c>
      <c r="E828" s="419" t="s">
        <v>2885</v>
      </c>
      <c r="F828" s="420" t="s">
        <v>2886</v>
      </c>
      <c r="G828" s="421" t="s">
        <v>66</v>
      </c>
      <c r="H828" s="422">
        <v>193.197</v>
      </c>
      <c r="I828" s="423"/>
      <c r="J828" s="423">
        <f>ROUND(I828*H828,2)</f>
        <v>0</v>
      </c>
      <c r="K828" s="420" t="s">
        <v>862</v>
      </c>
      <c r="L828" s="120"/>
      <c r="M828" s="190" t="s">
        <v>792</v>
      </c>
      <c r="N828" s="191" t="s">
        <v>809</v>
      </c>
      <c r="O828" s="192">
        <v>0.10100000000000001</v>
      </c>
      <c r="P828" s="192">
        <f>O828*H828</f>
        <v>19.512897000000002</v>
      </c>
      <c r="Q828" s="192">
        <v>2.9999999999999997E-4</v>
      </c>
      <c r="R828" s="192">
        <f>Q828*H828</f>
        <v>5.7959099999999993E-2</v>
      </c>
      <c r="S828" s="192">
        <v>0</v>
      </c>
      <c r="T828" s="193">
        <f>S828*H828</f>
        <v>0</v>
      </c>
      <c r="AR828" s="194" t="s">
        <v>955</v>
      </c>
      <c r="AT828" s="194" t="s">
        <v>512</v>
      </c>
      <c r="AU828" s="194" t="s">
        <v>240</v>
      </c>
      <c r="AY828" s="112" t="s">
        <v>858</v>
      </c>
      <c r="BE828" s="195">
        <f>IF(N828="základní",J828,0)</f>
        <v>0</v>
      </c>
      <c r="BF828" s="195">
        <f>IF(N828="snížená",J828,0)</f>
        <v>0</v>
      </c>
      <c r="BG828" s="195">
        <f>IF(N828="zákl. přenesená",J828,0)</f>
        <v>0</v>
      </c>
      <c r="BH828" s="195">
        <f>IF(N828="sníž. přenesená",J828,0)</f>
        <v>0</v>
      </c>
      <c r="BI828" s="195">
        <f>IF(N828="nulová",J828,0)</f>
        <v>0</v>
      </c>
      <c r="BJ828" s="112" t="s">
        <v>544</v>
      </c>
      <c r="BK828" s="195">
        <f>ROUND(I828*H828,2)</f>
        <v>0</v>
      </c>
      <c r="BL828" s="112" t="s">
        <v>955</v>
      </c>
      <c r="BM828" s="194" t="s">
        <v>4183</v>
      </c>
    </row>
    <row r="829" spans="2:65" s="119" customFormat="1" ht="29.25" x14ac:dyDescent="0.25">
      <c r="B829" s="120"/>
      <c r="D829" s="196" t="s">
        <v>865</v>
      </c>
      <c r="F829" s="197" t="s">
        <v>2888</v>
      </c>
      <c r="L829" s="120"/>
      <c r="M829" s="198"/>
      <c r="T829" s="199"/>
      <c r="AT829" s="112" t="s">
        <v>865</v>
      </c>
      <c r="AU829" s="112" t="s">
        <v>240</v>
      </c>
    </row>
    <row r="830" spans="2:65" s="119" customFormat="1" x14ac:dyDescent="0.25">
      <c r="B830" s="120"/>
      <c r="D830" s="200" t="s">
        <v>867</v>
      </c>
      <c r="F830" s="472" t="s">
        <v>2889</v>
      </c>
      <c r="L830" s="120"/>
      <c r="M830" s="219"/>
      <c r="N830" s="220"/>
      <c r="O830" s="220"/>
      <c r="P830" s="220"/>
      <c r="Q830" s="220"/>
      <c r="R830" s="220"/>
      <c r="S830" s="220"/>
      <c r="T830" s="221"/>
      <c r="AT830" s="112" t="s">
        <v>867</v>
      </c>
      <c r="AU830" s="112" t="s">
        <v>240</v>
      </c>
    </row>
    <row r="831" spans="2:65" s="119" customFormat="1" ht="6.95" customHeight="1" x14ac:dyDescent="0.25">
      <c r="B831" s="140"/>
      <c r="C831" s="141"/>
      <c r="D831" s="141"/>
      <c r="E831" s="141"/>
      <c r="F831" s="141"/>
      <c r="G831" s="141"/>
      <c r="H831" s="141"/>
      <c r="I831" s="141"/>
      <c r="J831" s="141"/>
      <c r="K831" s="141"/>
      <c r="L831" s="120"/>
    </row>
  </sheetData>
  <mergeCells count="9">
    <mergeCell ref="E50:H50"/>
    <mergeCell ref="E89:H89"/>
    <mergeCell ref="E91:H91"/>
    <mergeCell ref="L2:V2"/>
    <mergeCell ref="E7:H7"/>
    <mergeCell ref="E9:H9"/>
    <mergeCell ref="E18:H18"/>
    <mergeCell ref="E27:H27"/>
    <mergeCell ref="E48:H48"/>
  </mergeCells>
  <hyperlinks>
    <hyperlink ref="F104" r:id="rId1" xr:uid="{5C284756-060F-4B51-9E03-EF8D14A6C753}"/>
    <hyperlink ref="F110" r:id="rId2" xr:uid="{A4329BAD-D670-4688-B5D7-9AFB8A348B76}"/>
    <hyperlink ref="F114" r:id="rId3" xr:uid="{8F822919-0BB0-4232-B46A-41E515757D06}"/>
    <hyperlink ref="F119" r:id="rId4" xr:uid="{08C8F9B7-D0E2-4171-98FF-1C4D136E8766}"/>
    <hyperlink ref="F123" r:id="rId5" xr:uid="{1F1831CD-202D-4536-A81F-47FC0C145A7C}"/>
    <hyperlink ref="F127" r:id="rId6" xr:uid="{3BEDE318-4629-4309-9A62-BF3970B31944}"/>
    <hyperlink ref="F131" r:id="rId7" xr:uid="{FE73282D-9B71-44D5-BC0C-C520D763DF5F}"/>
    <hyperlink ref="F136" r:id="rId8" xr:uid="{E4C25CD3-BE1E-4C21-B430-0DC6C11BDB59}"/>
    <hyperlink ref="F140" r:id="rId9" xr:uid="{15CCC980-2B1B-49A1-BA58-27D6A5C0A82F}"/>
    <hyperlink ref="F144" r:id="rId10" xr:uid="{0CAECA57-DC00-4630-9242-4EC6E0CBA2D5}"/>
    <hyperlink ref="F147" r:id="rId11" xr:uid="{47953006-E052-43A0-A524-061E319DF2BA}"/>
    <hyperlink ref="F150" r:id="rId12" xr:uid="{19D84C04-79AF-4E35-A35F-0783994DC10F}"/>
    <hyperlink ref="F155" r:id="rId13" xr:uid="{C973C9BF-C1E0-42E5-A317-8DFA9CF0893B}"/>
    <hyperlink ref="F161" r:id="rId14" xr:uid="{E9F19947-2A98-4409-8875-01A17FF5087F}"/>
    <hyperlink ref="F164" r:id="rId15" xr:uid="{1EC49A0C-9564-4DE5-BFA6-882123EDCBAD}"/>
    <hyperlink ref="F167" r:id="rId16" xr:uid="{F8CC8BED-289A-4C8F-B4E2-97C2B8A1557D}"/>
    <hyperlink ref="F172" r:id="rId17" xr:uid="{5CAEE427-4DD9-4AD3-B0F9-1A82B09537AB}"/>
    <hyperlink ref="F177" r:id="rId18" xr:uid="{16A68E11-BC88-44F4-B2F4-C706C476131C}"/>
    <hyperlink ref="F183" r:id="rId19" xr:uid="{726C3EAB-FA47-4BF3-83D3-4D01A86F2548}"/>
    <hyperlink ref="F187" r:id="rId20" xr:uid="{5273F42F-DA61-4C96-A98D-9D2A92525613}"/>
    <hyperlink ref="F191" r:id="rId21" xr:uid="{B0870ADE-147E-42DF-95A8-748FA94BA3FD}"/>
    <hyperlink ref="F196" r:id="rId22" xr:uid="{E7FAB7D4-01D3-45A1-A003-014B553F530B}"/>
    <hyperlink ref="F201" r:id="rId23" xr:uid="{68E3CDB3-7E75-44E8-9A7D-64BA22E8DBD7}"/>
    <hyperlink ref="F206" r:id="rId24" xr:uid="{87031712-339E-419B-B117-8984AFBE8800}"/>
    <hyperlink ref="F212" r:id="rId25" xr:uid="{4045E9C9-C9D5-43E8-AFA3-50ED60E664FC}"/>
    <hyperlink ref="F216" r:id="rId26" xr:uid="{DB0A19E3-9D45-4E0B-9453-29F74CB1933A}"/>
    <hyperlink ref="F220" r:id="rId27" xr:uid="{6DE570D3-F164-4CC2-9207-BBADDFB94FE9}"/>
    <hyperlink ref="F226" r:id="rId28" xr:uid="{3256CE72-3F31-44CA-B6EB-EF93838BA4A6}"/>
    <hyperlink ref="F230" r:id="rId29" xr:uid="{D201E631-5997-490E-873F-9617C5189534}"/>
    <hyperlink ref="F234" r:id="rId30" xr:uid="{8A668EF4-5DD0-487E-ADCE-0DB6EFBB0813}"/>
    <hyperlink ref="F238" r:id="rId31" xr:uid="{642EB5F1-8C3E-4182-8008-85DF6766B487}"/>
    <hyperlink ref="F243" r:id="rId32" xr:uid="{A04AE03E-F977-4EFA-B939-65C1EF77F3DB}"/>
    <hyperlink ref="F248" r:id="rId33" xr:uid="{B29CEEEA-906D-4132-A82B-AE447A1E747B}"/>
    <hyperlink ref="F252" r:id="rId34" xr:uid="{9BFBD3FA-D804-41B2-B593-C03A02C66FF8}"/>
    <hyperlink ref="F257" r:id="rId35" xr:uid="{2F6FD0C1-7BAB-405D-9D7E-547DB2277955}"/>
    <hyperlink ref="F260" r:id="rId36" xr:uid="{408D2CAE-6139-472D-857E-DE756E693153}"/>
    <hyperlink ref="F264" r:id="rId37" xr:uid="{9943DC9C-89BB-4C76-AB0B-DEA415099338}"/>
    <hyperlink ref="F267" r:id="rId38" xr:uid="{E1B4DC08-B162-46F0-B0BD-631A527AEB6D}"/>
    <hyperlink ref="F272" r:id="rId39" xr:uid="{6D4DFEF8-DCB5-40E8-8C10-430AB4F0FE58}"/>
    <hyperlink ref="F276" r:id="rId40" xr:uid="{CFD36848-5D27-4014-BD1A-CAC08F1ECAD8}"/>
    <hyperlink ref="F281" r:id="rId41" xr:uid="{EF73C143-A95B-4033-825D-F8B3B984D01F}"/>
    <hyperlink ref="F284" r:id="rId42" xr:uid="{2AD23A48-1672-41BB-ABCA-A8C79BFE85F3}"/>
    <hyperlink ref="F287" r:id="rId43" xr:uid="{9A12B83B-1ADC-4B5C-883D-E83A5328240F}"/>
    <hyperlink ref="F293" r:id="rId44" xr:uid="{91BCC80E-948F-41CA-B674-6758847B7FFC}"/>
    <hyperlink ref="F298" r:id="rId45" xr:uid="{D71D2BA3-D896-4499-B0E2-A48ED6158B7C}"/>
    <hyperlink ref="F301" r:id="rId46" xr:uid="{98EBA28C-B389-4DA4-99B5-3C7CB7E7E0C3}"/>
    <hyperlink ref="F304" r:id="rId47" xr:uid="{16BD8196-01F4-4C27-AA96-BD773BEB2063}"/>
    <hyperlink ref="F309" r:id="rId48" xr:uid="{D6711DB2-F0E0-4FAC-B781-E7EA71EDC185}"/>
    <hyperlink ref="F312" r:id="rId49" xr:uid="{111CED46-BB09-4CB3-8B20-D7FFCBC72B59}"/>
    <hyperlink ref="F323" r:id="rId50" xr:uid="{04011B4A-651F-46C2-BCB6-DF9543F7ED6D}"/>
    <hyperlink ref="F330" r:id="rId51" xr:uid="{FD5BA810-244A-40A4-8DDE-804D038C6458}"/>
    <hyperlink ref="F339" r:id="rId52" xr:uid="{75B479CA-8228-485D-BD25-209C0F253E27}"/>
    <hyperlink ref="F348" r:id="rId53" xr:uid="{CFD4FCC4-EEDC-4C8C-8239-201966161364}"/>
    <hyperlink ref="F358" r:id="rId54" xr:uid="{68B6ABC3-2930-4B83-A9A7-3DD699C1C8BA}"/>
    <hyperlink ref="F368" r:id="rId55" xr:uid="{B063D4B5-5E37-41B2-B506-CC8D4855E460}"/>
    <hyperlink ref="F374" r:id="rId56" xr:uid="{49E571D4-78CC-468B-8331-82D280FD21D8}"/>
    <hyperlink ref="F383" r:id="rId57" xr:uid="{AD28085A-17BB-444F-9739-0DE9AA4A2A44}"/>
    <hyperlink ref="F389" r:id="rId58" xr:uid="{1DE2FF58-0A2E-49C8-BB67-5C334598543A}"/>
    <hyperlink ref="F393" r:id="rId59" xr:uid="{321D51BF-CCCB-4A16-A877-44F5200F2BBB}"/>
    <hyperlink ref="F397" r:id="rId60" xr:uid="{8A9F6236-1A0E-45BE-B1E8-FC9D5986313E}"/>
    <hyperlink ref="F401" r:id="rId61" xr:uid="{825EB84E-824E-4BAD-B9E5-9E599748ADC4}"/>
    <hyperlink ref="F404" r:id="rId62" xr:uid="{D12C5F2E-AD9F-4B39-9C57-29CED5DDDEE8}"/>
    <hyperlink ref="F407" r:id="rId63" xr:uid="{95091FD9-7527-4C01-9C47-BDAF502DA77E}"/>
    <hyperlink ref="F410" r:id="rId64" xr:uid="{8B552F7E-8545-49C5-BB2B-75131A8D4500}"/>
    <hyperlink ref="F415" r:id="rId65" xr:uid="{1486E416-8698-48E9-BE2C-AE553AF8C372}"/>
    <hyperlink ref="F419" r:id="rId66" xr:uid="{832E25A4-B521-4AF2-A5F8-4933801BAB37}"/>
    <hyperlink ref="F422" r:id="rId67" xr:uid="{76283976-F98A-480A-8940-2BE21526DDD3}"/>
    <hyperlink ref="F430" r:id="rId68" xr:uid="{EEE7A7A4-5AFF-4750-8B27-E1D21377E229}"/>
    <hyperlink ref="F434" r:id="rId69" xr:uid="{78ED7321-04FC-42AC-99C4-50F67509C6F8}"/>
    <hyperlink ref="F438" r:id="rId70" xr:uid="{DA693D74-AF47-4758-9A06-1072B18BD1AF}"/>
    <hyperlink ref="F441" r:id="rId71" xr:uid="{C0397F17-521F-4B88-A88B-FDD401E0ABB8}"/>
    <hyperlink ref="F445" r:id="rId72" xr:uid="{AA6391C6-D125-4B03-BF5F-FEB895522195}"/>
    <hyperlink ref="F449" r:id="rId73" xr:uid="{CDD789B6-721B-41AD-87A5-9D2F8F198A53}"/>
    <hyperlink ref="F452" r:id="rId74" xr:uid="{663CD74B-90DA-4D95-B52C-3647443E6A98}"/>
    <hyperlink ref="F458" r:id="rId75" xr:uid="{D1BD7752-07ED-48DA-9A47-D922BE38BBDB}"/>
    <hyperlink ref="F464" r:id="rId76" xr:uid="{8415A896-0876-49BC-B4FA-859AE9147766}"/>
    <hyperlink ref="F468" r:id="rId77" xr:uid="{18CABDDE-6E5B-4060-88B4-AF13883BC85A}"/>
    <hyperlink ref="F472" r:id="rId78" xr:uid="{BFDFF90C-E460-447E-B614-37A0F1BE5EB3}"/>
    <hyperlink ref="F476" r:id="rId79" xr:uid="{38F50D33-C3E4-4DA0-B359-625CC2CAC67B}"/>
    <hyperlink ref="F480" r:id="rId80" xr:uid="{0DB154D9-3EBF-4B57-935C-CEB878D0989C}"/>
    <hyperlink ref="F484" r:id="rId81" xr:uid="{E32F3E10-6A86-423A-8621-5CA22FCD4F90}"/>
    <hyperlink ref="F491" r:id="rId82" xr:uid="{1C8439C6-05C6-4200-B08C-70E17FBA29C8}"/>
    <hyperlink ref="F494" r:id="rId83" xr:uid="{BD147DFB-0F14-4E05-8455-C1CE94AB358D}"/>
    <hyperlink ref="F497" r:id="rId84" xr:uid="{FA93AA21-2396-43EF-8F23-994D78DD37BE}"/>
    <hyperlink ref="F501" r:id="rId85" xr:uid="{557B2424-EE08-4D3D-83F3-9CDC0394F210}"/>
    <hyperlink ref="F505" r:id="rId86" xr:uid="{CBE9348E-87B8-49A0-B6C8-4BD95F1B5720}"/>
    <hyperlink ref="F510" r:id="rId87" xr:uid="{F87B3954-1647-4567-9545-98BC9927D7AC}"/>
    <hyperlink ref="F514" r:id="rId88" xr:uid="{8734957C-CC52-4529-B526-79ED8DBFB55C}"/>
    <hyperlink ref="F524" r:id="rId89" xr:uid="{84E4E3A7-FABC-4114-B615-B5C36CDA4FD2}"/>
    <hyperlink ref="F528" r:id="rId90" xr:uid="{ED7D70EB-CFED-4C78-A557-C708BD2FF80A}"/>
    <hyperlink ref="F538" r:id="rId91" xr:uid="{B051ED1D-EF35-4EC6-AA4B-CFA71280700F}"/>
    <hyperlink ref="F542" r:id="rId92" xr:uid="{D5F2A9A3-FAED-4DA4-9E64-4061E2257A24}"/>
    <hyperlink ref="F546" r:id="rId93" xr:uid="{B48DE8BE-1C70-4A1C-83EC-DC3073A0266C}"/>
    <hyperlink ref="F550" r:id="rId94" xr:uid="{5DBA7AAA-9447-4C8B-B7A3-4DACD0F8F372}"/>
    <hyperlink ref="F559" r:id="rId95" xr:uid="{E165057C-94F5-46BB-BCCF-19CD1A377EDE}"/>
    <hyperlink ref="F564" r:id="rId96" xr:uid="{FBEE2972-0658-49E5-93D6-C875E5AD2CCB}"/>
    <hyperlink ref="F573" r:id="rId97" xr:uid="{E3EA881D-75A4-42F8-8DE0-DE8A93123573}"/>
    <hyperlink ref="F580" r:id="rId98" xr:uid="{647A69E9-D0D1-42D1-B18D-CF1D469770D1}"/>
    <hyperlink ref="F585" r:id="rId99" xr:uid="{CB6A2F9D-0425-4061-B3FE-AB5E1DDCC48E}"/>
    <hyperlink ref="F598" r:id="rId100" xr:uid="{80D4209C-99C8-4290-A8F6-27C7CDCE7A72}"/>
    <hyperlink ref="F606" r:id="rId101" xr:uid="{D1E0B487-0121-45C3-B270-155284D7DE1F}"/>
    <hyperlink ref="F614" r:id="rId102" xr:uid="{9200DA9A-E04E-4738-9AFC-9F5FAB4A0B5C}"/>
    <hyperlink ref="F618" r:id="rId103" xr:uid="{E80489E1-38A0-439D-BD7A-30E6D12D66F9}"/>
    <hyperlink ref="F625" r:id="rId104" xr:uid="{24A0057E-249C-456F-947E-3B05A8A31C67}"/>
    <hyperlink ref="F632" r:id="rId105" xr:uid="{7D191CB6-C8D9-45EE-8AB7-2F2672E33D21}"/>
    <hyperlink ref="F639" r:id="rId106" xr:uid="{9B364F6B-1DD0-4B9D-B2E7-93B9BBF66933}"/>
    <hyperlink ref="F646" r:id="rId107" xr:uid="{1A194B1E-504F-4D10-B665-941C7C2D557B}"/>
    <hyperlink ref="F650" r:id="rId108" xr:uid="{1231FBC1-9429-411B-AB5A-E1546AC43BE7}"/>
    <hyperlink ref="F653" r:id="rId109" xr:uid="{3D71AC59-EA59-4DB2-A849-43F097DBA7AA}"/>
    <hyperlink ref="F657" r:id="rId110" xr:uid="{43CBAFD4-878B-428B-ACD2-CF15E5676F15}"/>
    <hyperlink ref="F661" r:id="rId111" xr:uid="{2EF4A131-82ED-468B-AEA0-E16790E66220}"/>
    <hyperlink ref="F665" r:id="rId112" xr:uid="{751B66D5-AC32-4CE7-A9B8-3D7723846C91}"/>
    <hyperlink ref="F672" r:id="rId113" xr:uid="{3240085A-1325-43CA-AC35-A1FCC6F2DF7C}"/>
    <hyperlink ref="F678" r:id="rId114" xr:uid="{3F35BEC6-DC38-4400-88B8-46265474A506}"/>
    <hyperlink ref="F685" r:id="rId115" xr:uid="{ED46CC85-96A6-4610-BF03-922D43EC7A3D}"/>
    <hyperlink ref="F692" r:id="rId116" xr:uid="{54708288-B3DA-4A32-B988-AC1111DBB00A}"/>
    <hyperlink ref="F699" r:id="rId117" xr:uid="{55207DFC-F4F8-42A7-94C4-3329B0DD7CB5}"/>
    <hyperlink ref="F703" r:id="rId118" xr:uid="{95C5782F-7048-44B0-92C3-AF4DC47E0D1C}"/>
    <hyperlink ref="F712" r:id="rId119" xr:uid="{F47137BF-D185-4282-9C47-B254C5A75D46}"/>
    <hyperlink ref="F729" r:id="rId120" xr:uid="{5BEABF9F-14B3-408C-BEBA-5A5FB286C356}"/>
    <hyperlink ref="F737" r:id="rId121" xr:uid="{89850673-9F65-4539-99AD-AEB98BA4FF1B}"/>
    <hyperlink ref="F745" r:id="rId122" xr:uid="{6447CF87-5107-4722-9D4E-DE36A3D9C26F}"/>
    <hyperlink ref="F751" r:id="rId123" xr:uid="{B4B46F4D-3E31-4485-97BC-CBFD06C50AF0}"/>
    <hyperlink ref="F758" r:id="rId124" xr:uid="{0C33E4DE-25F8-4BD9-84F0-28DE7F2F0E11}"/>
    <hyperlink ref="F762" r:id="rId125" xr:uid="{DB9EB748-3B7D-4C13-BC52-9A508502C5C5}"/>
    <hyperlink ref="F767" r:id="rId126" xr:uid="{36C144A1-5264-46AC-8800-CB3328E060BF}"/>
    <hyperlink ref="F772" r:id="rId127" xr:uid="{384D426A-2760-441C-A438-698E2F347E48}"/>
    <hyperlink ref="F776" r:id="rId128" xr:uid="{B5E27297-D99B-4040-8EC1-E9618DD9180F}"/>
    <hyperlink ref="F783" r:id="rId129" xr:uid="{972F4F54-E50E-4FC3-9EC7-E98DCD86D44F}"/>
    <hyperlink ref="F790" r:id="rId130" xr:uid="{F799E981-1818-4689-A07F-EDBA04070D2D}"/>
    <hyperlink ref="F796" r:id="rId131" xr:uid="{56CA9EC1-2D40-433A-8D98-7A2BADA09C77}"/>
    <hyperlink ref="F799" r:id="rId132" xr:uid="{17465EFC-2D94-4CE0-B23A-ADAB55759CC6}"/>
    <hyperlink ref="F803" r:id="rId133" xr:uid="{1E1C1B13-831F-4F96-9E4B-205ADC97F16B}"/>
    <hyperlink ref="F807" r:id="rId134" xr:uid="{8A819149-3377-4395-88AD-298ED954AB14}"/>
    <hyperlink ref="F810" r:id="rId135" xr:uid="{A278023B-7540-4A31-804E-AB6DB5490768}"/>
    <hyperlink ref="F813" r:id="rId136" xr:uid="{35197078-4E69-42A8-87C7-025C39A857D2}"/>
    <hyperlink ref="F816" r:id="rId137" xr:uid="{9DB82565-3D28-4A5A-AE7D-E5B0175EC479}"/>
    <hyperlink ref="F820" r:id="rId138" xr:uid="{1A13CBC5-18A7-4B8A-9986-EF5E024B6FFE}"/>
    <hyperlink ref="F824" r:id="rId139" xr:uid="{900C5DE5-3566-4EFF-A95E-E6905E8ABC92}"/>
    <hyperlink ref="F827" r:id="rId140" xr:uid="{3AE04A78-2CFB-4157-8925-D04AE82E4562}"/>
    <hyperlink ref="F830" r:id="rId141" xr:uid="{03D5CAC9-F3FB-4174-9B75-C4D3ABE0B703}"/>
  </hyperlinks>
  <pageMargins left="0.7" right="0.7" top="0.78749999999999998" bottom="0.78749999999999998"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38"/>
  <sheetViews>
    <sheetView topLeftCell="C1" zoomScaleNormal="100" workbookViewId="0">
      <selection activeCell="R3" sqref="R3"/>
    </sheetView>
  </sheetViews>
  <sheetFormatPr defaultColWidth="9.140625" defaultRowHeight="8.25" outlineLevelRow="4" x14ac:dyDescent="0.15"/>
  <cols>
    <col min="1" max="1" width="28.7109375" style="296" hidden="1" customWidth="1"/>
    <col min="2" max="2" width="3.7109375" style="296" hidden="1" customWidth="1"/>
    <col min="3" max="3" width="5.7109375" style="296" customWidth="1"/>
    <col min="4" max="4" width="4.7109375" style="296" customWidth="1"/>
    <col min="5" max="5" width="14.7109375" style="296" customWidth="1"/>
    <col min="6" max="6" width="72.7109375" style="296" customWidth="1"/>
    <col min="7" max="7" width="4.7109375" style="296" customWidth="1"/>
    <col min="8" max="8" width="14.7109375" style="296" customWidth="1"/>
    <col min="9" max="9" width="12.7109375" style="296" customWidth="1"/>
    <col min="10" max="10" width="15.7109375" style="296" customWidth="1"/>
    <col min="11" max="11" width="11.7109375" style="296" hidden="1" customWidth="1"/>
    <col min="12" max="12" width="14.7109375" style="296" hidden="1" customWidth="1"/>
    <col min="13" max="13" width="11.7109375" style="296" hidden="1" customWidth="1"/>
    <col min="14" max="14" width="14.7109375" style="296" hidden="1" customWidth="1"/>
    <col min="15" max="15" width="9.7109375" style="296" hidden="1" customWidth="1"/>
    <col min="16" max="16" width="14.7109375" style="296" hidden="1" customWidth="1"/>
    <col min="17" max="17" width="15.7109375" style="296" hidden="1" customWidth="1"/>
    <col min="18" max="18" width="38.7109375" style="296" customWidth="1"/>
    <col min="19" max="22" width="9.140625" style="296"/>
    <col min="23" max="23" width="5.5703125" style="296" customWidth="1"/>
    <col min="24" max="16384" width="9.140625" style="296"/>
  </cols>
  <sheetData>
    <row r="1" spans="1:22" ht="15.75" x14ac:dyDescent="0.15">
      <c r="F1" s="34" t="s">
        <v>4441</v>
      </c>
    </row>
    <row r="2" spans="1:22" ht="15.75" x14ac:dyDescent="0.15">
      <c r="B2" s="297"/>
      <c r="C2" s="297"/>
      <c r="D2" s="298"/>
      <c r="E2" s="298"/>
      <c r="F2" s="34" t="s">
        <v>31</v>
      </c>
      <c r="G2" s="298"/>
      <c r="H2" s="299"/>
      <c r="I2" s="300"/>
      <c r="J2" s="301"/>
      <c r="K2" s="299"/>
      <c r="L2" s="299"/>
      <c r="M2" s="299"/>
      <c r="N2" s="299"/>
      <c r="O2" s="301"/>
      <c r="P2" s="301"/>
      <c r="Q2" s="301"/>
      <c r="S2" s="35"/>
      <c r="V2" s="302"/>
    </row>
    <row r="3" spans="1:22" ht="7.5" customHeight="1" x14ac:dyDescent="0.15">
      <c r="A3" s="36"/>
      <c r="B3" s="37"/>
      <c r="C3" s="297"/>
      <c r="D3" s="38"/>
      <c r="E3" s="298"/>
      <c r="F3" s="298"/>
      <c r="G3" s="298"/>
      <c r="H3" s="299"/>
      <c r="I3" s="300"/>
      <c r="J3" s="301"/>
      <c r="K3" s="303"/>
      <c r="L3" s="303"/>
      <c r="M3" s="303"/>
      <c r="N3" s="303"/>
      <c r="O3" s="304"/>
      <c r="P3" s="304"/>
      <c r="Q3" s="304"/>
      <c r="R3" s="39"/>
    </row>
    <row r="4" spans="1:22" ht="11.25" x14ac:dyDescent="0.2">
      <c r="A4" s="40"/>
      <c r="B4" s="41"/>
      <c r="C4" s="41" t="s">
        <v>32</v>
      </c>
      <c r="D4" s="42" t="s">
        <v>33</v>
      </c>
      <c r="E4" s="42" t="s">
        <v>34</v>
      </c>
      <c r="F4" s="42" t="s">
        <v>35</v>
      </c>
      <c r="G4" s="42" t="s">
        <v>36</v>
      </c>
      <c r="H4" s="305" t="s">
        <v>37</v>
      </c>
      <c r="I4" s="306" t="s">
        <v>38</v>
      </c>
      <c r="J4" s="307" t="s">
        <v>39</v>
      </c>
      <c r="K4" s="305" t="s">
        <v>40</v>
      </c>
      <c r="L4" s="305" t="s">
        <v>41</v>
      </c>
      <c r="M4" s="305" t="s">
        <v>42</v>
      </c>
      <c r="N4" s="305" t="s">
        <v>43</v>
      </c>
      <c r="O4" s="307" t="s">
        <v>44</v>
      </c>
      <c r="P4" s="307" t="s">
        <v>45</v>
      </c>
      <c r="Q4" s="307" t="s">
        <v>46</v>
      </c>
      <c r="R4" s="36"/>
      <c r="S4" s="39"/>
    </row>
    <row r="5" spans="1:22" ht="7.5" customHeight="1" x14ac:dyDescent="0.15">
      <c r="B5" s="297"/>
      <c r="C5" s="297"/>
      <c r="D5" s="298"/>
      <c r="E5" s="298"/>
      <c r="F5" s="298"/>
      <c r="G5" s="298"/>
      <c r="H5" s="299"/>
      <c r="I5" s="300"/>
      <c r="J5" s="301"/>
      <c r="K5" s="299"/>
      <c r="L5" s="299"/>
      <c r="M5" s="299"/>
      <c r="N5" s="299"/>
      <c r="O5" s="301"/>
      <c r="P5" s="301"/>
      <c r="Q5" s="301"/>
      <c r="R5" s="39"/>
    </row>
    <row r="6" spans="1:22" ht="12" x14ac:dyDescent="0.2">
      <c r="A6" s="43" t="s">
        <v>578</v>
      </c>
      <c r="B6" s="44">
        <v>1</v>
      </c>
      <c r="C6" s="45"/>
      <c r="D6" s="46" t="s">
        <v>47</v>
      </c>
      <c r="E6" s="46"/>
      <c r="F6" s="47" t="s">
        <v>578</v>
      </c>
      <c r="G6" s="46"/>
      <c r="H6" s="308"/>
      <c r="I6" s="309"/>
      <c r="J6" s="310">
        <f>SUBTOTAL(9,J7:J138)</f>
        <v>0</v>
      </c>
      <c r="K6" s="308"/>
      <c r="L6" s="311">
        <f>SUBTOTAL(9,L7:L138)</f>
        <v>2.0096500000000006</v>
      </c>
      <c r="M6" s="308"/>
      <c r="N6" s="311">
        <f>SUBTOTAL(9,N7:N138)</f>
        <v>1.8699999999999999</v>
      </c>
      <c r="O6" s="312"/>
      <c r="P6" s="310">
        <f>SUBTOTAL(9,P7:P138)</f>
        <v>0</v>
      </c>
      <c r="Q6" s="310">
        <f>SUBTOTAL(9,Q7:Q138)</f>
        <v>0</v>
      </c>
      <c r="R6" s="36"/>
      <c r="S6" s="39"/>
      <c r="T6" s="39"/>
    </row>
    <row r="7" spans="1:22" ht="12" outlineLevel="1" x14ac:dyDescent="0.2">
      <c r="A7" s="48" t="s">
        <v>4442</v>
      </c>
      <c r="B7" s="49">
        <v>2</v>
      </c>
      <c r="C7" s="50"/>
      <c r="D7" s="51" t="s">
        <v>48</v>
      </c>
      <c r="E7" s="51"/>
      <c r="F7" s="52" t="s">
        <v>4443</v>
      </c>
      <c r="G7" s="51"/>
      <c r="H7" s="313"/>
      <c r="I7" s="314"/>
      <c r="J7" s="315">
        <f>SUBTOTAL(9,J8:J137)</f>
        <v>0</v>
      </c>
      <c r="K7" s="313"/>
      <c r="L7" s="316">
        <f>SUBTOTAL(9,L8:L137)</f>
        <v>2.0096500000000006</v>
      </c>
      <c r="M7" s="313"/>
      <c r="N7" s="316">
        <f>SUBTOTAL(9,N8:N137)</f>
        <v>1.8699999999999999</v>
      </c>
      <c r="O7" s="317"/>
      <c r="P7" s="315">
        <f>SUBTOTAL(9,P8:P137)</f>
        <v>0</v>
      </c>
      <c r="Q7" s="315">
        <f>SUBTOTAL(9,Q8:Q137)</f>
        <v>0</v>
      </c>
      <c r="R7" s="36"/>
      <c r="S7" s="39"/>
      <c r="T7" s="39"/>
    </row>
    <row r="8" spans="1:22" ht="11.25" outlineLevel="2" x14ac:dyDescent="0.2">
      <c r="A8" s="53" t="s">
        <v>4444</v>
      </c>
      <c r="B8" s="54">
        <v>3</v>
      </c>
      <c r="C8" s="55"/>
      <c r="D8" s="56" t="s">
        <v>49</v>
      </c>
      <c r="E8" s="56"/>
      <c r="F8" s="57" t="s">
        <v>4445</v>
      </c>
      <c r="G8" s="56"/>
      <c r="H8" s="318"/>
      <c r="I8" s="319"/>
      <c r="J8" s="320">
        <f>SUBTOTAL(9,J9:J10)</f>
        <v>0</v>
      </c>
      <c r="K8" s="318"/>
      <c r="L8" s="321">
        <f>SUBTOTAL(9,L9:L10)</f>
        <v>1.3664000000000001</v>
      </c>
      <c r="M8" s="318"/>
      <c r="N8" s="321">
        <f>SUBTOTAL(9,N9:N10)</f>
        <v>0</v>
      </c>
      <c r="O8" s="322"/>
      <c r="P8" s="320">
        <f>SUBTOTAL(9,P9:P10)</f>
        <v>0</v>
      </c>
      <c r="Q8" s="320">
        <f>SUBTOTAL(9,Q9:Q10)</f>
        <v>0</v>
      </c>
      <c r="R8" s="36"/>
      <c r="S8" s="39"/>
      <c r="T8" s="39"/>
    </row>
    <row r="9" spans="1:22" ht="11.25" outlineLevel="3" x14ac:dyDescent="0.2">
      <c r="A9" s="58"/>
      <c r="B9" s="59"/>
      <c r="C9" s="323">
        <v>1</v>
      </c>
      <c r="D9" s="324" t="s">
        <v>50</v>
      </c>
      <c r="E9" s="325" t="s">
        <v>582</v>
      </c>
      <c r="F9" s="326" t="s">
        <v>583</v>
      </c>
      <c r="G9" s="324" t="s">
        <v>66</v>
      </c>
      <c r="H9" s="327">
        <v>24.4</v>
      </c>
      <c r="I9" s="328"/>
      <c r="J9" s="329">
        <f>H9*I9</f>
        <v>0</v>
      </c>
      <c r="K9" s="327">
        <v>5.6000000000000001E-2</v>
      </c>
      <c r="L9" s="327">
        <f>H9*K9</f>
        <v>1.3664000000000001</v>
      </c>
      <c r="M9" s="327"/>
      <c r="N9" s="327">
        <f>H9*M9</f>
        <v>0</v>
      </c>
      <c r="O9" s="329">
        <v>21</v>
      </c>
      <c r="P9" s="329">
        <f>J9*(O9/100)</f>
        <v>0</v>
      </c>
      <c r="Q9" s="329">
        <f>J9+P9</f>
        <v>0</v>
      </c>
      <c r="R9" s="39"/>
      <c r="S9" s="39"/>
      <c r="T9" s="39"/>
    </row>
    <row r="10" spans="1:22" outlineLevel="3" x14ac:dyDescent="0.15">
      <c r="B10" s="36"/>
      <c r="C10" s="36"/>
      <c r="D10" s="36"/>
      <c r="E10" s="36"/>
      <c r="F10" s="36"/>
      <c r="G10" s="36"/>
      <c r="H10" s="36"/>
      <c r="I10" s="39"/>
      <c r="J10" s="39"/>
      <c r="K10" s="36"/>
      <c r="L10" s="36"/>
      <c r="M10" s="36"/>
      <c r="N10" s="36"/>
      <c r="O10" s="36"/>
      <c r="P10" s="39"/>
      <c r="Q10" s="39"/>
    </row>
    <row r="11" spans="1:22" ht="11.25" outlineLevel="2" x14ac:dyDescent="0.2">
      <c r="A11" s="53" t="s">
        <v>4446</v>
      </c>
      <c r="B11" s="54">
        <v>3</v>
      </c>
      <c r="C11" s="55"/>
      <c r="D11" s="56" t="s">
        <v>49</v>
      </c>
      <c r="E11" s="56"/>
      <c r="F11" s="57" t="s">
        <v>759</v>
      </c>
      <c r="G11" s="56"/>
      <c r="H11" s="318"/>
      <c r="I11" s="319"/>
      <c r="J11" s="320">
        <f>SUBTOTAL(9,J12:J17)</f>
        <v>0</v>
      </c>
      <c r="K11" s="318"/>
      <c r="L11" s="321">
        <f>SUBTOTAL(9,L12:L17)</f>
        <v>0</v>
      </c>
      <c r="M11" s="318"/>
      <c r="N11" s="321">
        <f>SUBTOTAL(9,N12:N17)</f>
        <v>1.8699999999999999</v>
      </c>
      <c r="O11" s="322"/>
      <c r="P11" s="320">
        <f>SUBTOTAL(9,P12:P17)</f>
        <v>0</v>
      </c>
      <c r="Q11" s="320">
        <f>SUBTOTAL(9,Q12:Q17)</f>
        <v>0</v>
      </c>
      <c r="R11" s="36"/>
      <c r="S11" s="39"/>
      <c r="T11" s="39"/>
    </row>
    <row r="12" spans="1:22" ht="11.25" outlineLevel="3" x14ac:dyDescent="0.2">
      <c r="A12" s="58"/>
      <c r="B12" s="59"/>
      <c r="C12" s="323">
        <v>1</v>
      </c>
      <c r="D12" s="324" t="s">
        <v>50</v>
      </c>
      <c r="E12" s="325" t="s">
        <v>4447</v>
      </c>
      <c r="F12" s="326" t="s">
        <v>4448</v>
      </c>
      <c r="G12" s="324" t="s">
        <v>67</v>
      </c>
      <c r="H12" s="327">
        <v>95</v>
      </c>
      <c r="I12" s="328"/>
      <c r="J12" s="329">
        <f>H12*I12</f>
        <v>0</v>
      </c>
      <c r="K12" s="327"/>
      <c r="L12" s="327">
        <f>H12*K12</f>
        <v>0</v>
      </c>
      <c r="M12" s="327"/>
      <c r="N12" s="327">
        <f>H12*M12</f>
        <v>0</v>
      </c>
      <c r="O12" s="329">
        <v>21</v>
      </c>
      <c r="P12" s="329">
        <f>J12*(O12/100)</f>
        <v>0</v>
      </c>
      <c r="Q12" s="329">
        <f>J12+P12</f>
        <v>0</v>
      </c>
      <c r="R12" s="39"/>
      <c r="S12" s="39"/>
      <c r="T12" s="39"/>
    </row>
    <row r="13" spans="1:22" ht="11.25" outlineLevel="3" x14ac:dyDescent="0.2">
      <c r="A13" s="58"/>
      <c r="B13" s="59"/>
      <c r="C13" s="323">
        <v>2</v>
      </c>
      <c r="D13" s="324" t="s">
        <v>50</v>
      </c>
      <c r="E13" s="325" t="s">
        <v>4449</v>
      </c>
      <c r="F13" s="326" t="s">
        <v>4450</v>
      </c>
      <c r="G13" s="324" t="s">
        <v>67</v>
      </c>
      <c r="H13" s="327">
        <v>60</v>
      </c>
      <c r="I13" s="328"/>
      <c r="J13" s="329">
        <f>H13*I13</f>
        <v>0</v>
      </c>
      <c r="K13" s="327"/>
      <c r="L13" s="327">
        <f>H13*K13</f>
        <v>0</v>
      </c>
      <c r="M13" s="327">
        <v>1E-3</v>
      </c>
      <c r="N13" s="327">
        <f>H13*M13</f>
        <v>0.06</v>
      </c>
      <c r="O13" s="329">
        <v>21</v>
      </c>
      <c r="P13" s="329">
        <f>J13*(O13/100)</f>
        <v>0</v>
      </c>
      <c r="Q13" s="329">
        <f>J13+P13</f>
        <v>0</v>
      </c>
      <c r="R13" s="39"/>
      <c r="S13" s="39"/>
      <c r="T13" s="39"/>
    </row>
    <row r="14" spans="1:22" ht="11.25" outlineLevel="3" x14ac:dyDescent="0.2">
      <c r="A14" s="58"/>
      <c r="B14" s="59"/>
      <c r="C14" s="323">
        <v>3</v>
      </c>
      <c r="D14" s="324" t="s">
        <v>50</v>
      </c>
      <c r="E14" s="325" t="s">
        <v>4451</v>
      </c>
      <c r="F14" s="326" t="s">
        <v>4452</v>
      </c>
      <c r="G14" s="324" t="s">
        <v>85</v>
      </c>
      <c r="H14" s="327">
        <v>60</v>
      </c>
      <c r="I14" s="328"/>
      <c r="J14" s="329">
        <f>H14*I14</f>
        <v>0</v>
      </c>
      <c r="K14" s="327"/>
      <c r="L14" s="327">
        <f>H14*K14</f>
        <v>0</v>
      </c>
      <c r="M14" s="327">
        <v>2E-3</v>
      </c>
      <c r="N14" s="327">
        <f>H14*M14</f>
        <v>0.12</v>
      </c>
      <c r="O14" s="329">
        <v>21</v>
      </c>
      <c r="P14" s="329">
        <f>J14*(O14/100)</f>
        <v>0</v>
      </c>
      <c r="Q14" s="329">
        <f>J14+P14</f>
        <v>0</v>
      </c>
      <c r="R14" s="39"/>
      <c r="S14" s="39"/>
      <c r="T14" s="39"/>
    </row>
    <row r="15" spans="1:22" ht="11.25" outlineLevel="3" x14ac:dyDescent="0.2">
      <c r="A15" s="58"/>
      <c r="B15" s="59"/>
      <c r="C15" s="323">
        <v>4</v>
      </c>
      <c r="D15" s="324" t="s">
        <v>50</v>
      </c>
      <c r="E15" s="325" t="s">
        <v>4453</v>
      </c>
      <c r="F15" s="326" t="s">
        <v>4454</v>
      </c>
      <c r="G15" s="324" t="s">
        <v>85</v>
      </c>
      <c r="H15" s="327">
        <v>130</v>
      </c>
      <c r="I15" s="328"/>
      <c r="J15" s="329">
        <f>H15*I15</f>
        <v>0</v>
      </c>
      <c r="K15" s="327"/>
      <c r="L15" s="327">
        <f>H15*K15</f>
        <v>0</v>
      </c>
      <c r="M15" s="327">
        <v>4.0000000000000001E-3</v>
      </c>
      <c r="N15" s="327">
        <f>H15*M15</f>
        <v>0.52</v>
      </c>
      <c r="O15" s="329">
        <v>21</v>
      </c>
      <c r="P15" s="329">
        <f>J15*(O15/100)</f>
        <v>0</v>
      </c>
      <c r="Q15" s="329">
        <f>J15+P15</f>
        <v>0</v>
      </c>
      <c r="R15" s="39"/>
      <c r="S15" s="39"/>
      <c r="T15" s="39"/>
    </row>
    <row r="16" spans="1:22" ht="11.25" outlineLevel="3" x14ac:dyDescent="0.2">
      <c r="A16" s="58"/>
      <c r="B16" s="59"/>
      <c r="C16" s="323">
        <v>5</v>
      </c>
      <c r="D16" s="324" t="s">
        <v>50</v>
      </c>
      <c r="E16" s="325" t="s">
        <v>4455</v>
      </c>
      <c r="F16" s="326" t="s">
        <v>4456</v>
      </c>
      <c r="G16" s="324" t="s">
        <v>85</v>
      </c>
      <c r="H16" s="327">
        <v>90</v>
      </c>
      <c r="I16" s="328"/>
      <c r="J16" s="329">
        <f>H16*I16</f>
        <v>0</v>
      </c>
      <c r="K16" s="327"/>
      <c r="L16" s="327">
        <f>H16*K16</f>
        <v>0</v>
      </c>
      <c r="M16" s="327">
        <v>1.2999999999999999E-2</v>
      </c>
      <c r="N16" s="327">
        <f>H16*M16</f>
        <v>1.17</v>
      </c>
      <c r="O16" s="329">
        <v>21</v>
      </c>
      <c r="P16" s="329">
        <f>J16*(O16/100)</f>
        <v>0</v>
      </c>
      <c r="Q16" s="329">
        <f>J16+P16</f>
        <v>0</v>
      </c>
      <c r="R16" s="39"/>
      <c r="S16" s="39"/>
      <c r="T16" s="39"/>
    </row>
    <row r="17" spans="1:20" outlineLevel="3" x14ac:dyDescent="0.15">
      <c r="B17" s="36"/>
      <c r="C17" s="36"/>
      <c r="D17" s="36"/>
      <c r="E17" s="36"/>
      <c r="F17" s="36"/>
      <c r="G17" s="36"/>
      <c r="H17" s="36"/>
      <c r="I17" s="39"/>
      <c r="J17" s="39"/>
      <c r="K17" s="36"/>
      <c r="L17" s="36"/>
      <c r="M17" s="36"/>
      <c r="N17" s="36"/>
      <c r="O17" s="36"/>
      <c r="P17" s="39"/>
      <c r="Q17" s="39"/>
    </row>
    <row r="18" spans="1:20" ht="11.25" outlineLevel="2" x14ac:dyDescent="0.2">
      <c r="A18" s="53" t="s">
        <v>4457</v>
      </c>
      <c r="B18" s="54">
        <v>3</v>
      </c>
      <c r="C18" s="55"/>
      <c r="D18" s="56" t="s">
        <v>49</v>
      </c>
      <c r="E18" s="56"/>
      <c r="F18" s="57" t="s">
        <v>253</v>
      </c>
      <c r="G18" s="56"/>
      <c r="H18" s="318"/>
      <c r="I18" s="319"/>
      <c r="J18" s="320">
        <f>SUBTOTAL(9,J19:J137)</f>
        <v>0</v>
      </c>
      <c r="K18" s="318"/>
      <c r="L18" s="321">
        <f>SUBTOTAL(9,L19:L137)</f>
        <v>0.64324999999999999</v>
      </c>
      <c r="M18" s="318"/>
      <c r="N18" s="321">
        <f>SUBTOTAL(9,N19:N137)</f>
        <v>0</v>
      </c>
      <c r="O18" s="322"/>
      <c r="P18" s="320">
        <f>SUBTOTAL(9,P19:P137)</f>
        <v>0</v>
      </c>
      <c r="Q18" s="320">
        <f>SUBTOTAL(9,Q19:Q137)</f>
        <v>0</v>
      </c>
      <c r="R18" s="36"/>
      <c r="S18" s="39"/>
      <c r="T18" s="39"/>
    </row>
    <row r="19" spans="1:20" ht="11.25" outlineLevel="3" x14ac:dyDescent="0.2">
      <c r="A19" s="58"/>
      <c r="B19" s="59"/>
      <c r="C19" s="323">
        <v>1</v>
      </c>
      <c r="D19" s="324" t="s">
        <v>117</v>
      </c>
      <c r="E19" s="325" t="s">
        <v>254</v>
      </c>
      <c r="F19" s="326" t="s">
        <v>255</v>
      </c>
      <c r="G19" s="324" t="s">
        <v>85</v>
      </c>
      <c r="H19" s="327">
        <v>156</v>
      </c>
      <c r="I19" s="328"/>
      <c r="J19" s="329">
        <f>H19*I19</f>
        <v>0</v>
      </c>
      <c r="K19" s="327">
        <v>1E-4</v>
      </c>
      <c r="L19" s="327">
        <f>H19*K19</f>
        <v>1.5600000000000001E-2</v>
      </c>
      <c r="M19" s="327"/>
      <c r="N19" s="327">
        <f>H19*M19</f>
        <v>0</v>
      </c>
      <c r="O19" s="329">
        <v>21</v>
      </c>
      <c r="P19" s="329">
        <f>J19*(O19/100)</f>
        <v>0</v>
      </c>
      <c r="Q19" s="329">
        <f>J19+P19</f>
        <v>0</v>
      </c>
      <c r="R19" s="39"/>
      <c r="S19" s="39"/>
      <c r="T19" s="39"/>
    </row>
    <row r="20" spans="1:20" ht="11.25" outlineLevel="3" x14ac:dyDescent="0.2">
      <c r="A20" s="58"/>
      <c r="B20" s="59"/>
      <c r="C20" s="323">
        <v>2</v>
      </c>
      <c r="D20" s="324" t="s">
        <v>117</v>
      </c>
      <c r="E20" s="325" t="s">
        <v>256</v>
      </c>
      <c r="F20" s="326" t="s">
        <v>257</v>
      </c>
      <c r="G20" s="324" t="s">
        <v>85</v>
      </c>
      <c r="H20" s="327">
        <v>1035</v>
      </c>
      <c r="I20" s="328"/>
      <c r="J20" s="329">
        <f>H20*I20</f>
        <v>0</v>
      </c>
      <c r="K20" s="327">
        <v>1.2E-4</v>
      </c>
      <c r="L20" s="327">
        <f>H20*K20</f>
        <v>0.1242</v>
      </c>
      <c r="M20" s="327"/>
      <c r="N20" s="327">
        <f>H20*M20</f>
        <v>0</v>
      </c>
      <c r="O20" s="329">
        <v>21</v>
      </c>
      <c r="P20" s="329">
        <f>J20*(O20/100)</f>
        <v>0</v>
      </c>
      <c r="Q20" s="329">
        <f>J20+P20</f>
        <v>0</v>
      </c>
      <c r="R20" s="39"/>
      <c r="S20" s="39"/>
      <c r="T20" s="39"/>
    </row>
    <row r="21" spans="1:20" ht="9.75" outlineLevel="4" x14ac:dyDescent="0.2">
      <c r="A21" s="60"/>
      <c r="B21" s="61"/>
      <c r="C21" s="61"/>
      <c r="D21" s="62"/>
      <c r="E21" s="63" t="s">
        <v>52</v>
      </c>
      <c r="F21" s="64" t="s">
        <v>4458</v>
      </c>
      <c r="G21" s="62"/>
      <c r="H21" s="330">
        <v>1035</v>
      </c>
      <c r="I21" s="331"/>
      <c r="J21" s="332"/>
      <c r="K21" s="330"/>
      <c r="L21" s="330"/>
      <c r="M21" s="330"/>
      <c r="N21" s="330"/>
      <c r="O21" s="332"/>
      <c r="P21" s="332"/>
      <c r="Q21" s="332"/>
      <c r="R21" s="36"/>
      <c r="S21" s="39"/>
    </row>
    <row r="22" spans="1:20" ht="9.75" outlineLevel="4" x14ac:dyDescent="0.2">
      <c r="A22" s="60"/>
      <c r="B22" s="61"/>
      <c r="C22" s="61"/>
      <c r="D22" s="62"/>
      <c r="E22" s="63"/>
      <c r="F22" s="64" t="s">
        <v>4459</v>
      </c>
      <c r="G22" s="62"/>
      <c r="H22" s="330">
        <v>0</v>
      </c>
      <c r="I22" s="331"/>
      <c r="J22" s="332"/>
      <c r="K22" s="330"/>
      <c r="L22" s="330"/>
      <c r="M22" s="330"/>
      <c r="N22" s="330"/>
      <c r="O22" s="332"/>
      <c r="P22" s="332"/>
      <c r="Q22" s="332"/>
      <c r="R22" s="36"/>
      <c r="S22" s="39"/>
    </row>
    <row r="23" spans="1:20" ht="7.5" customHeight="1" outlineLevel="4" x14ac:dyDescent="0.15">
      <c r="A23" s="39"/>
      <c r="B23" s="65"/>
      <c r="C23" s="333"/>
      <c r="D23" s="334"/>
      <c r="E23" s="335"/>
      <c r="F23" s="66"/>
      <c r="G23" s="334"/>
      <c r="H23" s="336"/>
      <c r="I23" s="337"/>
      <c r="J23" s="338"/>
      <c r="K23" s="339"/>
      <c r="L23" s="339"/>
      <c r="M23" s="339"/>
      <c r="N23" s="339"/>
      <c r="O23" s="338"/>
      <c r="P23" s="338"/>
      <c r="Q23" s="338"/>
      <c r="R23" s="36"/>
      <c r="S23" s="39"/>
    </row>
    <row r="24" spans="1:20" ht="11.25" outlineLevel="3" x14ac:dyDescent="0.2">
      <c r="A24" s="58"/>
      <c r="B24" s="59"/>
      <c r="C24" s="323">
        <v>3</v>
      </c>
      <c r="D24" s="324" t="s">
        <v>117</v>
      </c>
      <c r="E24" s="325" t="s">
        <v>258</v>
      </c>
      <c r="F24" s="326" t="s">
        <v>259</v>
      </c>
      <c r="G24" s="324" t="s">
        <v>85</v>
      </c>
      <c r="H24" s="327">
        <v>1485</v>
      </c>
      <c r="I24" s="328"/>
      <c r="J24" s="329">
        <f t="shared" ref="J24:J87" si="0">H24*I24</f>
        <v>0</v>
      </c>
      <c r="K24" s="327">
        <v>1.7000000000000001E-4</v>
      </c>
      <c r="L24" s="327">
        <f t="shared" ref="L24:L87" si="1">H24*K24</f>
        <v>0.25245000000000001</v>
      </c>
      <c r="M24" s="327"/>
      <c r="N24" s="327">
        <f t="shared" ref="N24:N87" si="2">H24*M24</f>
        <v>0</v>
      </c>
      <c r="O24" s="329">
        <v>21</v>
      </c>
      <c r="P24" s="329">
        <f t="shared" ref="P24:P87" si="3">J24*(O24/100)</f>
        <v>0</v>
      </c>
      <c r="Q24" s="329">
        <f t="shared" ref="Q24:Q87" si="4">J24+P24</f>
        <v>0</v>
      </c>
      <c r="R24" s="39"/>
      <c r="S24" s="39"/>
      <c r="T24" s="39"/>
    </row>
    <row r="25" spans="1:20" ht="11.25" outlineLevel="3" x14ac:dyDescent="0.2">
      <c r="A25" s="58"/>
      <c r="B25" s="59"/>
      <c r="C25" s="323">
        <v>4</v>
      </c>
      <c r="D25" s="324" t="s">
        <v>117</v>
      </c>
      <c r="E25" s="325" t="s">
        <v>260</v>
      </c>
      <c r="F25" s="326" t="s">
        <v>261</v>
      </c>
      <c r="G25" s="324" t="s">
        <v>85</v>
      </c>
      <c r="H25" s="327">
        <v>123</v>
      </c>
      <c r="I25" s="328"/>
      <c r="J25" s="329">
        <f t="shared" si="0"/>
        <v>0</v>
      </c>
      <c r="K25" s="327">
        <v>1.6000000000000001E-4</v>
      </c>
      <c r="L25" s="327">
        <f t="shared" si="1"/>
        <v>1.9680000000000003E-2</v>
      </c>
      <c r="M25" s="327"/>
      <c r="N25" s="327">
        <f t="shared" si="2"/>
        <v>0</v>
      </c>
      <c r="O25" s="329">
        <v>21</v>
      </c>
      <c r="P25" s="329">
        <f t="shared" si="3"/>
        <v>0</v>
      </c>
      <c r="Q25" s="329">
        <f t="shared" si="4"/>
        <v>0</v>
      </c>
      <c r="R25" s="39"/>
      <c r="S25" s="39"/>
      <c r="T25" s="39"/>
    </row>
    <row r="26" spans="1:20" ht="11.25" outlineLevel="3" x14ac:dyDescent="0.2">
      <c r="A26" s="58"/>
      <c r="B26" s="59"/>
      <c r="C26" s="323">
        <v>5</v>
      </c>
      <c r="D26" s="324" t="s">
        <v>117</v>
      </c>
      <c r="E26" s="325" t="s">
        <v>262</v>
      </c>
      <c r="F26" s="326" t="s">
        <v>263</v>
      </c>
      <c r="G26" s="324" t="s">
        <v>85</v>
      </c>
      <c r="H26" s="327">
        <v>120</v>
      </c>
      <c r="I26" s="328"/>
      <c r="J26" s="329">
        <f t="shared" si="0"/>
        <v>0</v>
      </c>
      <c r="K26" s="327">
        <v>2.5000000000000001E-4</v>
      </c>
      <c r="L26" s="327">
        <f t="shared" si="1"/>
        <v>0.03</v>
      </c>
      <c r="M26" s="327"/>
      <c r="N26" s="327">
        <f t="shared" si="2"/>
        <v>0</v>
      </c>
      <c r="O26" s="329">
        <v>21</v>
      </c>
      <c r="P26" s="329">
        <f t="shared" si="3"/>
        <v>0</v>
      </c>
      <c r="Q26" s="329">
        <f t="shared" si="4"/>
        <v>0</v>
      </c>
      <c r="R26" s="39"/>
      <c r="S26" s="39"/>
      <c r="T26" s="39"/>
    </row>
    <row r="27" spans="1:20" ht="11.25" outlineLevel="3" x14ac:dyDescent="0.2">
      <c r="A27" s="58"/>
      <c r="B27" s="59"/>
      <c r="C27" s="323">
        <v>6</v>
      </c>
      <c r="D27" s="324" t="s">
        <v>117</v>
      </c>
      <c r="E27" s="325" t="s">
        <v>377</v>
      </c>
      <c r="F27" s="326" t="s">
        <v>378</v>
      </c>
      <c r="G27" s="324" t="s">
        <v>85</v>
      </c>
      <c r="H27" s="327">
        <v>35</v>
      </c>
      <c r="I27" s="328"/>
      <c r="J27" s="329">
        <f t="shared" si="0"/>
        <v>0</v>
      </c>
      <c r="K27" s="327">
        <v>3.4000000000000002E-4</v>
      </c>
      <c r="L27" s="327">
        <f t="shared" si="1"/>
        <v>1.1900000000000001E-2</v>
      </c>
      <c r="M27" s="327"/>
      <c r="N27" s="327">
        <f t="shared" si="2"/>
        <v>0</v>
      </c>
      <c r="O27" s="329">
        <v>21</v>
      </c>
      <c r="P27" s="329">
        <f t="shared" si="3"/>
        <v>0</v>
      </c>
      <c r="Q27" s="329">
        <f t="shared" si="4"/>
        <v>0</v>
      </c>
      <c r="R27" s="39"/>
      <c r="S27" s="39"/>
      <c r="T27" s="39"/>
    </row>
    <row r="28" spans="1:20" ht="11.25" outlineLevel="3" x14ac:dyDescent="0.2">
      <c r="A28" s="58"/>
      <c r="B28" s="59"/>
      <c r="C28" s="323">
        <v>7</v>
      </c>
      <c r="D28" s="324" t="s">
        <v>117</v>
      </c>
      <c r="E28" s="325" t="s">
        <v>264</v>
      </c>
      <c r="F28" s="326" t="s">
        <v>265</v>
      </c>
      <c r="G28" s="324" t="s">
        <v>85</v>
      </c>
      <c r="H28" s="327">
        <v>50</v>
      </c>
      <c r="I28" s="328"/>
      <c r="J28" s="329">
        <f t="shared" si="0"/>
        <v>0</v>
      </c>
      <c r="K28" s="327">
        <v>5.2999999999999998E-4</v>
      </c>
      <c r="L28" s="327">
        <f t="shared" si="1"/>
        <v>2.6499999999999999E-2</v>
      </c>
      <c r="M28" s="327"/>
      <c r="N28" s="327">
        <f t="shared" si="2"/>
        <v>0</v>
      </c>
      <c r="O28" s="329">
        <v>21</v>
      </c>
      <c r="P28" s="329">
        <f t="shared" si="3"/>
        <v>0</v>
      </c>
      <c r="Q28" s="329">
        <f t="shared" si="4"/>
        <v>0</v>
      </c>
      <c r="R28" s="39"/>
      <c r="S28" s="39"/>
      <c r="T28" s="39"/>
    </row>
    <row r="29" spans="1:20" ht="11.25" outlineLevel="3" x14ac:dyDescent="0.2">
      <c r="A29" s="58"/>
      <c r="B29" s="59"/>
      <c r="C29" s="323">
        <v>8</v>
      </c>
      <c r="D29" s="324" t="s">
        <v>117</v>
      </c>
      <c r="E29" s="325" t="s">
        <v>268</v>
      </c>
      <c r="F29" s="326" t="s">
        <v>269</v>
      </c>
      <c r="G29" s="324" t="s">
        <v>85</v>
      </c>
      <c r="H29" s="327">
        <v>30</v>
      </c>
      <c r="I29" s="328"/>
      <c r="J29" s="329">
        <f t="shared" si="0"/>
        <v>0</v>
      </c>
      <c r="K29" s="327">
        <v>7.6999999999999996E-4</v>
      </c>
      <c r="L29" s="327">
        <f t="shared" si="1"/>
        <v>2.3099999999999999E-2</v>
      </c>
      <c r="M29" s="327"/>
      <c r="N29" s="327">
        <f t="shared" si="2"/>
        <v>0</v>
      </c>
      <c r="O29" s="329">
        <v>21</v>
      </c>
      <c r="P29" s="329">
        <f t="shared" si="3"/>
        <v>0</v>
      </c>
      <c r="Q29" s="329">
        <f t="shared" si="4"/>
        <v>0</v>
      </c>
      <c r="R29" s="39"/>
      <c r="S29" s="39"/>
      <c r="T29" s="39"/>
    </row>
    <row r="30" spans="1:20" ht="22.5" outlineLevel="3" x14ac:dyDescent="0.2">
      <c r="A30" s="58"/>
      <c r="B30" s="59"/>
      <c r="C30" s="323">
        <v>9</v>
      </c>
      <c r="D30" s="324" t="s">
        <v>117</v>
      </c>
      <c r="E30" s="325" t="s">
        <v>4460</v>
      </c>
      <c r="F30" s="326" t="s">
        <v>4461</v>
      </c>
      <c r="G30" s="324" t="s">
        <v>85</v>
      </c>
      <c r="H30" s="327">
        <v>5</v>
      </c>
      <c r="I30" s="328"/>
      <c r="J30" s="329">
        <f t="shared" si="0"/>
        <v>0</v>
      </c>
      <c r="K30" s="327">
        <v>5.0000000000000002E-5</v>
      </c>
      <c r="L30" s="327">
        <f t="shared" si="1"/>
        <v>2.5000000000000001E-4</v>
      </c>
      <c r="M30" s="327"/>
      <c r="N30" s="327">
        <f t="shared" si="2"/>
        <v>0</v>
      </c>
      <c r="O30" s="329">
        <v>21</v>
      </c>
      <c r="P30" s="329">
        <f t="shared" si="3"/>
        <v>0</v>
      </c>
      <c r="Q30" s="329">
        <f t="shared" si="4"/>
        <v>0</v>
      </c>
      <c r="R30" s="39"/>
      <c r="S30" s="39"/>
      <c r="T30" s="39"/>
    </row>
    <row r="31" spans="1:20" ht="11.25" outlineLevel="3" x14ac:dyDescent="0.2">
      <c r="A31" s="58"/>
      <c r="B31" s="59"/>
      <c r="C31" s="323">
        <v>10</v>
      </c>
      <c r="D31" s="324" t="s">
        <v>117</v>
      </c>
      <c r="E31" s="325" t="s">
        <v>4462</v>
      </c>
      <c r="F31" s="326" t="s">
        <v>4463</v>
      </c>
      <c r="G31" s="324" t="s">
        <v>85</v>
      </c>
      <c r="H31" s="327">
        <v>30</v>
      </c>
      <c r="I31" s="328"/>
      <c r="J31" s="329">
        <f t="shared" si="0"/>
        <v>0</v>
      </c>
      <c r="K31" s="327">
        <v>3.3E-4</v>
      </c>
      <c r="L31" s="327">
        <f t="shared" si="1"/>
        <v>9.8999999999999991E-3</v>
      </c>
      <c r="M31" s="327"/>
      <c r="N31" s="327">
        <f t="shared" si="2"/>
        <v>0</v>
      </c>
      <c r="O31" s="329">
        <v>21</v>
      </c>
      <c r="P31" s="329">
        <f t="shared" si="3"/>
        <v>0</v>
      </c>
      <c r="Q31" s="329">
        <f t="shared" si="4"/>
        <v>0</v>
      </c>
      <c r="R31" s="39"/>
      <c r="S31" s="39"/>
      <c r="T31" s="39"/>
    </row>
    <row r="32" spans="1:20" ht="11.25" outlineLevel="3" x14ac:dyDescent="0.2">
      <c r="A32" s="58"/>
      <c r="B32" s="59"/>
      <c r="C32" s="323">
        <v>11</v>
      </c>
      <c r="D32" s="324" t="s">
        <v>117</v>
      </c>
      <c r="E32" s="325" t="s">
        <v>4464</v>
      </c>
      <c r="F32" s="326" t="s">
        <v>4465</v>
      </c>
      <c r="G32" s="324" t="s">
        <v>85</v>
      </c>
      <c r="H32" s="327">
        <v>15</v>
      </c>
      <c r="I32" s="328"/>
      <c r="J32" s="329">
        <f t="shared" si="0"/>
        <v>0</v>
      </c>
      <c r="K32" s="327">
        <v>7.7999999999999999E-4</v>
      </c>
      <c r="L32" s="327">
        <f t="shared" si="1"/>
        <v>1.17E-2</v>
      </c>
      <c r="M32" s="327"/>
      <c r="N32" s="327">
        <f t="shared" si="2"/>
        <v>0</v>
      </c>
      <c r="O32" s="329">
        <v>21</v>
      </c>
      <c r="P32" s="329">
        <f t="shared" si="3"/>
        <v>0</v>
      </c>
      <c r="Q32" s="329">
        <f t="shared" si="4"/>
        <v>0</v>
      </c>
      <c r="R32" s="39"/>
      <c r="S32" s="39"/>
      <c r="T32" s="39"/>
    </row>
    <row r="33" spans="1:20" ht="22.5" outlineLevel="3" x14ac:dyDescent="0.2">
      <c r="A33" s="58"/>
      <c r="B33" s="59"/>
      <c r="C33" s="323">
        <v>12</v>
      </c>
      <c r="D33" s="324" t="s">
        <v>117</v>
      </c>
      <c r="E33" s="325" t="s">
        <v>4466</v>
      </c>
      <c r="F33" s="326" t="s">
        <v>4467</v>
      </c>
      <c r="G33" s="324" t="s">
        <v>85</v>
      </c>
      <c r="H33" s="327">
        <v>58</v>
      </c>
      <c r="I33" s="328"/>
      <c r="J33" s="329">
        <f t="shared" si="0"/>
        <v>0</v>
      </c>
      <c r="K33" s="327">
        <v>3.0000000000000001E-5</v>
      </c>
      <c r="L33" s="327">
        <f t="shared" si="1"/>
        <v>1.74E-3</v>
      </c>
      <c r="M33" s="327"/>
      <c r="N33" s="327">
        <f t="shared" si="2"/>
        <v>0</v>
      </c>
      <c r="O33" s="329">
        <v>21</v>
      </c>
      <c r="P33" s="329">
        <f t="shared" si="3"/>
        <v>0</v>
      </c>
      <c r="Q33" s="329">
        <f t="shared" si="4"/>
        <v>0</v>
      </c>
      <c r="R33" s="39"/>
      <c r="S33" s="39"/>
      <c r="T33" s="39"/>
    </row>
    <row r="34" spans="1:20" ht="22.5" outlineLevel="3" x14ac:dyDescent="0.2">
      <c r="A34" s="58"/>
      <c r="B34" s="59"/>
      <c r="C34" s="323">
        <v>13</v>
      </c>
      <c r="D34" s="324" t="s">
        <v>117</v>
      </c>
      <c r="E34" s="325" t="s">
        <v>4468</v>
      </c>
      <c r="F34" s="326" t="s">
        <v>4469</v>
      </c>
      <c r="G34" s="324" t="s">
        <v>85</v>
      </c>
      <c r="H34" s="327">
        <v>20</v>
      </c>
      <c r="I34" s="328"/>
      <c r="J34" s="329">
        <f t="shared" si="0"/>
        <v>0</v>
      </c>
      <c r="K34" s="327">
        <v>6.0000000000000002E-5</v>
      </c>
      <c r="L34" s="327">
        <f t="shared" si="1"/>
        <v>1.2000000000000001E-3</v>
      </c>
      <c r="M34" s="327"/>
      <c r="N34" s="327">
        <f t="shared" si="2"/>
        <v>0</v>
      </c>
      <c r="O34" s="329">
        <v>21</v>
      </c>
      <c r="P34" s="329">
        <f t="shared" si="3"/>
        <v>0</v>
      </c>
      <c r="Q34" s="329">
        <f t="shared" si="4"/>
        <v>0</v>
      </c>
      <c r="R34" s="39"/>
      <c r="S34" s="39"/>
      <c r="T34" s="39"/>
    </row>
    <row r="35" spans="1:20" ht="11.25" outlineLevel="3" x14ac:dyDescent="0.2">
      <c r="A35" s="58"/>
      <c r="B35" s="59"/>
      <c r="C35" s="323">
        <v>14</v>
      </c>
      <c r="D35" s="324" t="s">
        <v>117</v>
      </c>
      <c r="E35" s="325" t="s">
        <v>270</v>
      </c>
      <c r="F35" s="326" t="s">
        <v>271</v>
      </c>
      <c r="G35" s="324" t="s">
        <v>85</v>
      </c>
      <c r="H35" s="327">
        <v>150</v>
      </c>
      <c r="I35" s="328"/>
      <c r="J35" s="329">
        <f t="shared" si="0"/>
        <v>0</v>
      </c>
      <c r="K35" s="327">
        <v>9.0000000000000006E-5</v>
      </c>
      <c r="L35" s="327">
        <f t="shared" si="1"/>
        <v>1.3500000000000002E-2</v>
      </c>
      <c r="M35" s="327"/>
      <c r="N35" s="327">
        <f t="shared" si="2"/>
        <v>0</v>
      </c>
      <c r="O35" s="329">
        <v>21</v>
      </c>
      <c r="P35" s="329">
        <f t="shared" si="3"/>
        <v>0</v>
      </c>
      <c r="Q35" s="329">
        <f t="shared" si="4"/>
        <v>0</v>
      </c>
      <c r="R35" s="39"/>
      <c r="S35" s="39"/>
      <c r="T35" s="39"/>
    </row>
    <row r="36" spans="1:20" ht="11.25" outlineLevel="3" x14ac:dyDescent="0.2">
      <c r="A36" s="58"/>
      <c r="B36" s="59"/>
      <c r="C36" s="323">
        <v>15</v>
      </c>
      <c r="D36" s="324" t="s">
        <v>117</v>
      </c>
      <c r="E36" s="325" t="s">
        <v>272</v>
      </c>
      <c r="F36" s="326" t="s">
        <v>273</v>
      </c>
      <c r="G36" s="324" t="s">
        <v>85</v>
      </c>
      <c r="H36" s="327">
        <v>55</v>
      </c>
      <c r="I36" s="328"/>
      <c r="J36" s="329">
        <f t="shared" si="0"/>
        <v>0</v>
      </c>
      <c r="K36" s="327">
        <v>1.4999999999999999E-4</v>
      </c>
      <c r="L36" s="327">
        <f t="shared" si="1"/>
        <v>8.2499999999999987E-3</v>
      </c>
      <c r="M36" s="327"/>
      <c r="N36" s="327">
        <f t="shared" si="2"/>
        <v>0</v>
      </c>
      <c r="O36" s="329">
        <v>21</v>
      </c>
      <c r="P36" s="329">
        <f t="shared" si="3"/>
        <v>0</v>
      </c>
      <c r="Q36" s="329">
        <f t="shared" si="4"/>
        <v>0</v>
      </c>
      <c r="R36" s="39"/>
      <c r="S36" s="39"/>
      <c r="T36" s="39"/>
    </row>
    <row r="37" spans="1:20" ht="11.25" outlineLevel="3" x14ac:dyDescent="0.2">
      <c r="A37" s="58"/>
      <c r="B37" s="59"/>
      <c r="C37" s="323">
        <v>16</v>
      </c>
      <c r="D37" s="324" t="s">
        <v>117</v>
      </c>
      <c r="E37" s="325" t="s">
        <v>274</v>
      </c>
      <c r="F37" s="326" t="s">
        <v>275</v>
      </c>
      <c r="G37" s="324" t="s">
        <v>85</v>
      </c>
      <c r="H37" s="327">
        <v>25</v>
      </c>
      <c r="I37" s="328"/>
      <c r="J37" s="329">
        <f t="shared" si="0"/>
        <v>0</v>
      </c>
      <c r="K37" s="327">
        <v>4.4000000000000002E-4</v>
      </c>
      <c r="L37" s="327">
        <f t="shared" si="1"/>
        <v>1.1000000000000001E-2</v>
      </c>
      <c r="M37" s="327"/>
      <c r="N37" s="327">
        <f t="shared" si="2"/>
        <v>0</v>
      </c>
      <c r="O37" s="329">
        <v>21</v>
      </c>
      <c r="P37" s="329">
        <f t="shared" si="3"/>
        <v>0</v>
      </c>
      <c r="Q37" s="329">
        <f t="shared" si="4"/>
        <v>0</v>
      </c>
      <c r="R37" s="39"/>
      <c r="S37" s="39"/>
      <c r="T37" s="39"/>
    </row>
    <row r="38" spans="1:20" ht="11.25" outlineLevel="3" x14ac:dyDescent="0.2">
      <c r="A38" s="58"/>
      <c r="B38" s="59"/>
      <c r="C38" s="323">
        <v>17</v>
      </c>
      <c r="D38" s="324" t="s">
        <v>117</v>
      </c>
      <c r="E38" s="325" t="s">
        <v>276</v>
      </c>
      <c r="F38" s="326" t="s">
        <v>4470</v>
      </c>
      <c r="G38" s="324" t="s">
        <v>67</v>
      </c>
      <c r="H38" s="327">
        <v>15</v>
      </c>
      <c r="I38" s="328"/>
      <c r="J38" s="329">
        <f t="shared" si="0"/>
        <v>0</v>
      </c>
      <c r="K38" s="327">
        <v>4.0000000000000003E-5</v>
      </c>
      <c r="L38" s="327">
        <f t="shared" si="1"/>
        <v>6.0000000000000006E-4</v>
      </c>
      <c r="M38" s="327"/>
      <c r="N38" s="327">
        <f t="shared" si="2"/>
        <v>0</v>
      </c>
      <c r="O38" s="329">
        <v>21</v>
      </c>
      <c r="P38" s="329">
        <f t="shared" si="3"/>
        <v>0</v>
      </c>
      <c r="Q38" s="329">
        <f t="shared" si="4"/>
        <v>0</v>
      </c>
      <c r="R38" s="39"/>
      <c r="S38" s="39"/>
      <c r="T38" s="39"/>
    </row>
    <row r="39" spans="1:20" ht="11.25" outlineLevel="3" x14ac:dyDescent="0.2">
      <c r="A39" s="58"/>
      <c r="B39" s="59"/>
      <c r="C39" s="323">
        <v>18</v>
      </c>
      <c r="D39" s="324" t="s">
        <v>117</v>
      </c>
      <c r="E39" s="325" t="s">
        <v>277</v>
      </c>
      <c r="F39" s="326" t="s">
        <v>4471</v>
      </c>
      <c r="G39" s="324" t="s">
        <v>67</v>
      </c>
      <c r="H39" s="327">
        <v>12</v>
      </c>
      <c r="I39" s="328"/>
      <c r="J39" s="329">
        <f t="shared" si="0"/>
        <v>0</v>
      </c>
      <c r="K39" s="327">
        <v>4.0000000000000003E-5</v>
      </c>
      <c r="L39" s="327">
        <f t="shared" si="1"/>
        <v>4.8000000000000007E-4</v>
      </c>
      <c r="M39" s="327"/>
      <c r="N39" s="327">
        <f t="shared" si="2"/>
        <v>0</v>
      </c>
      <c r="O39" s="329">
        <v>21</v>
      </c>
      <c r="P39" s="329">
        <f t="shared" si="3"/>
        <v>0</v>
      </c>
      <c r="Q39" s="329">
        <f t="shared" si="4"/>
        <v>0</v>
      </c>
      <c r="R39" s="39"/>
      <c r="S39" s="39"/>
      <c r="T39" s="39"/>
    </row>
    <row r="40" spans="1:20" ht="11.25" outlineLevel="3" x14ac:dyDescent="0.2">
      <c r="A40" s="58"/>
      <c r="B40" s="59"/>
      <c r="C40" s="323">
        <v>19</v>
      </c>
      <c r="D40" s="324" t="s">
        <v>117</v>
      </c>
      <c r="E40" s="325" t="s">
        <v>278</v>
      </c>
      <c r="F40" s="326" t="s">
        <v>4472</v>
      </c>
      <c r="G40" s="324" t="s">
        <v>67</v>
      </c>
      <c r="H40" s="327">
        <v>10</v>
      </c>
      <c r="I40" s="328"/>
      <c r="J40" s="329">
        <f t="shared" si="0"/>
        <v>0</v>
      </c>
      <c r="K40" s="327">
        <v>6.0000000000000002E-5</v>
      </c>
      <c r="L40" s="327">
        <f t="shared" si="1"/>
        <v>6.0000000000000006E-4</v>
      </c>
      <c r="M40" s="327"/>
      <c r="N40" s="327">
        <f t="shared" si="2"/>
        <v>0</v>
      </c>
      <c r="O40" s="329">
        <v>21</v>
      </c>
      <c r="P40" s="329">
        <f t="shared" si="3"/>
        <v>0</v>
      </c>
      <c r="Q40" s="329">
        <f t="shared" si="4"/>
        <v>0</v>
      </c>
      <c r="R40" s="39"/>
      <c r="S40" s="39"/>
      <c r="T40" s="39"/>
    </row>
    <row r="41" spans="1:20" ht="11.25" outlineLevel="3" x14ac:dyDescent="0.2">
      <c r="A41" s="58"/>
      <c r="B41" s="59"/>
      <c r="C41" s="323">
        <v>20</v>
      </c>
      <c r="D41" s="324" t="s">
        <v>117</v>
      </c>
      <c r="E41" s="325" t="s">
        <v>279</v>
      </c>
      <c r="F41" s="326" t="s">
        <v>4473</v>
      </c>
      <c r="G41" s="324" t="s">
        <v>67</v>
      </c>
      <c r="H41" s="327">
        <v>3</v>
      </c>
      <c r="I41" s="328"/>
      <c r="J41" s="329">
        <f t="shared" si="0"/>
        <v>0</v>
      </c>
      <c r="K41" s="327">
        <v>4.0000000000000003E-5</v>
      </c>
      <c r="L41" s="327">
        <f t="shared" si="1"/>
        <v>1.2000000000000002E-4</v>
      </c>
      <c r="M41" s="327"/>
      <c r="N41" s="327">
        <f t="shared" si="2"/>
        <v>0</v>
      </c>
      <c r="O41" s="329">
        <v>21</v>
      </c>
      <c r="P41" s="329">
        <f t="shared" si="3"/>
        <v>0</v>
      </c>
      <c r="Q41" s="329">
        <f t="shared" si="4"/>
        <v>0</v>
      </c>
      <c r="R41" s="39"/>
      <c r="S41" s="39"/>
      <c r="T41" s="39"/>
    </row>
    <row r="42" spans="1:20" ht="11.25" outlineLevel="3" x14ac:dyDescent="0.2">
      <c r="A42" s="58"/>
      <c r="B42" s="59"/>
      <c r="C42" s="323">
        <v>21</v>
      </c>
      <c r="D42" s="324" t="s">
        <v>117</v>
      </c>
      <c r="E42" s="325" t="s">
        <v>761</v>
      </c>
      <c r="F42" s="326" t="s">
        <v>4474</v>
      </c>
      <c r="G42" s="324" t="s">
        <v>67</v>
      </c>
      <c r="H42" s="327">
        <v>11</v>
      </c>
      <c r="I42" s="328"/>
      <c r="J42" s="329">
        <f t="shared" si="0"/>
        <v>0</v>
      </c>
      <c r="K42" s="327">
        <v>9.0000000000000006E-5</v>
      </c>
      <c r="L42" s="327">
        <f t="shared" si="1"/>
        <v>9.8999999999999999E-4</v>
      </c>
      <c r="M42" s="327"/>
      <c r="N42" s="327">
        <f t="shared" si="2"/>
        <v>0</v>
      </c>
      <c r="O42" s="329">
        <v>21</v>
      </c>
      <c r="P42" s="329">
        <f t="shared" si="3"/>
        <v>0</v>
      </c>
      <c r="Q42" s="329">
        <f t="shared" si="4"/>
        <v>0</v>
      </c>
      <c r="R42" s="39"/>
      <c r="S42" s="39"/>
      <c r="T42" s="39"/>
    </row>
    <row r="43" spans="1:20" ht="11.25" outlineLevel="3" x14ac:dyDescent="0.2">
      <c r="A43" s="58"/>
      <c r="B43" s="59"/>
      <c r="C43" s="323">
        <v>22</v>
      </c>
      <c r="D43" s="324" t="s">
        <v>117</v>
      </c>
      <c r="E43" s="325" t="s">
        <v>4475</v>
      </c>
      <c r="F43" s="326" t="s">
        <v>4476</v>
      </c>
      <c r="G43" s="324" t="s">
        <v>67</v>
      </c>
      <c r="H43" s="327">
        <v>1</v>
      </c>
      <c r="I43" s="328"/>
      <c r="J43" s="329">
        <f t="shared" si="0"/>
        <v>0</v>
      </c>
      <c r="K43" s="327">
        <v>1E-4</v>
      </c>
      <c r="L43" s="327">
        <f t="shared" si="1"/>
        <v>1E-4</v>
      </c>
      <c r="M43" s="327"/>
      <c r="N43" s="327">
        <f t="shared" si="2"/>
        <v>0</v>
      </c>
      <c r="O43" s="329">
        <v>21</v>
      </c>
      <c r="P43" s="329">
        <f t="shared" si="3"/>
        <v>0</v>
      </c>
      <c r="Q43" s="329">
        <f t="shared" si="4"/>
        <v>0</v>
      </c>
      <c r="R43" s="39"/>
      <c r="S43" s="39"/>
      <c r="T43" s="39"/>
    </row>
    <row r="44" spans="1:20" ht="11.25" outlineLevel="3" x14ac:dyDescent="0.2">
      <c r="A44" s="58"/>
      <c r="B44" s="59"/>
      <c r="C44" s="323">
        <v>23</v>
      </c>
      <c r="D44" s="324" t="s">
        <v>117</v>
      </c>
      <c r="E44" s="325" t="s">
        <v>4477</v>
      </c>
      <c r="F44" s="326" t="s">
        <v>4478</v>
      </c>
      <c r="G44" s="324" t="s">
        <v>67</v>
      </c>
      <c r="H44" s="327">
        <v>2</v>
      </c>
      <c r="I44" s="328"/>
      <c r="J44" s="329">
        <f t="shared" si="0"/>
        <v>0</v>
      </c>
      <c r="K44" s="327">
        <v>9.0000000000000006E-5</v>
      </c>
      <c r="L44" s="327">
        <f t="shared" si="1"/>
        <v>1.8000000000000001E-4</v>
      </c>
      <c r="M44" s="327"/>
      <c r="N44" s="327">
        <f t="shared" si="2"/>
        <v>0</v>
      </c>
      <c r="O44" s="329">
        <v>21</v>
      </c>
      <c r="P44" s="329">
        <f t="shared" si="3"/>
        <v>0</v>
      </c>
      <c r="Q44" s="329">
        <f t="shared" si="4"/>
        <v>0</v>
      </c>
      <c r="R44" s="39"/>
      <c r="S44" s="39"/>
      <c r="T44" s="39"/>
    </row>
    <row r="45" spans="1:20" ht="11.25" outlineLevel="3" x14ac:dyDescent="0.2">
      <c r="A45" s="58"/>
      <c r="B45" s="59"/>
      <c r="C45" s="323">
        <v>24</v>
      </c>
      <c r="D45" s="324" t="s">
        <v>117</v>
      </c>
      <c r="E45" s="325" t="s">
        <v>4479</v>
      </c>
      <c r="F45" s="326" t="s">
        <v>4480</v>
      </c>
      <c r="G45" s="324" t="s">
        <v>67</v>
      </c>
      <c r="H45" s="327">
        <v>1</v>
      </c>
      <c r="I45" s="328"/>
      <c r="J45" s="329">
        <f t="shared" si="0"/>
        <v>0</v>
      </c>
      <c r="K45" s="327">
        <v>1E-4</v>
      </c>
      <c r="L45" s="327">
        <f t="shared" si="1"/>
        <v>1E-4</v>
      </c>
      <c r="M45" s="327"/>
      <c r="N45" s="327">
        <f t="shared" si="2"/>
        <v>0</v>
      </c>
      <c r="O45" s="329">
        <v>21</v>
      </c>
      <c r="P45" s="329">
        <f t="shared" si="3"/>
        <v>0</v>
      </c>
      <c r="Q45" s="329">
        <f t="shared" si="4"/>
        <v>0</v>
      </c>
      <c r="R45" s="39"/>
      <c r="S45" s="39"/>
      <c r="T45" s="39"/>
    </row>
    <row r="46" spans="1:20" ht="11.25" outlineLevel="3" x14ac:dyDescent="0.2">
      <c r="A46" s="58"/>
      <c r="B46" s="59"/>
      <c r="C46" s="323">
        <v>25</v>
      </c>
      <c r="D46" s="324" t="s">
        <v>117</v>
      </c>
      <c r="E46" s="325" t="s">
        <v>280</v>
      </c>
      <c r="F46" s="326" t="s">
        <v>281</v>
      </c>
      <c r="G46" s="324" t="s">
        <v>67</v>
      </c>
      <c r="H46" s="327">
        <v>2</v>
      </c>
      <c r="I46" s="328"/>
      <c r="J46" s="329">
        <f t="shared" si="0"/>
        <v>0</v>
      </c>
      <c r="K46" s="327">
        <v>1.2E-4</v>
      </c>
      <c r="L46" s="327">
        <f t="shared" si="1"/>
        <v>2.4000000000000001E-4</v>
      </c>
      <c r="M46" s="327"/>
      <c r="N46" s="327">
        <f t="shared" si="2"/>
        <v>0</v>
      </c>
      <c r="O46" s="329">
        <v>21</v>
      </c>
      <c r="P46" s="329">
        <f t="shared" si="3"/>
        <v>0</v>
      </c>
      <c r="Q46" s="329">
        <f t="shared" si="4"/>
        <v>0</v>
      </c>
      <c r="R46" s="39"/>
      <c r="S46" s="39"/>
      <c r="T46" s="39"/>
    </row>
    <row r="47" spans="1:20" ht="11.25" outlineLevel="3" x14ac:dyDescent="0.2">
      <c r="A47" s="58"/>
      <c r="B47" s="59"/>
      <c r="C47" s="323">
        <v>26</v>
      </c>
      <c r="D47" s="324" t="s">
        <v>117</v>
      </c>
      <c r="E47" s="325" t="s">
        <v>282</v>
      </c>
      <c r="F47" s="326" t="s">
        <v>4481</v>
      </c>
      <c r="G47" s="324" t="s">
        <v>67</v>
      </c>
      <c r="H47" s="327">
        <v>38</v>
      </c>
      <c r="I47" s="328"/>
      <c r="J47" s="329">
        <f t="shared" si="0"/>
        <v>0</v>
      </c>
      <c r="K47" s="327">
        <v>7.0000000000000007E-5</v>
      </c>
      <c r="L47" s="327">
        <f t="shared" si="1"/>
        <v>2.6600000000000005E-3</v>
      </c>
      <c r="M47" s="327"/>
      <c r="N47" s="327">
        <f t="shared" si="2"/>
        <v>0</v>
      </c>
      <c r="O47" s="329">
        <v>21</v>
      </c>
      <c r="P47" s="329">
        <f t="shared" si="3"/>
        <v>0</v>
      </c>
      <c r="Q47" s="329">
        <f t="shared" si="4"/>
        <v>0</v>
      </c>
      <c r="R47" s="39"/>
      <c r="S47" s="39"/>
      <c r="T47" s="39"/>
    </row>
    <row r="48" spans="1:20" ht="11.25" outlineLevel="3" x14ac:dyDescent="0.2">
      <c r="A48" s="58"/>
      <c r="B48" s="59"/>
      <c r="C48" s="323">
        <v>27</v>
      </c>
      <c r="D48" s="324" t="s">
        <v>117</v>
      </c>
      <c r="E48" s="325" t="s">
        <v>283</v>
      </c>
      <c r="F48" s="326" t="s">
        <v>4482</v>
      </c>
      <c r="G48" s="324" t="s">
        <v>67</v>
      </c>
      <c r="H48" s="327">
        <v>8</v>
      </c>
      <c r="I48" s="328"/>
      <c r="J48" s="329">
        <f t="shared" si="0"/>
        <v>0</v>
      </c>
      <c r="K48" s="327">
        <v>1.4000000000000001E-4</v>
      </c>
      <c r="L48" s="327">
        <f t="shared" si="1"/>
        <v>1.1200000000000001E-3</v>
      </c>
      <c r="M48" s="327"/>
      <c r="N48" s="327">
        <f t="shared" si="2"/>
        <v>0</v>
      </c>
      <c r="O48" s="329">
        <v>21</v>
      </c>
      <c r="P48" s="329">
        <f t="shared" si="3"/>
        <v>0</v>
      </c>
      <c r="Q48" s="329">
        <f t="shared" si="4"/>
        <v>0</v>
      </c>
      <c r="R48" s="39"/>
      <c r="S48" s="39"/>
      <c r="T48" s="39"/>
    </row>
    <row r="49" spans="1:20" ht="11.25" outlineLevel="3" x14ac:dyDescent="0.2">
      <c r="A49" s="58"/>
      <c r="B49" s="59"/>
      <c r="C49" s="323">
        <v>28</v>
      </c>
      <c r="D49" s="324" t="s">
        <v>117</v>
      </c>
      <c r="E49" s="325" t="s">
        <v>4483</v>
      </c>
      <c r="F49" s="326" t="s">
        <v>4484</v>
      </c>
      <c r="G49" s="324" t="s">
        <v>67</v>
      </c>
      <c r="H49" s="327">
        <v>2</v>
      </c>
      <c r="I49" s="328"/>
      <c r="J49" s="329">
        <f t="shared" si="0"/>
        <v>0</v>
      </c>
      <c r="K49" s="327">
        <v>2.2000000000000001E-4</v>
      </c>
      <c r="L49" s="327">
        <f t="shared" si="1"/>
        <v>4.4000000000000002E-4</v>
      </c>
      <c r="M49" s="327"/>
      <c r="N49" s="327">
        <f t="shared" si="2"/>
        <v>0</v>
      </c>
      <c r="O49" s="329">
        <v>21</v>
      </c>
      <c r="P49" s="329">
        <f t="shared" si="3"/>
        <v>0</v>
      </c>
      <c r="Q49" s="329">
        <f t="shared" si="4"/>
        <v>0</v>
      </c>
      <c r="R49" s="39"/>
      <c r="S49" s="39"/>
      <c r="T49" s="39"/>
    </row>
    <row r="50" spans="1:20" ht="11.25" outlineLevel="3" x14ac:dyDescent="0.2">
      <c r="A50" s="58"/>
      <c r="B50" s="59"/>
      <c r="C50" s="323">
        <v>29</v>
      </c>
      <c r="D50" s="324" t="s">
        <v>117</v>
      </c>
      <c r="E50" s="325" t="s">
        <v>4485</v>
      </c>
      <c r="F50" s="326" t="s">
        <v>4486</v>
      </c>
      <c r="G50" s="324" t="s">
        <v>67</v>
      </c>
      <c r="H50" s="327">
        <v>29</v>
      </c>
      <c r="I50" s="328"/>
      <c r="J50" s="329">
        <f t="shared" si="0"/>
        <v>0</v>
      </c>
      <c r="K50" s="327">
        <v>1E-4</v>
      </c>
      <c r="L50" s="327">
        <f t="shared" si="1"/>
        <v>2.9000000000000002E-3</v>
      </c>
      <c r="M50" s="327"/>
      <c r="N50" s="327">
        <f t="shared" si="2"/>
        <v>0</v>
      </c>
      <c r="O50" s="329">
        <v>21</v>
      </c>
      <c r="P50" s="329">
        <f t="shared" si="3"/>
        <v>0</v>
      </c>
      <c r="Q50" s="329">
        <f t="shared" si="4"/>
        <v>0</v>
      </c>
      <c r="R50" s="39"/>
      <c r="S50" s="39"/>
      <c r="T50" s="39"/>
    </row>
    <row r="51" spans="1:20" ht="11.25" outlineLevel="3" x14ac:dyDescent="0.2">
      <c r="A51" s="58"/>
      <c r="B51" s="59"/>
      <c r="C51" s="323">
        <v>30</v>
      </c>
      <c r="D51" s="324" t="s">
        <v>117</v>
      </c>
      <c r="E51" s="325" t="s">
        <v>762</v>
      </c>
      <c r="F51" s="326" t="s">
        <v>4487</v>
      </c>
      <c r="G51" s="324" t="s">
        <v>85</v>
      </c>
      <c r="H51" s="327">
        <v>50</v>
      </c>
      <c r="I51" s="328"/>
      <c r="J51" s="329">
        <f t="shared" si="0"/>
        <v>0</v>
      </c>
      <c r="K51" s="327">
        <v>1.8000000000000001E-4</v>
      </c>
      <c r="L51" s="327">
        <f t="shared" si="1"/>
        <v>9.0000000000000011E-3</v>
      </c>
      <c r="M51" s="327"/>
      <c r="N51" s="327">
        <f t="shared" si="2"/>
        <v>0</v>
      </c>
      <c r="O51" s="329">
        <v>21</v>
      </c>
      <c r="P51" s="329">
        <f t="shared" si="3"/>
        <v>0</v>
      </c>
      <c r="Q51" s="329">
        <f t="shared" si="4"/>
        <v>0</v>
      </c>
      <c r="R51" s="39"/>
      <c r="S51" s="39"/>
      <c r="T51" s="39"/>
    </row>
    <row r="52" spans="1:20" ht="11.25" outlineLevel="3" x14ac:dyDescent="0.2">
      <c r="A52" s="58"/>
      <c r="B52" s="59"/>
      <c r="C52" s="323">
        <v>31</v>
      </c>
      <c r="D52" s="324" t="s">
        <v>117</v>
      </c>
      <c r="E52" s="325" t="s">
        <v>4488</v>
      </c>
      <c r="F52" s="326" t="s">
        <v>4489</v>
      </c>
      <c r="G52" s="324" t="s">
        <v>85</v>
      </c>
      <c r="H52" s="327">
        <v>220</v>
      </c>
      <c r="I52" s="328"/>
      <c r="J52" s="329">
        <f t="shared" si="0"/>
        <v>0</v>
      </c>
      <c r="K52" s="327">
        <v>1.9000000000000001E-4</v>
      </c>
      <c r="L52" s="327">
        <f t="shared" si="1"/>
        <v>4.1800000000000004E-2</v>
      </c>
      <c r="M52" s="327"/>
      <c r="N52" s="327">
        <f t="shared" si="2"/>
        <v>0</v>
      </c>
      <c r="O52" s="329">
        <v>21</v>
      </c>
      <c r="P52" s="329">
        <f t="shared" si="3"/>
        <v>0</v>
      </c>
      <c r="Q52" s="329">
        <f t="shared" si="4"/>
        <v>0</v>
      </c>
      <c r="R52" s="39"/>
      <c r="S52" s="39"/>
      <c r="T52" s="39"/>
    </row>
    <row r="53" spans="1:20" ht="11.25" outlineLevel="3" x14ac:dyDescent="0.2">
      <c r="A53" s="58"/>
      <c r="B53" s="59"/>
      <c r="C53" s="323">
        <v>32</v>
      </c>
      <c r="D53" s="324" t="s">
        <v>117</v>
      </c>
      <c r="E53" s="325" t="s">
        <v>285</v>
      </c>
      <c r="F53" s="326" t="s">
        <v>286</v>
      </c>
      <c r="G53" s="324" t="s">
        <v>67</v>
      </c>
      <c r="H53" s="327">
        <v>96</v>
      </c>
      <c r="I53" s="328"/>
      <c r="J53" s="329">
        <f t="shared" si="0"/>
        <v>0</v>
      </c>
      <c r="K53" s="327">
        <v>5.0000000000000002E-5</v>
      </c>
      <c r="L53" s="327">
        <f t="shared" si="1"/>
        <v>4.8000000000000004E-3</v>
      </c>
      <c r="M53" s="327"/>
      <c r="N53" s="327">
        <f t="shared" si="2"/>
        <v>0</v>
      </c>
      <c r="O53" s="329">
        <v>21</v>
      </c>
      <c r="P53" s="329">
        <f t="shared" si="3"/>
        <v>0</v>
      </c>
      <c r="Q53" s="329">
        <f t="shared" si="4"/>
        <v>0</v>
      </c>
      <c r="R53" s="39"/>
      <c r="S53" s="39"/>
      <c r="T53" s="39"/>
    </row>
    <row r="54" spans="1:20" ht="11.25" outlineLevel="3" x14ac:dyDescent="0.2">
      <c r="A54" s="58"/>
      <c r="B54" s="59"/>
      <c r="C54" s="323">
        <v>33</v>
      </c>
      <c r="D54" s="324" t="s">
        <v>117</v>
      </c>
      <c r="E54" s="325" t="s">
        <v>4490</v>
      </c>
      <c r="F54" s="326" t="s">
        <v>4491</v>
      </c>
      <c r="G54" s="324" t="s">
        <v>67</v>
      </c>
      <c r="H54" s="327">
        <v>60</v>
      </c>
      <c r="I54" s="328"/>
      <c r="J54" s="329">
        <f t="shared" si="0"/>
        <v>0</v>
      </c>
      <c r="K54" s="327">
        <v>1.9000000000000001E-4</v>
      </c>
      <c r="L54" s="327">
        <f t="shared" si="1"/>
        <v>1.14E-2</v>
      </c>
      <c r="M54" s="327"/>
      <c r="N54" s="327">
        <f t="shared" si="2"/>
        <v>0</v>
      </c>
      <c r="O54" s="329">
        <v>21</v>
      </c>
      <c r="P54" s="329">
        <f t="shared" si="3"/>
        <v>0</v>
      </c>
      <c r="Q54" s="329">
        <f t="shared" si="4"/>
        <v>0</v>
      </c>
      <c r="R54" s="39"/>
      <c r="S54" s="39"/>
      <c r="T54" s="39"/>
    </row>
    <row r="55" spans="1:20" ht="11.25" outlineLevel="3" x14ac:dyDescent="0.2">
      <c r="A55" s="58"/>
      <c r="B55" s="59"/>
      <c r="C55" s="323">
        <v>34</v>
      </c>
      <c r="D55" s="324" t="s">
        <v>117</v>
      </c>
      <c r="E55" s="325" t="s">
        <v>287</v>
      </c>
      <c r="F55" s="326" t="s">
        <v>288</v>
      </c>
      <c r="G55" s="324" t="s">
        <v>67</v>
      </c>
      <c r="H55" s="327">
        <v>20</v>
      </c>
      <c r="I55" s="328"/>
      <c r="J55" s="329">
        <f t="shared" si="0"/>
        <v>0</v>
      </c>
      <c r="K55" s="327">
        <v>1.6000000000000001E-4</v>
      </c>
      <c r="L55" s="327">
        <f t="shared" si="1"/>
        <v>3.2000000000000002E-3</v>
      </c>
      <c r="M55" s="327"/>
      <c r="N55" s="327">
        <f t="shared" si="2"/>
        <v>0</v>
      </c>
      <c r="O55" s="329">
        <v>21</v>
      </c>
      <c r="P55" s="329">
        <f t="shared" si="3"/>
        <v>0</v>
      </c>
      <c r="Q55" s="329">
        <f t="shared" si="4"/>
        <v>0</v>
      </c>
      <c r="R55" s="39"/>
      <c r="S55" s="39"/>
      <c r="T55" s="39"/>
    </row>
    <row r="56" spans="1:20" ht="11.25" outlineLevel="3" x14ac:dyDescent="0.2">
      <c r="A56" s="58"/>
      <c r="B56" s="59"/>
      <c r="C56" s="323">
        <v>35</v>
      </c>
      <c r="D56" s="324" t="s">
        <v>117</v>
      </c>
      <c r="E56" s="325" t="s">
        <v>289</v>
      </c>
      <c r="F56" s="326" t="s">
        <v>290</v>
      </c>
      <c r="G56" s="324" t="s">
        <v>67</v>
      </c>
      <c r="H56" s="327">
        <v>15</v>
      </c>
      <c r="I56" s="328"/>
      <c r="J56" s="329">
        <f t="shared" si="0"/>
        <v>0</v>
      </c>
      <c r="K56" s="327">
        <v>6.9999999999999994E-5</v>
      </c>
      <c r="L56" s="327">
        <f t="shared" si="1"/>
        <v>1.0499999999999999E-3</v>
      </c>
      <c r="M56" s="327"/>
      <c r="N56" s="327">
        <f t="shared" si="2"/>
        <v>0</v>
      </c>
      <c r="O56" s="329">
        <v>21</v>
      </c>
      <c r="P56" s="329">
        <f t="shared" si="3"/>
        <v>0</v>
      </c>
      <c r="Q56" s="329">
        <f t="shared" si="4"/>
        <v>0</v>
      </c>
      <c r="R56" s="39"/>
      <c r="S56" s="39"/>
      <c r="T56" s="39"/>
    </row>
    <row r="57" spans="1:20" ht="11.25" outlineLevel="3" x14ac:dyDescent="0.2">
      <c r="A57" s="58"/>
      <c r="B57" s="59"/>
      <c r="C57" s="323">
        <v>36</v>
      </c>
      <c r="D57" s="324" t="s">
        <v>117</v>
      </c>
      <c r="E57" s="325" t="s">
        <v>291</v>
      </c>
      <c r="F57" s="326" t="s">
        <v>292</v>
      </c>
      <c r="G57" s="324" t="s">
        <v>67</v>
      </c>
      <c r="H57" s="327">
        <v>2</v>
      </c>
      <c r="I57" s="328"/>
      <c r="J57" s="329">
        <f t="shared" si="0"/>
        <v>0</v>
      </c>
      <c r="K57" s="327">
        <v>2.5000000000000001E-4</v>
      </c>
      <c r="L57" s="327">
        <f t="shared" si="1"/>
        <v>5.0000000000000001E-4</v>
      </c>
      <c r="M57" s="327"/>
      <c r="N57" s="327">
        <f t="shared" si="2"/>
        <v>0</v>
      </c>
      <c r="O57" s="329">
        <v>21</v>
      </c>
      <c r="P57" s="329">
        <f t="shared" si="3"/>
        <v>0</v>
      </c>
      <c r="Q57" s="329">
        <f t="shared" si="4"/>
        <v>0</v>
      </c>
      <c r="R57" s="39"/>
      <c r="S57" s="39"/>
      <c r="T57" s="39"/>
    </row>
    <row r="58" spans="1:20" ht="11.25" outlineLevel="3" x14ac:dyDescent="0.2">
      <c r="A58" s="58"/>
      <c r="B58" s="59"/>
      <c r="C58" s="323">
        <v>37</v>
      </c>
      <c r="D58" s="324" t="s">
        <v>50</v>
      </c>
      <c r="E58" s="325" t="s">
        <v>4492</v>
      </c>
      <c r="F58" s="326" t="s">
        <v>4493</v>
      </c>
      <c r="G58" s="324" t="s">
        <v>85</v>
      </c>
      <c r="H58" s="327">
        <v>220</v>
      </c>
      <c r="I58" s="328"/>
      <c r="J58" s="329">
        <f t="shared" si="0"/>
        <v>0</v>
      </c>
      <c r="K58" s="327"/>
      <c r="L58" s="327">
        <f t="shared" si="1"/>
        <v>0</v>
      </c>
      <c r="M58" s="327"/>
      <c r="N58" s="327">
        <f t="shared" si="2"/>
        <v>0</v>
      </c>
      <c r="O58" s="329">
        <v>21</v>
      </c>
      <c r="P58" s="329">
        <f t="shared" si="3"/>
        <v>0</v>
      </c>
      <c r="Q58" s="329">
        <f t="shared" si="4"/>
        <v>0</v>
      </c>
      <c r="R58" s="39"/>
      <c r="S58" s="39"/>
      <c r="T58" s="39"/>
    </row>
    <row r="59" spans="1:20" ht="11.25" outlineLevel="3" x14ac:dyDescent="0.2">
      <c r="A59" s="58"/>
      <c r="B59" s="59"/>
      <c r="C59" s="323">
        <v>38</v>
      </c>
      <c r="D59" s="324" t="s">
        <v>50</v>
      </c>
      <c r="E59" s="325" t="s">
        <v>763</v>
      </c>
      <c r="F59" s="326" t="s">
        <v>764</v>
      </c>
      <c r="G59" s="324" t="s">
        <v>85</v>
      </c>
      <c r="H59" s="327">
        <v>50</v>
      </c>
      <c r="I59" s="328"/>
      <c r="J59" s="329">
        <f t="shared" si="0"/>
        <v>0</v>
      </c>
      <c r="K59" s="327"/>
      <c r="L59" s="327">
        <f t="shared" si="1"/>
        <v>0</v>
      </c>
      <c r="M59" s="327"/>
      <c r="N59" s="327">
        <f t="shared" si="2"/>
        <v>0</v>
      </c>
      <c r="O59" s="329">
        <v>21</v>
      </c>
      <c r="P59" s="329">
        <f t="shared" si="3"/>
        <v>0</v>
      </c>
      <c r="Q59" s="329">
        <f t="shared" si="4"/>
        <v>0</v>
      </c>
      <c r="R59" s="39"/>
      <c r="S59" s="39"/>
      <c r="T59" s="39"/>
    </row>
    <row r="60" spans="1:20" ht="11.25" outlineLevel="3" x14ac:dyDescent="0.2">
      <c r="A60" s="58"/>
      <c r="B60" s="59"/>
      <c r="C60" s="323">
        <v>39</v>
      </c>
      <c r="D60" s="324" t="s">
        <v>50</v>
      </c>
      <c r="E60" s="325" t="s">
        <v>294</v>
      </c>
      <c r="F60" s="326" t="s">
        <v>295</v>
      </c>
      <c r="G60" s="324" t="s">
        <v>67</v>
      </c>
      <c r="H60" s="327">
        <v>60</v>
      </c>
      <c r="I60" s="328"/>
      <c r="J60" s="329">
        <f t="shared" si="0"/>
        <v>0</v>
      </c>
      <c r="K60" s="327"/>
      <c r="L60" s="327">
        <f t="shared" si="1"/>
        <v>0</v>
      </c>
      <c r="M60" s="327"/>
      <c r="N60" s="327">
        <f t="shared" si="2"/>
        <v>0</v>
      </c>
      <c r="O60" s="329">
        <v>21</v>
      </c>
      <c r="P60" s="329">
        <f t="shared" si="3"/>
        <v>0</v>
      </c>
      <c r="Q60" s="329">
        <f t="shared" si="4"/>
        <v>0</v>
      </c>
      <c r="R60" s="39"/>
      <c r="S60" s="39"/>
      <c r="T60" s="39"/>
    </row>
    <row r="61" spans="1:20" ht="11.25" outlineLevel="3" x14ac:dyDescent="0.2">
      <c r="A61" s="58"/>
      <c r="B61" s="59"/>
      <c r="C61" s="323">
        <v>40</v>
      </c>
      <c r="D61" s="324" t="s">
        <v>50</v>
      </c>
      <c r="E61" s="325" t="s">
        <v>296</v>
      </c>
      <c r="F61" s="326" t="s">
        <v>297</v>
      </c>
      <c r="G61" s="324" t="s">
        <v>67</v>
      </c>
      <c r="H61" s="327">
        <v>96</v>
      </c>
      <c r="I61" s="328"/>
      <c r="J61" s="329">
        <f t="shared" si="0"/>
        <v>0</v>
      </c>
      <c r="K61" s="327"/>
      <c r="L61" s="327">
        <f t="shared" si="1"/>
        <v>0</v>
      </c>
      <c r="M61" s="327"/>
      <c r="N61" s="327">
        <f t="shared" si="2"/>
        <v>0</v>
      </c>
      <c r="O61" s="329">
        <v>21</v>
      </c>
      <c r="P61" s="329">
        <f t="shared" si="3"/>
        <v>0</v>
      </c>
      <c r="Q61" s="329">
        <f t="shared" si="4"/>
        <v>0</v>
      </c>
      <c r="R61" s="39"/>
      <c r="S61" s="39"/>
      <c r="T61" s="39"/>
    </row>
    <row r="62" spans="1:20" ht="11.25" outlineLevel="3" x14ac:dyDescent="0.2">
      <c r="A62" s="58"/>
      <c r="B62" s="59"/>
      <c r="C62" s="323">
        <v>41</v>
      </c>
      <c r="D62" s="324" t="s">
        <v>50</v>
      </c>
      <c r="E62" s="325" t="s">
        <v>298</v>
      </c>
      <c r="F62" s="326" t="s">
        <v>299</v>
      </c>
      <c r="G62" s="324" t="s">
        <v>85</v>
      </c>
      <c r="H62" s="327">
        <v>150</v>
      </c>
      <c r="I62" s="328"/>
      <c r="J62" s="329">
        <f t="shared" si="0"/>
        <v>0</v>
      </c>
      <c r="K62" s="327"/>
      <c r="L62" s="327">
        <f t="shared" si="1"/>
        <v>0</v>
      </c>
      <c r="M62" s="327"/>
      <c r="N62" s="327">
        <f t="shared" si="2"/>
        <v>0</v>
      </c>
      <c r="O62" s="329">
        <v>21</v>
      </c>
      <c r="P62" s="329">
        <f t="shared" si="3"/>
        <v>0</v>
      </c>
      <c r="Q62" s="329">
        <f t="shared" si="4"/>
        <v>0</v>
      </c>
      <c r="R62" s="39"/>
      <c r="S62" s="39"/>
      <c r="T62" s="39"/>
    </row>
    <row r="63" spans="1:20" ht="11.25" outlineLevel="3" x14ac:dyDescent="0.2">
      <c r="A63" s="58"/>
      <c r="B63" s="59"/>
      <c r="C63" s="323">
        <v>42</v>
      </c>
      <c r="D63" s="324" t="s">
        <v>50</v>
      </c>
      <c r="E63" s="325" t="s">
        <v>300</v>
      </c>
      <c r="F63" s="326" t="s">
        <v>301</v>
      </c>
      <c r="G63" s="324" t="s">
        <v>85</v>
      </c>
      <c r="H63" s="327">
        <v>55</v>
      </c>
      <c r="I63" s="328"/>
      <c r="J63" s="329">
        <f t="shared" si="0"/>
        <v>0</v>
      </c>
      <c r="K63" s="327"/>
      <c r="L63" s="327">
        <f t="shared" si="1"/>
        <v>0</v>
      </c>
      <c r="M63" s="327"/>
      <c r="N63" s="327">
        <f t="shared" si="2"/>
        <v>0</v>
      </c>
      <c r="O63" s="329">
        <v>21</v>
      </c>
      <c r="P63" s="329">
        <f t="shared" si="3"/>
        <v>0</v>
      </c>
      <c r="Q63" s="329">
        <f t="shared" si="4"/>
        <v>0</v>
      </c>
      <c r="R63" s="39"/>
      <c r="S63" s="39"/>
      <c r="T63" s="39"/>
    </row>
    <row r="64" spans="1:20" ht="11.25" outlineLevel="3" x14ac:dyDescent="0.2">
      <c r="A64" s="58"/>
      <c r="B64" s="59"/>
      <c r="C64" s="323">
        <v>43</v>
      </c>
      <c r="D64" s="324" t="s">
        <v>50</v>
      </c>
      <c r="E64" s="325" t="s">
        <v>302</v>
      </c>
      <c r="F64" s="326" t="s">
        <v>303</v>
      </c>
      <c r="G64" s="324" t="s">
        <v>85</v>
      </c>
      <c r="H64" s="327">
        <v>26</v>
      </c>
      <c r="I64" s="328"/>
      <c r="J64" s="329">
        <f t="shared" si="0"/>
        <v>0</v>
      </c>
      <c r="K64" s="327"/>
      <c r="L64" s="327">
        <f t="shared" si="1"/>
        <v>0</v>
      </c>
      <c r="M64" s="327"/>
      <c r="N64" s="327">
        <f t="shared" si="2"/>
        <v>0</v>
      </c>
      <c r="O64" s="329">
        <v>21</v>
      </c>
      <c r="P64" s="329">
        <f t="shared" si="3"/>
        <v>0</v>
      </c>
      <c r="Q64" s="329">
        <f t="shared" si="4"/>
        <v>0</v>
      </c>
      <c r="R64" s="39"/>
      <c r="S64" s="39"/>
      <c r="T64" s="39"/>
    </row>
    <row r="65" spans="1:20" ht="11.25" outlineLevel="3" x14ac:dyDescent="0.2">
      <c r="A65" s="58"/>
      <c r="B65" s="59"/>
      <c r="C65" s="323">
        <v>44</v>
      </c>
      <c r="D65" s="324" t="s">
        <v>50</v>
      </c>
      <c r="E65" s="325" t="s">
        <v>304</v>
      </c>
      <c r="F65" s="326" t="s">
        <v>4494</v>
      </c>
      <c r="G65" s="324" t="s">
        <v>85</v>
      </c>
      <c r="H65" s="327">
        <v>156</v>
      </c>
      <c r="I65" s="328"/>
      <c r="J65" s="329">
        <f t="shared" si="0"/>
        <v>0</v>
      </c>
      <c r="K65" s="327"/>
      <c r="L65" s="327">
        <f t="shared" si="1"/>
        <v>0</v>
      </c>
      <c r="M65" s="327"/>
      <c r="N65" s="327">
        <f t="shared" si="2"/>
        <v>0</v>
      </c>
      <c r="O65" s="329">
        <v>21</v>
      </c>
      <c r="P65" s="329">
        <f t="shared" si="3"/>
        <v>0</v>
      </c>
      <c r="Q65" s="329">
        <f t="shared" si="4"/>
        <v>0</v>
      </c>
      <c r="R65" s="39"/>
      <c r="S65" s="39"/>
      <c r="T65" s="39"/>
    </row>
    <row r="66" spans="1:20" ht="11.25" outlineLevel="3" x14ac:dyDescent="0.2">
      <c r="A66" s="58"/>
      <c r="B66" s="59"/>
      <c r="C66" s="323">
        <v>45</v>
      </c>
      <c r="D66" s="324" t="s">
        <v>50</v>
      </c>
      <c r="E66" s="325" t="s">
        <v>305</v>
      </c>
      <c r="F66" s="326" t="s">
        <v>4495</v>
      </c>
      <c r="G66" s="324" t="s">
        <v>85</v>
      </c>
      <c r="H66" s="327">
        <v>2520</v>
      </c>
      <c r="I66" s="328"/>
      <c r="J66" s="329">
        <f t="shared" si="0"/>
        <v>0</v>
      </c>
      <c r="K66" s="327"/>
      <c r="L66" s="327">
        <f t="shared" si="1"/>
        <v>0</v>
      </c>
      <c r="M66" s="327"/>
      <c r="N66" s="327">
        <f t="shared" si="2"/>
        <v>0</v>
      </c>
      <c r="O66" s="329">
        <v>21</v>
      </c>
      <c r="P66" s="329">
        <f t="shared" si="3"/>
        <v>0</v>
      </c>
      <c r="Q66" s="329">
        <f t="shared" si="4"/>
        <v>0</v>
      </c>
      <c r="R66" s="39"/>
      <c r="S66" s="39"/>
      <c r="T66" s="39"/>
    </row>
    <row r="67" spans="1:20" ht="11.25" outlineLevel="3" x14ac:dyDescent="0.2">
      <c r="A67" s="58"/>
      <c r="B67" s="59"/>
      <c r="C67" s="323">
        <v>46</v>
      </c>
      <c r="D67" s="324" t="s">
        <v>50</v>
      </c>
      <c r="E67" s="325" t="s">
        <v>307</v>
      </c>
      <c r="F67" s="326" t="s">
        <v>4496</v>
      </c>
      <c r="G67" s="324" t="s">
        <v>85</v>
      </c>
      <c r="H67" s="327">
        <v>243</v>
      </c>
      <c r="I67" s="328"/>
      <c r="J67" s="329">
        <f t="shared" si="0"/>
        <v>0</v>
      </c>
      <c r="K67" s="327"/>
      <c r="L67" s="327">
        <f t="shared" si="1"/>
        <v>0</v>
      </c>
      <c r="M67" s="327"/>
      <c r="N67" s="327">
        <f t="shared" si="2"/>
        <v>0</v>
      </c>
      <c r="O67" s="329">
        <v>21</v>
      </c>
      <c r="P67" s="329">
        <f t="shared" si="3"/>
        <v>0</v>
      </c>
      <c r="Q67" s="329">
        <f t="shared" si="4"/>
        <v>0</v>
      </c>
      <c r="R67" s="39"/>
      <c r="S67" s="39"/>
      <c r="T67" s="39"/>
    </row>
    <row r="68" spans="1:20" ht="11.25" outlineLevel="3" x14ac:dyDescent="0.2">
      <c r="A68" s="58"/>
      <c r="B68" s="59"/>
      <c r="C68" s="323">
        <v>47</v>
      </c>
      <c r="D68" s="324" t="s">
        <v>50</v>
      </c>
      <c r="E68" s="325" t="s">
        <v>308</v>
      </c>
      <c r="F68" s="326" t="s">
        <v>4497</v>
      </c>
      <c r="G68" s="324" t="s">
        <v>85</v>
      </c>
      <c r="H68" s="327">
        <v>85</v>
      </c>
      <c r="I68" s="328"/>
      <c r="J68" s="329">
        <f t="shared" si="0"/>
        <v>0</v>
      </c>
      <c r="K68" s="327"/>
      <c r="L68" s="327">
        <f t="shared" si="1"/>
        <v>0</v>
      </c>
      <c r="M68" s="327"/>
      <c r="N68" s="327">
        <f t="shared" si="2"/>
        <v>0</v>
      </c>
      <c r="O68" s="329">
        <v>21</v>
      </c>
      <c r="P68" s="329">
        <f t="shared" si="3"/>
        <v>0</v>
      </c>
      <c r="Q68" s="329">
        <f t="shared" si="4"/>
        <v>0</v>
      </c>
      <c r="R68" s="39"/>
      <c r="S68" s="39"/>
      <c r="T68" s="39"/>
    </row>
    <row r="69" spans="1:20" ht="11.25" outlineLevel="3" x14ac:dyDescent="0.2">
      <c r="A69" s="58"/>
      <c r="B69" s="59"/>
      <c r="C69" s="323">
        <v>48</v>
      </c>
      <c r="D69" s="324" t="s">
        <v>50</v>
      </c>
      <c r="E69" s="325" t="s">
        <v>309</v>
      </c>
      <c r="F69" s="326" t="s">
        <v>4498</v>
      </c>
      <c r="G69" s="324" t="s">
        <v>85</v>
      </c>
      <c r="H69" s="327">
        <v>30</v>
      </c>
      <c r="I69" s="328"/>
      <c r="J69" s="329">
        <f t="shared" si="0"/>
        <v>0</v>
      </c>
      <c r="K69" s="327"/>
      <c r="L69" s="327">
        <f t="shared" si="1"/>
        <v>0</v>
      </c>
      <c r="M69" s="327"/>
      <c r="N69" s="327">
        <f t="shared" si="2"/>
        <v>0</v>
      </c>
      <c r="O69" s="329">
        <v>21</v>
      </c>
      <c r="P69" s="329">
        <f t="shared" si="3"/>
        <v>0</v>
      </c>
      <c r="Q69" s="329">
        <f t="shared" si="4"/>
        <v>0</v>
      </c>
      <c r="R69" s="39"/>
      <c r="S69" s="39"/>
      <c r="T69" s="39"/>
    </row>
    <row r="70" spans="1:20" ht="11.25" outlineLevel="3" x14ac:dyDescent="0.2">
      <c r="A70" s="58"/>
      <c r="B70" s="59"/>
      <c r="C70" s="323">
        <v>49</v>
      </c>
      <c r="D70" s="324" t="s">
        <v>50</v>
      </c>
      <c r="E70" s="325" t="s">
        <v>310</v>
      </c>
      <c r="F70" s="326" t="s">
        <v>311</v>
      </c>
      <c r="G70" s="324" t="s">
        <v>67</v>
      </c>
      <c r="H70" s="327">
        <v>210</v>
      </c>
      <c r="I70" s="328"/>
      <c r="J70" s="329">
        <f t="shared" si="0"/>
        <v>0</v>
      </c>
      <c r="K70" s="327"/>
      <c r="L70" s="327">
        <f t="shared" si="1"/>
        <v>0</v>
      </c>
      <c r="M70" s="327"/>
      <c r="N70" s="327">
        <f t="shared" si="2"/>
        <v>0</v>
      </c>
      <c r="O70" s="329">
        <v>21</v>
      </c>
      <c r="P70" s="329">
        <f t="shared" si="3"/>
        <v>0</v>
      </c>
      <c r="Q70" s="329">
        <f t="shared" si="4"/>
        <v>0</v>
      </c>
      <c r="R70" s="39"/>
      <c r="S70" s="39"/>
      <c r="T70" s="39"/>
    </row>
    <row r="71" spans="1:20" ht="11.25" outlineLevel="3" x14ac:dyDescent="0.2">
      <c r="A71" s="58"/>
      <c r="B71" s="59"/>
      <c r="C71" s="323">
        <v>50</v>
      </c>
      <c r="D71" s="324" t="s">
        <v>50</v>
      </c>
      <c r="E71" s="325" t="s">
        <v>380</v>
      </c>
      <c r="F71" s="326" t="s">
        <v>381</v>
      </c>
      <c r="G71" s="324" t="s">
        <v>67</v>
      </c>
      <c r="H71" s="327">
        <v>30</v>
      </c>
      <c r="I71" s="328"/>
      <c r="J71" s="329">
        <f t="shared" si="0"/>
        <v>0</v>
      </c>
      <c r="K71" s="327"/>
      <c r="L71" s="327">
        <f t="shared" si="1"/>
        <v>0</v>
      </c>
      <c r="M71" s="327"/>
      <c r="N71" s="327">
        <f t="shared" si="2"/>
        <v>0</v>
      </c>
      <c r="O71" s="329">
        <v>21</v>
      </c>
      <c r="P71" s="329">
        <f t="shared" si="3"/>
        <v>0</v>
      </c>
      <c r="Q71" s="329">
        <f t="shared" si="4"/>
        <v>0</v>
      </c>
      <c r="R71" s="39"/>
      <c r="S71" s="39"/>
      <c r="T71" s="39"/>
    </row>
    <row r="72" spans="1:20" ht="11.25" outlineLevel="3" x14ac:dyDescent="0.2">
      <c r="A72" s="58"/>
      <c r="B72" s="59"/>
      <c r="C72" s="323">
        <v>51</v>
      </c>
      <c r="D72" s="324" t="s">
        <v>50</v>
      </c>
      <c r="E72" s="325" t="s">
        <v>312</v>
      </c>
      <c r="F72" s="326" t="s">
        <v>313</v>
      </c>
      <c r="G72" s="324" t="s">
        <v>67</v>
      </c>
      <c r="H72" s="327">
        <v>10</v>
      </c>
      <c r="I72" s="328"/>
      <c r="J72" s="329">
        <f t="shared" si="0"/>
        <v>0</v>
      </c>
      <c r="K72" s="327"/>
      <c r="L72" s="327">
        <f t="shared" si="1"/>
        <v>0</v>
      </c>
      <c r="M72" s="327"/>
      <c r="N72" s="327">
        <f t="shared" si="2"/>
        <v>0</v>
      </c>
      <c r="O72" s="329">
        <v>21</v>
      </c>
      <c r="P72" s="329">
        <f t="shared" si="3"/>
        <v>0</v>
      </c>
      <c r="Q72" s="329">
        <f t="shared" si="4"/>
        <v>0</v>
      </c>
      <c r="R72" s="39"/>
      <c r="S72" s="39"/>
      <c r="T72" s="39"/>
    </row>
    <row r="73" spans="1:20" ht="11.25" outlineLevel="3" x14ac:dyDescent="0.2">
      <c r="A73" s="58"/>
      <c r="B73" s="59"/>
      <c r="C73" s="323">
        <v>52</v>
      </c>
      <c r="D73" s="324" t="s">
        <v>50</v>
      </c>
      <c r="E73" s="325" t="s">
        <v>314</v>
      </c>
      <c r="F73" s="326" t="s">
        <v>315</v>
      </c>
      <c r="G73" s="324" t="s">
        <v>67</v>
      </c>
      <c r="H73" s="327">
        <v>30</v>
      </c>
      <c r="I73" s="328"/>
      <c r="J73" s="329">
        <f t="shared" si="0"/>
        <v>0</v>
      </c>
      <c r="K73" s="327"/>
      <c r="L73" s="327">
        <f t="shared" si="1"/>
        <v>0</v>
      </c>
      <c r="M73" s="327"/>
      <c r="N73" s="327">
        <f t="shared" si="2"/>
        <v>0</v>
      </c>
      <c r="O73" s="329">
        <v>21</v>
      </c>
      <c r="P73" s="329">
        <f t="shared" si="3"/>
        <v>0</v>
      </c>
      <c r="Q73" s="329">
        <f t="shared" si="4"/>
        <v>0</v>
      </c>
      <c r="R73" s="39"/>
      <c r="S73" s="39"/>
      <c r="T73" s="39"/>
    </row>
    <row r="74" spans="1:20" ht="11.25" outlineLevel="3" x14ac:dyDescent="0.2">
      <c r="A74" s="58"/>
      <c r="B74" s="59"/>
      <c r="C74" s="323">
        <v>53</v>
      </c>
      <c r="D74" s="324" t="s">
        <v>50</v>
      </c>
      <c r="E74" s="325" t="s">
        <v>316</v>
      </c>
      <c r="F74" s="326" t="s">
        <v>4499</v>
      </c>
      <c r="G74" s="324" t="s">
        <v>67</v>
      </c>
      <c r="H74" s="327">
        <v>11</v>
      </c>
      <c r="I74" s="328"/>
      <c r="J74" s="329">
        <f t="shared" si="0"/>
        <v>0</v>
      </c>
      <c r="K74" s="327"/>
      <c r="L74" s="327">
        <f t="shared" si="1"/>
        <v>0</v>
      </c>
      <c r="M74" s="327"/>
      <c r="N74" s="327">
        <f t="shared" si="2"/>
        <v>0</v>
      </c>
      <c r="O74" s="329">
        <v>21</v>
      </c>
      <c r="P74" s="329">
        <f t="shared" si="3"/>
        <v>0</v>
      </c>
      <c r="Q74" s="329">
        <f t="shared" si="4"/>
        <v>0</v>
      </c>
      <c r="R74" s="39"/>
      <c r="S74" s="39"/>
      <c r="T74" s="39"/>
    </row>
    <row r="75" spans="1:20" ht="11.25" outlineLevel="3" x14ac:dyDescent="0.2">
      <c r="A75" s="58"/>
      <c r="B75" s="59"/>
      <c r="C75" s="323">
        <v>54</v>
      </c>
      <c r="D75" s="324" t="s">
        <v>50</v>
      </c>
      <c r="E75" s="325" t="s">
        <v>382</v>
      </c>
      <c r="F75" s="326" t="s">
        <v>383</v>
      </c>
      <c r="G75" s="324" t="s">
        <v>67</v>
      </c>
      <c r="H75" s="327">
        <v>1</v>
      </c>
      <c r="I75" s="328"/>
      <c r="J75" s="329">
        <f t="shared" si="0"/>
        <v>0</v>
      </c>
      <c r="K75" s="327"/>
      <c r="L75" s="327">
        <f t="shared" si="1"/>
        <v>0</v>
      </c>
      <c r="M75" s="327"/>
      <c r="N75" s="327">
        <f t="shared" si="2"/>
        <v>0</v>
      </c>
      <c r="O75" s="329">
        <v>21</v>
      </c>
      <c r="P75" s="329">
        <f t="shared" si="3"/>
        <v>0</v>
      </c>
      <c r="Q75" s="329">
        <f t="shared" si="4"/>
        <v>0</v>
      </c>
      <c r="R75" s="39"/>
      <c r="S75" s="39"/>
      <c r="T75" s="39"/>
    </row>
    <row r="76" spans="1:20" ht="11.25" outlineLevel="3" x14ac:dyDescent="0.2">
      <c r="A76" s="58"/>
      <c r="B76" s="59"/>
      <c r="C76" s="323">
        <v>55</v>
      </c>
      <c r="D76" s="324" t="s">
        <v>50</v>
      </c>
      <c r="E76" s="325" t="s">
        <v>317</v>
      </c>
      <c r="F76" s="326" t="s">
        <v>318</v>
      </c>
      <c r="G76" s="324" t="s">
        <v>67</v>
      </c>
      <c r="H76" s="327">
        <v>2</v>
      </c>
      <c r="I76" s="328"/>
      <c r="J76" s="329">
        <f t="shared" si="0"/>
        <v>0</v>
      </c>
      <c r="K76" s="327"/>
      <c r="L76" s="327">
        <f t="shared" si="1"/>
        <v>0</v>
      </c>
      <c r="M76" s="327"/>
      <c r="N76" s="327">
        <f t="shared" si="2"/>
        <v>0</v>
      </c>
      <c r="O76" s="329">
        <v>21</v>
      </c>
      <c r="P76" s="329">
        <f t="shared" si="3"/>
        <v>0</v>
      </c>
      <c r="Q76" s="329">
        <f t="shared" si="4"/>
        <v>0</v>
      </c>
      <c r="R76" s="39"/>
      <c r="S76" s="39"/>
      <c r="T76" s="39"/>
    </row>
    <row r="77" spans="1:20" ht="11.25" outlineLevel="3" x14ac:dyDescent="0.2">
      <c r="A77" s="58"/>
      <c r="B77" s="59"/>
      <c r="C77" s="323">
        <v>56</v>
      </c>
      <c r="D77" s="324" t="s">
        <v>50</v>
      </c>
      <c r="E77" s="325" t="s">
        <v>384</v>
      </c>
      <c r="F77" s="326" t="s">
        <v>385</v>
      </c>
      <c r="G77" s="324" t="s">
        <v>67</v>
      </c>
      <c r="H77" s="327">
        <v>1</v>
      </c>
      <c r="I77" s="328"/>
      <c r="J77" s="329">
        <f t="shared" si="0"/>
        <v>0</v>
      </c>
      <c r="K77" s="327"/>
      <c r="L77" s="327">
        <f t="shared" si="1"/>
        <v>0</v>
      </c>
      <c r="M77" s="327"/>
      <c r="N77" s="327">
        <f t="shared" si="2"/>
        <v>0</v>
      </c>
      <c r="O77" s="329">
        <v>21</v>
      </c>
      <c r="P77" s="329">
        <f t="shared" si="3"/>
        <v>0</v>
      </c>
      <c r="Q77" s="329">
        <f t="shared" si="4"/>
        <v>0</v>
      </c>
      <c r="R77" s="39"/>
      <c r="S77" s="39"/>
      <c r="T77" s="39"/>
    </row>
    <row r="78" spans="1:20" ht="11.25" outlineLevel="3" x14ac:dyDescent="0.2">
      <c r="A78" s="58"/>
      <c r="B78" s="59"/>
      <c r="C78" s="323">
        <v>57</v>
      </c>
      <c r="D78" s="324" t="s">
        <v>50</v>
      </c>
      <c r="E78" s="325" t="s">
        <v>319</v>
      </c>
      <c r="F78" s="326" t="s">
        <v>4500</v>
      </c>
      <c r="G78" s="324" t="s">
        <v>67</v>
      </c>
      <c r="H78" s="327">
        <v>15</v>
      </c>
      <c r="I78" s="328"/>
      <c r="J78" s="329">
        <f t="shared" si="0"/>
        <v>0</v>
      </c>
      <c r="K78" s="327"/>
      <c r="L78" s="327">
        <f t="shared" si="1"/>
        <v>0</v>
      </c>
      <c r="M78" s="327"/>
      <c r="N78" s="327">
        <f t="shared" si="2"/>
        <v>0</v>
      </c>
      <c r="O78" s="329">
        <v>21</v>
      </c>
      <c r="P78" s="329">
        <f t="shared" si="3"/>
        <v>0</v>
      </c>
      <c r="Q78" s="329">
        <f t="shared" si="4"/>
        <v>0</v>
      </c>
      <c r="R78" s="39"/>
      <c r="S78" s="39"/>
      <c r="T78" s="39"/>
    </row>
    <row r="79" spans="1:20" ht="22.5" outlineLevel="3" x14ac:dyDescent="0.2">
      <c r="A79" s="58"/>
      <c r="B79" s="59"/>
      <c r="C79" s="323">
        <v>58</v>
      </c>
      <c r="D79" s="324" t="s">
        <v>50</v>
      </c>
      <c r="E79" s="325" t="s">
        <v>4501</v>
      </c>
      <c r="F79" s="326" t="s">
        <v>4502</v>
      </c>
      <c r="G79" s="324" t="s">
        <v>67</v>
      </c>
      <c r="H79" s="327">
        <v>3</v>
      </c>
      <c r="I79" s="328"/>
      <c r="J79" s="329">
        <f t="shared" si="0"/>
        <v>0</v>
      </c>
      <c r="K79" s="327"/>
      <c r="L79" s="327">
        <f t="shared" si="1"/>
        <v>0</v>
      </c>
      <c r="M79" s="327"/>
      <c r="N79" s="327">
        <f t="shared" si="2"/>
        <v>0</v>
      </c>
      <c r="O79" s="329">
        <v>21</v>
      </c>
      <c r="P79" s="329">
        <f t="shared" si="3"/>
        <v>0</v>
      </c>
      <c r="Q79" s="329">
        <f t="shared" si="4"/>
        <v>0</v>
      </c>
      <c r="R79" s="39"/>
      <c r="S79" s="39"/>
      <c r="T79" s="39"/>
    </row>
    <row r="80" spans="1:20" ht="11.25" outlineLevel="3" x14ac:dyDescent="0.2">
      <c r="A80" s="58"/>
      <c r="B80" s="59"/>
      <c r="C80" s="323">
        <v>59</v>
      </c>
      <c r="D80" s="324" t="s">
        <v>50</v>
      </c>
      <c r="E80" s="325" t="s">
        <v>320</v>
      </c>
      <c r="F80" s="326" t="s">
        <v>321</v>
      </c>
      <c r="G80" s="324" t="s">
        <v>67</v>
      </c>
      <c r="H80" s="327">
        <v>12</v>
      </c>
      <c r="I80" s="328"/>
      <c r="J80" s="329">
        <f t="shared" si="0"/>
        <v>0</v>
      </c>
      <c r="K80" s="327"/>
      <c r="L80" s="327">
        <f t="shared" si="1"/>
        <v>0</v>
      </c>
      <c r="M80" s="327"/>
      <c r="N80" s="327">
        <f t="shared" si="2"/>
        <v>0</v>
      </c>
      <c r="O80" s="329">
        <v>21</v>
      </c>
      <c r="P80" s="329">
        <f t="shared" si="3"/>
        <v>0</v>
      </c>
      <c r="Q80" s="329">
        <f t="shared" si="4"/>
        <v>0</v>
      </c>
      <c r="R80" s="39"/>
      <c r="S80" s="39"/>
      <c r="T80" s="39"/>
    </row>
    <row r="81" spans="1:20" ht="11.25" outlineLevel="3" x14ac:dyDescent="0.2">
      <c r="A81" s="58"/>
      <c r="B81" s="59"/>
      <c r="C81" s="323">
        <v>60</v>
      </c>
      <c r="D81" s="324" t="s">
        <v>50</v>
      </c>
      <c r="E81" s="325" t="s">
        <v>322</v>
      </c>
      <c r="F81" s="326" t="s">
        <v>323</v>
      </c>
      <c r="G81" s="324" t="s">
        <v>67</v>
      </c>
      <c r="H81" s="327">
        <v>10</v>
      </c>
      <c r="I81" s="328"/>
      <c r="J81" s="329">
        <f t="shared" si="0"/>
        <v>0</v>
      </c>
      <c r="K81" s="327"/>
      <c r="L81" s="327">
        <f t="shared" si="1"/>
        <v>0</v>
      </c>
      <c r="M81" s="327"/>
      <c r="N81" s="327">
        <f t="shared" si="2"/>
        <v>0</v>
      </c>
      <c r="O81" s="329">
        <v>21</v>
      </c>
      <c r="P81" s="329">
        <f t="shared" si="3"/>
        <v>0</v>
      </c>
      <c r="Q81" s="329">
        <f t="shared" si="4"/>
        <v>0</v>
      </c>
      <c r="R81" s="39"/>
      <c r="S81" s="39"/>
      <c r="T81" s="39"/>
    </row>
    <row r="82" spans="1:20" ht="22.5" outlineLevel="3" x14ac:dyDescent="0.2">
      <c r="A82" s="58"/>
      <c r="B82" s="59"/>
      <c r="C82" s="323">
        <v>61</v>
      </c>
      <c r="D82" s="324" t="s">
        <v>50</v>
      </c>
      <c r="E82" s="325" t="s">
        <v>324</v>
      </c>
      <c r="F82" s="326" t="s">
        <v>325</v>
      </c>
      <c r="G82" s="324" t="s">
        <v>67</v>
      </c>
      <c r="H82" s="327">
        <v>38</v>
      </c>
      <c r="I82" s="328"/>
      <c r="J82" s="329">
        <f t="shared" si="0"/>
        <v>0</v>
      </c>
      <c r="K82" s="327"/>
      <c r="L82" s="327">
        <f t="shared" si="1"/>
        <v>0</v>
      </c>
      <c r="M82" s="327"/>
      <c r="N82" s="327">
        <f t="shared" si="2"/>
        <v>0</v>
      </c>
      <c r="O82" s="329">
        <v>21</v>
      </c>
      <c r="P82" s="329">
        <f t="shared" si="3"/>
        <v>0</v>
      </c>
      <c r="Q82" s="329">
        <f t="shared" si="4"/>
        <v>0</v>
      </c>
      <c r="R82" s="39"/>
      <c r="S82" s="39"/>
      <c r="T82" s="39"/>
    </row>
    <row r="83" spans="1:20" ht="22.5" outlineLevel="3" x14ac:dyDescent="0.2">
      <c r="A83" s="58"/>
      <c r="B83" s="59"/>
      <c r="C83" s="323">
        <v>62</v>
      </c>
      <c r="D83" s="324" t="s">
        <v>50</v>
      </c>
      <c r="E83" s="325" t="s">
        <v>326</v>
      </c>
      <c r="F83" s="326" t="s">
        <v>327</v>
      </c>
      <c r="G83" s="324" t="s">
        <v>67</v>
      </c>
      <c r="H83" s="327">
        <v>10</v>
      </c>
      <c r="I83" s="328"/>
      <c r="J83" s="329">
        <f t="shared" si="0"/>
        <v>0</v>
      </c>
      <c r="K83" s="327"/>
      <c r="L83" s="327">
        <f t="shared" si="1"/>
        <v>0</v>
      </c>
      <c r="M83" s="327"/>
      <c r="N83" s="327">
        <f t="shared" si="2"/>
        <v>0</v>
      </c>
      <c r="O83" s="329">
        <v>21</v>
      </c>
      <c r="P83" s="329">
        <f t="shared" si="3"/>
        <v>0</v>
      </c>
      <c r="Q83" s="329">
        <f t="shared" si="4"/>
        <v>0</v>
      </c>
      <c r="R83" s="39"/>
      <c r="S83" s="39"/>
      <c r="T83" s="39"/>
    </row>
    <row r="84" spans="1:20" ht="22.5" outlineLevel="3" x14ac:dyDescent="0.2">
      <c r="A84" s="58"/>
      <c r="B84" s="59"/>
      <c r="C84" s="323">
        <v>63</v>
      </c>
      <c r="D84" s="324" t="s">
        <v>50</v>
      </c>
      <c r="E84" s="325" t="s">
        <v>765</v>
      </c>
      <c r="F84" s="326" t="s">
        <v>766</v>
      </c>
      <c r="G84" s="324" t="s">
        <v>67</v>
      </c>
      <c r="H84" s="327">
        <v>29</v>
      </c>
      <c r="I84" s="328"/>
      <c r="J84" s="329">
        <f t="shared" si="0"/>
        <v>0</v>
      </c>
      <c r="K84" s="327"/>
      <c r="L84" s="327">
        <f t="shared" si="1"/>
        <v>0</v>
      </c>
      <c r="M84" s="327"/>
      <c r="N84" s="327">
        <f t="shared" si="2"/>
        <v>0</v>
      </c>
      <c r="O84" s="329">
        <v>21</v>
      </c>
      <c r="P84" s="329">
        <f t="shared" si="3"/>
        <v>0</v>
      </c>
      <c r="Q84" s="329">
        <f t="shared" si="4"/>
        <v>0</v>
      </c>
      <c r="R84" s="39"/>
      <c r="S84" s="39"/>
      <c r="T84" s="39"/>
    </row>
    <row r="85" spans="1:20" ht="11.25" outlineLevel="3" x14ac:dyDescent="0.2">
      <c r="A85" s="58"/>
      <c r="B85" s="59"/>
      <c r="C85" s="323">
        <v>64</v>
      </c>
      <c r="D85" s="324" t="s">
        <v>50</v>
      </c>
      <c r="E85" s="325" t="s">
        <v>328</v>
      </c>
      <c r="F85" s="326" t="s">
        <v>329</v>
      </c>
      <c r="G85" s="324" t="s">
        <v>67</v>
      </c>
      <c r="H85" s="327">
        <v>2</v>
      </c>
      <c r="I85" s="328"/>
      <c r="J85" s="329">
        <f t="shared" si="0"/>
        <v>0</v>
      </c>
      <c r="K85" s="327"/>
      <c r="L85" s="327">
        <f t="shared" si="1"/>
        <v>0</v>
      </c>
      <c r="M85" s="327"/>
      <c r="N85" s="327">
        <f t="shared" si="2"/>
        <v>0</v>
      </c>
      <c r="O85" s="329">
        <v>21</v>
      </c>
      <c r="P85" s="329">
        <f t="shared" si="3"/>
        <v>0</v>
      </c>
      <c r="Q85" s="329">
        <f t="shared" si="4"/>
        <v>0</v>
      </c>
      <c r="R85" s="39"/>
      <c r="S85" s="39"/>
      <c r="T85" s="39"/>
    </row>
    <row r="86" spans="1:20" ht="11.25" outlineLevel="3" x14ac:dyDescent="0.2">
      <c r="A86" s="58"/>
      <c r="B86" s="59"/>
      <c r="C86" s="323">
        <v>65</v>
      </c>
      <c r="D86" s="324" t="s">
        <v>50</v>
      </c>
      <c r="E86" s="325" t="s">
        <v>330</v>
      </c>
      <c r="F86" s="326" t="s">
        <v>331</v>
      </c>
      <c r="G86" s="324" t="s">
        <v>67</v>
      </c>
      <c r="H86" s="327">
        <v>20</v>
      </c>
      <c r="I86" s="328"/>
      <c r="J86" s="329">
        <f t="shared" si="0"/>
        <v>0</v>
      </c>
      <c r="K86" s="327"/>
      <c r="L86" s="327">
        <f t="shared" si="1"/>
        <v>0</v>
      </c>
      <c r="M86" s="327"/>
      <c r="N86" s="327">
        <f t="shared" si="2"/>
        <v>0</v>
      </c>
      <c r="O86" s="329">
        <v>21</v>
      </c>
      <c r="P86" s="329">
        <f t="shared" si="3"/>
        <v>0</v>
      </c>
      <c r="Q86" s="329">
        <f t="shared" si="4"/>
        <v>0</v>
      </c>
      <c r="R86" s="39"/>
      <c r="S86" s="39"/>
      <c r="T86" s="39"/>
    </row>
    <row r="87" spans="1:20" ht="11.25" outlineLevel="3" x14ac:dyDescent="0.2">
      <c r="A87" s="58"/>
      <c r="B87" s="59"/>
      <c r="C87" s="323">
        <v>66</v>
      </c>
      <c r="D87" s="324" t="s">
        <v>50</v>
      </c>
      <c r="E87" s="325" t="s">
        <v>332</v>
      </c>
      <c r="F87" s="326" t="s">
        <v>333</v>
      </c>
      <c r="G87" s="324" t="s">
        <v>67</v>
      </c>
      <c r="H87" s="327">
        <v>15</v>
      </c>
      <c r="I87" s="328"/>
      <c r="J87" s="329">
        <f t="shared" si="0"/>
        <v>0</v>
      </c>
      <c r="K87" s="327"/>
      <c r="L87" s="327">
        <f t="shared" si="1"/>
        <v>0</v>
      </c>
      <c r="M87" s="327"/>
      <c r="N87" s="327">
        <f t="shared" si="2"/>
        <v>0</v>
      </c>
      <c r="O87" s="329">
        <v>21</v>
      </c>
      <c r="P87" s="329">
        <f t="shared" si="3"/>
        <v>0</v>
      </c>
      <c r="Q87" s="329">
        <f t="shared" si="4"/>
        <v>0</v>
      </c>
      <c r="R87" s="39"/>
      <c r="S87" s="39"/>
      <c r="T87" s="39"/>
    </row>
    <row r="88" spans="1:20" ht="11.25" outlineLevel="3" x14ac:dyDescent="0.2">
      <c r="A88" s="58"/>
      <c r="B88" s="59"/>
      <c r="C88" s="323">
        <v>67</v>
      </c>
      <c r="D88" s="324" t="s">
        <v>50</v>
      </c>
      <c r="E88" s="325" t="s">
        <v>334</v>
      </c>
      <c r="F88" s="326" t="s">
        <v>335</v>
      </c>
      <c r="G88" s="324" t="s">
        <v>67</v>
      </c>
      <c r="H88" s="327">
        <v>60</v>
      </c>
      <c r="I88" s="328"/>
      <c r="J88" s="329">
        <f t="shared" ref="J88:J136" si="5">H88*I88</f>
        <v>0</v>
      </c>
      <c r="K88" s="327"/>
      <c r="L88" s="327">
        <f t="shared" ref="L88:L136" si="6">H88*K88</f>
        <v>0</v>
      </c>
      <c r="M88" s="327"/>
      <c r="N88" s="327">
        <f t="shared" ref="N88:N136" si="7">H88*M88</f>
        <v>0</v>
      </c>
      <c r="O88" s="329">
        <v>21</v>
      </c>
      <c r="P88" s="329">
        <f t="shared" ref="P88:P136" si="8">J88*(O88/100)</f>
        <v>0</v>
      </c>
      <c r="Q88" s="329">
        <f t="shared" ref="Q88:Q136" si="9">J88+P88</f>
        <v>0</v>
      </c>
      <c r="R88" s="39"/>
      <c r="S88" s="39"/>
      <c r="T88" s="39"/>
    </row>
    <row r="89" spans="1:20" ht="11.25" outlineLevel="3" x14ac:dyDescent="0.2">
      <c r="A89" s="58"/>
      <c r="B89" s="59"/>
      <c r="C89" s="323">
        <v>68</v>
      </c>
      <c r="D89" s="324" t="s">
        <v>50</v>
      </c>
      <c r="E89" s="325" t="s">
        <v>386</v>
      </c>
      <c r="F89" s="326" t="s">
        <v>387</v>
      </c>
      <c r="G89" s="324" t="s">
        <v>67</v>
      </c>
      <c r="H89" s="327">
        <v>10</v>
      </c>
      <c r="I89" s="328"/>
      <c r="J89" s="329">
        <f t="shared" si="5"/>
        <v>0</v>
      </c>
      <c r="K89" s="327"/>
      <c r="L89" s="327">
        <f t="shared" si="6"/>
        <v>0</v>
      </c>
      <c r="M89" s="327"/>
      <c r="N89" s="327">
        <f t="shared" si="7"/>
        <v>0</v>
      </c>
      <c r="O89" s="329">
        <v>21</v>
      </c>
      <c r="P89" s="329">
        <f t="shared" si="8"/>
        <v>0</v>
      </c>
      <c r="Q89" s="329">
        <f t="shared" si="9"/>
        <v>0</v>
      </c>
      <c r="R89" s="39"/>
      <c r="S89" s="39"/>
      <c r="T89" s="39"/>
    </row>
    <row r="90" spans="1:20" ht="11.25" outlineLevel="3" x14ac:dyDescent="0.2">
      <c r="A90" s="58"/>
      <c r="B90" s="59"/>
      <c r="C90" s="323">
        <v>69</v>
      </c>
      <c r="D90" s="324" t="s">
        <v>50</v>
      </c>
      <c r="E90" s="325" t="s">
        <v>767</v>
      </c>
      <c r="F90" s="326" t="s">
        <v>768</v>
      </c>
      <c r="G90" s="324" t="s">
        <v>67</v>
      </c>
      <c r="H90" s="327">
        <v>3</v>
      </c>
      <c r="I90" s="328"/>
      <c r="J90" s="329">
        <f t="shared" si="5"/>
        <v>0</v>
      </c>
      <c r="K90" s="327"/>
      <c r="L90" s="327">
        <f t="shared" si="6"/>
        <v>0</v>
      </c>
      <c r="M90" s="327"/>
      <c r="N90" s="327">
        <f t="shared" si="7"/>
        <v>0</v>
      </c>
      <c r="O90" s="329">
        <v>21</v>
      </c>
      <c r="P90" s="329">
        <f t="shared" si="8"/>
        <v>0</v>
      </c>
      <c r="Q90" s="329">
        <f t="shared" si="9"/>
        <v>0</v>
      </c>
      <c r="R90" s="39"/>
      <c r="S90" s="39"/>
      <c r="T90" s="39"/>
    </row>
    <row r="91" spans="1:20" ht="11.25" outlineLevel="3" x14ac:dyDescent="0.2">
      <c r="A91" s="58"/>
      <c r="B91" s="59"/>
      <c r="C91" s="323">
        <v>70</v>
      </c>
      <c r="D91" s="324" t="s">
        <v>50</v>
      </c>
      <c r="E91" s="325" t="s">
        <v>336</v>
      </c>
      <c r="F91" s="326" t="s">
        <v>337</v>
      </c>
      <c r="G91" s="324" t="s">
        <v>85</v>
      </c>
      <c r="H91" s="327">
        <v>83</v>
      </c>
      <c r="I91" s="328"/>
      <c r="J91" s="329">
        <f t="shared" si="5"/>
        <v>0</v>
      </c>
      <c r="K91" s="327"/>
      <c r="L91" s="327">
        <f t="shared" si="6"/>
        <v>0</v>
      </c>
      <c r="M91" s="327"/>
      <c r="N91" s="327">
        <f t="shared" si="7"/>
        <v>0</v>
      </c>
      <c r="O91" s="329">
        <v>21</v>
      </c>
      <c r="P91" s="329">
        <f t="shared" si="8"/>
        <v>0</v>
      </c>
      <c r="Q91" s="329">
        <f t="shared" si="9"/>
        <v>0</v>
      </c>
      <c r="R91" s="39"/>
      <c r="S91" s="39"/>
      <c r="T91" s="39"/>
    </row>
    <row r="92" spans="1:20" ht="11.25" outlineLevel="3" x14ac:dyDescent="0.2">
      <c r="A92" s="58"/>
      <c r="B92" s="59"/>
      <c r="C92" s="323">
        <v>71</v>
      </c>
      <c r="D92" s="324" t="s">
        <v>117</v>
      </c>
      <c r="E92" s="325" t="s">
        <v>4503</v>
      </c>
      <c r="F92" s="326" t="s">
        <v>4504</v>
      </c>
      <c r="G92" s="324" t="s">
        <v>85</v>
      </c>
      <c r="H92" s="327">
        <v>20</v>
      </c>
      <c r="I92" s="328"/>
      <c r="J92" s="329">
        <f t="shared" si="5"/>
        <v>0</v>
      </c>
      <c r="K92" s="327"/>
      <c r="L92" s="327">
        <f t="shared" si="6"/>
        <v>0</v>
      </c>
      <c r="M92" s="327"/>
      <c r="N92" s="327">
        <f t="shared" si="7"/>
        <v>0</v>
      </c>
      <c r="O92" s="329">
        <v>21</v>
      </c>
      <c r="P92" s="329">
        <f t="shared" si="8"/>
        <v>0</v>
      </c>
      <c r="Q92" s="329">
        <f t="shared" si="9"/>
        <v>0</v>
      </c>
      <c r="R92" s="39"/>
      <c r="S92" s="39"/>
      <c r="T92" s="39"/>
    </row>
    <row r="93" spans="1:20" ht="11.25" outlineLevel="3" x14ac:dyDescent="0.2">
      <c r="A93" s="58"/>
      <c r="B93" s="59"/>
      <c r="C93" s="323">
        <v>72</v>
      </c>
      <c r="D93" s="324" t="s">
        <v>117</v>
      </c>
      <c r="E93" s="325" t="s">
        <v>4505</v>
      </c>
      <c r="F93" s="326" t="s">
        <v>4506</v>
      </c>
      <c r="G93" s="324" t="s">
        <v>85</v>
      </c>
      <c r="H93" s="327">
        <v>151</v>
      </c>
      <c r="I93" s="328"/>
      <c r="J93" s="329">
        <f t="shared" si="5"/>
        <v>0</v>
      </c>
      <c r="K93" s="327"/>
      <c r="L93" s="327">
        <f t="shared" si="6"/>
        <v>0</v>
      </c>
      <c r="M93" s="327"/>
      <c r="N93" s="327">
        <f t="shared" si="7"/>
        <v>0</v>
      </c>
      <c r="O93" s="329">
        <v>21</v>
      </c>
      <c r="P93" s="329">
        <f t="shared" si="8"/>
        <v>0</v>
      </c>
      <c r="Q93" s="329">
        <f t="shared" si="9"/>
        <v>0</v>
      </c>
      <c r="R93" s="39"/>
      <c r="S93" s="39"/>
      <c r="T93" s="39"/>
    </row>
    <row r="94" spans="1:20" ht="11.25" outlineLevel="3" x14ac:dyDescent="0.2">
      <c r="A94" s="58"/>
      <c r="B94" s="59"/>
      <c r="C94" s="323">
        <v>73</v>
      </c>
      <c r="D94" s="324" t="s">
        <v>117</v>
      </c>
      <c r="E94" s="325" t="s">
        <v>4507</v>
      </c>
      <c r="F94" s="326" t="s">
        <v>4508</v>
      </c>
      <c r="G94" s="324" t="s">
        <v>85</v>
      </c>
      <c r="H94" s="327">
        <v>385</v>
      </c>
      <c r="I94" s="328"/>
      <c r="J94" s="329">
        <f t="shared" si="5"/>
        <v>0</v>
      </c>
      <c r="K94" s="327"/>
      <c r="L94" s="327">
        <f t="shared" si="6"/>
        <v>0</v>
      </c>
      <c r="M94" s="327"/>
      <c r="N94" s="327">
        <f t="shared" si="7"/>
        <v>0</v>
      </c>
      <c r="O94" s="329">
        <v>21</v>
      </c>
      <c r="P94" s="329">
        <f t="shared" si="8"/>
        <v>0</v>
      </c>
      <c r="Q94" s="329">
        <f t="shared" si="9"/>
        <v>0</v>
      </c>
      <c r="R94" s="39"/>
      <c r="S94" s="39"/>
      <c r="T94" s="39"/>
    </row>
    <row r="95" spans="1:20" ht="11.25" outlineLevel="3" x14ac:dyDescent="0.2">
      <c r="A95" s="58"/>
      <c r="B95" s="59"/>
      <c r="C95" s="323">
        <v>74</v>
      </c>
      <c r="D95" s="324" t="s">
        <v>117</v>
      </c>
      <c r="E95" s="325" t="s">
        <v>4509</v>
      </c>
      <c r="F95" s="326" t="s">
        <v>4510</v>
      </c>
      <c r="G95" s="324" t="s">
        <v>85</v>
      </c>
      <c r="H95" s="327">
        <v>556</v>
      </c>
      <c r="I95" s="328"/>
      <c r="J95" s="329">
        <f t="shared" si="5"/>
        <v>0</v>
      </c>
      <c r="K95" s="327"/>
      <c r="L95" s="327">
        <f t="shared" si="6"/>
        <v>0</v>
      </c>
      <c r="M95" s="327"/>
      <c r="N95" s="327">
        <f t="shared" si="7"/>
        <v>0</v>
      </c>
      <c r="O95" s="329">
        <v>21</v>
      </c>
      <c r="P95" s="329">
        <f t="shared" si="8"/>
        <v>0</v>
      </c>
      <c r="Q95" s="329">
        <f t="shared" si="9"/>
        <v>0</v>
      </c>
      <c r="R95" s="39"/>
      <c r="S95" s="39"/>
      <c r="T95" s="39"/>
    </row>
    <row r="96" spans="1:20" ht="11.25" outlineLevel="3" x14ac:dyDescent="0.2">
      <c r="A96" s="58"/>
      <c r="B96" s="59"/>
      <c r="C96" s="323">
        <v>75</v>
      </c>
      <c r="D96" s="324" t="s">
        <v>117</v>
      </c>
      <c r="E96" s="325" t="s">
        <v>4511</v>
      </c>
      <c r="F96" s="326" t="s">
        <v>4512</v>
      </c>
      <c r="G96" s="324" t="s">
        <v>67</v>
      </c>
      <c r="H96" s="327">
        <v>17</v>
      </c>
      <c r="I96" s="328"/>
      <c r="J96" s="329">
        <f t="shared" si="5"/>
        <v>0</v>
      </c>
      <c r="K96" s="327"/>
      <c r="L96" s="327">
        <f t="shared" si="6"/>
        <v>0</v>
      </c>
      <c r="M96" s="327"/>
      <c r="N96" s="327">
        <f t="shared" si="7"/>
        <v>0</v>
      </c>
      <c r="O96" s="329">
        <v>21</v>
      </c>
      <c r="P96" s="329">
        <f t="shared" si="8"/>
        <v>0</v>
      </c>
      <c r="Q96" s="329">
        <f t="shared" si="9"/>
        <v>0</v>
      </c>
      <c r="R96" s="39"/>
      <c r="S96" s="39"/>
      <c r="T96" s="39"/>
    </row>
    <row r="97" spans="1:20" ht="11.25" outlineLevel="3" x14ac:dyDescent="0.2">
      <c r="A97" s="58"/>
      <c r="B97" s="59"/>
      <c r="C97" s="323">
        <v>76</v>
      </c>
      <c r="D97" s="324" t="s">
        <v>117</v>
      </c>
      <c r="E97" s="325" t="s">
        <v>4513</v>
      </c>
      <c r="F97" s="326" t="s">
        <v>4514</v>
      </c>
      <c r="G97" s="324" t="s">
        <v>67</v>
      </c>
      <c r="H97" s="327">
        <v>20</v>
      </c>
      <c r="I97" s="328"/>
      <c r="J97" s="329">
        <f t="shared" si="5"/>
        <v>0</v>
      </c>
      <c r="K97" s="327"/>
      <c r="L97" s="327">
        <f t="shared" si="6"/>
        <v>0</v>
      </c>
      <c r="M97" s="327"/>
      <c r="N97" s="327">
        <f t="shared" si="7"/>
        <v>0</v>
      </c>
      <c r="O97" s="329">
        <v>21</v>
      </c>
      <c r="P97" s="329">
        <f t="shared" si="8"/>
        <v>0</v>
      </c>
      <c r="Q97" s="329">
        <f t="shared" si="9"/>
        <v>0</v>
      </c>
      <c r="R97" s="39"/>
      <c r="S97" s="39"/>
      <c r="T97" s="39"/>
    </row>
    <row r="98" spans="1:20" ht="11.25" outlineLevel="3" x14ac:dyDescent="0.2">
      <c r="A98" s="58"/>
      <c r="B98" s="59"/>
      <c r="C98" s="323">
        <v>77</v>
      </c>
      <c r="D98" s="324" t="s">
        <v>117</v>
      </c>
      <c r="E98" s="325" t="s">
        <v>4515</v>
      </c>
      <c r="F98" s="326" t="s">
        <v>4516</v>
      </c>
      <c r="G98" s="324" t="s">
        <v>67</v>
      </c>
      <c r="H98" s="327">
        <v>4</v>
      </c>
      <c r="I98" s="328"/>
      <c r="J98" s="329">
        <f t="shared" si="5"/>
        <v>0</v>
      </c>
      <c r="K98" s="327"/>
      <c r="L98" s="327">
        <f t="shared" si="6"/>
        <v>0</v>
      </c>
      <c r="M98" s="327"/>
      <c r="N98" s="327">
        <f t="shared" si="7"/>
        <v>0</v>
      </c>
      <c r="O98" s="329">
        <v>21</v>
      </c>
      <c r="P98" s="329">
        <f t="shared" si="8"/>
        <v>0</v>
      </c>
      <c r="Q98" s="329">
        <f t="shared" si="9"/>
        <v>0</v>
      </c>
      <c r="R98" s="39"/>
      <c r="S98" s="39"/>
      <c r="T98" s="39"/>
    </row>
    <row r="99" spans="1:20" ht="11.25" outlineLevel="3" x14ac:dyDescent="0.2">
      <c r="A99" s="58"/>
      <c r="B99" s="59"/>
      <c r="C99" s="323">
        <v>78</v>
      </c>
      <c r="D99" s="324" t="s">
        <v>117</v>
      </c>
      <c r="E99" s="325" t="s">
        <v>4517</v>
      </c>
      <c r="F99" s="326" t="s">
        <v>4518</v>
      </c>
      <c r="G99" s="324" t="s">
        <v>67</v>
      </c>
      <c r="H99" s="327">
        <v>1</v>
      </c>
      <c r="I99" s="328"/>
      <c r="J99" s="329">
        <f t="shared" si="5"/>
        <v>0</v>
      </c>
      <c r="K99" s="327"/>
      <c r="L99" s="327">
        <f t="shared" si="6"/>
        <v>0</v>
      </c>
      <c r="M99" s="327"/>
      <c r="N99" s="327">
        <f t="shared" si="7"/>
        <v>0</v>
      </c>
      <c r="O99" s="329">
        <v>21</v>
      </c>
      <c r="P99" s="329">
        <f t="shared" si="8"/>
        <v>0</v>
      </c>
      <c r="Q99" s="329">
        <f t="shared" si="9"/>
        <v>0</v>
      </c>
      <c r="R99" s="39"/>
      <c r="S99" s="39"/>
      <c r="T99" s="39"/>
    </row>
    <row r="100" spans="1:20" ht="11.25" outlineLevel="3" x14ac:dyDescent="0.2">
      <c r="A100" s="58"/>
      <c r="B100" s="59"/>
      <c r="C100" s="323">
        <v>79</v>
      </c>
      <c r="D100" s="324" t="s">
        <v>117</v>
      </c>
      <c r="E100" s="325" t="s">
        <v>4519</v>
      </c>
      <c r="F100" s="326" t="s">
        <v>4520</v>
      </c>
      <c r="G100" s="324" t="s">
        <v>67</v>
      </c>
      <c r="H100" s="327">
        <v>19</v>
      </c>
      <c r="I100" s="328"/>
      <c r="J100" s="329">
        <f t="shared" si="5"/>
        <v>0</v>
      </c>
      <c r="K100" s="327"/>
      <c r="L100" s="327">
        <f t="shared" si="6"/>
        <v>0</v>
      </c>
      <c r="M100" s="327"/>
      <c r="N100" s="327">
        <f t="shared" si="7"/>
        <v>0</v>
      </c>
      <c r="O100" s="329">
        <v>21</v>
      </c>
      <c r="P100" s="329">
        <f t="shared" si="8"/>
        <v>0</v>
      </c>
      <c r="Q100" s="329">
        <f t="shared" si="9"/>
        <v>0</v>
      </c>
      <c r="R100" s="39"/>
      <c r="S100" s="39"/>
      <c r="T100" s="39"/>
    </row>
    <row r="101" spans="1:20" ht="11.25" outlineLevel="3" x14ac:dyDescent="0.2">
      <c r="A101" s="58"/>
      <c r="B101" s="59"/>
      <c r="C101" s="323">
        <v>80</v>
      </c>
      <c r="D101" s="324" t="s">
        <v>117</v>
      </c>
      <c r="E101" s="325" t="s">
        <v>4521</v>
      </c>
      <c r="F101" s="326" t="s">
        <v>4522</v>
      </c>
      <c r="G101" s="324" t="s">
        <v>67</v>
      </c>
      <c r="H101" s="327">
        <v>25</v>
      </c>
      <c r="I101" s="328"/>
      <c r="J101" s="329">
        <f t="shared" si="5"/>
        <v>0</v>
      </c>
      <c r="K101" s="327"/>
      <c r="L101" s="327">
        <f t="shared" si="6"/>
        <v>0</v>
      </c>
      <c r="M101" s="327"/>
      <c r="N101" s="327">
        <f t="shared" si="7"/>
        <v>0</v>
      </c>
      <c r="O101" s="329">
        <v>21</v>
      </c>
      <c r="P101" s="329">
        <f t="shared" si="8"/>
        <v>0</v>
      </c>
      <c r="Q101" s="329">
        <f t="shared" si="9"/>
        <v>0</v>
      </c>
      <c r="R101" s="39"/>
      <c r="S101" s="39"/>
      <c r="T101" s="39"/>
    </row>
    <row r="102" spans="1:20" ht="11.25" outlineLevel="3" x14ac:dyDescent="0.2">
      <c r="A102" s="58"/>
      <c r="B102" s="59"/>
      <c r="C102" s="323">
        <v>81</v>
      </c>
      <c r="D102" s="324" t="s">
        <v>117</v>
      </c>
      <c r="E102" s="325" t="s">
        <v>4523</v>
      </c>
      <c r="F102" s="326" t="s">
        <v>4524</v>
      </c>
      <c r="G102" s="324" t="s">
        <v>67</v>
      </c>
      <c r="H102" s="327">
        <v>3</v>
      </c>
      <c r="I102" s="328"/>
      <c r="J102" s="329">
        <f t="shared" si="5"/>
        <v>0</v>
      </c>
      <c r="K102" s="327"/>
      <c r="L102" s="327">
        <f t="shared" si="6"/>
        <v>0</v>
      </c>
      <c r="M102" s="327"/>
      <c r="N102" s="327">
        <f t="shared" si="7"/>
        <v>0</v>
      </c>
      <c r="O102" s="329">
        <v>21</v>
      </c>
      <c r="P102" s="329">
        <f t="shared" si="8"/>
        <v>0</v>
      </c>
      <c r="Q102" s="329">
        <f t="shared" si="9"/>
        <v>0</v>
      </c>
      <c r="R102" s="39"/>
      <c r="S102" s="39"/>
      <c r="T102" s="39"/>
    </row>
    <row r="103" spans="1:20" ht="11.25" outlineLevel="3" x14ac:dyDescent="0.2">
      <c r="A103" s="58"/>
      <c r="B103" s="59"/>
      <c r="C103" s="323">
        <v>82</v>
      </c>
      <c r="D103" s="324" t="s">
        <v>117</v>
      </c>
      <c r="E103" s="325" t="s">
        <v>4525</v>
      </c>
      <c r="F103" s="326" t="s">
        <v>4526</v>
      </c>
      <c r="G103" s="324" t="s">
        <v>67</v>
      </c>
      <c r="H103" s="327">
        <v>6</v>
      </c>
      <c r="I103" s="328"/>
      <c r="J103" s="329">
        <f t="shared" si="5"/>
        <v>0</v>
      </c>
      <c r="K103" s="327"/>
      <c r="L103" s="327">
        <f t="shared" si="6"/>
        <v>0</v>
      </c>
      <c r="M103" s="327"/>
      <c r="N103" s="327">
        <f t="shared" si="7"/>
        <v>0</v>
      </c>
      <c r="O103" s="329">
        <v>21</v>
      </c>
      <c r="P103" s="329">
        <f t="shared" si="8"/>
        <v>0</v>
      </c>
      <c r="Q103" s="329">
        <f t="shared" si="9"/>
        <v>0</v>
      </c>
      <c r="R103" s="39"/>
      <c r="S103" s="39"/>
      <c r="T103" s="39"/>
    </row>
    <row r="104" spans="1:20" ht="11.25" outlineLevel="3" x14ac:dyDescent="0.2">
      <c r="A104" s="58"/>
      <c r="B104" s="59"/>
      <c r="C104" s="323">
        <v>83</v>
      </c>
      <c r="D104" s="324" t="s">
        <v>117</v>
      </c>
      <c r="E104" s="325" t="s">
        <v>4527</v>
      </c>
      <c r="F104" s="326" t="s">
        <v>4528</v>
      </c>
      <c r="G104" s="324" t="s">
        <v>67</v>
      </c>
      <c r="H104" s="327">
        <v>3</v>
      </c>
      <c r="I104" s="328"/>
      <c r="J104" s="329">
        <f t="shared" si="5"/>
        <v>0</v>
      </c>
      <c r="K104" s="327"/>
      <c r="L104" s="327">
        <f t="shared" si="6"/>
        <v>0</v>
      </c>
      <c r="M104" s="327"/>
      <c r="N104" s="327">
        <f t="shared" si="7"/>
        <v>0</v>
      </c>
      <c r="O104" s="329">
        <v>21</v>
      </c>
      <c r="P104" s="329">
        <f t="shared" si="8"/>
        <v>0</v>
      </c>
      <c r="Q104" s="329">
        <f t="shared" si="9"/>
        <v>0</v>
      </c>
      <c r="R104" s="39"/>
      <c r="S104" s="39"/>
      <c r="T104" s="39"/>
    </row>
    <row r="105" spans="1:20" ht="11.25" outlineLevel="3" x14ac:dyDescent="0.2">
      <c r="A105" s="58"/>
      <c r="B105" s="59"/>
      <c r="C105" s="323">
        <v>84</v>
      </c>
      <c r="D105" s="324" t="s">
        <v>117</v>
      </c>
      <c r="E105" s="325" t="s">
        <v>4529</v>
      </c>
      <c r="F105" s="326" t="s">
        <v>4530</v>
      </c>
      <c r="G105" s="324" t="s">
        <v>67</v>
      </c>
      <c r="H105" s="327">
        <v>5</v>
      </c>
      <c r="I105" s="328"/>
      <c r="J105" s="329">
        <f t="shared" si="5"/>
        <v>0</v>
      </c>
      <c r="K105" s="327"/>
      <c r="L105" s="327">
        <f t="shared" si="6"/>
        <v>0</v>
      </c>
      <c r="M105" s="327"/>
      <c r="N105" s="327">
        <f t="shared" si="7"/>
        <v>0</v>
      </c>
      <c r="O105" s="329">
        <v>21</v>
      </c>
      <c r="P105" s="329">
        <f t="shared" si="8"/>
        <v>0</v>
      </c>
      <c r="Q105" s="329">
        <f t="shared" si="9"/>
        <v>0</v>
      </c>
      <c r="R105" s="39"/>
      <c r="S105" s="39"/>
      <c r="T105" s="39"/>
    </row>
    <row r="106" spans="1:20" ht="11.25" outlineLevel="3" x14ac:dyDescent="0.2">
      <c r="A106" s="58"/>
      <c r="B106" s="59"/>
      <c r="C106" s="323">
        <v>85</v>
      </c>
      <c r="D106" s="324" t="s">
        <v>117</v>
      </c>
      <c r="E106" s="325" t="s">
        <v>4531</v>
      </c>
      <c r="F106" s="326" t="s">
        <v>4532</v>
      </c>
      <c r="G106" s="324" t="s">
        <v>67</v>
      </c>
      <c r="H106" s="327">
        <v>13</v>
      </c>
      <c r="I106" s="328"/>
      <c r="J106" s="329">
        <f t="shared" si="5"/>
        <v>0</v>
      </c>
      <c r="K106" s="327"/>
      <c r="L106" s="327">
        <f t="shared" si="6"/>
        <v>0</v>
      </c>
      <c r="M106" s="327"/>
      <c r="N106" s="327">
        <f t="shared" si="7"/>
        <v>0</v>
      </c>
      <c r="O106" s="329">
        <v>21</v>
      </c>
      <c r="P106" s="329">
        <f t="shared" si="8"/>
        <v>0</v>
      </c>
      <c r="Q106" s="329">
        <f t="shared" si="9"/>
        <v>0</v>
      </c>
      <c r="R106" s="39"/>
      <c r="S106" s="39"/>
      <c r="T106" s="39"/>
    </row>
    <row r="107" spans="1:20" ht="11.25" outlineLevel="3" x14ac:dyDescent="0.2">
      <c r="A107" s="58"/>
      <c r="B107" s="59"/>
      <c r="C107" s="323">
        <v>86</v>
      </c>
      <c r="D107" s="324" t="s">
        <v>117</v>
      </c>
      <c r="E107" s="325" t="s">
        <v>4533</v>
      </c>
      <c r="F107" s="326" t="s">
        <v>4534</v>
      </c>
      <c r="G107" s="324" t="s">
        <v>67</v>
      </c>
      <c r="H107" s="327">
        <v>2</v>
      </c>
      <c r="I107" s="328"/>
      <c r="J107" s="329">
        <f t="shared" si="5"/>
        <v>0</v>
      </c>
      <c r="K107" s="327"/>
      <c r="L107" s="327">
        <f t="shared" si="6"/>
        <v>0</v>
      </c>
      <c r="M107" s="327"/>
      <c r="N107" s="327">
        <f t="shared" si="7"/>
        <v>0</v>
      </c>
      <c r="O107" s="329">
        <v>21</v>
      </c>
      <c r="P107" s="329">
        <f t="shared" si="8"/>
        <v>0</v>
      </c>
      <c r="Q107" s="329">
        <f t="shared" si="9"/>
        <v>0</v>
      </c>
      <c r="R107" s="39"/>
      <c r="S107" s="39"/>
      <c r="T107" s="39"/>
    </row>
    <row r="108" spans="1:20" ht="11.25" outlineLevel="3" x14ac:dyDescent="0.2">
      <c r="A108" s="58"/>
      <c r="B108" s="59"/>
      <c r="C108" s="323">
        <v>87</v>
      </c>
      <c r="D108" s="324" t="s">
        <v>293</v>
      </c>
      <c r="E108" s="325" t="s">
        <v>4535</v>
      </c>
      <c r="F108" s="326" t="s">
        <v>4536</v>
      </c>
      <c r="G108" s="324" t="s">
        <v>67</v>
      </c>
      <c r="H108" s="327">
        <v>46</v>
      </c>
      <c r="I108" s="328"/>
      <c r="J108" s="329">
        <f t="shared" si="5"/>
        <v>0</v>
      </c>
      <c r="K108" s="327"/>
      <c r="L108" s="327">
        <f t="shared" si="6"/>
        <v>0</v>
      </c>
      <c r="M108" s="327"/>
      <c r="N108" s="327">
        <f t="shared" si="7"/>
        <v>0</v>
      </c>
      <c r="O108" s="329">
        <v>21</v>
      </c>
      <c r="P108" s="329">
        <f t="shared" si="8"/>
        <v>0</v>
      </c>
      <c r="Q108" s="329">
        <f t="shared" si="9"/>
        <v>0</v>
      </c>
      <c r="R108" s="39"/>
      <c r="S108" s="39"/>
      <c r="T108" s="39"/>
    </row>
    <row r="109" spans="1:20" ht="11.25" outlineLevel="3" x14ac:dyDescent="0.2">
      <c r="A109" s="58"/>
      <c r="B109" s="59"/>
      <c r="C109" s="323">
        <v>88</v>
      </c>
      <c r="D109" s="324" t="s">
        <v>293</v>
      </c>
      <c r="E109" s="325" t="s">
        <v>4537</v>
      </c>
      <c r="F109" s="326" t="s">
        <v>4538</v>
      </c>
      <c r="G109" s="324" t="s">
        <v>67</v>
      </c>
      <c r="H109" s="327">
        <v>71</v>
      </c>
      <c r="I109" s="328"/>
      <c r="J109" s="329">
        <f t="shared" si="5"/>
        <v>0</v>
      </c>
      <c r="K109" s="327"/>
      <c r="L109" s="327">
        <f t="shared" si="6"/>
        <v>0</v>
      </c>
      <c r="M109" s="327"/>
      <c r="N109" s="327">
        <f t="shared" si="7"/>
        <v>0</v>
      </c>
      <c r="O109" s="329">
        <v>21</v>
      </c>
      <c r="P109" s="329">
        <f t="shared" si="8"/>
        <v>0</v>
      </c>
      <c r="Q109" s="329">
        <f t="shared" si="9"/>
        <v>0</v>
      </c>
      <c r="R109" s="39"/>
      <c r="S109" s="39"/>
      <c r="T109" s="39"/>
    </row>
    <row r="110" spans="1:20" ht="11.25" outlineLevel="3" x14ac:dyDescent="0.2">
      <c r="A110" s="58"/>
      <c r="B110" s="59"/>
      <c r="C110" s="323">
        <v>89</v>
      </c>
      <c r="D110" s="324" t="s">
        <v>293</v>
      </c>
      <c r="E110" s="325" t="s">
        <v>4539</v>
      </c>
      <c r="F110" s="326" t="s">
        <v>356</v>
      </c>
      <c r="G110" s="324" t="s">
        <v>67</v>
      </c>
      <c r="H110" s="327">
        <v>117</v>
      </c>
      <c r="I110" s="328"/>
      <c r="J110" s="329">
        <f t="shared" si="5"/>
        <v>0</v>
      </c>
      <c r="K110" s="327"/>
      <c r="L110" s="327">
        <f t="shared" si="6"/>
        <v>0</v>
      </c>
      <c r="M110" s="327"/>
      <c r="N110" s="327">
        <f t="shared" si="7"/>
        <v>0</v>
      </c>
      <c r="O110" s="329">
        <v>21</v>
      </c>
      <c r="P110" s="329">
        <f t="shared" si="8"/>
        <v>0</v>
      </c>
      <c r="Q110" s="329">
        <f t="shared" si="9"/>
        <v>0</v>
      </c>
      <c r="R110" s="39"/>
      <c r="S110" s="39"/>
      <c r="T110" s="39"/>
    </row>
    <row r="111" spans="1:20" ht="11.25" outlineLevel="3" x14ac:dyDescent="0.2">
      <c r="A111" s="58"/>
      <c r="B111" s="59"/>
      <c r="C111" s="323">
        <v>90</v>
      </c>
      <c r="D111" s="324" t="s">
        <v>117</v>
      </c>
      <c r="E111" s="325" t="s">
        <v>4540</v>
      </c>
      <c r="F111" s="326" t="s">
        <v>4541</v>
      </c>
      <c r="G111" s="324" t="s">
        <v>434</v>
      </c>
      <c r="H111" s="327">
        <v>23</v>
      </c>
      <c r="I111" s="328"/>
      <c r="J111" s="329">
        <f t="shared" si="5"/>
        <v>0</v>
      </c>
      <c r="K111" s="327"/>
      <c r="L111" s="327">
        <f t="shared" si="6"/>
        <v>0</v>
      </c>
      <c r="M111" s="327"/>
      <c r="N111" s="327">
        <f t="shared" si="7"/>
        <v>0</v>
      </c>
      <c r="O111" s="329">
        <v>21</v>
      </c>
      <c r="P111" s="329">
        <f t="shared" si="8"/>
        <v>0</v>
      </c>
      <c r="Q111" s="329">
        <f t="shared" si="9"/>
        <v>0</v>
      </c>
      <c r="R111" s="39"/>
      <c r="S111" s="39"/>
      <c r="T111" s="39"/>
    </row>
    <row r="112" spans="1:20" ht="11.25" outlineLevel="3" x14ac:dyDescent="0.2">
      <c r="A112" s="58"/>
      <c r="B112" s="59"/>
      <c r="C112" s="323">
        <v>91</v>
      </c>
      <c r="D112" s="324" t="s">
        <v>117</v>
      </c>
      <c r="E112" s="325" t="s">
        <v>4542</v>
      </c>
      <c r="F112" s="326" t="s">
        <v>4543</v>
      </c>
      <c r="G112" s="324" t="s">
        <v>67</v>
      </c>
      <c r="H112" s="327">
        <v>1</v>
      </c>
      <c r="I112" s="328"/>
      <c r="J112" s="329">
        <f t="shared" si="5"/>
        <v>0</v>
      </c>
      <c r="K112" s="327"/>
      <c r="L112" s="327">
        <f t="shared" si="6"/>
        <v>0</v>
      </c>
      <c r="M112" s="327"/>
      <c r="N112" s="327">
        <f t="shared" si="7"/>
        <v>0</v>
      </c>
      <c r="O112" s="329">
        <v>21</v>
      </c>
      <c r="P112" s="329">
        <f t="shared" si="8"/>
        <v>0</v>
      </c>
      <c r="Q112" s="329">
        <f t="shared" si="9"/>
        <v>0</v>
      </c>
      <c r="R112" s="39"/>
      <c r="S112" s="39"/>
      <c r="T112" s="39"/>
    </row>
    <row r="113" spans="1:20" ht="11.25" outlineLevel="3" x14ac:dyDescent="0.2">
      <c r="A113" s="58"/>
      <c r="B113" s="59"/>
      <c r="C113" s="323">
        <v>92</v>
      </c>
      <c r="D113" s="324" t="s">
        <v>117</v>
      </c>
      <c r="E113" s="325" t="s">
        <v>340</v>
      </c>
      <c r="F113" s="326" t="s">
        <v>341</v>
      </c>
      <c r="G113" s="324" t="s">
        <v>67</v>
      </c>
      <c r="H113" s="327">
        <v>4</v>
      </c>
      <c r="I113" s="328"/>
      <c r="J113" s="329">
        <f t="shared" si="5"/>
        <v>0</v>
      </c>
      <c r="K113" s="327"/>
      <c r="L113" s="327">
        <f t="shared" si="6"/>
        <v>0</v>
      </c>
      <c r="M113" s="327"/>
      <c r="N113" s="327">
        <f t="shared" si="7"/>
        <v>0</v>
      </c>
      <c r="O113" s="329">
        <v>21</v>
      </c>
      <c r="P113" s="329">
        <f t="shared" si="8"/>
        <v>0</v>
      </c>
      <c r="Q113" s="329">
        <f t="shared" si="9"/>
        <v>0</v>
      </c>
      <c r="R113" s="39"/>
      <c r="S113" s="39"/>
      <c r="T113" s="39"/>
    </row>
    <row r="114" spans="1:20" ht="11.25" outlineLevel="3" x14ac:dyDescent="0.2">
      <c r="A114" s="58"/>
      <c r="B114" s="59"/>
      <c r="C114" s="323">
        <v>93</v>
      </c>
      <c r="D114" s="324" t="s">
        <v>117</v>
      </c>
      <c r="E114" s="325" t="s">
        <v>342</v>
      </c>
      <c r="F114" s="326" t="s">
        <v>343</v>
      </c>
      <c r="G114" s="324" t="s">
        <v>67</v>
      </c>
      <c r="H114" s="327">
        <v>3</v>
      </c>
      <c r="I114" s="328"/>
      <c r="J114" s="329">
        <f t="shared" si="5"/>
        <v>0</v>
      </c>
      <c r="K114" s="327"/>
      <c r="L114" s="327">
        <f t="shared" si="6"/>
        <v>0</v>
      </c>
      <c r="M114" s="327"/>
      <c r="N114" s="327">
        <f t="shared" si="7"/>
        <v>0</v>
      </c>
      <c r="O114" s="329">
        <v>21</v>
      </c>
      <c r="P114" s="329">
        <f t="shared" si="8"/>
        <v>0</v>
      </c>
      <c r="Q114" s="329">
        <f t="shared" si="9"/>
        <v>0</v>
      </c>
      <c r="R114" s="39"/>
      <c r="S114" s="39"/>
      <c r="T114" s="39"/>
    </row>
    <row r="115" spans="1:20" ht="11.25" outlineLevel="3" x14ac:dyDescent="0.2">
      <c r="A115" s="58"/>
      <c r="B115" s="59"/>
      <c r="C115" s="323">
        <v>94</v>
      </c>
      <c r="D115" s="324" t="s">
        <v>117</v>
      </c>
      <c r="E115" s="325" t="s">
        <v>4544</v>
      </c>
      <c r="F115" s="326" t="s">
        <v>339</v>
      </c>
      <c r="G115" s="324" t="s">
        <v>67</v>
      </c>
      <c r="H115" s="327">
        <v>4</v>
      </c>
      <c r="I115" s="328"/>
      <c r="J115" s="329">
        <f t="shared" si="5"/>
        <v>0</v>
      </c>
      <c r="K115" s="327"/>
      <c r="L115" s="327">
        <f t="shared" si="6"/>
        <v>0</v>
      </c>
      <c r="M115" s="327"/>
      <c r="N115" s="327">
        <f t="shared" si="7"/>
        <v>0</v>
      </c>
      <c r="O115" s="329">
        <v>21</v>
      </c>
      <c r="P115" s="329">
        <f t="shared" si="8"/>
        <v>0</v>
      </c>
      <c r="Q115" s="329">
        <f t="shared" si="9"/>
        <v>0</v>
      </c>
      <c r="R115" s="39"/>
      <c r="S115" s="39"/>
      <c r="T115" s="39"/>
    </row>
    <row r="116" spans="1:20" ht="11.25" outlineLevel="3" x14ac:dyDescent="0.2">
      <c r="A116" s="58"/>
      <c r="B116" s="59"/>
      <c r="C116" s="323">
        <v>95</v>
      </c>
      <c r="D116" s="324" t="s">
        <v>388</v>
      </c>
      <c r="E116" s="325" t="s">
        <v>4545</v>
      </c>
      <c r="F116" s="326" t="s">
        <v>4546</v>
      </c>
      <c r="G116" s="324" t="s">
        <v>67</v>
      </c>
      <c r="H116" s="327">
        <v>1</v>
      </c>
      <c r="I116" s="328"/>
      <c r="J116" s="329">
        <f t="shared" si="5"/>
        <v>0</v>
      </c>
      <c r="K116" s="327"/>
      <c r="L116" s="327">
        <f t="shared" si="6"/>
        <v>0</v>
      </c>
      <c r="M116" s="327"/>
      <c r="N116" s="327">
        <f t="shared" si="7"/>
        <v>0</v>
      </c>
      <c r="O116" s="329">
        <v>21</v>
      </c>
      <c r="P116" s="329">
        <f t="shared" si="8"/>
        <v>0</v>
      </c>
      <c r="Q116" s="329">
        <f t="shared" si="9"/>
        <v>0</v>
      </c>
      <c r="R116" s="39"/>
      <c r="S116" s="39"/>
      <c r="T116" s="39"/>
    </row>
    <row r="117" spans="1:20" ht="11.25" outlineLevel="3" x14ac:dyDescent="0.2">
      <c r="A117" s="58"/>
      <c r="B117" s="59"/>
      <c r="C117" s="323">
        <v>96</v>
      </c>
      <c r="D117" s="324" t="s">
        <v>388</v>
      </c>
      <c r="E117" s="325" t="s">
        <v>4547</v>
      </c>
      <c r="F117" s="326" t="s">
        <v>4548</v>
      </c>
      <c r="G117" s="324" t="s">
        <v>67</v>
      </c>
      <c r="H117" s="327">
        <v>2</v>
      </c>
      <c r="I117" s="328"/>
      <c r="J117" s="329">
        <f t="shared" si="5"/>
        <v>0</v>
      </c>
      <c r="K117" s="327"/>
      <c r="L117" s="327">
        <f t="shared" si="6"/>
        <v>0</v>
      </c>
      <c r="M117" s="327"/>
      <c r="N117" s="327">
        <f t="shared" si="7"/>
        <v>0</v>
      </c>
      <c r="O117" s="329">
        <v>21</v>
      </c>
      <c r="P117" s="329">
        <f t="shared" si="8"/>
        <v>0</v>
      </c>
      <c r="Q117" s="329">
        <f t="shared" si="9"/>
        <v>0</v>
      </c>
      <c r="R117" s="39"/>
      <c r="S117" s="39"/>
      <c r="T117" s="39"/>
    </row>
    <row r="118" spans="1:20" ht="11.25" outlineLevel="3" x14ac:dyDescent="0.2">
      <c r="A118" s="58"/>
      <c r="B118" s="59"/>
      <c r="C118" s="323">
        <v>97</v>
      </c>
      <c r="D118" s="324" t="s">
        <v>117</v>
      </c>
      <c r="E118" s="325" t="s">
        <v>354</v>
      </c>
      <c r="F118" s="326" t="s">
        <v>4549</v>
      </c>
      <c r="G118" s="324" t="s">
        <v>67</v>
      </c>
      <c r="H118" s="327">
        <v>2</v>
      </c>
      <c r="I118" s="328"/>
      <c r="J118" s="329">
        <f t="shared" si="5"/>
        <v>0</v>
      </c>
      <c r="K118" s="327"/>
      <c r="L118" s="327">
        <f t="shared" si="6"/>
        <v>0</v>
      </c>
      <c r="M118" s="327"/>
      <c r="N118" s="327">
        <f t="shared" si="7"/>
        <v>0</v>
      </c>
      <c r="O118" s="329">
        <v>21</v>
      </c>
      <c r="P118" s="329">
        <f t="shared" si="8"/>
        <v>0</v>
      </c>
      <c r="Q118" s="329">
        <f t="shared" si="9"/>
        <v>0</v>
      </c>
      <c r="R118" s="39"/>
      <c r="S118" s="39"/>
      <c r="T118" s="39"/>
    </row>
    <row r="119" spans="1:20" ht="11.25" outlineLevel="3" x14ac:dyDescent="0.2">
      <c r="A119" s="58"/>
      <c r="B119" s="59"/>
      <c r="C119" s="323">
        <v>98</v>
      </c>
      <c r="D119" s="324" t="s">
        <v>117</v>
      </c>
      <c r="E119" s="325" t="s">
        <v>355</v>
      </c>
      <c r="F119" s="326" t="s">
        <v>4550</v>
      </c>
      <c r="G119" s="324" t="s">
        <v>67</v>
      </c>
      <c r="H119" s="327">
        <v>1</v>
      </c>
      <c r="I119" s="328"/>
      <c r="J119" s="329">
        <f t="shared" si="5"/>
        <v>0</v>
      </c>
      <c r="K119" s="327"/>
      <c r="L119" s="327">
        <f t="shared" si="6"/>
        <v>0</v>
      </c>
      <c r="M119" s="327"/>
      <c r="N119" s="327">
        <f t="shared" si="7"/>
        <v>0</v>
      </c>
      <c r="O119" s="329">
        <v>21</v>
      </c>
      <c r="P119" s="329">
        <f t="shared" si="8"/>
        <v>0</v>
      </c>
      <c r="Q119" s="329">
        <f t="shared" si="9"/>
        <v>0</v>
      </c>
      <c r="R119" s="39"/>
      <c r="S119" s="39"/>
      <c r="T119" s="39"/>
    </row>
    <row r="120" spans="1:20" ht="11.25" outlineLevel="3" x14ac:dyDescent="0.2">
      <c r="A120" s="58"/>
      <c r="B120" s="59"/>
      <c r="C120" s="323">
        <v>99</v>
      </c>
      <c r="D120" s="324" t="s">
        <v>117</v>
      </c>
      <c r="E120" s="325" t="s">
        <v>4551</v>
      </c>
      <c r="F120" s="326" t="s">
        <v>4552</v>
      </c>
      <c r="G120" s="324" t="s">
        <v>67</v>
      </c>
      <c r="H120" s="327">
        <v>1</v>
      </c>
      <c r="I120" s="328"/>
      <c r="J120" s="329">
        <f t="shared" si="5"/>
        <v>0</v>
      </c>
      <c r="K120" s="327"/>
      <c r="L120" s="327">
        <f t="shared" si="6"/>
        <v>0</v>
      </c>
      <c r="M120" s="327"/>
      <c r="N120" s="327">
        <f t="shared" si="7"/>
        <v>0</v>
      </c>
      <c r="O120" s="329">
        <v>21</v>
      </c>
      <c r="P120" s="329">
        <f t="shared" si="8"/>
        <v>0</v>
      </c>
      <c r="Q120" s="329">
        <f t="shared" si="9"/>
        <v>0</v>
      </c>
      <c r="R120" s="39"/>
      <c r="S120" s="39"/>
      <c r="T120" s="39"/>
    </row>
    <row r="121" spans="1:20" ht="11.25" outlineLevel="3" x14ac:dyDescent="0.2">
      <c r="A121" s="58"/>
      <c r="B121" s="59"/>
      <c r="C121" s="323">
        <v>100</v>
      </c>
      <c r="D121" s="324" t="s">
        <v>117</v>
      </c>
      <c r="E121" s="325" t="s">
        <v>4553</v>
      </c>
      <c r="F121" s="326" t="s">
        <v>338</v>
      </c>
      <c r="G121" s="324" t="s">
        <v>67</v>
      </c>
      <c r="H121" s="327">
        <v>2</v>
      </c>
      <c r="I121" s="328"/>
      <c r="J121" s="329">
        <f t="shared" si="5"/>
        <v>0</v>
      </c>
      <c r="K121" s="327"/>
      <c r="L121" s="327">
        <f t="shared" si="6"/>
        <v>0</v>
      </c>
      <c r="M121" s="327"/>
      <c r="N121" s="327">
        <f t="shared" si="7"/>
        <v>0</v>
      </c>
      <c r="O121" s="329">
        <v>21</v>
      </c>
      <c r="P121" s="329">
        <f t="shared" si="8"/>
        <v>0</v>
      </c>
      <c r="Q121" s="329">
        <f t="shared" si="9"/>
        <v>0</v>
      </c>
      <c r="R121" s="39"/>
      <c r="S121" s="39"/>
      <c r="T121" s="39"/>
    </row>
    <row r="122" spans="1:20" ht="11.25" outlineLevel="3" x14ac:dyDescent="0.2">
      <c r="A122" s="58"/>
      <c r="B122" s="59"/>
      <c r="C122" s="323">
        <v>101</v>
      </c>
      <c r="D122" s="324" t="s">
        <v>117</v>
      </c>
      <c r="E122" s="325" t="s">
        <v>4554</v>
      </c>
      <c r="F122" s="326" t="s">
        <v>4555</v>
      </c>
      <c r="G122" s="324" t="s">
        <v>67</v>
      </c>
      <c r="H122" s="327">
        <v>1</v>
      </c>
      <c r="I122" s="328"/>
      <c r="J122" s="329">
        <f t="shared" si="5"/>
        <v>0</v>
      </c>
      <c r="K122" s="327"/>
      <c r="L122" s="327">
        <f t="shared" si="6"/>
        <v>0</v>
      </c>
      <c r="M122" s="327"/>
      <c r="N122" s="327">
        <f t="shared" si="7"/>
        <v>0</v>
      </c>
      <c r="O122" s="329">
        <v>21</v>
      </c>
      <c r="P122" s="329">
        <f t="shared" si="8"/>
        <v>0</v>
      </c>
      <c r="Q122" s="329">
        <f t="shared" si="9"/>
        <v>0</v>
      </c>
      <c r="R122" s="39"/>
      <c r="S122" s="39"/>
      <c r="T122" s="39"/>
    </row>
    <row r="123" spans="1:20" ht="11.25" outlineLevel="3" x14ac:dyDescent="0.2">
      <c r="A123" s="58"/>
      <c r="B123" s="59"/>
      <c r="C123" s="323">
        <v>102</v>
      </c>
      <c r="D123" s="324" t="s">
        <v>117</v>
      </c>
      <c r="E123" s="325" t="s">
        <v>4556</v>
      </c>
      <c r="F123" s="326" t="s">
        <v>4557</v>
      </c>
      <c r="G123" s="324" t="s">
        <v>67</v>
      </c>
      <c r="H123" s="327">
        <v>1</v>
      </c>
      <c r="I123" s="328"/>
      <c r="J123" s="329">
        <f t="shared" si="5"/>
        <v>0</v>
      </c>
      <c r="K123" s="327"/>
      <c r="L123" s="327">
        <f t="shared" si="6"/>
        <v>0</v>
      </c>
      <c r="M123" s="327"/>
      <c r="N123" s="327">
        <f t="shared" si="7"/>
        <v>0</v>
      </c>
      <c r="O123" s="329">
        <v>21</v>
      </c>
      <c r="P123" s="329">
        <f t="shared" si="8"/>
        <v>0</v>
      </c>
      <c r="Q123" s="329">
        <f t="shared" si="9"/>
        <v>0</v>
      </c>
      <c r="R123" s="39"/>
      <c r="S123" s="39"/>
      <c r="T123" s="39"/>
    </row>
    <row r="124" spans="1:20" ht="11.25" outlineLevel="3" x14ac:dyDescent="0.2">
      <c r="A124" s="58"/>
      <c r="B124" s="59"/>
      <c r="C124" s="323">
        <v>103</v>
      </c>
      <c r="D124" s="324" t="s">
        <v>117</v>
      </c>
      <c r="E124" s="325" t="s">
        <v>4558</v>
      </c>
      <c r="F124" s="326" t="s">
        <v>389</v>
      </c>
      <c r="G124" s="324" t="s">
        <v>67</v>
      </c>
      <c r="H124" s="327">
        <v>1</v>
      </c>
      <c r="I124" s="328"/>
      <c r="J124" s="329">
        <f t="shared" si="5"/>
        <v>0</v>
      </c>
      <c r="K124" s="327"/>
      <c r="L124" s="327">
        <f t="shared" si="6"/>
        <v>0</v>
      </c>
      <c r="M124" s="327"/>
      <c r="N124" s="327">
        <f t="shared" si="7"/>
        <v>0</v>
      </c>
      <c r="O124" s="329">
        <v>21</v>
      </c>
      <c r="P124" s="329">
        <f t="shared" si="8"/>
        <v>0</v>
      </c>
      <c r="Q124" s="329">
        <f t="shared" si="9"/>
        <v>0</v>
      </c>
      <c r="R124" s="39"/>
      <c r="S124" s="39"/>
      <c r="T124" s="39"/>
    </row>
    <row r="125" spans="1:20" ht="11.25" outlineLevel="3" x14ac:dyDescent="0.2">
      <c r="A125" s="58"/>
      <c r="B125" s="59"/>
      <c r="C125" s="323">
        <v>104</v>
      </c>
      <c r="D125" s="324" t="s">
        <v>117</v>
      </c>
      <c r="E125" s="325" t="s">
        <v>357</v>
      </c>
      <c r="F125" s="326" t="s">
        <v>358</v>
      </c>
      <c r="G125" s="324" t="s">
        <v>67</v>
      </c>
      <c r="H125" s="327">
        <v>10</v>
      </c>
      <c r="I125" s="328"/>
      <c r="J125" s="329">
        <f t="shared" si="5"/>
        <v>0</v>
      </c>
      <c r="K125" s="327"/>
      <c r="L125" s="327">
        <f t="shared" si="6"/>
        <v>0</v>
      </c>
      <c r="M125" s="327"/>
      <c r="N125" s="327">
        <f t="shared" si="7"/>
        <v>0</v>
      </c>
      <c r="O125" s="329">
        <v>21</v>
      </c>
      <c r="P125" s="329">
        <f t="shared" si="8"/>
        <v>0</v>
      </c>
      <c r="Q125" s="329">
        <f t="shared" si="9"/>
        <v>0</v>
      </c>
      <c r="R125" s="39"/>
      <c r="S125" s="39"/>
      <c r="T125" s="39"/>
    </row>
    <row r="126" spans="1:20" ht="11.25" outlineLevel="3" x14ac:dyDescent="0.2">
      <c r="A126" s="58"/>
      <c r="B126" s="59"/>
      <c r="C126" s="323">
        <v>105</v>
      </c>
      <c r="D126" s="324" t="s">
        <v>293</v>
      </c>
      <c r="E126" s="325" t="s">
        <v>4559</v>
      </c>
      <c r="F126" s="326" t="s">
        <v>364</v>
      </c>
      <c r="G126" s="324" t="s">
        <v>67</v>
      </c>
      <c r="H126" s="327">
        <v>3</v>
      </c>
      <c r="I126" s="328"/>
      <c r="J126" s="329">
        <f t="shared" si="5"/>
        <v>0</v>
      </c>
      <c r="K126" s="327"/>
      <c r="L126" s="327">
        <f t="shared" si="6"/>
        <v>0</v>
      </c>
      <c r="M126" s="327"/>
      <c r="N126" s="327">
        <f t="shared" si="7"/>
        <v>0</v>
      </c>
      <c r="O126" s="329">
        <v>21</v>
      </c>
      <c r="P126" s="329">
        <f t="shared" si="8"/>
        <v>0</v>
      </c>
      <c r="Q126" s="329">
        <f t="shared" si="9"/>
        <v>0</v>
      </c>
      <c r="R126" s="39"/>
      <c r="S126" s="39"/>
      <c r="T126" s="39"/>
    </row>
    <row r="127" spans="1:20" ht="11.25" outlineLevel="3" x14ac:dyDescent="0.2">
      <c r="A127" s="58"/>
      <c r="B127" s="59"/>
      <c r="C127" s="323">
        <v>106</v>
      </c>
      <c r="D127" s="324" t="s">
        <v>293</v>
      </c>
      <c r="E127" s="325" t="s">
        <v>365</v>
      </c>
      <c r="F127" s="326" t="s">
        <v>366</v>
      </c>
      <c r="G127" s="324" t="s">
        <v>67</v>
      </c>
      <c r="H127" s="327">
        <v>13</v>
      </c>
      <c r="I127" s="328"/>
      <c r="J127" s="329">
        <f t="shared" si="5"/>
        <v>0</v>
      </c>
      <c r="K127" s="327"/>
      <c r="L127" s="327">
        <f t="shared" si="6"/>
        <v>0</v>
      </c>
      <c r="M127" s="327"/>
      <c r="N127" s="327">
        <f t="shared" si="7"/>
        <v>0</v>
      </c>
      <c r="O127" s="329">
        <v>21</v>
      </c>
      <c r="P127" s="329">
        <f t="shared" si="8"/>
        <v>0</v>
      </c>
      <c r="Q127" s="329">
        <f t="shared" si="9"/>
        <v>0</v>
      </c>
      <c r="R127" s="39"/>
      <c r="S127" s="39"/>
      <c r="T127" s="39"/>
    </row>
    <row r="128" spans="1:20" ht="11.25" outlineLevel="3" x14ac:dyDescent="0.2">
      <c r="A128" s="58"/>
      <c r="B128" s="59"/>
      <c r="C128" s="323">
        <v>107</v>
      </c>
      <c r="D128" s="324" t="s">
        <v>293</v>
      </c>
      <c r="E128" s="325" t="s">
        <v>367</v>
      </c>
      <c r="F128" s="326" t="s">
        <v>368</v>
      </c>
      <c r="G128" s="324" t="s">
        <v>67</v>
      </c>
      <c r="H128" s="327">
        <v>2</v>
      </c>
      <c r="I128" s="328"/>
      <c r="J128" s="329">
        <f t="shared" si="5"/>
        <v>0</v>
      </c>
      <c r="K128" s="327"/>
      <c r="L128" s="327">
        <f t="shared" si="6"/>
        <v>0</v>
      </c>
      <c r="M128" s="327"/>
      <c r="N128" s="327">
        <f t="shared" si="7"/>
        <v>0</v>
      </c>
      <c r="O128" s="329">
        <v>21</v>
      </c>
      <c r="P128" s="329">
        <f t="shared" si="8"/>
        <v>0</v>
      </c>
      <c r="Q128" s="329">
        <f t="shared" si="9"/>
        <v>0</v>
      </c>
      <c r="R128" s="39"/>
      <c r="S128" s="39"/>
      <c r="T128" s="39"/>
    </row>
    <row r="129" spans="1:20" ht="11.25" outlineLevel="3" x14ac:dyDescent="0.2">
      <c r="A129" s="58"/>
      <c r="B129" s="59"/>
      <c r="C129" s="323">
        <v>108</v>
      </c>
      <c r="D129" s="324" t="s">
        <v>293</v>
      </c>
      <c r="E129" s="325" t="s">
        <v>390</v>
      </c>
      <c r="F129" s="326" t="s">
        <v>391</v>
      </c>
      <c r="G129" s="324" t="s">
        <v>67</v>
      </c>
      <c r="H129" s="327">
        <v>1</v>
      </c>
      <c r="I129" s="328"/>
      <c r="J129" s="329">
        <f t="shared" si="5"/>
        <v>0</v>
      </c>
      <c r="K129" s="327"/>
      <c r="L129" s="327">
        <f t="shared" si="6"/>
        <v>0</v>
      </c>
      <c r="M129" s="327"/>
      <c r="N129" s="327">
        <f t="shared" si="7"/>
        <v>0</v>
      </c>
      <c r="O129" s="329">
        <v>21</v>
      </c>
      <c r="P129" s="329">
        <f t="shared" si="8"/>
        <v>0</v>
      </c>
      <c r="Q129" s="329">
        <f t="shared" si="9"/>
        <v>0</v>
      </c>
      <c r="R129" s="39"/>
      <c r="S129" s="39"/>
      <c r="T129" s="39"/>
    </row>
    <row r="130" spans="1:20" ht="11.25" outlineLevel="3" x14ac:dyDescent="0.2">
      <c r="A130" s="58"/>
      <c r="B130" s="59"/>
      <c r="C130" s="323">
        <v>109</v>
      </c>
      <c r="D130" s="324" t="s">
        <v>293</v>
      </c>
      <c r="E130" s="325" t="s">
        <v>392</v>
      </c>
      <c r="F130" s="326" t="s">
        <v>393</v>
      </c>
      <c r="G130" s="324" t="s">
        <v>67</v>
      </c>
      <c r="H130" s="327">
        <v>8</v>
      </c>
      <c r="I130" s="328"/>
      <c r="J130" s="329">
        <f t="shared" si="5"/>
        <v>0</v>
      </c>
      <c r="K130" s="327"/>
      <c r="L130" s="327">
        <f t="shared" si="6"/>
        <v>0</v>
      </c>
      <c r="M130" s="327"/>
      <c r="N130" s="327">
        <f t="shared" si="7"/>
        <v>0</v>
      </c>
      <c r="O130" s="329">
        <v>21</v>
      </c>
      <c r="P130" s="329">
        <f t="shared" si="8"/>
        <v>0</v>
      </c>
      <c r="Q130" s="329">
        <f t="shared" si="9"/>
        <v>0</v>
      </c>
      <c r="R130" s="39"/>
      <c r="S130" s="39"/>
      <c r="T130" s="39"/>
    </row>
    <row r="131" spans="1:20" ht="11.25" outlineLevel="3" x14ac:dyDescent="0.2">
      <c r="A131" s="58"/>
      <c r="B131" s="59"/>
      <c r="C131" s="323">
        <v>110</v>
      </c>
      <c r="D131" s="324" t="s">
        <v>293</v>
      </c>
      <c r="E131" s="325" t="s">
        <v>370</v>
      </c>
      <c r="F131" s="326" t="s">
        <v>4560</v>
      </c>
      <c r="G131" s="324" t="s">
        <v>214</v>
      </c>
      <c r="H131" s="327">
        <v>24</v>
      </c>
      <c r="I131" s="328"/>
      <c r="J131" s="329">
        <f t="shared" si="5"/>
        <v>0</v>
      </c>
      <c r="K131" s="327"/>
      <c r="L131" s="327">
        <f t="shared" si="6"/>
        <v>0</v>
      </c>
      <c r="M131" s="327"/>
      <c r="N131" s="327">
        <f t="shared" si="7"/>
        <v>0</v>
      </c>
      <c r="O131" s="329">
        <v>21</v>
      </c>
      <c r="P131" s="329">
        <f t="shared" si="8"/>
        <v>0</v>
      </c>
      <c r="Q131" s="329">
        <f t="shared" si="9"/>
        <v>0</v>
      </c>
      <c r="R131" s="39"/>
      <c r="S131" s="39"/>
      <c r="T131" s="39"/>
    </row>
    <row r="132" spans="1:20" ht="11.25" outlineLevel="3" x14ac:dyDescent="0.2">
      <c r="A132" s="58"/>
      <c r="B132" s="59"/>
      <c r="C132" s="323">
        <v>111</v>
      </c>
      <c r="D132" s="324" t="s">
        <v>293</v>
      </c>
      <c r="E132" s="325" t="s">
        <v>370</v>
      </c>
      <c r="F132" s="326" t="s">
        <v>371</v>
      </c>
      <c r="G132" s="324" t="s">
        <v>214</v>
      </c>
      <c r="H132" s="327">
        <v>24</v>
      </c>
      <c r="I132" s="328"/>
      <c r="J132" s="329">
        <f t="shared" si="5"/>
        <v>0</v>
      </c>
      <c r="K132" s="327"/>
      <c r="L132" s="327">
        <f t="shared" si="6"/>
        <v>0</v>
      </c>
      <c r="M132" s="327"/>
      <c r="N132" s="327">
        <f t="shared" si="7"/>
        <v>0</v>
      </c>
      <c r="O132" s="329">
        <v>21</v>
      </c>
      <c r="P132" s="329">
        <f t="shared" si="8"/>
        <v>0</v>
      </c>
      <c r="Q132" s="329">
        <f t="shared" si="9"/>
        <v>0</v>
      </c>
      <c r="R132" s="39"/>
      <c r="S132" s="39"/>
      <c r="T132" s="39"/>
    </row>
    <row r="133" spans="1:20" ht="11.25" outlineLevel="3" x14ac:dyDescent="0.2">
      <c r="A133" s="58"/>
      <c r="B133" s="59"/>
      <c r="C133" s="323">
        <v>112</v>
      </c>
      <c r="D133" s="324" t="s">
        <v>293</v>
      </c>
      <c r="E133" s="325" t="s">
        <v>769</v>
      </c>
      <c r="F133" s="326" t="s">
        <v>372</v>
      </c>
      <c r="G133" s="324" t="s">
        <v>84</v>
      </c>
      <c r="H133" s="327">
        <v>1</v>
      </c>
      <c r="I133" s="328"/>
      <c r="J133" s="329">
        <f t="shared" si="5"/>
        <v>0</v>
      </c>
      <c r="K133" s="327"/>
      <c r="L133" s="327">
        <f t="shared" si="6"/>
        <v>0</v>
      </c>
      <c r="M133" s="327"/>
      <c r="N133" s="327">
        <f t="shared" si="7"/>
        <v>0</v>
      </c>
      <c r="O133" s="329">
        <v>21</v>
      </c>
      <c r="P133" s="329">
        <f t="shared" si="8"/>
        <v>0</v>
      </c>
      <c r="Q133" s="329">
        <f t="shared" si="9"/>
        <v>0</v>
      </c>
      <c r="R133" s="39"/>
      <c r="S133" s="39"/>
      <c r="T133" s="39"/>
    </row>
    <row r="134" spans="1:20" ht="11.25" outlineLevel="3" x14ac:dyDescent="0.2">
      <c r="A134" s="58"/>
      <c r="B134" s="59"/>
      <c r="C134" s="323">
        <v>113</v>
      </c>
      <c r="D134" s="324" t="s">
        <v>293</v>
      </c>
      <c r="E134" s="325" t="s">
        <v>373</v>
      </c>
      <c r="F134" s="326" t="s">
        <v>374</v>
      </c>
      <c r="G134" s="324" t="s">
        <v>214</v>
      </c>
      <c r="H134" s="327">
        <v>16</v>
      </c>
      <c r="I134" s="328"/>
      <c r="J134" s="329">
        <f t="shared" si="5"/>
        <v>0</v>
      </c>
      <c r="K134" s="327"/>
      <c r="L134" s="327">
        <f t="shared" si="6"/>
        <v>0</v>
      </c>
      <c r="M134" s="327"/>
      <c r="N134" s="327">
        <f t="shared" si="7"/>
        <v>0</v>
      </c>
      <c r="O134" s="329">
        <v>21</v>
      </c>
      <c r="P134" s="329">
        <f t="shared" si="8"/>
        <v>0</v>
      </c>
      <c r="Q134" s="329">
        <f t="shared" si="9"/>
        <v>0</v>
      </c>
      <c r="R134" s="39"/>
      <c r="S134" s="39"/>
      <c r="T134" s="39"/>
    </row>
    <row r="135" spans="1:20" ht="11.25" outlineLevel="3" x14ac:dyDescent="0.2">
      <c r="A135" s="58"/>
      <c r="B135" s="59"/>
      <c r="C135" s="323">
        <v>114</v>
      </c>
      <c r="D135" s="324" t="s">
        <v>293</v>
      </c>
      <c r="E135" s="325" t="s">
        <v>4561</v>
      </c>
      <c r="F135" s="326" t="s">
        <v>438</v>
      </c>
      <c r="G135" s="324" t="s">
        <v>214</v>
      </c>
      <c r="H135" s="327">
        <v>16</v>
      </c>
      <c r="I135" s="328"/>
      <c r="J135" s="329">
        <f t="shared" si="5"/>
        <v>0</v>
      </c>
      <c r="K135" s="327"/>
      <c r="L135" s="327">
        <f t="shared" si="6"/>
        <v>0</v>
      </c>
      <c r="M135" s="327"/>
      <c r="N135" s="327">
        <f t="shared" si="7"/>
        <v>0</v>
      </c>
      <c r="O135" s="329">
        <v>21</v>
      </c>
      <c r="P135" s="329">
        <f t="shared" si="8"/>
        <v>0</v>
      </c>
      <c r="Q135" s="329">
        <f t="shared" si="9"/>
        <v>0</v>
      </c>
      <c r="R135" s="39"/>
      <c r="S135" s="39"/>
      <c r="T135" s="39"/>
    </row>
    <row r="136" spans="1:20" ht="11.25" outlineLevel="3" x14ac:dyDescent="0.2">
      <c r="A136" s="58"/>
      <c r="B136" s="59"/>
      <c r="C136" s="323">
        <v>115</v>
      </c>
      <c r="D136" s="324" t="s">
        <v>293</v>
      </c>
      <c r="E136" s="325" t="s">
        <v>375</v>
      </c>
      <c r="F136" s="326" t="s">
        <v>376</v>
      </c>
      <c r="G136" s="324" t="s">
        <v>214</v>
      </c>
      <c r="H136" s="327">
        <v>16</v>
      </c>
      <c r="I136" s="328"/>
      <c r="J136" s="329">
        <f t="shared" si="5"/>
        <v>0</v>
      </c>
      <c r="K136" s="327"/>
      <c r="L136" s="327">
        <f t="shared" si="6"/>
        <v>0</v>
      </c>
      <c r="M136" s="327"/>
      <c r="N136" s="327">
        <f t="shared" si="7"/>
        <v>0</v>
      </c>
      <c r="O136" s="329">
        <v>21</v>
      </c>
      <c r="P136" s="329">
        <f t="shared" si="8"/>
        <v>0</v>
      </c>
      <c r="Q136" s="329">
        <f t="shared" si="9"/>
        <v>0</v>
      </c>
      <c r="R136" s="39"/>
      <c r="S136" s="39"/>
      <c r="T136" s="39"/>
    </row>
    <row r="137" spans="1:20" outlineLevel="3" x14ac:dyDescent="0.15">
      <c r="B137" s="36"/>
      <c r="C137" s="36"/>
      <c r="D137" s="36"/>
      <c r="E137" s="36"/>
      <c r="F137" s="36"/>
      <c r="G137" s="36"/>
      <c r="H137" s="36"/>
      <c r="I137" s="39"/>
      <c r="J137" s="39"/>
      <c r="K137" s="36"/>
      <c r="L137" s="36"/>
      <c r="M137" s="36"/>
      <c r="N137" s="36"/>
      <c r="O137" s="36"/>
      <c r="P137" s="39"/>
      <c r="Q137" s="39"/>
    </row>
    <row r="138" spans="1:20" outlineLevel="1" x14ac:dyDescent="0.15"/>
  </sheetData>
  <pageMargins left="0.7" right="0.7" top="0.78749999999999998" bottom="0.78749999999999998"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22"/>
  <sheetViews>
    <sheetView topLeftCell="C1" zoomScaleNormal="100" workbookViewId="0">
      <selection activeCell="R15" sqref="R15"/>
    </sheetView>
  </sheetViews>
  <sheetFormatPr defaultColWidth="9.140625" defaultRowHeight="8.25" outlineLevelRow="4" x14ac:dyDescent="0.15"/>
  <cols>
    <col min="1" max="1" width="28.7109375" style="296" hidden="1" customWidth="1"/>
    <col min="2" max="2" width="3.7109375" style="296" hidden="1" customWidth="1"/>
    <col min="3" max="3" width="5.7109375" style="296" customWidth="1"/>
    <col min="4" max="4" width="4.7109375" style="296" customWidth="1"/>
    <col min="5" max="5" width="14.7109375" style="296" customWidth="1"/>
    <col min="6" max="6" width="72.7109375" style="296" customWidth="1"/>
    <col min="7" max="7" width="4.7109375" style="296" customWidth="1"/>
    <col min="8" max="8" width="14.7109375" style="296" customWidth="1"/>
    <col min="9" max="9" width="12.7109375" style="296" customWidth="1"/>
    <col min="10" max="10" width="15.7109375" style="296" customWidth="1"/>
    <col min="11" max="11" width="11.7109375" style="296" hidden="1" customWidth="1"/>
    <col min="12" max="12" width="14.7109375" style="296" hidden="1" customWidth="1"/>
    <col min="13" max="13" width="11.7109375" style="296" hidden="1" customWidth="1"/>
    <col min="14" max="14" width="14.7109375" style="296" hidden="1" customWidth="1"/>
    <col min="15" max="15" width="9.7109375" style="296" hidden="1" customWidth="1"/>
    <col min="16" max="16" width="14.7109375" style="296" hidden="1" customWidth="1"/>
    <col min="17" max="17" width="15.7109375" style="296" hidden="1" customWidth="1"/>
    <col min="18" max="18" width="38.7109375" style="296" customWidth="1"/>
    <col min="19" max="22" width="9.140625" style="296"/>
    <col min="23" max="23" width="5.5703125" style="296" customWidth="1"/>
    <col min="24" max="16384" width="9.140625" style="296"/>
  </cols>
  <sheetData>
    <row r="1" spans="1:22" ht="15.75" x14ac:dyDescent="0.15">
      <c r="F1" s="34" t="s">
        <v>4441</v>
      </c>
    </row>
    <row r="2" spans="1:22" ht="15.75" x14ac:dyDescent="0.15">
      <c r="B2" s="297"/>
      <c r="C2" s="297"/>
      <c r="D2" s="298"/>
      <c r="E2" s="298"/>
      <c r="F2" s="34" t="s">
        <v>31</v>
      </c>
      <c r="G2" s="298"/>
      <c r="H2" s="299"/>
      <c r="I2" s="300"/>
      <c r="J2" s="301"/>
      <c r="K2" s="299"/>
      <c r="L2" s="299"/>
      <c r="M2" s="299"/>
      <c r="N2" s="299"/>
      <c r="O2" s="301"/>
      <c r="P2" s="301"/>
      <c r="Q2" s="301"/>
      <c r="S2" s="35"/>
      <c r="V2" s="302"/>
    </row>
    <row r="3" spans="1:22" ht="7.5" customHeight="1" x14ac:dyDescent="0.15">
      <c r="A3" s="36"/>
      <c r="B3" s="37"/>
      <c r="C3" s="297"/>
      <c r="D3" s="38"/>
      <c r="E3" s="298"/>
      <c r="F3" s="298"/>
      <c r="G3" s="298"/>
      <c r="H3" s="299"/>
      <c r="I3" s="300"/>
      <c r="J3" s="301"/>
      <c r="K3" s="303"/>
      <c r="L3" s="303"/>
      <c r="M3" s="303"/>
      <c r="N3" s="303"/>
      <c r="O3" s="304"/>
      <c r="P3" s="304"/>
      <c r="Q3" s="304"/>
      <c r="R3" s="39"/>
    </row>
    <row r="4" spans="1:22" ht="11.25" x14ac:dyDescent="0.2">
      <c r="A4" s="40"/>
      <c r="B4" s="41"/>
      <c r="C4" s="41" t="s">
        <v>32</v>
      </c>
      <c r="D4" s="42" t="s">
        <v>33</v>
      </c>
      <c r="E4" s="42" t="s">
        <v>34</v>
      </c>
      <c r="F4" s="42" t="s">
        <v>35</v>
      </c>
      <c r="G4" s="42" t="s">
        <v>36</v>
      </c>
      <c r="H4" s="305" t="s">
        <v>37</v>
      </c>
      <c r="I4" s="306" t="s">
        <v>38</v>
      </c>
      <c r="J4" s="307" t="s">
        <v>39</v>
      </c>
      <c r="K4" s="305" t="s">
        <v>40</v>
      </c>
      <c r="L4" s="305" t="s">
        <v>41</v>
      </c>
      <c r="M4" s="305" t="s">
        <v>42</v>
      </c>
      <c r="N4" s="305" t="s">
        <v>43</v>
      </c>
      <c r="O4" s="307" t="s">
        <v>44</v>
      </c>
      <c r="P4" s="307" t="s">
        <v>45</v>
      </c>
      <c r="Q4" s="307" t="s">
        <v>46</v>
      </c>
      <c r="R4" s="36"/>
      <c r="S4" s="39"/>
    </row>
    <row r="5" spans="1:22" ht="7.5" customHeight="1" x14ac:dyDescent="0.15">
      <c r="B5" s="297"/>
      <c r="C5" s="297"/>
      <c r="D5" s="298"/>
      <c r="E5" s="298"/>
      <c r="F5" s="298"/>
      <c r="G5" s="298"/>
      <c r="H5" s="299"/>
      <c r="I5" s="300"/>
      <c r="J5" s="301"/>
      <c r="K5" s="299"/>
      <c r="L5" s="299"/>
      <c r="M5" s="299"/>
      <c r="N5" s="299"/>
      <c r="O5" s="301"/>
      <c r="P5" s="301"/>
      <c r="Q5" s="301"/>
      <c r="R5" s="39"/>
    </row>
    <row r="6" spans="1:22" ht="12" x14ac:dyDescent="0.2">
      <c r="A6" s="43" t="s">
        <v>578</v>
      </c>
      <c r="B6" s="44">
        <v>1</v>
      </c>
      <c r="C6" s="45"/>
      <c r="D6" s="46" t="s">
        <v>47</v>
      </c>
      <c r="E6" s="46"/>
      <c r="F6" s="47" t="s">
        <v>578</v>
      </c>
      <c r="G6" s="46"/>
      <c r="H6" s="308"/>
      <c r="I6" s="309"/>
      <c r="J6" s="310">
        <f>SUBTOTAL(9,J7:J122)</f>
        <v>0</v>
      </c>
      <c r="K6" s="308"/>
      <c r="L6" s="311">
        <f>SUBTOTAL(9,L7:L122)</f>
        <v>1.1940999999999999</v>
      </c>
      <c r="M6" s="308"/>
      <c r="N6" s="311">
        <f>SUBTOTAL(9,N7:N122)</f>
        <v>1</v>
      </c>
      <c r="O6" s="312"/>
      <c r="P6" s="310">
        <f>SUBTOTAL(9,P7:P122)</f>
        <v>0</v>
      </c>
      <c r="Q6" s="310">
        <f>SUBTOTAL(9,Q7:Q122)</f>
        <v>0</v>
      </c>
      <c r="R6" s="36"/>
      <c r="S6" s="39"/>
      <c r="T6" s="39"/>
    </row>
    <row r="7" spans="1:22" ht="12" outlineLevel="1" x14ac:dyDescent="0.2">
      <c r="A7" s="48" t="s">
        <v>4562</v>
      </c>
      <c r="B7" s="49">
        <v>2</v>
      </c>
      <c r="C7" s="50"/>
      <c r="D7" s="51" t="s">
        <v>48</v>
      </c>
      <c r="E7" s="51"/>
      <c r="F7" s="52" t="s">
        <v>4563</v>
      </c>
      <c r="G7" s="51"/>
      <c r="H7" s="313"/>
      <c r="I7" s="314"/>
      <c r="J7" s="315">
        <f>SUBTOTAL(9,J8:J121)</f>
        <v>0</v>
      </c>
      <c r="K7" s="313"/>
      <c r="L7" s="316">
        <f>SUBTOTAL(9,L8:L121)</f>
        <v>1.1940999999999999</v>
      </c>
      <c r="M7" s="313"/>
      <c r="N7" s="316">
        <f>SUBTOTAL(9,N8:N121)</f>
        <v>1</v>
      </c>
      <c r="O7" s="317"/>
      <c r="P7" s="315">
        <f>SUBTOTAL(9,P8:P121)</f>
        <v>0</v>
      </c>
      <c r="Q7" s="315">
        <f>SUBTOTAL(9,Q8:Q121)</f>
        <v>0</v>
      </c>
      <c r="R7" s="36"/>
      <c r="S7" s="39"/>
      <c r="T7" s="39"/>
    </row>
    <row r="8" spans="1:22" ht="11.25" outlineLevel="2" x14ac:dyDescent="0.2">
      <c r="A8" s="53" t="s">
        <v>4564</v>
      </c>
      <c r="B8" s="54">
        <v>3</v>
      </c>
      <c r="C8" s="55"/>
      <c r="D8" s="56" t="s">
        <v>49</v>
      </c>
      <c r="E8" s="56"/>
      <c r="F8" s="57" t="s">
        <v>4445</v>
      </c>
      <c r="G8" s="56"/>
      <c r="H8" s="318"/>
      <c r="I8" s="319"/>
      <c r="J8" s="320">
        <f>SUBTOTAL(9,J9:J10)</f>
        <v>0</v>
      </c>
      <c r="K8" s="318"/>
      <c r="L8" s="321">
        <f>SUBTOTAL(9,L9:L10)</f>
        <v>0.67759999999999998</v>
      </c>
      <c r="M8" s="318"/>
      <c r="N8" s="321">
        <f>SUBTOTAL(9,N9:N10)</f>
        <v>0</v>
      </c>
      <c r="O8" s="322"/>
      <c r="P8" s="320">
        <f>SUBTOTAL(9,P9:P10)</f>
        <v>0</v>
      </c>
      <c r="Q8" s="320">
        <f>SUBTOTAL(9,Q9:Q10)</f>
        <v>0</v>
      </c>
      <c r="R8" s="36"/>
      <c r="S8" s="39"/>
      <c r="T8" s="39"/>
    </row>
    <row r="9" spans="1:22" ht="11.25" outlineLevel="3" x14ac:dyDescent="0.2">
      <c r="A9" s="58"/>
      <c r="B9" s="59"/>
      <c r="C9" s="323">
        <v>1</v>
      </c>
      <c r="D9" s="324" t="s">
        <v>50</v>
      </c>
      <c r="E9" s="325" t="s">
        <v>582</v>
      </c>
      <c r="F9" s="326" t="s">
        <v>583</v>
      </c>
      <c r="G9" s="324" t="s">
        <v>66</v>
      </c>
      <c r="H9" s="327">
        <v>12.1</v>
      </c>
      <c r="I9" s="328"/>
      <c r="J9" s="329">
        <f>H9*I9</f>
        <v>0</v>
      </c>
      <c r="K9" s="327">
        <v>5.6000000000000001E-2</v>
      </c>
      <c r="L9" s="327">
        <f>H9*K9</f>
        <v>0.67759999999999998</v>
      </c>
      <c r="M9" s="327"/>
      <c r="N9" s="327">
        <f>H9*M9</f>
        <v>0</v>
      </c>
      <c r="O9" s="329">
        <v>21</v>
      </c>
      <c r="P9" s="329">
        <f>J9*(O9/100)</f>
        <v>0</v>
      </c>
      <c r="Q9" s="329">
        <f>J9+P9</f>
        <v>0</v>
      </c>
      <c r="R9" s="39"/>
      <c r="S9" s="39"/>
      <c r="T9" s="39"/>
    </row>
    <row r="10" spans="1:22" outlineLevel="3" x14ac:dyDescent="0.15">
      <c r="B10" s="36"/>
      <c r="C10" s="36"/>
      <c r="D10" s="36"/>
      <c r="E10" s="36"/>
      <c r="F10" s="36"/>
      <c r="G10" s="36"/>
      <c r="H10" s="36"/>
      <c r="I10" s="39"/>
      <c r="J10" s="39"/>
      <c r="K10" s="36"/>
      <c r="L10" s="36"/>
      <c r="M10" s="36"/>
      <c r="N10" s="36"/>
      <c r="O10" s="36"/>
      <c r="P10" s="39"/>
      <c r="Q10" s="39"/>
    </row>
    <row r="11" spans="1:22" ht="11.25" outlineLevel="2" x14ac:dyDescent="0.2">
      <c r="A11" s="53" t="s">
        <v>4565</v>
      </c>
      <c r="B11" s="54">
        <v>3</v>
      </c>
      <c r="C11" s="55"/>
      <c r="D11" s="56" t="s">
        <v>49</v>
      </c>
      <c r="E11" s="56"/>
      <c r="F11" s="57" t="s">
        <v>759</v>
      </c>
      <c r="G11" s="56"/>
      <c r="H11" s="318"/>
      <c r="I11" s="319"/>
      <c r="J11" s="320">
        <f>SUBTOTAL(9,J12:J17)</f>
        <v>0</v>
      </c>
      <c r="K11" s="318"/>
      <c r="L11" s="321">
        <f>SUBTOTAL(9,L12:L17)</f>
        <v>0</v>
      </c>
      <c r="M11" s="318"/>
      <c r="N11" s="321">
        <f>SUBTOTAL(9,N12:N17)</f>
        <v>1</v>
      </c>
      <c r="O11" s="322"/>
      <c r="P11" s="320">
        <f>SUBTOTAL(9,P12:P17)</f>
        <v>0</v>
      </c>
      <c r="Q11" s="320">
        <f>SUBTOTAL(9,Q12:Q17)</f>
        <v>0</v>
      </c>
      <c r="R11" s="36"/>
      <c r="S11" s="39"/>
      <c r="T11" s="39"/>
    </row>
    <row r="12" spans="1:22" ht="11.25" outlineLevel="3" x14ac:dyDescent="0.2">
      <c r="A12" s="58"/>
      <c r="B12" s="59"/>
      <c r="C12" s="323">
        <v>1</v>
      </c>
      <c r="D12" s="324" t="s">
        <v>50</v>
      </c>
      <c r="E12" s="325" t="s">
        <v>4447</v>
      </c>
      <c r="F12" s="326" t="s">
        <v>4448</v>
      </c>
      <c r="G12" s="324" t="s">
        <v>67</v>
      </c>
      <c r="H12" s="327">
        <v>107</v>
      </c>
      <c r="I12" s="328"/>
      <c r="J12" s="329">
        <f>H12*I12</f>
        <v>0</v>
      </c>
      <c r="K12" s="327"/>
      <c r="L12" s="327">
        <f>H12*K12</f>
        <v>0</v>
      </c>
      <c r="M12" s="327"/>
      <c r="N12" s="327">
        <f>H12*M12</f>
        <v>0</v>
      </c>
      <c r="O12" s="329">
        <v>21</v>
      </c>
      <c r="P12" s="329">
        <f>J12*(O12/100)</f>
        <v>0</v>
      </c>
      <c r="Q12" s="329">
        <f>J12+P12</f>
        <v>0</v>
      </c>
      <c r="R12" s="39"/>
      <c r="S12" s="39"/>
      <c r="T12" s="39"/>
    </row>
    <row r="13" spans="1:22" ht="11.25" outlineLevel="3" x14ac:dyDescent="0.2">
      <c r="A13" s="58"/>
      <c r="B13" s="59"/>
      <c r="C13" s="323">
        <v>2</v>
      </c>
      <c r="D13" s="324" t="s">
        <v>50</v>
      </c>
      <c r="E13" s="325" t="s">
        <v>4449</v>
      </c>
      <c r="F13" s="326" t="s">
        <v>4450</v>
      </c>
      <c r="G13" s="324" t="s">
        <v>67</v>
      </c>
      <c r="H13" s="327">
        <v>70</v>
      </c>
      <c r="I13" s="328"/>
      <c r="J13" s="329">
        <f>H13*I13</f>
        <v>0</v>
      </c>
      <c r="K13" s="327"/>
      <c r="L13" s="327">
        <f>H13*K13</f>
        <v>0</v>
      </c>
      <c r="M13" s="327">
        <v>1E-3</v>
      </c>
      <c r="N13" s="327">
        <f>H13*M13</f>
        <v>7.0000000000000007E-2</v>
      </c>
      <c r="O13" s="329">
        <v>21</v>
      </c>
      <c r="P13" s="329">
        <f>J13*(O13/100)</f>
        <v>0</v>
      </c>
      <c r="Q13" s="329">
        <f>J13+P13</f>
        <v>0</v>
      </c>
      <c r="R13" s="39"/>
      <c r="S13" s="39"/>
      <c r="T13" s="39"/>
    </row>
    <row r="14" spans="1:22" ht="11.25" outlineLevel="3" x14ac:dyDescent="0.2">
      <c r="A14" s="58"/>
      <c r="B14" s="59"/>
      <c r="C14" s="323">
        <v>3</v>
      </c>
      <c r="D14" s="324" t="s">
        <v>50</v>
      </c>
      <c r="E14" s="325" t="s">
        <v>4451</v>
      </c>
      <c r="F14" s="326" t="s">
        <v>4452</v>
      </c>
      <c r="G14" s="324" t="s">
        <v>85</v>
      </c>
      <c r="H14" s="327">
        <v>60</v>
      </c>
      <c r="I14" s="328"/>
      <c r="J14" s="329">
        <f>H14*I14</f>
        <v>0</v>
      </c>
      <c r="K14" s="327"/>
      <c r="L14" s="327">
        <f>H14*K14</f>
        <v>0</v>
      </c>
      <c r="M14" s="327">
        <v>2E-3</v>
      </c>
      <c r="N14" s="327">
        <f>H14*M14</f>
        <v>0.12</v>
      </c>
      <c r="O14" s="329">
        <v>21</v>
      </c>
      <c r="P14" s="329">
        <f>J14*(O14/100)</f>
        <v>0</v>
      </c>
      <c r="Q14" s="329">
        <f>J14+P14</f>
        <v>0</v>
      </c>
      <c r="R14" s="39"/>
      <c r="S14" s="39"/>
      <c r="T14" s="39"/>
    </row>
    <row r="15" spans="1:22" ht="11.25" outlineLevel="3" x14ac:dyDescent="0.2">
      <c r="A15" s="58"/>
      <c r="B15" s="59"/>
      <c r="C15" s="323">
        <v>4</v>
      </c>
      <c r="D15" s="324" t="s">
        <v>50</v>
      </c>
      <c r="E15" s="325" t="s">
        <v>4453</v>
      </c>
      <c r="F15" s="326" t="s">
        <v>4454</v>
      </c>
      <c r="G15" s="324" t="s">
        <v>85</v>
      </c>
      <c r="H15" s="327">
        <v>40</v>
      </c>
      <c r="I15" s="328"/>
      <c r="J15" s="329">
        <f>H15*I15</f>
        <v>0</v>
      </c>
      <c r="K15" s="327"/>
      <c r="L15" s="327">
        <f>H15*K15</f>
        <v>0</v>
      </c>
      <c r="M15" s="327">
        <v>4.0000000000000001E-3</v>
      </c>
      <c r="N15" s="327">
        <f>H15*M15</f>
        <v>0.16</v>
      </c>
      <c r="O15" s="329">
        <v>21</v>
      </c>
      <c r="P15" s="329">
        <f>J15*(O15/100)</f>
        <v>0</v>
      </c>
      <c r="Q15" s="329">
        <f>J15+P15</f>
        <v>0</v>
      </c>
      <c r="R15" s="39"/>
      <c r="S15" s="39"/>
      <c r="T15" s="39"/>
    </row>
    <row r="16" spans="1:22" ht="11.25" outlineLevel="3" x14ac:dyDescent="0.2">
      <c r="A16" s="58"/>
      <c r="B16" s="59"/>
      <c r="C16" s="323">
        <v>5</v>
      </c>
      <c r="D16" s="324" t="s">
        <v>50</v>
      </c>
      <c r="E16" s="325" t="s">
        <v>4455</v>
      </c>
      <c r="F16" s="326" t="s">
        <v>4456</v>
      </c>
      <c r="G16" s="324" t="s">
        <v>85</v>
      </c>
      <c r="H16" s="327">
        <v>50</v>
      </c>
      <c r="I16" s="328"/>
      <c r="J16" s="329">
        <f>H16*I16</f>
        <v>0</v>
      </c>
      <c r="K16" s="327"/>
      <c r="L16" s="327">
        <f>H16*K16</f>
        <v>0</v>
      </c>
      <c r="M16" s="327">
        <v>1.2999999999999999E-2</v>
      </c>
      <c r="N16" s="327">
        <f>H16*M16</f>
        <v>0.65</v>
      </c>
      <c r="O16" s="329">
        <v>21</v>
      </c>
      <c r="P16" s="329">
        <f>J16*(O16/100)</f>
        <v>0</v>
      </c>
      <c r="Q16" s="329">
        <f>J16+P16</f>
        <v>0</v>
      </c>
      <c r="R16" s="39"/>
      <c r="S16" s="39"/>
      <c r="T16" s="39"/>
    </row>
    <row r="17" spans="1:20" outlineLevel="3" x14ac:dyDescent="0.15">
      <c r="B17" s="36"/>
      <c r="C17" s="36"/>
      <c r="D17" s="36"/>
      <c r="E17" s="36"/>
      <c r="F17" s="36"/>
      <c r="G17" s="36"/>
      <c r="H17" s="36"/>
      <c r="I17" s="39"/>
      <c r="J17" s="39"/>
      <c r="K17" s="36"/>
      <c r="L17" s="36"/>
      <c r="M17" s="36"/>
      <c r="N17" s="36"/>
      <c r="O17" s="36"/>
      <c r="P17" s="39"/>
      <c r="Q17" s="39"/>
    </row>
    <row r="18" spans="1:20" ht="11.25" outlineLevel="2" x14ac:dyDescent="0.2">
      <c r="A18" s="53" t="s">
        <v>4566</v>
      </c>
      <c r="B18" s="54">
        <v>3</v>
      </c>
      <c r="C18" s="55"/>
      <c r="D18" s="56" t="s">
        <v>49</v>
      </c>
      <c r="E18" s="56"/>
      <c r="F18" s="57" t="s">
        <v>253</v>
      </c>
      <c r="G18" s="56"/>
      <c r="H18" s="318"/>
      <c r="I18" s="319"/>
      <c r="J18" s="320">
        <f>SUBTOTAL(9,J19:J121)</f>
        <v>0</v>
      </c>
      <c r="K18" s="318"/>
      <c r="L18" s="321">
        <f>SUBTOTAL(9,L19:L121)</f>
        <v>0.51649999999999996</v>
      </c>
      <c r="M18" s="318"/>
      <c r="N18" s="321">
        <f>SUBTOTAL(9,N19:N121)</f>
        <v>0</v>
      </c>
      <c r="O18" s="322"/>
      <c r="P18" s="320">
        <f>SUBTOTAL(9,P19:P121)</f>
        <v>0</v>
      </c>
      <c r="Q18" s="320">
        <f>SUBTOTAL(9,Q19:Q121)</f>
        <v>0</v>
      </c>
      <c r="R18" s="36"/>
      <c r="S18" s="39"/>
      <c r="T18" s="39"/>
    </row>
    <row r="19" spans="1:20" ht="11.25" outlineLevel="3" x14ac:dyDescent="0.2">
      <c r="A19" s="58"/>
      <c r="B19" s="59"/>
      <c r="C19" s="323">
        <v>1</v>
      </c>
      <c r="D19" s="324" t="s">
        <v>117</v>
      </c>
      <c r="E19" s="325" t="s">
        <v>254</v>
      </c>
      <c r="F19" s="326" t="s">
        <v>255</v>
      </c>
      <c r="G19" s="324" t="s">
        <v>85</v>
      </c>
      <c r="H19" s="327">
        <v>205</v>
      </c>
      <c r="I19" s="328"/>
      <c r="J19" s="329">
        <f>H19*I19</f>
        <v>0</v>
      </c>
      <c r="K19" s="327">
        <v>1E-4</v>
      </c>
      <c r="L19" s="327">
        <f>H19*K19</f>
        <v>2.0500000000000001E-2</v>
      </c>
      <c r="M19" s="327"/>
      <c r="N19" s="327">
        <f>H19*M19</f>
        <v>0</v>
      </c>
      <c r="O19" s="329">
        <v>21</v>
      </c>
      <c r="P19" s="329">
        <f>J19*(O19/100)</f>
        <v>0</v>
      </c>
      <c r="Q19" s="329">
        <f>J19+P19</f>
        <v>0</v>
      </c>
      <c r="R19" s="39"/>
      <c r="S19" s="39"/>
      <c r="T19" s="39"/>
    </row>
    <row r="20" spans="1:20" ht="11.25" outlineLevel="3" x14ac:dyDescent="0.2">
      <c r="A20" s="58"/>
      <c r="B20" s="59"/>
      <c r="C20" s="323">
        <v>2</v>
      </c>
      <c r="D20" s="324" t="s">
        <v>117</v>
      </c>
      <c r="E20" s="325" t="s">
        <v>256</v>
      </c>
      <c r="F20" s="326" t="s">
        <v>257</v>
      </c>
      <c r="G20" s="324" t="s">
        <v>85</v>
      </c>
      <c r="H20" s="327">
        <v>1520</v>
      </c>
      <c r="I20" s="328"/>
      <c r="J20" s="329">
        <f>H20*I20</f>
        <v>0</v>
      </c>
      <c r="K20" s="327">
        <v>1.2E-4</v>
      </c>
      <c r="L20" s="327">
        <f>H20*K20</f>
        <v>0.18240000000000001</v>
      </c>
      <c r="M20" s="327"/>
      <c r="N20" s="327">
        <f>H20*M20</f>
        <v>0</v>
      </c>
      <c r="O20" s="329">
        <v>21</v>
      </c>
      <c r="P20" s="329">
        <f>J20*(O20/100)</f>
        <v>0</v>
      </c>
      <c r="Q20" s="329">
        <f>J20+P20</f>
        <v>0</v>
      </c>
      <c r="R20" s="39"/>
      <c r="S20" s="39"/>
      <c r="T20" s="39"/>
    </row>
    <row r="21" spans="1:20" ht="9.75" outlineLevel="4" x14ac:dyDescent="0.2">
      <c r="A21" s="60"/>
      <c r="B21" s="61"/>
      <c r="C21" s="61"/>
      <c r="D21" s="62"/>
      <c r="E21" s="63" t="s">
        <v>52</v>
      </c>
      <c r="F21" s="64" t="s">
        <v>4567</v>
      </c>
      <c r="G21" s="62"/>
      <c r="H21" s="330">
        <v>1520</v>
      </c>
      <c r="I21" s="331"/>
      <c r="J21" s="332"/>
      <c r="K21" s="330"/>
      <c r="L21" s="330"/>
      <c r="M21" s="330"/>
      <c r="N21" s="330"/>
      <c r="O21" s="332"/>
      <c r="P21" s="332"/>
      <c r="Q21" s="332"/>
      <c r="R21" s="36"/>
      <c r="S21" s="39"/>
    </row>
    <row r="22" spans="1:20" ht="9.75" outlineLevel="4" x14ac:dyDescent="0.2">
      <c r="A22" s="60"/>
      <c r="B22" s="61"/>
      <c r="C22" s="61"/>
      <c r="D22" s="62"/>
      <c r="E22" s="63"/>
      <c r="F22" s="64" t="s">
        <v>4459</v>
      </c>
      <c r="G22" s="62"/>
      <c r="H22" s="330">
        <v>0</v>
      </c>
      <c r="I22" s="331"/>
      <c r="J22" s="332"/>
      <c r="K22" s="330"/>
      <c r="L22" s="330"/>
      <c r="M22" s="330"/>
      <c r="N22" s="330"/>
      <c r="O22" s="332"/>
      <c r="P22" s="332"/>
      <c r="Q22" s="332"/>
      <c r="R22" s="36"/>
      <c r="S22" s="39"/>
    </row>
    <row r="23" spans="1:20" ht="7.5" customHeight="1" outlineLevel="4" x14ac:dyDescent="0.15">
      <c r="A23" s="39"/>
      <c r="B23" s="65"/>
      <c r="C23" s="333"/>
      <c r="D23" s="334"/>
      <c r="E23" s="335"/>
      <c r="F23" s="66"/>
      <c r="G23" s="334"/>
      <c r="H23" s="336"/>
      <c r="I23" s="337"/>
      <c r="J23" s="338"/>
      <c r="K23" s="339"/>
      <c r="L23" s="339"/>
      <c r="M23" s="339"/>
      <c r="N23" s="339"/>
      <c r="O23" s="338"/>
      <c r="P23" s="338"/>
      <c r="Q23" s="338"/>
      <c r="R23" s="36"/>
      <c r="S23" s="39"/>
    </row>
    <row r="24" spans="1:20" ht="11.25" outlineLevel="3" x14ac:dyDescent="0.2">
      <c r="A24" s="58"/>
      <c r="B24" s="59"/>
      <c r="C24" s="323">
        <v>3</v>
      </c>
      <c r="D24" s="324" t="s">
        <v>117</v>
      </c>
      <c r="E24" s="325" t="s">
        <v>258</v>
      </c>
      <c r="F24" s="326" t="s">
        <v>259</v>
      </c>
      <c r="G24" s="324" t="s">
        <v>85</v>
      </c>
      <c r="H24" s="327">
        <v>1095</v>
      </c>
      <c r="I24" s="328"/>
      <c r="J24" s="329">
        <f t="shared" ref="J24:J87" si="0">H24*I24</f>
        <v>0</v>
      </c>
      <c r="K24" s="327">
        <v>1.7000000000000001E-4</v>
      </c>
      <c r="L24" s="327">
        <f t="shared" ref="L24:L87" si="1">H24*K24</f>
        <v>0.18615000000000001</v>
      </c>
      <c r="M24" s="327"/>
      <c r="N24" s="327">
        <f t="shared" ref="N24:N87" si="2">H24*M24</f>
        <v>0</v>
      </c>
      <c r="O24" s="329">
        <v>21</v>
      </c>
      <c r="P24" s="329">
        <f t="shared" ref="P24:P87" si="3">J24*(O24/100)</f>
        <v>0</v>
      </c>
      <c r="Q24" s="329">
        <f t="shared" ref="Q24:Q87" si="4">J24+P24</f>
        <v>0</v>
      </c>
      <c r="R24" s="39"/>
      <c r="S24" s="39"/>
      <c r="T24" s="39"/>
    </row>
    <row r="25" spans="1:20" ht="11.25" outlineLevel="3" x14ac:dyDescent="0.2">
      <c r="A25" s="58"/>
      <c r="B25" s="59"/>
      <c r="C25" s="323">
        <v>4</v>
      </c>
      <c r="D25" s="324" t="s">
        <v>117</v>
      </c>
      <c r="E25" s="325" t="s">
        <v>260</v>
      </c>
      <c r="F25" s="326" t="s">
        <v>261</v>
      </c>
      <c r="G25" s="324" t="s">
        <v>85</v>
      </c>
      <c r="H25" s="327">
        <v>55</v>
      </c>
      <c r="I25" s="328"/>
      <c r="J25" s="329">
        <f t="shared" si="0"/>
        <v>0</v>
      </c>
      <c r="K25" s="327">
        <v>1.6000000000000001E-4</v>
      </c>
      <c r="L25" s="327">
        <f t="shared" si="1"/>
        <v>8.8000000000000005E-3</v>
      </c>
      <c r="M25" s="327"/>
      <c r="N25" s="327">
        <f t="shared" si="2"/>
        <v>0</v>
      </c>
      <c r="O25" s="329">
        <v>21</v>
      </c>
      <c r="P25" s="329">
        <f t="shared" si="3"/>
        <v>0</v>
      </c>
      <c r="Q25" s="329">
        <f t="shared" si="4"/>
        <v>0</v>
      </c>
      <c r="R25" s="39"/>
      <c r="S25" s="39"/>
      <c r="T25" s="39"/>
    </row>
    <row r="26" spans="1:20" ht="11.25" outlineLevel="3" x14ac:dyDescent="0.2">
      <c r="A26" s="58"/>
      <c r="B26" s="59"/>
      <c r="C26" s="323">
        <v>5</v>
      </c>
      <c r="D26" s="324" t="s">
        <v>117</v>
      </c>
      <c r="E26" s="325" t="s">
        <v>262</v>
      </c>
      <c r="F26" s="326" t="s">
        <v>263</v>
      </c>
      <c r="G26" s="324" t="s">
        <v>85</v>
      </c>
      <c r="H26" s="327">
        <v>38</v>
      </c>
      <c r="I26" s="328"/>
      <c r="J26" s="329">
        <f t="shared" si="0"/>
        <v>0</v>
      </c>
      <c r="K26" s="327">
        <v>2.5000000000000001E-4</v>
      </c>
      <c r="L26" s="327">
        <f t="shared" si="1"/>
        <v>9.4999999999999998E-3</v>
      </c>
      <c r="M26" s="327"/>
      <c r="N26" s="327">
        <f t="shared" si="2"/>
        <v>0</v>
      </c>
      <c r="O26" s="329">
        <v>21</v>
      </c>
      <c r="P26" s="329">
        <f t="shared" si="3"/>
        <v>0</v>
      </c>
      <c r="Q26" s="329">
        <f t="shared" si="4"/>
        <v>0</v>
      </c>
      <c r="R26" s="39"/>
      <c r="S26" s="39"/>
      <c r="T26" s="39"/>
    </row>
    <row r="27" spans="1:20" ht="11.25" outlineLevel="3" x14ac:dyDescent="0.2">
      <c r="A27" s="58"/>
      <c r="B27" s="59"/>
      <c r="C27" s="323">
        <v>6</v>
      </c>
      <c r="D27" s="324" t="s">
        <v>117</v>
      </c>
      <c r="E27" s="325" t="s">
        <v>377</v>
      </c>
      <c r="F27" s="326" t="s">
        <v>378</v>
      </c>
      <c r="G27" s="324" t="s">
        <v>85</v>
      </c>
      <c r="H27" s="327">
        <v>30</v>
      </c>
      <c r="I27" s="328"/>
      <c r="J27" s="329">
        <f t="shared" si="0"/>
        <v>0</v>
      </c>
      <c r="K27" s="327">
        <v>3.4000000000000002E-4</v>
      </c>
      <c r="L27" s="327">
        <f t="shared" si="1"/>
        <v>1.0200000000000001E-2</v>
      </c>
      <c r="M27" s="327"/>
      <c r="N27" s="327">
        <f t="shared" si="2"/>
        <v>0</v>
      </c>
      <c r="O27" s="329">
        <v>21</v>
      </c>
      <c r="P27" s="329">
        <f t="shared" si="3"/>
        <v>0</v>
      </c>
      <c r="Q27" s="329">
        <f t="shared" si="4"/>
        <v>0</v>
      </c>
      <c r="R27" s="39"/>
      <c r="S27" s="39"/>
      <c r="T27" s="39"/>
    </row>
    <row r="28" spans="1:20" ht="11.25" outlineLevel="3" x14ac:dyDescent="0.2">
      <c r="A28" s="58"/>
      <c r="B28" s="59"/>
      <c r="C28" s="323">
        <v>7</v>
      </c>
      <c r="D28" s="324" t="s">
        <v>117</v>
      </c>
      <c r="E28" s="325" t="s">
        <v>268</v>
      </c>
      <c r="F28" s="326" t="s">
        <v>269</v>
      </c>
      <c r="G28" s="324" t="s">
        <v>85</v>
      </c>
      <c r="H28" s="327">
        <v>20</v>
      </c>
      <c r="I28" s="328"/>
      <c r="J28" s="329">
        <f t="shared" si="0"/>
        <v>0</v>
      </c>
      <c r="K28" s="327">
        <v>7.6999999999999996E-4</v>
      </c>
      <c r="L28" s="327">
        <f t="shared" si="1"/>
        <v>1.5399999999999999E-2</v>
      </c>
      <c r="M28" s="327"/>
      <c r="N28" s="327">
        <f t="shared" si="2"/>
        <v>0</v>
      </c>
      <c r="O28" s="329">
        <v>21</v>
      </c>
      <c r="P28" s="329">
        <f t="shared" si="3"/>
        <v>0</v>
      </c>
      <c r="Q28" s="329">
        <f t="shared" si="4"/>
        <v>0</v>
      </c>
      <c r="R28" s="39"/>
      <c r="S28" s="39"/>
      <c r="T28" s="39"/>
    </row>
    <row r="29" spans="1:20" ht="22.5" outlineLevel="3" x14ac:dyDescent="0.2">
      <c r="A29" s="58"/>
      <c r="B29" s="59"/>
      <c r="C29" s="323">
        <v>8</v>
      </c>
      <c r="D29" s="324" t="s">
        <v>117</v>
      </c>
      <c r="E29" s="325" t="s">
        <v>4460</v>
      </c>
      <c r="F29" s="326" t="s">
        <v>4461</v>
      </c>
      <c r="G29" s="324" t="s">
        <v>85</v>
      </c>
      <c r="H29" s="327">
        <v>10</v>
      </c>
      <c r="I29" s="328"/>
      <c r="J29" s="329">
        <f t="shared" si="0"/>
        <v>0</v>
      </c>
      <c r="K29" s="327">
        <v>5.0000000000000002E-5</v>
      </c>
      <c r="L29" s="327">
        <f t="shared" si="1"/>
        <v>5.0000000000000001E-4</v>
      </c>
      <c r="M29" s="327"/>
      <c r="N29" s="327">
        <f t="shared" si="2"/>
        <v>0</v>
      </c>
      <c r="O29" s="329">
        <v>21</v>
      </c>
      <c r="P29" s="329">
        <f t="shared" si="3"/>
        <v>0</v>
      </c>
      <c r="Q29" s="329">
        <f t="shared" si="4"/>
        <v>0</v>
      </c>
      <c r="R29" s="39"/>
      <c r="S29" s="39"/>
      <c r="T29" s="39"/>
    </row>
    <row r="30" spans="1:20" ht="22.5" outlineLevel="3" x14ac:dyDescent="0.2">
      <c r="A30" s="58"/>
      <c r="B30" s="59"/>
      <c r="C30" s="323">
        <v>9</v>
      </c>
      <c r="D30" s="324" t="s">
        <v>117</v>
      </c>
      <c r="E30" s="325" t="s">
        <v>4466</v>
      </c>
      <c r="F30" s="326" t="s">
        <v>4467</v>
      </c>
      <c r="G30" s="324" t="s">
        <v>85</v>
      </c>
      <c r="H30" s="327">
        <v>80</v>
      </c>
      <c r="I30" s="328"/>
      <c r="J30" s="329">
        <f t="shared" si="0"/>
        <v>0</v>
      </c>
      <c r="K30" s="327">
        <v>3.0000000000000001E-5</v>
      </c>
      <c r="L30" s="327">
        <f t="shared" si="1"/>
        <v>2.4000000000000002E-3</v>
      </c>
      <c r="M30" s="327"/>
      <c r="N30" s="327">
        <f t="shared" si="2"/>
        <v>0</v>
      </c>
      <c r="O30" s="329">
        <v>21</v>
      </c>
      <c r="P30" s="329">
        <f t="shared" si="3"/>
        <v>0</v>
      </c>
      <c r="Q30" s="329">
        <f t="shared" si="4"/>
        <v>0</v>
      </c>
      <c r="R30" s="39"/>
      <c r="S30" s="39"/>
      <c r="T30" s="39"/>
    </row>
    <row r="31" spans="1:20" ht="22.5" outlineLevel="3" x14ac:dyDescent="0.2">
      <c r="A31" s="58"/>
      <c r="B31" s="59"/>
      <c r="C31" s="323">
        <v>10</v>
      </c>
      <c r="D31" s="324" t="s">
        <v>117</v>
      </c>
      <c r="E31" s="325" t="s">
        <v>4568</v>
      </c>
      <c r="F31" s="326" t="s">
        <v>4569</v>
      </c>
      <c r="G31" s="324" t="s">
        <v>85</v>
      </c>
      <c r="H31" s="327">
        <v>35</v>
      </c>
      <c r="I31" s="328"/>
      <c r="J31" s="329">
        <f t="shared" si="0"/>
        <v>0</v>
      </c>
      <c r="K31" s="327">
        <v>5.0000000000000002E-5</v>
      </c>
      <c r="L31" s="327">
        <f t="shared" si="1"/>
        <v>1.75E-3</v>
      </c>
      <c r="M31" s="327"/>
      <c r="N31" s="327">
        <f t="shared" si="2"/>
        <v>0</v>
      </c>
      <c r="O31" s="329">
        <v>21</v>
      </c>
      <c r="P31" s="329">
        <f t="shared" si="3"/>
        <v>0</v>
      </c>
      <c r="Q31" s="329">
        <f t="shared" si="4"/>
        <v>0</v>
      </c>
      <c r="R31" s="39"/>
      <c r="S31" s="39"/>
      <c r="T31" s="39"/>
    </row>
    <row r="32" spans="1:20" ht="11.25" outlineLevel="3" x14ac:dyDescent="0.2">
      <c r="A32" s="58"/>
      <c r="B32" s="59"/>
      <c r="C32" s="323">
        <v>11</v>
      </c>
      <c r="D32" s="324" t="s">
        <v>117</v>
      </c>
      <c r="E32" s="325" t="s">
        <v>270</v>
      </c>
      <c r="F32" s="326" t="s">
        <v>271</v>
      </c>
      <c r="G32" s="324" t="s">
        <v>85</v>
      </c>
      <c r="H32" s="327">
        <v>180</v>
      </c>
      <c r="I32" s="328"/>
      <c r="J32" s="329">
        <f t="shared" si="0"/>
        <v>0</v>
      </c>
      <c r="K32" s="327">
        <v>9.0000000000000006E-5</v>
      </c>
      <c r="L32" s="327">
        <f t="shared" si="1"/>
        <v>1.6200000000000003E-2</v>
      </c>
      <c r="M32" s="327"/>
      <c r="N32" s="327">
        <f t="shared" si="2"/>
        <v>0</v>
      </c>
      <c r="O32" s="329">
        <v>21</v>
      </c>
      <c r="P32" s="329">
        <f t="shared" si="3"/>
        <v>0</v>
      </c>
      <c r="Q32" s="329">
        <f t="shared" si="4"/>
        <v>0</v>
      </c>
      <c r="R32" s="39"/>
      <c r="S32" s="39"/>
      <c r="T32" s="39"/>
    </row>
    <row r="33" spans="1:20" ht="11.25" outlineLevel="3" x14ac:dyDescent="0.2">
      <c r="A33" s="58"/>
      <c r="B33" s="59"/>
      <c r="C33" s="323">
        <v>12</v>
      </c>
      <c r="D33" s="324" t="s">
        <v>117</v>
      </c>
      <c r="E33" s="325" t="s">
        <v>272</v>
      </c>
      <c r="F33" s="326" t="s">
        <v>273</v>
      </c>
      <c r="G33" s="324" t="s">
        <v>85</v>
      </c>
      <c r="H33" s="327">
        <v>50</v>
      </c>
      <c r="I33" s="328"/>
      <c r="J33" s="329">
        <f t="shared" si="0"/>
        <v>0</v>
      </c>
      <c r="K33" s="327">
        <v>1.4999999999999999E-4</v>
      </c>
      <c r="L33" s="327">
        <f t="shared" si="1"/>
        <v>7.4999999999999997E-3</v>
      </c>
      <c r="M33" s="327"/>
      <c r="N33" s="327">
        <f t="shared" si="2"/>
        <v>0</v>
      </c>
      <c r="O33" s="329">
        <v>21</v>
      </c>
      <c r="P33" s="329">
        <f t="shared" si="3"/>
        <v>0</v>
      </c>
      <c r="Q33" s="329">
        <f t="shared" si="4"/>
        <v>0</v>
      </c>
      <c r="R33" s="39"/>
      <c r="S33" s="39"/>
      <c r="T33" s="39"/>
    </row>
    <row r="34" spans="1:20" ht="11.25" outlineLevel="3" x14ac:dyDescent="0.2">
      <c r="A34" s="58"/>
      <c r="B34" s="59"/>
      <c r="C34" s="323">
        <v>13</v>
      </c>
      <c r="D34" s="324" t="s">
        <v>117</v>
      </c>
      <c r="E34" s="325" t="s">
        <v>4570</v>
      </c>
      <c r="F34" s="326" t="s">
        <v>379</v>
      </c>
      <c r="G34" s="324" t="s">
        <v>85</v>
      </c>
      <c r="H34" s="327">
        <v>30</v>
      </c>
      <c r="I34" s="328"/>
      <c r="J34" s="329">
        <f t="shared" si="0"/>
        <v>0</v>
      </c>
      <c r="K34" s="327">
        <v>2.2000000000000001E-4</v>
      </c>
      <c r="L34" s="327">
        <f t="shared" si="1"/>
        <v>6.6E-3</v>
      </c>
      <c r="M34" s="327"/>
      <c r="N34" s="327">
        <f t="shared" si="2"/>
        <v>0</v>
      </c>
      <c r="O34" s="329">
        <v>21</v>
      </c>
      <c r="P34" s="329">
        <f t="shared" si="3"/>
        <v>0</v>
      </c>
      <c r="Q34" s="329">
        <f t="shared" si="4"/>
        <v>0</v>
      </c>
      <c r="R34" s="39"/>
      <c r="S34" s="39"/>
      <c r="T34" s="39"/>
    </row>
    <row r="35" spans="1:20" ht="11.25" outlineLevel="3" x14ac:dyDescent="0.2">
      <c r="A35" s="58"/>
      <c r="B35" s="59"/>
      <c r="C35" s="323">
        <v>14</v>
      </c>
      <c r="D35" s="324" t="s">
        <v>117</v>
      </c>
      <c r="E35" s="325" t="s">
        <v>276</v>
      </c>
      <c r="F35" s="326" t="s">
        <v>4470</v>
      </c>
      <c r="G35" s="324" t="s">
        <v>67</v>
      </c>
      <c r="H35" s="327">
        <v>29</v>
      </c>
      <c r="I35" s="328"/>
      <c r="J35" s="329">
        <f t="shared" si="0"/>
        <v>0</v>
      </c>
      <c r="K35" s="327">
        <v>4.0000000000000003E-5</v>
      </c>
      <c r="L35" s="327">
        <f t="shared" si="1"/>
        <v>1.16E-3</v>
      </c>
      <c r="M35" s="327"/>
      <c r="N35" s="327">
        <f t="shared" si="2"/>
        <v>0</v>
      </c>
      <c r="O35" s="329">
        <v>21</v>
      </c>
      <c r="P35" s="329">
        <f t="shared" si="3"/>
        <v>0</v>
      </c>
      <c r="Q35" s="329">
        <f t="shared" si="4"/>
        <v>0</v>
      </c>
      <c r="R35" s="39"/>
      <c r="S35" s="39"/>
      <c r="T35" s="39"/>
    </row>
    <row r="36" spans="1:20" ht="11.25" outlineLevel="3" x14ac:dyDescent="0.2">
      <c r="A36" s="58"/>
      <c r="B36" s="59"/>
      <c r="C36" s="323">
        <v>15</v>
      </c>
      <c r="D36" s="324" t="s">
        <v>117</v>
      </c>
      <c r="E36" s="325" t="s">
        <v>277</v>
      </c>
      <c r="F36" s="326" t="s">
        <v>4471</v>
      </c>
      <c r="G36" s="324" t="s">
        <v>67</v>
      </c>
      <c r="H36" s="327">
        <v>2</v>
      </c>
      <c r="I36" s="328"/>
      <c r="J36" s="329">
        <f t="shared" si="0"/>
        <v>0</v>
      </c>
      <c r="K36" s="327">
        <v>4.0000000000000003E-5</v>
      </c>
      <c r="L36" s="327">
        <f t="shared" si="1"/>
        <v>8.0000000000000007E-5</v>
      </c>
      <c r="M36" s="327"/>
      <c r="N36" s="327">
        <f t="shared" si="2"/>
        <v>0</v>
      </c>
      <c r="O36" s="329">
        <v>21</v>
      </c>
      <c r="P36" s="329">
        <f t="shared" si="3"/>
        <v>0</v>
      </c>
      <c r="Q36" s="329">
        <f t="shared" si="4"/>
        <v>0</v>
      </c>
      <c r="R36" s="39"/>
      <c r="S36" s="39"/>
      <c r="T36" s="39"/>
    </row>
    <row r="37" spans="1:20" ht="11.25" outlineLevel="3" x14ac:dyDescent="0.2">
      <c r="A37" s="58"/>
      <c r="B37" s="59"/>
      <c r="C37" s="323">
        <v>16</v>
      </c>
      <c r="D37" s="324" t="s">
        <v>117</v>
      </c>
      <c r="E37" s="325" t="s">
        <v>278</v>
      </c>
      <c r="F37" s="326" t="s">
        <v>4472</v>
      </c>
      <c r="G37" s="324" t="s">
        <v>67</v>
      </c>
      <c r="H37" s="327">
        <v>10</v>
      </c>
      <c r="I37" s="328"/>
      <c r="J37" s="329">
        <f t="shared" si="0"/>
        <v>0</v>
      </c>
      <c r="K37" s="327">
        <v>6.0000000000000002E-5</v>
      </c>
      <c r="L37" s="327">
        <f t="shared" si="1"/>
        <v>6.0000000000000006E-4</v>
      </c>
      <c r="M37" s="327"/>
      <c r="N37" s="327">
        <f t="shared" si="2"/>
        <v>0</v>
      </c>
      <c r="O37" s="329">
        <v>21</v>
      </c>
      <c r="P37" s="329">
        <f t="shared" si="3"/>
        <v>0</v>
      </c>
      <c r="Q37" s="329">
        <f t="shared" si="4"/>
        <v>0</v>
      </c>
      <c r="R37" s="39"/>
      <c r="S37" s="39"/>
      <c r="T37" s="39"/>
    </row>
    <row r="38" spans="1:20" ht="11.25" outlineLevel="3" x14ac:dyDescent="0.2">
      <c r="A38" s="58"/>
      <c r="B38" s="59"/>
      <c r="C38" s="323">
        <v>17</v>
      </c>
      <c r="D38" s="324" t="s">
        <v>117</v>
      </c>
      <c r="E38" s="325" t="s">
        <v>761</v>
      </c>
      <c r="F38" s="326" t="s">
        <v>4474</v>
      </c>
      <c r="G38" s="324" t="s">
        <v>67</v>
      </c>
      <c r="H38" s="327">
        <v>2</v>
      </c>
      <c r="I38" s="328"/>
      <c r="J38" s="329">
        <f t="shared" si="0"/>
        <v>0</v>
      </c>
      <c r="K38" s="327">
        <v>9.0000000000000006E-5</v>
      </c>
      <c r="L38" s="327">
        <f t="shared" si="1"/>
        <v>1.8000000000000001E-4</v>
      </c>
      <c r="M38" s="327"/>
      <c r="N38" s="327">
        <f t="shared" si="2"/>
        <v>0</v>
      </c>
      <c r="O38" s="329">
        <v>21</v>
      </c>
      <c r="P38" s="329">
        <f t="shared" si="3"/>
        <v>0</v>
      </c>
      <c r="Q38" s="329">
        <f t="shared" si="4"/>
        <v>0</v>
      </c>
      <c r="R38" s="39"/>
      <c r="S38" s="39"/>
      <c r="T38" s="39"/>
    </row>
    <row r="39" spans="1:20" ht="11.25" outlineLevel="3" x14ac:dyDescent="0.2">
      <c r="A39" s="58"/>
      <c r="B39" s="59"/>
      <c r="C39" s="323">
        <v>18</v>
      </c>
      <c r="D39" s="324" t="s">
        <v>117</v>
      </c>
      <c r="E39" s="325" t="s">
        <v>280</v>
      </c>
      <c r="F39" s="326" t="s">
        <v>281</v>
      </c>
      <c r="G39" s="324" t="s">
        <v>67</v>
      </c>
      <c r="H39" s="327">
        <v>7</v>
      </c>
      <c r="I39" s="328"/>
      <c r="J39" s="329">
        <f t="shared" si="0"/>
        <v>0</v>
      </c>
      <c r="K39" s="327">
        <v>1.2E-4</v>
      </c>
      <c r="L39" s="327">
        <f t="shared" si="1"/>
        <v>8.4000000000000003E-4</v>
      </c>
      <c r="M39" s="327"/>
      <c r="N39" s="327">
        <f t="shared" si="2"/>
        <v>0</v>
      </c>
      <c r="O39" s="329">
        <v>21</v>
      </c>
      <c r="P39" s="329">
        <f t="shared" si="3"/>
        <v>0</v>
      </c>
      <c r="Q39" s="329">
        <f t="shared" si="4"/>
        <v>0</v>
      </c>
      <c r="R39" s="39"/>
      <c r="S39" s="39"/>
      <c r="T39" s="39"/>
    </row>
    <row r="40" spans="1:20" ht="11.25" outlineLevel="3" x14ac:dyDescent="0.2">
      <c r="A40" s="58"/>
      <c r="B40" s="59"/>
      <c r="C40" s="323">
        <v>19</v>
      </c>
      <c r="D40" s="324" t="s">
        <v>117</v>
      </c>
      <c r="E40" s="325" t="s">
        <v>282</v>
      </c>
      <c r="F40" s="326" t="s">
        <v>4481</v>
      </c>
      <c r="G40" s="324" t="s">
        <v>67</v>
      </c>
      <c r="H40" s="327">
        <v>38</v>
      </c>
      <c r="I40" s="328"/>
      <c r="J40" s="329">
        <f t="shared" si="0"/>
        <v>0</v>
      </c>
      <c r="K40" s="327">
        <v>7.0000000000000007E-5</v>
      </c>
      <c r="L40" s="327">
        <f t="shared" si="1"/>
        <v>2.6600000000000005E-3</v>
      </c>
      <c r="M40" s="327"/>
      <c r="N40" s="327">
        <f t="shared" si="2"/>
        <v>0</v>
      </c>
      <c r="O40" s="329">
        <v>21</v>
      </c>
      <c r="P40" s="329">
        <f t="shared" si="3"/>
        <v>0</v>
      </c>
      <c r="Q40" s="329">
        <f t="shared" si="4"/>
        <v>0</v>
      </c>
      <c r="R40" s="39"/>
      <c r="S40" s="39"/>
      <c r="T40" s="39"/>
    </row>
    <row r="41" spans="1:20" ht="11.25" outlineLevel="3" x14ac:dyDescent="0.2">
      <c r="A41" s="58"/>
      <c r="B41" s="59"/>
      <c r="C41" s="323">
        <v>20</v>
      </c>
      <c r="D41" s="324" t="s">
        <v>117</v>
      </c>
      <c r="E41" s="325" t="s">
        <v>283</v>
      </c>
      <c r="F41" s="326" t="s">
        <v>4482</v>
      </c>
      <c r="G41" s="324" t="s">
        <v>67</v>
      </c>
      <c r="H41" s="327">
        <v>12</v>
      </c>
      <c r="I41" s="328"/>
      <c r="J41" s="329">
        <f t="shared" si="0"/>
        <v>0</v>
      </c>
      <c r="K41" s="327">
        <v>1.4000000000000001E-4</v>
      </c>
      <c r="L41" s="327">
        <f t="shared" si="1"/>
        <v>1.6800000000000001E-3</v>
      </c>
      <c r="M41" s="327"/>
      <c r="N41" s="327">
        <f t="shared" si="2"/>
        <v>0</v>
      </c>
      <c r="O41" s="329">
        <v>21</v>
      </c>
      <c r="P41" s="329">
        <f t="shared" si="3"/>
        <v>0</v>
      </c>
      <c r="Q41" s="329">
        <f t="shared" si="4"/>
        <v>0</v>
      </c>
      <c r="R41" s="39"/>
      <c r="S41" s="39"/>
      <c r="T41" s="39"/>
    </row>
    <row r="42" spans="1:20" ht="11.25" outlineLevel="3" x14ac:dyDescent="0.2">
      <c r="A42" s="58"/>
      <c r="B42" s="59"/>
      <c r="C42" s="323">
        <v>21</v>
      </c>
      <c r="D42" s="324" t="s">
        <v>117</v>
      </c>
      <c r="E42" s="325" t="s">
        <v>4485</v>
      </c>
      <c r="F42" s="326" t="s">
        <v>4486</v>
      </c>
      <c r="G42" s="324" t="s">
        <v>67</v>
      </c>
      <c r="H42" s="327">
        <v>1</v>
      </c>
      <c r="I42" s="328"/>
      <c r="J42" s="329">
        <f t="shared" si="0"/>
        <v>0</v>
      </c>
      <c r="K42" s="327">
        <v>1E-4</v>
      </c>
      <c r="L42" s="327">
        <f t="shared" si="1"/>
        <v>1E-4</v>
      </c>
      <c r="M42" s="327"/>
      <c r="N42" s="327">
        <f t="shared" si="2"/>
        <v>0</v>
      </c>
      <c r="O42" s="329">
        <v>21</v>
      </c>
      <c r="P42" s="329">
        <f t="shared" si="3"/>
        <v>0</v>
      </c>
      <c r="Q42" s="329">
        <f t="shared" si="4"/>
        <v>0</v>
      </c>
      <c r="R42" s="39"/>
      <c r="S42" s="39"/>
      <c r="T42" s="39"/>
    </row>
    <row r="43" spans="1:20" ht="11.25" outlineLevel="3" x14ac:dyDescent="0.2">
      <c r="A43" s="58"/>
      <c r="B43" s="59"/>
      <c r="C43" s="323">
        <v>22</v>
      </c>
      <c r="D43" s="324" t="s">
        <v>117</v>
      </c>
      <c r="E43" s="325" t="s">
        <v>762</v>
      </c>
      <c r="F43" s="326" t="s">
        <v>4487</v>
      </c>
      <c r="G43" s="324" t="s">
        <v>85</v>
      </c>
      <c r="H43" s="327">
        <v>20</v>
      </c>
      <c r="I43" s="328"/>
      <c r="J43" s="329">
        <f t="shared" si="0"/>
        <v>0</v>
      </c>
      <c r="K43" s="327">
        <v>1.8000000000000001E-4</v>
      </c>
      <c r="L43" s="327">
        <f t="shared" si="1"/>
        <v>3.6000000000000003E-3</v>
      </c>
      <c r="M43" s="327"/>
      <c r="N43" s="327">
        <f t="shared" si="2"/>
        <v>0</v>
      </c>
      <c r="O43" s="329">
        <v>21</v>
      </c>
      <c r="P43" s="329">
        <f t="shared" si="3"/>
        <v>0</v>
      </c>
      <c r="Q43" s="329">
        <f t="shared" si="4"/>
        <v>0</v>
      </c>
      <c r="R43" s="39"/>
      <c r="S43" s="39"/>
      <c r="T43" s="39"/>
    </row>
    <row r="44" spans="1:20" ht="11.25" outlineLevel="3" x14ac:dyDescent="0.2">
      <c r="A44" s="58"/>
      <c r="B44" s="59"/>
      <c r="C44" s="323">
        <v>23</v>
      </c>
      <c r="D44" s="324" t="s">
        <v>117</v>
      </c>
      <c r="E44" s="325" t="s">
        <v>4488</v>
      </c>
      <c r="F44" s="326" t="s">
        <v>4489</v>
      </c>
      <c r="G44" s="324" t="s">
        <v>85</v>
      </c>
      <c r="H44" s="327">
        <v>90</v>
      </c>
      <c r="I44" s="328"/>
      <c r="J44" s="329">
        <f t="shared" si="0"/>
        <v>0</v>
      </c>
      <c r="K44" s="327">
        <v>1.9000000000000001E-4</v>
      </c>
      <c r="L44" s="327">
        <f t="shared" si="1"/>
        <v>1.7100000000000001E-2</v>
      </c>
      <c r="M44" s="327"/>
      <c r="N44" s="327">
        <f t="shared" si="2"/>
        <v>0</v>
      </c>
      <c r="O44" s="329">
        <v>21</v>
      </c>
      <c r="P44" s="329">
        <f t="shared" si="3"/>
        <v>0</v>
      </c>
      <c r="Q44" s="329">
        <f t="shared" si="4"/>
        <v>0</v>
      </c>
      <c r="R44" s="39"/>
      <c r="S44" s="39"/>
      <c r="T44" s="39"/>
    </row>
    <row r="45" spans="1:20" ht="11.25" outlineLevel="3" x14ac:dyDescent="0.2">
      <c r="A45" s="58"/>
      <c r="B45" s="59"/>
      <c r="C45" s="323">
        <v>24</v>
      </c>
      <c r="D45" s="324" t="s">
        <v>117</v>
      </c>
      <c r="E45" s="325" t="s">
        <v>285</v>
      </c>
      <c r="F45" s="326" t="s">
        <v>286</v>
      </c>
      <c r="G45" s="324" t="s">
        <v>67</v>
      </c>
      <c r="H45" s="327">
        <v>107</v>
      </c>
      <c r="I45" s="328"/>
      <c r="J45" s="329">
        <f t="shared" si="0"/>
        <v>0</v>
      </c>
      <c r="K45" s="327">
        <v>5.0000000000000002E-5</v>
      </c>
      <c r="L45" s="327">
        <f t="shared" si="1"/>
        <v>5.3500000000000006E-3</v>
      </c>
      <c r="M45" s="327"/>
      <c r="N45" s="327">
        <f t="shared" si="2"/>
        <v>0</v>
      </c>
      <c r="O45" s="329">
        <v>21</v>
      </c>
      <c r="P45" s="329">
        <f t="shared" si="3"/>
        <v>0</v>
      </c>
      <c r="Q45" s="329">
        <f t="shared" si="4"/>
        <v>0</v>
      </c>
      <c r="R45" s="39"/>
      <c r="S45" s="39"/>
      <c r="T45" s="39"/>
    </row>
    <row r="46" spans="1:20" ht="11.25" outlineLevel="3" x14ac:dyDescent="0.2">
      <c r="A46" s="58"/>
      <c r="B46" s="59"/>
      <c r="C46" s="323">
        <v>25</v>
      </c>
      <c r="D46" s="324" t="s">
        <v>117</v>
      </c>
      <c r="E46" s="325" t="s">
        <v>4490</v>
      </c>
      <c r="F46" s="326" t="s">
        <v>4491</v>
      </c>
      <c r="G46" s="324" t="s">
        <v>67</v>
      </c>
      <c r="H46" s="327">
        <v>70</v>
      </c>
      <c r="I46" s="328"/>
      <c r="J46" s="329">
        <f t="shared" si="0"/>
        <v>0</v>
      </c>
      <c r="K46" s="327">
        <v>1.9000000000000001E-4</v>
      </c>
      <c r="L46" s="327">
        <f t="shared" si="1"/>
        <v>1.3300000000000001E-2</v>
      </c>
      <c r="M46" s="327"/>
      <c r="N46" s="327">
        <f t="shared" si="2"/>
        <v>0</v>
      </c>
      <c r="O46" s="329">
        <v>21</v>
      </c>
      <c r="P46" s="329">
        <f t="shared" si="3"/>
        <v>0</v>
      </c>
      <c r="Q46" s="329">
        <f t="shared" si="4"/>
        <v>0</v>
      </c>
      <c r="R46" s="39"/>
      <c r="S46" s="39"/>
      <c r="T46" s="39"/>
    </row>
    <row r="47" spans="1:20" ht="11.25" outlineLevel="3" x14ac:dyDescent="0.2">
      <c r="A47" s="58"/>
      <c r="B47" s="59"/>
      <c r="C47" s="323">
        <v>26</v>
      </c>
      <c r="D47" s="324" t="s">
        <v>117</v>
      </c>
      <c r="E47" s="325" t="s">
        <v>287</v>
      </c>
      <c r="F47" s="326" t="s">
        <v>288</v>
      </c>
      <c r="G47" s="324" t="s">
        <v>67</v>
      </c>
      <c r="H47" s="327">
        <v>10</v>
      </c>
      <c r="I47" s="328"/>
      <c r="J47" s="329">
        <f t="shared" si="0"/>
        <v>0</v>
      </c>
      <c r="K47" s="327">
        <v>1.6000000000000001E-4</v>
      </c>
      <c r="L47" s="327">
        <f t="shared" si="1"/>
        <v>1.6000000000000001E-3</v>
      </c>
      <c r="M47" s="327"/>
      <c r="N47" s="327">
        <f t="shared" si="2"/>
        <v>0</v>
      </c>
      <c r="O47" s="329">
        <v>21</v>
      </c>
      <c r="P47" s="329">
        <f t="shared" si="3"/>
        <v>0</v>
      </c>
      <c r="Q47" s="329">
        <f t="shared" si="4"/>
        <v>0</v>
      </c>
      <c r="R47" s="39"/>
      <c r="S47" s="39"/>
      <c r="T47" s="39"/>
    </row>
    <row r="48" spans="1:20" ht="11.25" outlineLevel="3" x14ac:dyDescent="0.2">
      <c r="A48" s="58"/>
      <c r="B48" s="59"/>
      <c r="C48" s="323">
        <v>27</v>
      </c>
      <c r="D48" s="324" t="s">
        <v>117</v>
      </c>
      <c r="E48" s="325" t="s">
        <v>289</v>
      </c>
      <c r="F48" s="326" t="s">
        <v>290</v>
      </c>
      <c r="G48" s="324" t="s">
        <v>67</v>
      </c>
      <c r="H48" s="327">
        <v>5</v>
      </c>
      <c r="I48" s="328"/>
      <c r="J48" s="329">
        <f t="shared" si="0"/>
        <v>0</v>
      </c>
      <c r="K48" s="327">
        <v>6.9999999999999994E-5</v>
      </c>
      <c r="L48" s="327">
        <f t="shared" si="1"/>
        <v>3.4999999999999994E-4</v>
      </c>
      <c r="M48" s="327"/>
      <c r="N48" s="327">
        <f t="shared" si="2"/>
        <v>0</v>
      </c>
      <c r="O48" s="329">
        <v>21</v>
      </c>
      <c r="P48" s="329">
        <f t="shared" si="3"/>
        <v>0</v>
      </c>
      <c r="Q48" s="329">
        <f t="shared" si="4"/>
        <v>0</v>
      </c>
      <c r="R48" s="39"/>
      <c r="S48" s="39"/>
      <c r="T48" s="39"/>
    </row>
    <row r="49" spans="1:20" ht="11.25" outlineLevel="3" x14ac:dyDescent="0.2">
      <c r="A49" s="58"/>
      <c r="B49" s="59"/>
      <c r="C49" s="323">
        <v>28</v>
      </c>
      <c r="D49" s="324" t="s">
        <v>50</v>
      </c>
      <c r="E49" s="325" t="s">
        <v>4492</v>
      </c>
      <c r="F49" s="326" t="s">
        <v>4493</v>
      </c>
      <c r="G49" s="324" t="s">
        <v>85</v>
      </c>
      <c r="H49" s="327">
        <v>90</v>
      </c>
      <c r="I49" s="328"/>
      <c r="J49" s="329">
        <f t="shared" si="0"/>
        <v>0</v>
      </c>
      <c r="K49" s="327"/>
      <c r="L49" s="327">
        <f t="shared" si="1"/>
        <v>0</v>
      </c>
      <c r="M49" s="327"/>
      <c r="N49" s="327">
        <f t="shared" si="2"/>
        <v>0</v>
      </c>
      <c r="O49" s="329">
        <v>21</v>
      </c>
      <c r="P49" s="329">
        <f t="shared" si="3"/>
        <v>0</v>
      </c>
      <c r="Q49" s="329">
        <f t="shared" si="4"/>
        <v>0</v>
      </c>
      <c r="R49" s="39"/>
      <c r="S49" s="39"/>
      <c r="T49" s="39"/>
    </row>
    <row r="50" spans="1:20" ht="11.25" outlineLevel="3" x14ac:dyDescent="0.2">
      <c r="A50" s="58"/>
      <c r="B50" s="59"/>
      <c r="C50" s="323">
        <v>29</v>
      </c>
      <c r="D50" s="324" t="s">
        <v>50</v>
      </c>
      <c r="E50" s="325" t="s">
        <v>763</v>
      </c>
      <c r="F50" s="326" t="s">
        <v>764</v>
      </c>
      <c r="G50" s="324" t="s">
        <v>85</v>
      </c>
      <c r="H50" s="327">
        <v>20</v>
      </c>
      <c r="I50" s="328"/>
      <c r="J50" s="329">
        <f t="shared" si="0"/>
        <v>0</v>
      </c>
      <c r="K50" s="327"/>
      <c r="L50" s="327">
        <f t="shared" si="1"/>
        <v>0</v>
      </c>
      <c r="M50" s="327"/>
      <c r="N50" s="327">
        <f t="shared" si="2"/>
        <v>0</v>
      </c>
      <c r="O50" s="329">
        <v>21</v>
      </c>
      <c r="P50" s="329">
        <f t="shared" si="3"/>
        <v>0</v>
      </c>
      <c r="Q50" s="329">
        <f t="shared" si="4"/>
        <v>0</v>
      </c>
      <c r="R50" s="39"/>
      <c r="S50" s="39"/>
      <c r="T50" s="39"/>
    </row>
    <row r="51" spans="1:20" ht="11.25" outlineLevel="3" x14ac:dyDescent="0.2">
      <c r="A51" s="58"/>
      <c r="B51" s="59"/>
      <c r="C51" s="323">
        <v>30</v>
      </c>
      <c r="D51" s="324" t="s">
        <v>50</v>
      </c>
      <c r="E51" s="325" t="s">
        <v>294</v>
      </c>
      <c r="F51" s="326" t="s">
        <v>295</v>
      </c>
      <c r="G51" s="324" t="s">
        <v>67</v>
      </c>
      <c r="H51" s="327">
        <v>70</v>
      </c>
      <c r="I51" s="328"/>
      <c r="J51" s="329">
        <f t="shared" si="0"/>
        <v>0</v>
      </c>
      <c r="K51" s="327"/>
      <c r="L51" s="327">
        <f t="shared" si="1"/>
        <v>0</v>
      </c>
      <c r="M51" s="327"/>
      <c r="N51" s="327">
        <f t="shared" si="2"/>
        <v>0</v>
      </c>
      <c r="O51" s="329">
        <v>21</v>
      </c>
      <c r="P51" s="329">
        <f t="shared" si="3"/>
        <v>0</v>
      </c>
      <c r="Q51" s="329">
        <f t="shared" si="4"/>
        <v>0</v>
      </c>
      <c r="R51" s="39"/>
      <c r="S51" s="39"/>
      <c r="T51" s="39"/>
    </row>
    <row r="52" spans="1:20" ht="11.25" outlineLevel="3" x14ac:dyDescent="0.2">
      <c r="A52" s="58"/>
      <c r="B52" s="59"/>
      <c r="C52" s="323">
        <v>31</v>
      </c>
      <c r="D52" s="324" t="s">
        <v>50</v>
      </c>
      <c r="E52" s="325" t="s">
        <v>296</v>
      </c>
      <c r="F52" s="326" t="s">
        <v>297</v>
      </c>
      <c r="G52" s="324" t="s">
        <v>67</v>
      </c>
      <c r="H52" s="327">
        <v>107</v>
      </c>
      <c r="I52" s="328"/>
      <c r="J52" s="329">
        <f t="shared" si="0"/>
        <v>0</v>
      </c>
      <c r="K52" s="327"/>
      <c r="L52" s="327">
        <f t="shared" si="1"/>
        <v>0</v>
      </c>
      <c r="M52" s="327"/>
      <c r="N52" s="327">
        <f t="shared" si="2"/>
        <v>0</v>
      </c>
      <c r="O52" s="329">
        <v>21</v>
      </c>
      <c r="P52" s="329">
        <f t="shared" si="3"/>
        <v>0</v>
      </c>
      <c r="Q52" s="329">
        <f t="shared" si="4"/>
        <v>0</v>
      </c>
      <c r="R52" s="39"/>
      <c r="S52" s="39"/>
      <c r="T52" s="39"/>
    </row>
    <row r="53" spans="1:20" ht="11.25" outlineLevel="3" x14ac:dyDescent="0.2">
      <c r="A53" s="58"/>
      <c r="B53" s="59"/>
      <c r="C53" s="323">
        <v>32</v>
      </c>
      <c r="D53" s="324" t="s">
        <v>50</v>
      </c>
      <c r="E53" s="325" t="s">
        <v>298</v>
      </c>
      <c r="F53" s="326" t="s">
        <v>299</v>
      </c>
      <c r="G53" s="324" t="s">
        <v>85</v>
      </c>
      <c r="H53" s="327">
        <v>180</v>
      </c>
      <c r="I53" s="328"/>
      <c r="J53" s="329">
        <f t="shared" si="0"/>
        <v>0</v>
      </c>
      <c r="K53" s="327"/>
      <c r="L53" s="327">
        <f t="shared" si="1"/>
        <v>0</v>
      </c>
      <c r="M53" s="327"/>
      <c r="N53" s="327">
        <f t="shared" si="2"/>
        <v>0</v>
      </c>
      <c r="O53" s="329">
        <v>21</v>
      </c>
      <c r="P53" s="329">
        <f t="shared" si="3"/>
        <v>0</v>
      </c>
      <c r="Q53" s="329">
        <f t="shared" si="4"/>
        <v>0</v>
      </c>
      <c r="R53" s="39"/>
      <c r="S53" s="39"/>
      <c r="T53" s="39"/>
    </row>
    <row r="54" spans="1:20" ht="11.25" outlineLevel="3" x14ac:dyDescent="0.2">
      <c r="A54" s="58"/>
      <c r="B54" s="59"/>
      <c r="C54" s="323">
        <v>33</v>
      </c>
      <c r="D54" s="324" t="s">
        <v>50</v>
      </c>
      <c r="E54" s="325" t="s">
        <v>300</v>
      </c>
      <c r="F54" s="326" t="s">
        <v>301</v>
      </c>
      <c r="G54" s="324" t="s">
        <v>85</v>
      </c>
      <c r="H54" s="327">
        <v>80</v>
      </c>
      <c r="I54" s="328"/>
      <c r="J54" s="329">
        <f t="shared" si="0"/>
        <v>0</v>
      </c>
      <c r="K54" s="327"/>
      <c r="L54" s="327">
        <f t="shared" si="1"/>
        <v>0</v>
      </c>
      <c r="M54" s="327"/>
      <c r="N54" s="327">
        <f t="shared" si="2"/>
        <v>0</v>
      </c>
      <c r="O54" s="329">
        <v>21</v>
      </c>
      <c r="P54" s="329">
        <f t="shared" si="3"/>
        <v>0</v>
      </c>
      <c r="Q54" s="329">
        <f t="shared" si="4"/>
        <v>0</v>
      </c>
      <c r="R54" s="39"/>
      <c r="S54" s="39"/>
      <c r="T54" s="39"/>
    </row>
    <row r="55" spans="1:20" ht="11.25" outlineLevel="3" x14ac:dyDescent="0.2">
      <c r="A55" s="58"/>
      <c r="B55" s="59"/>
      <c r="C55" s="323">
        <v>34</v>
      </c>
      <c r="D55" s="324" t="s">
        <v>50</v>
      </c>
      <c r="E55" s="325" t="s">
        <v>304</v>
      </c>
      <c r="F55" s="326" t="s">
        <v>4494</v>
      </c>
      <c r="G55" s="324" t="s">
        <v>85</v>
      </c>
      <c r="H55" s="327">
        <v>205</v>
      </c>
      <c r="I55" s="328"/>
      <c r="J55" s="329">
        <f t="shared" si="0"/>
        <v>0</v>
      </c>
      <c r="K55" s="327"/>
      <c r="L55" s="327">
        <f t="shared" si="1"/>
        <v>0</v>
      </c>
      <c r="M55" s="327"/>
      <c r="N55" s="327">
        <f t="shared" si="2"/>
        <v>0</v>
      </c>
      <c r="O55" s="329">
        <v>21</v>
      </c>
      <c r="P55" s="329">
        <f t="shared" si="3"/>
        <v>0</v>
      </c>
      <c r="Q55" s="329">
        <f t="shared" si="4"/>
        <v>0</v>
      </c>
      <c r="R55" s="39"/>
      <c r="S55" s="39"/>
      <c r="T55" s="39"/>
    </row>
    <row r="56" spans="1:20" ht="11.25" outlineLevel="3" x14ac:dyDescent="0.2">
      <c r="A56" s="58"/>
      <c r="B56" s="59"/>
      <c r="C56" s="323">
        <v>35</v>
      </c>
      <c r="D56" s="324" t="s">
        <v>50</v>
      </c>
      <c r="E56" s="325" t="s">
        <v>305</v>
      </c>
      <c r="F56" s="326" t="s">
        <v>4495</v>
      </c>
      <c r="G56" s="324" t="s">
        <v>85</v>
      </c>
      <c r="H56" s="327">
        <v>2615</v>
      </c>
      <c r="I56" s="328"/>
      <c r="J56" s="329">
        <f t="shared" si="0"/>
        <v>0</v>
      </c>
      <c r="K56" s="327"/>
      <c r="L56" s="327">
        <f t="shared" si="1"/>
        <v>0</v>
      </c>
      <c r="M56" s="327"/>
      <c r="N56" s="327">
        <f t="shared" si="2"/>
        <v>0</v>
      </c>
      <c r="O56" s="329">
        <v>21</v>
      </c>
      <c r="P56" s="329">
        <f t="shared" si="3"/>
        <v>0</v>
      </c>
      <c r="Q56" s="329">
        <f t="shared" si="4"/>
        <v>0</v>
      </c>
      <c r="R56" s="39"/>
      <c r="S56" s="39"/>
      <c r="T56" s="39"/>
    </row>
    <row r="57" spans="1:20" ht="11.25" outlineLevel="3" x14ac:dyDescent="0.2">
      <c r="A57" s="58"/>
      <c r="B57" s="59"/>
      <c r="C57" s="323">
        <v>36</v>
      </c>
      <c r="D57" s="324" t="s">
        <v>50</v>
      </c>
      <c r="E57" s="325" t="s">
        <v>307</v>
      </c>
      <c r="F57" s="326" t="s">
        <v>4496</v>
      </c>
      <c r="G57" s="324" t="s">
        <v>85</v>
      </c>
      <c r="H57" s="327">
        <v>93</v>
      </c>
      <c r="I57" s="328"/>
      <c r="J57" s="329">
        <f t="shared" si="0"/>
        <v>0</v>
      </c>
      <c r="K57" s="327"/>
      <c r="L57" s="327">
        <f t="shared" si="1"/>
        <v>0</v>
      </c>
      <c r="M57" s="327"/>
      <c r="N57" s="327">
        <f t="shared" si="2"/>
        <v>0</v>
      </c>
      <c r="O57" s="329">
        <v>21</v>
      </c>
      <c r="P57" s="329">
        <f t="shared" si="3"/>
        <v>0</v>
      </c>
      <c r="Q57" s="329">
        <f t="shared" si="4"/>
        <v>0</v>
      </c>
      <c r="R57" s="39"/>
      <c r="S57" s="39"/>
      <c r="T57" s="39"/>
    </row>
    <row r="58" spans="1:20" ht="11.25" outlineLevel="3" x14ac:dyDescent="0.2">
      <c r="A58" s="58"/>
      <c r="B58" s="59"/>
      <c r="C58" s="323">
        <v>37</v>
      </c>
      <c r="D58" s="324" t="s">
        <v>50</v>
      </c>
      <c r="E58" s="325" t="s">
        <v>308</v>
      </c>
      <c r="F58" s="326" t="s">
        <v>4497</v>
      </c>
      <c r="G58" s="324" t="s">
        <v>85</v>
      </c>
      <c r="H58" s="327">
        <v>30</v>
      </c>
      <c r="I58" s="328"/>
      <c r="J58" s="329">
        <f t="shared" si="0"/>
        <v>0</v>
      </c>
      <c r="K58" s="327"/>
      <c r="L58" s="327">
        <f t="shared" si="1"/>
        <v>0</v>
      </c>
      <c r="M58" s="327"/>
      <c r="N58" s="327">
        <f t="shared" si="2"/>
        <v>0</v>
      </c>
      <c r="O58" s="329">
        <v>21</v>
      </c>
      <c r="P58" s="329">
        <f t="shared" si="3"/>
        <v>0</v>
      </c>
      <c r="Q58" s="329">
        <f t="shared" si="4"/>
        <v>0</v>
      </c>
      <c r="R58" s="39"/>
      <c r="S58" s="39"/>
      <c r="T58" s="39"/>
    </row>
    <row r="59" spans="1:20" ht="11.25" outlineLevel="3" x14ac:dyDescent="0.2">
      <c r="A59" s="58"/>
      <c r="B59" s="59"/>
      <c r="C59" s="323">
        <v>38</v>
      </c>
      <c r="D59" s="324" t="s">
        <v>50</v>
      </c>
      <c r="E59" s="325" t="s">
        <v>309</v>
      </c>
      <c r="F59" s="326" t="s">
        <v>4498</v>
      </c>
      <c r="G59" s="324" t="s">
        <v>85</v>
      </c>
      <c r="H59" s="327">
        <v>20</v>
      </c>
      <c r="I59" s="328"/>
      <c r="J59" s="329">
        <f t="shared" si="0"/>
        <v>0</v>
      </c>
      <c r="K59" s="327"/>
      <c r="L59" s="327">
        <f t="shared" si="1"/>
        <v>0</v>
      </c>
      <c r="M59" s="327"/>
      <c r="N59" s="327">
        <f t="shared" si="2"/>
        <v>0</v>
      </c>
      <c r="O59" s="329">
        <v>21</v>
      </c>
      <c r="P59" s="329">
        <f t="shared" si="3"/>
        <v>0</v>
      </c>
      <c r="Q59" s="329">
        <f t="shared" si="4"/>
        <v>0</v>
      </c>
      <c r="R59" s="39"/>
      <c r="S59" s="39"/>
      <c r="T59" s="39"/>
    </row>
    <row r="60" spans="1:20" ht="11.25" outlineLevel="3" x14ac:dyDescent="0.2">
      <c r="A60" s="58"/>
      <c r="B60" s="59"/>
      <c r="C60" s="323">
        <v>39</v>
      </c>
      <c r="D60" s="324" t="s">
        <v>50</v>
      </c>
      <c r="E60" s="325" t="s">
        <v>310</v>
      </c>
      <c r="F60" s="326" t="s">
        <v>311</v>
      </c>
      <c r="G60" s="324" t="s">
        <v>67</v>
      </c>
      <c r="H60" s="327">
        <v>108</v>
      </c>
      <c r="I60" s="328"/>
      <c r="J60" s="329">
        <f t="shared" si="0"/>
        <v>0</v>
      </c>
      <c r="K60" s="327"/>
      <c r="L60" s="327">
        <f t="shared" si="1"/>
        <v>0</v>
      </c>
      <c r="M60" s="327"/>
      <c r="N60" s="327">
        <f t="shared" si="2"/>
        <v>0</v>
      </c>
      <c r="O60" s="329">
        <v>21</v>
      </c>
      <c r="P60" s="329">
        <f t="shared" si="3"/>
        <v>0</v>
      </c>
      <c r="Q60" s="329">
        <f t="shared" si="4"/>
        <v>0</v>
      </c>
      <c r="R60" s="39"/>
      <c r="S60" s="39"/>
      <c r="T60" s="39"/>
    </row>
    <row r="61" spans="1:20" ht="11.25" outlineLevel="3" x14ac:dyDescent="0.2">
      <c r="A61" s="58"/>
      <c r="B61" s="59"/>
      <c r="C61" s="323">
        <v>40</v>
      </c>
      <c r="D61" s="324" t="s">
        <v>50</v>
      </c>
      <c r="E61" s="325" t="s">
        <v>380</v>
      </c>
      <c r="F61" s="326" t="s">
        <v>381</v>
      </c>
      <c r="G61" s="324" t="s">
        <v>67</v>
      </c>
      <c r="H61" s="327">
        <v>10</v>
      </c>
      <c r="I61" s="328"/>
      <c r="J61" s="329">
        <f t="shared" si="0"/>
        <v>0</v>
      </c>
      <c r="K61" s="327"/>
      <c r="L61" s="327">
        <f t="shared" si="1"/>
        <v>0</v>
      </c>
      <c r="M61" s="327"/>
      <c r="N61" s="327">
        <f t="shared" si="2"/>
        <v>0</v>
      </c>
      <c r="O61" s="329">
        <v>21</v>
      </c>
      <c r="P61" s="329">
        <f t="shared" si="3"/>
        <v>0</v>
      </c>
      <c r="Q61" s="329">
        <f t="shared" si="4"/>
        <v>0</v>
      </c>
      <c r="R61" s="39"/>
      <c r="S61" s="39"/>
      <c r="T61" s="39"/>
    </row>
    <row r="62" spans="1:20" ht="11.25" outlineLevel="3" x14ac:dyDescent="0.2">
      <c r="A62" s="58"/>
      <c r="B62" s="59"/>
      <c r="C62" s="323">
        <v>41</v>
      </c>
      <c r="D62" s="324" t="s">
        <v>50</v>
      </c>
      <c r="E62" s="325" t="s">
        <v>314</v>
      </c>
      <c r="F62" s="326" t="s">
        <v>315</v>
      </c>
      <c r="G62" s="324" t="s">
        <v>67</v>
      </c>
      <c r="H62" s="327">
        <v>10</v>
      </c>
      <c r="I62" s="328"/>
      <c r="J62" s="329">
        <f t="shared" si="0"/>
        <v>0</v>
      </c>
      <c r="K62" s="327"/>
      <c r="L62" s="327">
        <f t="shared" si="1"/>
        <v>0</v>
      </c>
      <c r="M62" s="327"/>
      <c r="N62" s="327">
        <f t="shared" si="2"/>
        <v>0</v>
      </c>
      <c r="O62" s="329">
        <v>21</v>
      </c>
      <c r="P62" s="329">
        <f t="shared" si="3"/>
        <v>0</v>
      </c>
      <c r="Q62" s="329">
        <f t="shared" si="4"/>
        <v>0</v>
      </c>
      <c r="R62" s="39"/>
      <c r="S62" s="39"/>
      <c r="T62" s="39"/>
    </row>
    <row r="63" spans="1:20" ht="11.25" outlineLevel="3" x14ac:dyDescent="0.2">
      <c r="A63" s="58"/>
      <c r="B63" s="59"/>
      <c r="C63" s="323">
        <v>42</v>
      </c>
      <c r="D63" s="324" t="s">
        <v>50</v>
      </c>
      <c r="E63" s="325" t="s">
        <v>316</v>
      </c>
      <c r="F63" s="326" t="s">
        <v>4499</v>
      </c>
      <c r="G63" s="324" t="s">
        <v>67</v>
      </c>
      <c r="H63" s="327">
        <v>2</v>
      </c>
      <c r="I63" s="328"/>
      <c r="J63" s="329">
        <f t="shared" si="0"/>
        <v>0</v>
      </c>
      <c r="K63" s="327"/>
      <c r="L63" s="327">
        <f t="shared" si="1"/>
        <v>0</v>
      </c>
      <c r="M63" s="327"/>
      <c r="N63" s="327">
        <f t="shared" si="2"/>
        <v>0</v>
      </c>
      <c r="O63" s="329">
        <v>21</v>
      </c>
      <c r="P63" s="329">
        <f t="shared" si="3"/>
        <v>0</v>
      </c>
      <c r="Q63" s="329">
        <f t="shared" si="4"/>
        <v>0</v>
      </c>
      <c r="R63" s="39"/>
      <c r="S63" s="39"/>
      <c r="T63" s="39"/>
    </row>
    <row r="64" spans="1:20" ht="11.25" outlineLevel="3" x14ac:dyDescent="0.2">
      <c r="A64" s="58"/>
      <c r="B64" s="59"/>
      <c r="C64" s="323">
        <v>43</v>
      </c>
      <c r="D64" s="324" t="s">
        <v>50</v>
      </c>
      <c r="E64" s="325" t="s">
        <v>319</v>
      </c>
      <c r="F64" s="326" t="s">
        <v>4500</v>
      </c>
      <c r="G64" s="324" t="s">
        <v>67</v>
      </c>
      <c r="H64" s="327">
        <v>29</v>
      </c>
      <c r="I64" s="328"/>
      <c r="J64" s="329">
        <f t="shared" si="0"/>
        <v>0</v>
      </c>
      <c r="K64" s="327"/>
      <c r="L64" s="327">
        <f t="shared" si="1"/>
        <v>0</v>
      </c>
      <c r="M64" s="327"/>
      <c r="N64" s="327">
        <f t="shared" si="2"/>
        <v>0</v>
      </c>
      <c r="O64" s="329">
        <v>21</v>
      </c>
      <c r="P64" s="329">
        <f t="shared" si="3"/>
        <v>0</v>
      </c>
      <c r="Q64" s="329">
        <f t="shared" si="4"/>
        <v>0</v>
      </c>
      <c r="R64" s="39"/>
      <c r="S64" s="39"/>
      <c r="T64" s="39"/>
    </row>
    <row r="65" spans="1:20" ht="11.25" outlineLevel="3" x14ac:dyDescent="0.2">
      <c r="A65" s="58"/>
      <c r="B65" s="59"/>
      <c r="C65" s="323">
        <v>44</v>
      </c>
      <c r="D65" s="324" t="s">
        <v>50</v>
      </c>
      <c r="E65" s="325" t="s">
        <v>320</v>
      </c>
      <c r="F65" s="326" t="s">
        <v>321</v>
      </c>
      <c r="G65" s="324" t="s">
        <v>67</v>
      </c>
      <c r="H65" s="327">
        <v>2</v>
      </c>
      <c r="I65" s="328"/>
      <c r="J65" s="329">
        <f t="shared" si="0"/>
        <v>0</v>
      </c>
      <c r="K65" s="327"/>
      <c r="L65" s="327">
        <f t="shared" si="1"/>
        <v>0</v>
      </c>
      <c r="M65" s="327"/>
      <c r="N65" s="327">
        <f t="shared" si="2"/>
        <v>0</v>
      </c>
      <c r="O65" s="329">
        <v>21</v>
      </c>
      <c r="P65" s="329">
        <f t="shared" si="3"/>
        <v>0</v>
      </c>
      <c r="Q65" s="329">
        <f t="shared" si="4"/>
        <v>0</v>
      </c>
      <c r="R65" s="39"/>
      <c r="S65" s="39"/>
      <c r="T65" s="39"/>
    </row>
    <row r="66" spans="1:20" ht="11.25" outlineLevel="3" x14ac:dyDescent="0.2">
      <c r="A66" s="58"/>
      <c r="B66" s="59"/>
      <c r="C66" s="323">
        <v>45</v>
      </c>
      <c r="D66" s="324" t="s">
        <v>50</v>
      </c>
      <c r="E66" s="325" t="s">
        <v>322</v>
      </c>
      <c r="F66" s="326" t="s">
        <v>323</v>
      </c>
      <c r="G66" s="324" t="s">
        <v>67</v>
      </c>
      <c r="H66" s="327">
        <v>10</v>
      </c>
      <c r="I66" s="328"/>
      <c r="J66" s="329">
        <f t="shared" si="0"/>
        <v>0</v>
      </c>
      <c r="K66" s="327"/>
      <c r="L66" s="327">
        <f t="shared" si="1"/>
        <v>0</v>
      </c>
      <c r="M66" s="327"/>
      <c r="N66" s="327">
        <f t="shared" si="2"/>
        <v>0</v>
      </c>
      <c r="O66" s="329">
        <v>21</v>
      </c>
      <c r="P66" s="329">
        <f t="shared" si="3"/>
        <v>0</v>
      </c>
      <c r="Q66" s="329">
        <f t="shared" si="4"/>
        <v>0</v>
      </c>
      <c r="R66" s="39"/>
      <c r="S66" s="39"/>
      <c r="T66" s="39"/>
    </row>
    <row r="67" spans="1:20" ht="22.5" outlineLevel="3" x14ac:dyDescent="0.2">
      <c r="A67" s="58"/>
      <c r="B67" s="59"/>
      <c r="C67" s="323">
        <v>46</v>
      </c>
      <c r="D67" s="324" t="s">
        <v>50</v>
      </c>
      <c r="E67" s="325" t="s">
        <v>324</v>
      </c>
      <c r="F67" s="326" t="s">
        <v>325</v>
      </c>
      <c r="G67" s="324" t="s">
        <v>67</v>
      </c>
      <c r="H67" s="327">
        <v>38</v>
      </c>
      <c r="I67" s="328"/>
      <c r="J67" s="329">
        <f t="shared" si="0"/>
        <v>0</v>
      </c>
      <c r="K67" s="327"/>
      <c r="L67" s="327">
        <f t="shared" si="1"/>
        <v>0</v>
      </c>
      <c r="M67" s="327"/>
      <c r="N67" s="327">
        <f t="shared" si="2"/>
        <v>0</v>
      </c>
      <c r="O67" s="329">
        <v>21</v>
      </c>
      <c r="P67" s="329">
        <f t="shared" si="3"/>
        <v>0</v>
      </c>
      <c r="Q67" s="329">
        <f t="shared" si="4"/>
        <v>0</v>
      </c>
      <c r="R67" s="39"/>
      <c r="S67" s="39"/>
      <c r="T67" s="39"/>
    </row>
    <row r="68" spans="1:20" ht="22.5" outlineLevel="3" x14ac:dyDescent="0.2">
      <c r="A68" s="58"/>
      <c r="B68" s="59"/>
      <c r="C68" s="323">
        <v>47</v>
      </c>
      <c r="D68" s="324" t="s">
        <v>50</v>
      </c>
      <c r="E68" s="325" t="s">
        <v>326</v>
      </c>
      <c r="F68" s="326" t="s">
        <v>327</v>
      </c>
      <c r="G68" s="324" t="s">
        <v>67</v>
      </c>
      <c r="H68" s="327">
        <v>12</v>
      </c>
      <c r="I68" s="328"/>
      <c r="J68" s="329">
        <f t="shared" si="0"/>
        <v>0</v>
      </c>
      <c r="K68" s="327"/>
      <c r="L68" s="327">
        <f t="shared" si="1"/>
        <v>0</v>
      </c>
      <c r="M68" s="327"/>
      <c r="N68" s="327">
        <f t="shared" si="2"/>
        <v>0</v>
      </c>
      <c r="O68" s="329">
        <v>21</v>
      </c>
      <c r="P68" s="329">
        <f t="shared" si="3"/>
        <v>0</v>
      </c>
      <c r="Q68" s="329">
        <f t="shared" si="4"/>
        <v>0</v>
      </c>
      <c r="R68" s="39"/>
      <c r="S68" s="39"/>
      <c r="T68" s="39"/>
    </row>
    <row r="69" spans="1:20" ht="22.5" outlineLevel="3" x14ac:dyDescent="0.2">
      <c r="A69" s="58"/>
      <c r="B69" s="59"/>
      <c r="C69" s="323">
        <v>48</v>
      </c>
      <c r="D69" s="324" t="s">
        <v>50</v>
      </c>
      <c r="E69" s="325" t="s">
        <v>765</v>
      </c>
      <c r="F69" s="326" t="s">
        <v>766</v>
      </c>
      <c r="G69" s="324" t="s">
        <v>67</v>
      </c>
      <c r="H69" s="327">
        <v>1</v>
      </c>
      <c r="I69" s="328"/>
      <c r="J69" s="329">
        <f t="shared" si="0"/>
        <v>0</v>
      </c>
      <c r="K69" s="327"/>
      <c r="L69" s="327">
        <f t="shared" si="1"/>
        <v>0</v>
      </c>
      <c r="M69" s="327"/>
      <c r="N69" s="327">
        <f t="shared" si="2"/>
        <v>0</v>
      </c>
      <c r="O69" s="329">
        <v>21</v>
      </c>
      <c r="P69" s="329">
        <f t="shared" si="3"/>
        <v>0</v>
      </c>
      <c r="Q69" s="329">
        <f t="shared" si="4"/>
        <v>0</v>
      </c>
      <c r="R69" s="39"/>
      <c r="S69" s="39"/>
      <c r="T69" s="39"/>
    </row>
    <row r="70" spans="1:20" ht="11.25" outlineLevel="3" x14ac:dyDescent="0.2">
      <c r="A70" s="58"/>
      <c r="B70" s="59"/>
      <c r="C70" s="323">
        <v>49</v>
      </c>
      <c r="D70" s="324" t="s">
        <v>50</v>
      </c>
      <c r="E70" s="325" t="s">
        <v>330</v>
      </c>
      <c r="F70" s="326" t="s">
        <v>331</v>
      </c>
      <c r="G70" s="324" t="s">
        <v>67</v>
      </c>
      <c r="H70" s="327">
        <v>10</v>
      </c>
      <c r="I70" s="328"/>
      <c r="J70" s="329">
        <f t="shared" si="0"/>
        <v>0</v>
      </c>
      <c r="K70" s="327"/>
      <c r="L70" s="327">
        <f t="shared" si="1"/>
        <v>0</v>
      </c>
      <c r="M70" s="327"/>
      <c r="N70" s="327">
        <f t="shared" si="2"/>
        <v>0</v>
      </c>
      <c r="O70" s="329">
        <v>21</v>
      </c>
      <c r="P70" s="329">
        <f t="shared" si="3"/>
        <v>0</v>
      </c>
      <c r="Q70" s="329">
        <f t="shared" si="4"/>
        <v>0</v>
      </c>
      <c r="R70" s="39"/>
      <c r="S70" s="39"/>
      <c r="T70" s="39"/>
    </row>
    <row r="71" spans="1:20" ht="11.25" outlineLevel="3" x14ac:dyDescent="0.2">
      <c r="A71" s="58"/>
      <c r="B71" s="59"/>
      <c r="C71" s="323">
        <v>50</v>
      </c>
      <c r="D71" s="324" t="s">
        <v>50</v>
      </c>
      <c r="E71" s="325" t="s">
        <v>332</v>
      </c>
      <c r="F71" s="326" t="s">
        <v>333</v>
      </c>
      <c r="G71" s="324" t="s">
        <v>67</v>
      </c>
      <c r="H71" s="327">
        <v>5</v>
      </c>
      <c r="I71" s="328"/>
      <c r="J71" s="329">
        <f t="shared" si="0"/>
        <v>0</v>
      </c>
      <c r="K71" s="327"/>
      <c r="L71" s="327">
        <f t="shared" si="1"/>
        <v>0</v>
      </c>
      <c r="M71" s="327"/>
      <c r="N71" s="327">
        <f t="shared" si="2"/>
        <v>0</v>
      </c>
      <c r="O71" s="329">
        <v>21</v>
      </c>
      <c r="P71" s="329">
        <f t="shared" si="3"/>
        <v>0</v>
      </c>
      <c r="Q71" s="329">
        <f t="shared" si="4"/>
        <v>0</v>
      </c>
      <c r="R71" s="39"/>
      <c r="S71" s="39"/>
      <c r="T71" s="39"/>
    </row>
    <row r="72" spans="1:20" ht="11.25" outlineLevel="3" x14ac:dyDescent="0.2">
      <c r="A72" s="58"/>
      <c r="B72" s="59"/>
      <c r="C72" s="323">
        <v>51</v>
      </c>
      <c r="D72" s="324" t="s">
        <v>50</v>
      </c>
      <c r="E72" s="325" t="s">
        <v>334</v>
      </c>
      <c r="F72" s="326" t="s">
        <v>335</v>
      </c>
      <c r="G72" s="324" t="s">
        <v>67</v>
      </c>
      <c r="H72" s="327">
        <v>20</v>
      </c>
      <c r="I72" s="328"/>
      <c r="J72" s="329">
        <f t="shared" si="0"/>
        <v>0</v>
      </c>
      <c r="K72" s="327"/>
      <c r="L72" s="327">
        <f t="shared" si="1"/>
        <v>0</v>
      </c>
      <c r="M72" s="327"/>
      <c r="N72" s="327">
        <f t="shared" si="2"/>
        <v>0</v>
      </c>
      <c r="O72" s="329">
        <v>21</v>
      </c>
      <c r="P72" s="329">
        <f t="shared" si="3"/>
        <v>0</v>
      </c>
      <c r="Q72" s="329">
        <f t="shared" si="4"/>
        <v>0</v>
      </c>
      <c r="R72" s="39"/>
      <c r="S72" s="39"/>
      <c r="T72" s="39"/>
    </row>
    <row r="73" spans="1:20" ht="11.25" outlineLevel="3" x14ac:dyDescent="0.2">
      <c r="A73" s="58"/>
      <c r="B73" s="59"/>
      <c r="C73" s="323">
        <v>52</v>
      </c>
      <c r="D73" s="324" t="s">
        <v>50</v>
      </c>
      <c r="E73" s="325" t="s">
        <v>386</v>
      </c>
      <c r="F73" s="326" t="s">
        <v>387</v>
      </c>
      <c r="G73" s="324" t="s">
        <v>67</v>
      </c>
      <c r="H73" s="327">
        <v>20</v>
      </c>
      <c r="I73" s="328"/>
      <c r="J73" s="329">
        <f t="shared" si="0"/>
        <v>0</v>
      </c>
      <c r="K73" s="327"/>
      <c r="L73" s="327">
        <f t="shared" si="1"/>
        <v>0</v>
      </c>
      <c r="M73" s="327"/>
      <c r="N73" s="327">
        <f t="shared" si="2"/>
        <v>0</v>
      </c>
      <c r="O73" s="329">
        <v>21</v>
      </c>
      <c r="P73" s="329">
        <f t="shared" si="3"/>
        <v>0</v>
      </c>
      <c r="Q73" s="329">
        <f t="shared" si="4"/>
        <v>0</v>
      </c>
      <c r="R73" s="39"/>
      <c r="S73" s="39"/>
      <c r="T73" s="39"/>
    </row>
    <row r="74" spans="1:20" ht="11.25" outlineLevel="3" x14ac:dyDescent="0.2">
      <c r="A74" s="58"/>
      <c r="B74" s="59"/>
      <c r="C74" s="323">
        <v>53</v>
      </c>
      <c r="D74" s="324" t="s">
        <v>50</v>
      </c>
      <c r="E74" s="325" t="s">
        <v>767</v>
      </c>
      <c r="F74" s="326" t="s">
        <v>768</v>
      </c>
      <c r="G74" s="324" t="s">
        <v>67</v>
      </c>
      <c r="H74" s="327">
        <v>1</v>
      </c>
      <c r="I74" s="328"/>
      <c r="J74" s="329">
        <f t="shared" si="0"/>
        <v>0</v>
      </c>
      <c r="K74" s="327"/>
      <c r="L74" s="327">
        <f t="shared" si="1"/>
        <v>0</v>
      </c>
      <c r="M74" s="327"/>
      <c r="N74" s="327">
        <f t="shared" si="2"/>
        <v>0</v>
      </c>
      <c r="O74" s="329">
        <v>21</v>
      </c>
      <c r="P74" s="329">
        <f t="shared" si="3"/>
        <v>0</v>
      </c>
      <c r="Q74" s="329">
        <f t="shared" si="4"/>
        <v>0</v>
      </c>
      <c r="R74" s="39"/>
      <c r="S74" s="39"/>
      <c r="T74" s="39"/>
    </row>
    <row r="75" spans="1:20" ht="11.25" outlineLevel="3" x14ac:dyDescent="0.2">
      <c r="A75" s="58"/>
      <c r="B75" s="59"/>
      <c r="C75" s="323">
        <v>54</v>
      </c>
      <c r="D75" s="324" t="s">
        <v>50</v>
      </c>
      <c r="E75" s="325" t="s">
        <v>336</v>
      </c>
      <c r="F75" s="326" t="s">
        <v>337</v>
      </c>
      <c r="G75" s="324" t="s">
        <v>85</v>
      </c>
      <c r="H75" s="327">
        <v>125</v>
      </c>
      <c r="I75" s="328"/>
      <c r="J75" s="329">
        <f t="shared" si="0"/>
        <v>0</v>
      </c>
      <c r="K75" s="327"/>
      <c r="L75" s="327">
        <f t="shared" si="1"/>
        <v>0</v>
      </c>
      <c r="M75" s="327"/>
      <c r="N75" s="327">
        <f t="shared" si="2"/>
        <v>0</v>
      </c>
      <c r="O75" s="329">
        <v>21</v>
      </c>
      <c r="P75" s="329">
        <f t="shared" si="3"/>
        <v>0</v>
      </c>
      <c r="Q75" s="329">
        <f t="shared" si="4"/>
        <v>0</v>
      </c>
      <c r="R75" s="39"/>
      <c r="S75" s="39"/>
      <c r="T75" s="39"/>
    </row>
    <row r="76" spans="1:20" ht="11.25" outlineLevel="3" x14ac:dyDescent="0.2">
      <c r="A76" s="58"/>
      <c r="B76" s="59"/>
      <c r="C76" s="323">
        <v>55</v>
      </c>
      <c r="D76" s="324" t="s">
        <v>117</v>
      </c>
      <c r="E76" s="325" t="s">
        <v>4503</v>
      </c>
      <c r="F76" s="326" t="s">
        <v>4504</v>
      </c>
      <c r="G76" s="324" t="s">
        <v>85</v>
      </c>
      <c r="H76" s="327">
        <v>10</v>
      </c>
      <c r="I76" s="328"/>
      <c r="J76" s="329">
        <f t="shared" si="0"/>
        <v>0</v>
      </c>
      <c r="K76" s="327"/>
      <c r="L76" s="327">
        <f t="shared" si="1"/>
        <v>0</v>
      </c>
      <c r="M76" s="327"/>
      <c r="N76" s="327">
        <f t="shared" si="2"/>
        <v>0</v>
      </c>
      <c r="O76" s="329">
        <v>21</v>
      </c>
      <c r="P76" s="329">
        <f t="shared" si="3"/>
        <v>0</v>
      </c>
      <c r="Q76" s="329">
        <f t="shared" si="4"/>
        <v>0</v>
      </c>
      <c r="R76" s="39"/>
      <c r="S76" s="39"/>
      <c r="T76" s="39"/>
    </row>
    <row r="77" spans="1:20" ht="11.25" outlineLevel="3" x14ac:dyDescent="0.2">
      <c r="A77" s="58"/>
      <c r="B77" s="59"/>
      <c r="C77" s="323">
        <v>56</v>
      </c>
      <c r="D77" s="324" t="s">
        <v>117</v>
      </c>
      <c r="E77" s="325" t="s">
        <v>4505</v>
      </c>
      <c r="F77" s="326" t="s">
        <v>4506</v>
      </c>
      <c r="G77" s="324" t="s">
        <v>85</v>
      </c>
      <c r="H77" s="327">
        <v>160</v>
      </c>
      <c r="I77" s="328"/>
      <c r="J77" s="329">
        <f t="shared" si="0"/>
        <v>0</v>
      </c>
      <c r="K77" s="327"/>
      <c r="L77" s="327">
        <f t="shared" si="1"/>
        <v>0</v>
      </c>
      <c r="M77" s="327"/>
      <c r="N77" s="327">
        <f t="shared" si="2"/>
        <v>0</v>
      </c>
      <c r="O77" s="329">
        <v>21</v>
      </c>
      <c r="P77" s="329">
        <f t="shared" si="3"/>
        <v>0</v>
      </c>
      <c r="Q77" s="329">
        <f t="shared" si="4"/>
        <v>0</v>
      </c>
      <c r="R77" s="39"/>
      <c r="S77" s="39"/>
      <c r="T77" s="39"/>
    </row>
    <row r="78" spans="1:20" ht="11.25" outlineLevel="3" x14ac:dyDescent="0.2">
      <c r="A78" s="58"/>
      <c r="B78" s="59"/>
      <c r="C78" s="323">
        <v>57</v>
      </c>
      <c r="D78" s="324" t="s">
        <v>117</v>
      </c>
      <c r="E78" s="325" t="s">
        <v>4507</v>
      </c>
      <c r="F78" s="326" t="s">
        <v>4508</v>
      </c>
      <c r="G78" s="324" t="s">
        <v>85</v>
      </c>
      <c r="H78" s="327">
        <v>430</v>
      </c>
      <c r="I78" s="328"/>
      <c r="J78" s="329">
        <f t="shared" si="0"/>
        <v>0</v>
      </c>
      <c r="K78" s="327"/>
      <c r="L78" s="327">
        <f t="shared" si="1"/>
        <v>0</v>
      </c>
      <c r="M78" s="327"/>
      <c r="N78" s="327">
        <f t="shared" si="2"/>
        <v>0</v>
      </c>
      <c r="O78" s="329">
        <v>21</v>
      </c>
      <c r="P78" s="329">
        <f t="shared" si="3"/>
        <v>0</v>
      </c>
      <c r="Q78" s="329">
        <f t="shared" si="4"/>
        <v>0</v>
      </c>
      <c r="R78" s="39"/>
      <c r="S78" s="39"/>
      <c r="T78" s="39"/>
    </row>
    <row r="79" spans="1:20" ht="11.25" outlineLevel="3" x14ac:dyDescent="0.2">
      <c r="A79" s="58"/>
      <c r="B79" s="59"/>
      <c r="C79" s="323">
        <v>58</v>
      </c>
      <c r="D79" s="324" t="s">
        <v>117</v>
      </c>
      <c r="E79" s="325" t="s">
        <v>4509</v>
      </c>
      <c r="F79" s="326" t="s">
        <v>4510</v>
      </c>
      <c r="G79" s="324" t="s">
        <v>85</v>
      </c>
      <c r="H79" s="327">
        <v>600</v>
      </c>
      <c r="I79" s="328"/>
      <c r="J79" s="329">
        <f t="shared" si="0"/>
        <v>0</v>
      </c>
      <c r="K79" s="327"/>
      <c r="L79" s="327">
        <f t="shared" si="1"/>
        <v>0</v>
      </c>
      <c r="M79" s="327"/>
      <c r="N79" s="327">
        <f t="shared" si="2"/>
        <v>0</v>
      </c>
      <c r="O79" s="329">
        <v>21</v>
      </c>
      <c r="P79" s="329">
        <f t="shared" si="3"/>
        <v>0</v>
      </c>
      <c r="Q79" s="329">
        <f t="shared" si="4"/>
        <v>0</v>
      </c>
      <c r="R79" s="39"/>
      <c r="S79" s="39"/>
      <c r="T79" s="39"/>
    </row>
    <row r="80" spans="1:20" ht="11.25" outlineLevel="3" x14ac:dyDescent="0.2">
      <c r="A80" s="58"/>
      <c r="B80" s="59"/>
      <c r="C80" s="323">
        <v>59</v>
      </c>
      <c r="D80" s="324" t="s">
        <v>117</v>
      </c>
      <c r="E80" s="325" t="s">
        <v>4571</v>
      </c>
      <c r="F80" s="326" t="s">
        <v>4572</v>
      </c>
      <c r="G80" s="324" t="s">
        <v>67</v>
      </c>
      <c r="H80" s="327">
        <v>18</v>
      </c>
      <c r="I80" s="328"/>
      <c r="J80" s="329">
        <f t="shared" si="0"/>
        <v>0</v>
      </c>
      <c r="K80" s="327"/>
      <c r="L80" s="327">
        <f t="shared" si="1"/>
        <v>0</v>
      </c>
      <c r="M80" s="327"/>
      <c r="N80" s="327">
        <f t="shared" si="2"/>
        <v>0</v>
      </c>
      <c r="O80" s="329">
        <v>21</v>
      </c>
      <c r="P80" s="329">
        <f t="shared" si="3"/>
        <v>0</v>
      </c>
      <c r="Q80" s="329">
        <f t="shared" si="4"/>
        <v>0</v>
      </c>
      <c r="R80" s="39"/>
      <c r="S80" s="39"/>
      <c r="T80" s="39"/>
    </row>
    <row r="81" spans="1:20" ht="11.25" outlineLevel="3" x14ac:dyDescent="0.2">
      <c r="A81" s="58"/>
      <c r="B81" s="59"/>
      <c r="C81" s="323">
        <v>60</v>
      </c>
      <c r="D81" s="324" t="s">
        <v>117</v>
      </c>
      <c r="E81" s="325" t="s">
        <v>4573</v>
      </c>
      <c r="F81" s="326" t="s">
        <v>4574</v>
      </c>
      <c r="G81" s="324" t="s">
        <v>67</v>
      </c>
      <c r="H81" s="327">
        <v>9</v>
      </c>
      <c r="I81" s="328"/>
      <c r="J81" s="329">
        <f t="shared" si="0"/>
        <v>0</v>
      </c>
      <c r="K81" s="327"/>
      <c r="L81" s="327">
        <f t="shared" si="1"/>
        <v>0</v>
      </c>
      <c r="M81" s="327"/>
      <c r="N81" s="327">
        <f t="shared" si="2"/>
        <v>0</v>
      </c>
      <c r="O81" s="329">
        <v>21</v>
      </c>
      <c r="P81" s="329">
        <f t="shared" si="3"/>
        <v>0</v>
      </c>
      <c r="Q81" s="329">
        <f t="shared" si="4"/>
        <v>0</v>
      </c>
      <c r="R81" s="39"/>
      <c r="S81" s="39"/>
      <c r="T81" s="39"/>
    </row>
    <row r="82" spans="1:20" ht="11.25" outlineLevel="3" x14ac:dyDescent="0.2">
      <c r="A82" s="58"/>
      <c r="B82" s="59"/>
      <c r="C82" s="323">
        <v>61</v>
      </c>
      <c r="D82" s="324" t="s">
        <v>117</v>
      </c>
      <c r="E82" s="325" t="s">
        <v>4575</v>
      </c>
      <c r="F82" s="326" t="s">
        <v>4576</v>
      </c>
      <c r="G82" s="324" t="s">
        <v>67</v>
      </c>
      <c r="H82" s="327">
        <v>8</v>
      </c>
      <c r="I82" s="328"/>
      <c r="J82" s="329">
        <f t="shared" si="0"/>
        <v>0</v>
      </c>
      <c r="K82" s="327"/>
      <c r="L82" s="327">
        <f t="shared" si="1"/>
        <v>0</v>
      </c>
      <c r="M82" s="327"/>
      <c r="N82" s="327">
        <f t="shared" si="2"/>
        <v>0</v>
      </c>
      <c r="O82" s="329">
        <v>21</v>
      </c>
      <c r="P82" s="329">
        <f t="shared" si="3"/>
        <v>0</v>
      </c>
      <c r="Q82" s="329">
        <f t="shared" si="4"/>
        <v>0</v>
      </c>
      <c r="R82" s="39"/>
      <c r="S82" s="39"/>
      <c r="T82" s="39"/>
    </row>
    <row r="83" spans="1:20" ht="11.25" outlineLevel="3" x14ac:dyDescent="0.2">
      <c r="A83" s="58"/>
      <c r="B83" s="59"/>
      <c r="C83" s="323">
        <v>62</v>
      </c>
      <c r="D83" s="324" t="s">
        <v>117</v>
      </c>
      <c r="E83" s="325" t="s">
        <v>4577</v>
      </c>
      <c r="F83" s="326" t="s">
        <v>4578</v>
      </c>
      <c r="G83" s="324" t="s">
        <v>67</v>
      </c>
      <c r="H83" s="327">
        <v>2</v>
      </c>
      <c r="I83" s="328"/>
      <c r="J83" s="329">
        <f t="shared" si="0"/>
        <v>0</v>
      </c>
      <c r="K83" s="327"/>
      <c r="L83" s="327">
        <f t="shared" si="1"/>
        <v>0</v>
      </c>
      <c r="M83" s="327"/>
      <c r="N83" s="327">
        <f t="shared" si="2"/>
        <v>0</v>
      </c>
      <c r="O83" s="329">
        <v>21</v>
      </c>
      <c r="P83" s="329">
        <f t="shared" si="3"/>
        <v>0</v>
      </c>
      <c r="Q83" s="329">
        <f t="shared" si="4"/>
        <v>0</v>
      </c>
      <c r="R83" s="39"/>
      <c r="S83" s="39"/>
      <c r="T83" s="39"/>
    </row>
    <row r="84" spans="1:20" ht="11.25" outlineLevel="3" x14ac:dyDescent="0.2">
      <c r="A84" s="58"/>
      <c r="B84" s="59"/>
      <c r="C84" s="323">
        <v>63</v>
      </c>
      <c r="D84" s="324" t="s">
        <v>117</v>
      </c>
      <c r="E84" s="325" t="s">
        <v>4579</v>
      </c>
      <c r="F84" s="326" t="s">
        <v>4580</v>
      </c>
      <c r="G84" s="324" t="s">
        <v>67</v>
      </c>
      <c r="H84" s="327">
        <v>32</v>
      </c>
      <c r="I84" s="328"/>
      <c r="J84" s="329">
        <f t="shared" si="0"/>
        <v>0</v>
      </c>
      <c r="K84" s="327"/>
      <c r="L84" s="327">
        <f t="shared" si="1"/>
        <v>0</v>
      </c>
      <c r="M84" s="327"/>
      <c r="N84" s="327">
        <f t="shared" si="2"/>
        <v>0</v>
      </c>
      <c r="O84" s="329">
        <v>21</v>
      </c>
      <c r="P84" s="329">
        <f t="shared" si="3"/>
        <v>0</v>
      </c>
      <c r="Q84" s="329">
        <f t="shared" si="4"/>
        <v>0</v>
      </c>
      <c r="R84" s="39"/>
      <c r="S84" s="39"/>
      <c r="T84" s="39"/>
    </row>
    <row r="85" spans="1:20" ht="11.25" outlineLevel="3" x14ac:dyDescent="0.2">
      <c r="A85" s="58"/>
      <c r="B85" s="59"/>
      <c r="C85" s="323">
        <v>64</v>
      </c>
      <c r="D85" s="324" t="s">
        <v>117</v>
      </c>
      <c r="E85" s="325" t="s">
        <v>4581</v>
      </c>
      <c r="F85" s="326" t="s">
        <v>4582</v>
      </c>
      <c r="G85" s="324" t="s">
        <v>67</v>
      </c>
      <c r="H85" s="327">
        <v>36</v>
      </c>
      <c r="I85" s="328"/>
      <c r="J85" s="329">
        <f t="shared" si="0"/>
        <v>0</v>
      </c>
      <c r="K85" s="327"/>
      <c r="L85" s="327">
        <f t="shared" si="1"/>
        <v>0</v>
      </c>
      <c r="M85" s="327"/>
      <c r="N85" s="327">
        <f t="shared" si="2"/>
        <v>0</v>
      </c>
      <c r="O85" s="329">
        <v>21</v>
      </c>
      <c r="P85" s="329">
        <f t="shared" si="3"/>
        <v>0</v>
      </c>
      <c r="Q85" s="329">
        <f t="shared" si="4"/>
        <v>0</v>
      </c>
      <c r="R85" s="39"/>
      <c r="S85" s="39"/>
      <c r="T85" s="39"/>
    </row>
    <row r="86" spans="1:20" ht="11.25" outlineLevel="3" x14ac:dyDescent="0.2">
      <c r="A86" s="58"/>
      <c r="B86" s="59"/>
      <c r="C86" s="323">
        <v>65</v>
      </c>
      <c r="D86" s="324" t="s">
        <v>117</v>
      </c>
      <c r="E86" s="325" t="s">
        <v>4583</v>
      </c>
      <c r="F86" s="326" t="s">
        <v>4584</v>
      </c>
      <c r="G86" s="324" t="s">
        <v>67</v>
      </c>
      <c r="H86" s="327">
        <v>6</v>
      </c>
      <c r="I86" s="328"/>
      <c r="J86" s="329">
        <f t="shared" si="0"/>
        <v>0</v>
      </c>
      <c r="K86" s="327"/>
      <c r="L86" s="327">
        <f t="shared" si="1"/>
        <v>0</v>
      </c>
      <c r="M86" s="327"/>
      <c r="N86" s="327">
        <f t="shared" si="2"/>
        <v>0</v>
      </c>
      <c r="O86" s="329">
        <v>21</v>
      </c>
      <c r="P86" s="329">
        <f t="shared" si="3"/>
        <v>0</v>
      </c>
      <c r="Q86" s="329">
        <f t="shared" si="4"/>
        <v>0</v>
      </c>
      <c r="R86" s="39"/>
      <c r="S86" s="39"/>
      <c r="T86" s="39"/>
    </row>
    <row r="87" spans="1:20" ht="11.25" outlineLevel="3" x14ac:dyDescent="0.2">
      <c r="A87" s="58"/>
      <c r="B87" s="59"/>
      <c r="C87" s="323">
        <v>66</v>
      </c>
      <c r="D87" s="324" t="s">
        <v>117</v>
      </c>
      <c r="E87" s="325" t="s">
        <v>4527</v>
      </c>
      <c r="F87" s="326" t="s">
        <v>4585</v>
      </c>
      <c r="G87" s="324" t="s">
        <v>67</v>
      </c>
      <c r="H87" s="327">
        <v>8</v>
      </c>
      <c r="I87" s="328"/>
      <c r="J87" s="329">
        <f t="shared" si="0"/>
        <v>0</v>
      </c>
      <c r="K87" s="327"/>
      <c r="L87" s="327">
        <f t="shared" si="1"/>
        <v>0</v>
      </c>
      <c r="M87" s="327"/>
      <c r="N87" s="327">
        <f t="shared" si="2"/>
        <v>0</v>
      </c>
      <c r="O87" s="329">
        <v>21</v>
      </c>
      <c r="P87" s="329">
        <f t="shared" si="3"/>
        <v>0</v>
      </c>
      <c r="Q87" s="329">
        <f t="shared" si="4"/>
        <v>0</v>
      </c>
      <c r="R87" s="39"/>
      <c r="S87" s="39"/>
      <c r="T87" s="39"/>
    </row>
    <row r="88" spans="1:20" ht="11.25" outlineLevel="3" x14ac:dyDescent="0.2">
      <c r="A88" s="58"/>
      <c r="B88" s="59"/>
      <c r="C88" s="323">
        <v>67</v>
      </c>
      <c r="D88" s="324" t="s">
        <v>117</v>
      </c>
      <c r="E88" s="325" t="s">
        <v>4529</v>
      </c>
      <c r="F88" s="326" t="s">
        <v>4586</v>
      </c>
      <c r="G88" s="324" t="s">
        <v>67</v>
      </c>
      <c r="H88" s="327">
        <v>2</v>
      </c>
      <c r="I88" s="328"/>
      <c r="J88" s="329">
        <f t="shared" ref="J88:J120" si="5">H88*I88</f>
        <v>0</v>
      </c>
      <c r="K88" s="327"/>
      <c r="L88" s="327">
        <f t="shared" ref="L88:L120" si="6">H88*K88</f>
        <v>0</v>
      </c>
      <c r="M88" s="327"/>
      <c r="N88" s="327">
        <f t="shared" ref="N88:N120" si="7">H88*M88</f>
        <v>0</v>
      </c>
      <c r="O88" s="329">
        <v>21</v>
      </c>
      <c r="P88" s="329">
        <f t="shared" ref="P88:P120" si="8">J88*(O88/100)</f>
        <v>0</v>
      </c>
      <c r="Q88" s="329">
        <f t="shared" ref="Q88:Q120" si="9">J88+P88</f>
        <v>0</v>
      </c>
      <c r="R88" s="39"/>
      <c r="S88" s="39"/>
      <c r="T88" s="39"/>
    </row>
    <row r="89" spans="1:20" ht="11.25" outlineLevel="3" x14ac:dyDescent="0.2">
      <c r="A89" s="58"/>
      <c r="B89" s="59"/>
      <c r="C89" s="323">
        <v>68</v>
      </c>
      <c r="D89" s="324" t="s">
        <v>117</v>
      </c>
      <c r="E89" s="325" t="s">
        <v>4531</v>
      </c>
      <c r="F89" s="326" t="s">
        <v>4587</v>
      </c>
      <c r="G89" s="324" t="s">
        <v>67</v>
      </c>
      <c r="H89" s="327">
        <v>21</v>
      </c>
      <c r="I89" s="328"/>
      <c r="J89" s="329">
        <f t="shared" si="5"/>
        <v>0</v>
      </c>
      <c r="K89" s="327"/>
      <c r="L89" s="327">
        <f t="shared" si="6"/>
        <v>0</v>
      </c>
      <c r="M89" s="327"/>
      <c r="N89" s="327">
        <f t="shared" si="7"/>
        <v>0</v>
      </c>
      <c r="O89" s="329">
        <v>21</v>
      </c>
      <c r="P89" s="329">
        <f t="shared" si="8"/>
        <v>0</v>
      </c>
      <c r="Q89" s="329">
        <f t="shared" si="9"/>
        <v>0</v>
      </c>
      <c r="R89" s="39"/>
      <c r="S89" s="39"/>
      <c r="T89" s="39"/>
    </row>
    <row r="90" spans="1:20" ht="11.25" outlineLevel="3" x14ac:dyDescent="0.2">
      <c r="A90" s="58"/>
      <c r="B90" s="59"/>
      <c r="C90" s="323">
        <v>69</v>
      </c>
      <c r="D90" s="324" t="s">
        <v>117</v>
      </c>
      <c r="E90" s="325" t="s">
        <v>4588</v>
      </c>
      <c r="F90" s="326" t="s">
        <v>4589</v>
      </c>
      <c r="G90" s="324" t="s">
        <v>67</v>
      </c>
      <c r="H90" s="327">
        <v>3</v>
      </c>
      <c r="I90" s="328"/>
      <c r="J90" s="329">
        <f t="shared" si="5"/>
        <v>0</v>
      </c>
      <c r="K90" s="327"/>
      <c r="L90" s="327">
        <f t="shared" si="6"/>
        <v>0</v>
      </c>
      <c r="M90" s="327"/>
      <c r="N90" s="327">
        <f t="shared" si="7"/>
        <v>0</v>
      </c>
      <c r="O90" s="329">
        <v>21</v>
      </c>
      <c r="P90" s="329">
        <f t="shared" si="8"/>
        <v>0</v>
      </c>
      <c r="Q90" s="329">
        <f t="shared" si="9"/>
        <v>0</v>
      </c>
      <c r="R90" s="39"/>
      <c r="S90" s="39"/>
      <c r="T90" s="39"/>
    </row>
    <row r="91" spans="1:20" ht="11.25" outlineLevel="3" x14ac:dyDescent="0.2">
      <c r="A91" s="58"/>
      <c r="B91" s="59"/>
      <c r="C91" s="323">
        <v>70</v>
      </c>
      <c r="D91" s="324" t="s">
        <v>293</v>
      </c>
      <c r="E91" s="325" t="s">
        <v>4535</v>
      </c>
      <c r="F91" s="326" t="s">
        <v>4536</v>
      </c>
      <c r="G91" s="324" t="s">
        <v>67</v>
      </c>
      <c r="H91" s="327">
        <v>41</v>
      </c>
      <c r="I91" s="328"/>
      <c r="J91" s="329">
        <f t="shared" si="5"/>
        <v>0</v>
      </c>
      <c r="K91" s="327"/>
      <c r="L91" s="327">
        <f t="shared" si="6"/>
        <v>0</v>
      </c>
      <c r="M91" s="327"/>
      <c r="N91" s="327">
        <f t="shared" si="7"/>
        <v>0</v>
      </c>
      <c r="O91" s="329">
        <v>21</v>
      </c>
      <c r="P91" s="329">
        <f t="shared" si="8"/>
        <v>0</v>
      </c>
      <c r="Q91" s="329">
        <f t="shared" si="9"/>
        <v>0</v>
      </c>
      <c r="R91" s="39"/>
      <c r="S91" s="39"/>
      <c r="T91" s="39"/>
    </row>
    <row r="92" spans="1:20" ht="11.25" outlineLevel="3" x14ac:dyDescent="0.2">
      <c r="A92" s="58"/>
      <c r="B92" s="59"/>
      <c r="C92" s="323">
        <v>71</v>
      </c>
      <c r="D92" s="324" t="s">
        <v>293</v>
      </c>
      <c r="E92" s="325" t="s">
        <v>4537</v>
      </c>
      <c r="F92" s="326" t="s">
        <v>4538</v>
      </c>
      <c r="G92" s="324" t="s">
        <v>67</v>
      </c>
      <c r="H92" s="327">
        <v>104</v>
      </c>
      <c r="I92" s="328"/>
      <c r="J92" s="329">
        <f t="shared" si="5"/>
        <v>0</v>
      </c>
      <c r="K92" s="327"/>
      <c r="L92" s="327">
        <f t="shared" si="6"/>
        <v>0</v>
      </c>
      <c r="M92" s="327"/>
      <c r="N92" s="327">
        <f t="shared" si="7"/>
        <v>0</v>
      </c>
      <c r="O92" s="329">
        <v>21</v>
      </c>
      <c r="P92" s="329">
        <f t="shared" si="8"/>
        <v>0</v>
      </c>
      <c r="Q92" s="329">
        <f t="shared" si="9"/>
        <v>0</v>
      </c>
      <c r="R92" s="39"/>
      <c r="S92" s="39"/>
      <c r="T92" s="39"/>
    </row>
    <row r="93" spans="1:20" ht="11.25" outlineLevel="3" x14ac:dyDescent="0.2">
      <c r="A93" s="58"/>
      <c r="B93" s="59"/>
      <c r="C93" s="323">
        <v>72</v>
      </c>
      <c r="D93" s="324" t="s">
        <v>293</v>
      </c>
      <c r="E93" s="325" t="s">
        <v>4539</v>
      </c>
      <c r="F93" s="326" t="s">
        <v>356</v>
      </c>
      <c r="G93" s="324" t="s">
        <v>67</v>
      </c>
      <c r="H93" s="327">
        <v>145</v>
      </c>
      <c r="I93" s="328"/>
      <c r="J93" s="329">
        <f t="shared" si="5"/>
        <v>0</v>
      </c>
      <c r="K93" s="327"/>
      <c r="L93" s="327">
        <f t="shared" si="6"/>
        <v>0</v>
      </c>
      <c r="M93" s="327"/>
      <c r="N93" s="327">
        <f t="shared" si="7"/>
        <v>0</v>
      </c>
      <c r="O93" s="329">
        <v>21</v>
      </c>
      <c r="P93" s="329">
        <f t="shared" si="8"/>
        <v>0</v>
      </c>
      <c r="Q93" s="329">
        <f t="shared" si="9"/>
        <v>0</v>
      </c>
      <c r="R93" s="39"/>
      <c r="S93" s="39"/>
      <c r="T93" s="39"/>
    </row>
    <row r="94" spans="1:20" ht="11.25" outlineLevel="3" x14ac:dyDescent="0.2">
      <c r="A94" s="58"/>
      <c r="B94" s="59"/>
      <c r="C94" s="323">
        <v>90</v>
      </c>
      <c r="D94" s="324" t="s">
        <v>117</v>
      </c>
      <c r="E94" s="325" t="s">
        <v>4540</v>
      </c>
      <c r="F94" s="326" t="s">
        <v>4590</v>
      </c>
      <c r="G94" s="324" t="s">
        <v>434</v>
      </c>
      <c r="H94" s="327">
        <v>8</v>
      </c>
      <c r="I94" s="328"/>
      <c r="J94" s="329">
        <f t="shared" si="5"/>
        <v>0</v>
      </c>
      <c r="K94" s="327"/>
      <c r="L94" s="327">
        <f t="shared" si="6"/>
        <v>0</v>
      </c>
      <c r="M94" s="327"/>
      <c r="N94" s="327">
        <f t="shared" si="7"/>
        <v>0</v>
      </c>
      <c r="O94" s="329">
        <v>21</v>
      </c>
      <c r="P94" s="329">
        <f t="shared" si="8"/>
        <v>0</v>
      </c>
      <c r="Q94" s="329">
        <f t="shared" si="9"/>
        <v>0</v>
      </c>
      <c r="R94" s="39"/>
      <c r="S94" s="39"/>
      <c r="T94" s="39"/>
    </row>
    <row r="95" spans="1:20" ht="11.25" outlineLevel="3" x14ac:dyDescent="0.2">
      <c r="A95" s="58"/>
      <c r="B95" s="59"/>
      <c r="C95" s="323">
        <v>73</v>
      </c>
      <c r="D95" s="324" t="s">
        <v>117</v>
      </c>
      <c r="E95" s="325" t="s">
        <v>340</v>
      </c>
      <c r="F95" s="326" t="s">
        <v>341</v>
      </c>
      <c r="G95" s="324" t="s">
        <v>67</v>
      </c>
      <c r="H95" s="327">
        <v>5</v>
      </c>
      <c r="I95" s="328"/>
      <c r="J95" s="329">
        <f t="shared" si="5"/>
        <v>0</v>
      </c>
      <c r="K95" s="327"/>
      <c r="L95" s="327">
        <f t="shared" si="6"/>
        <v>0</v>
      </c>
      <c r="M95" s="327"/>
      <c r="N95" s="327">
        <f t="shared" si="7"/>
        <v>0</v>
      </c>
      <c r="O95" s="329">
        <v>21</v>
      </c>
      <c r="P95" s="329">
        <f t="shared" si="8"/>
        <v>0</v>
      </c>
      <c r="Q95" s="329">
        <f t="shared" si="9"/>
        <v>0</v>
      </c>
      <c r="R95" s="39"/>
      <c r="S95" s="39"/>
      <c r="T95" s="39"/>
    </row>
    <row r="96" spans="1:20" ht="11.25" outlineLevel="3" x14ac:dyDescent="0.2">
      <c r="A96" s="58"/>
      <c r="B96" s="59"/>
      <c r="C96" s="323">
        <v>74</v>
      </c>
      <c r="D96" s="324" t="s">
        <v>117</v>
      </c>
      <c r="E96" s="325" t="s">
        <v>342</v>
      </c>
      <c r="F96" s="326" t="s">
        <v>343</v>
      </c>
      <c r="G96" s="324" t="s">
        <v>67</v>
      </c>
      <c r="H96" s="327">
        <v>3</v>
      </c>
      <c r="I96" s="328"/>
      <c r="J96" s="329">
        <f t="shared" si="5"/>
        <v>0</v>
      </c>
      <c r="K96" s="327"/>
      <c r="L96" s="327">
        <f t="shared" si="6"/>
        <v>0</v>
      </c>
      <c r="M96" s="327"/>
      <c r="N96" s="327">
        <f t="shared" si="7"/>
        <v>0</v>
      </c>
      <c r="O96" s="329">
        <v>21</v>
      </c>
      <c r="P96" s="329">
        <f t="shared" si="8"/>
        <v>0</v>
      </c>
      <c r="Q96" s="329">
        <f t="shared" si="9"/>
        <v>0</v>
      </c>
      <c r="R96" s="39"/>
      <c r="S96" s="39"/>
      <c r="T96" s="39"/>
    </row>
    <row r="97" spans="1:20" ht="11.25" outlineLevel="3" x14ac:dyDescent="0.2">
      <c r="A97" s="58"/>
      <c r="B97" s="59"/>
      <c r="C97" s="323">
        <v>75</v>
      </c>
      <c r="D97" s="324" t="s">
        <v>117</v>
      </c>
      <c r="E97" s="325" t="s">
        <v>4544</v>
      </c>
      <c r="F97" s="326" t="s">
        <v>339</v>
      </c>
      <c r="G97" s="324" t="s">
        <v>67</v>
      </c>
      <c r="H97" s="327">
        <v>2</v>
      </c>
      <c r="I97" s="328"/>
      <c r="J97" s="329">
        <f t="shared" si="5"/>
        <v>0</v>
      </c>
      <c r="K97" s="327"/>
      <c r="L97" s="327">
        <f t="shared" si="6"/>
        <v>0</v>
      </c>
      <c r="M97" s="327"/>
      <c r="N97" s="327">
        <f t="shared" si="7"/>
        <v>0</v>
      </c>
      <c r="O97" s="329">
        <v>21</v>
      </c>
      <c r="P97" s="329">
        <f t="shared" si="8"/>
        <v>0</v>
      </c>
      <c r="Q97" s="329">
        <f t="shared" si="9"/>
        <v>0</v>
      </c>
      <c r="R97" s="39"/>
      <c r="S97" s="39"/>
      <c r="T97" s="39"/>
    </row>
    <row r="98" spans="1:20" ht="11.25" outlineLevel="3" x14ac:dyDescent="0.2">
      <c r="A98" s="58"/>
      <c r="B98" s="59"/>
      <c r="C98" s="323">
        <v>76</v>
      </c>
      <c r="D98" s="324" t="s">
        <v>117</v>
      </c>
      <c r="E98" s="325" t="s">
        <v>344</v>
      </c>
      <c r="F98" s="326" t="s">
        <v>345</v>
      </c>
      <c r="G98" s="324" t="s">
        <v>67</v>
      </c>
      <c r="H98" s="327">
        <v>10</v>
      </c>
      <c r="I98" s="328"/>
      <c r="J98" s="329">
        <f t="shared" si="5"/>
        <v>0</v>
      </c>
      <c r="K98" s="327"/>
      <c r="L98" s="327">
        <f t="shared" si="6"/>
        <v>0</v>
      </c>
      <c r="M98" s="327"/>
      <c r="N98" s="327">
        <f t="shared" si="7"/>
        <v>0</v>
      </c>
      <c r="O98" s="329">
        <v>21</v>
      </c>
      <c r="P98" s="329">
        <f t="shared" si="8"/>
        <v>0</v>
      </c>
      <c r="Q98" s="329">
        <f t="shared" si="9"/>
        <v>0</v>
      </c>
      <c r="R98" s="39"/>
      <c r="S98" s="39"/>
      <c r="T98" s="39"/>
    </row>
    <row r="99" spans="1:20" ht="11.25" outlineLevel="3" x14ac:dyDescent="0.2">
      <c r="A99" s="58"/>
      <c r="B99" s="59"/>
      <c r="C99" s="323">
        <v>77</v>
      </c>
      <c r="D99" s="324" t="s">
        <v>117</v>
      </c>
      <c r="E99" s="325" t="s">
        <v>346</v>
      </c>
      <c r="F99" s="326" t="s">
        <v>347</v>
      </c>
      <c r="G99" s="324" t="s">
        <v>67</v>
      </c>
      <c r="H99" s="327">
        <v>10</v>
      </c>
      <c r="I99" s="328"/>
      <c r="J99" s="329">
        <f t="shared" si="5"/>
        <v>0</v>
      </c>
      <c r="K99" s="327"/>
      <c r="L99" s="327">
        <f t="shared" si="6"/>
        <v>0</v>
      </c>
      <c r="M99" s="327"/>
      <c r="N99" s="327">
        <f t="shared" si="7"/>
        <v>0</v>
      </c>
      <c r="O99" s="329">
        <v>21</v>
      </c>
      <c r="P99" s="329">
        <f t="shared" si="8"/>
        <v>0</v>
      </c>
      <c r="Q99" s="329">
        <f t="shared" si="9"/>
        <v>0</v>
      </c>
      <c r="R99" s="39"/>
      <c r="S99" s="39"/>
      <c r="T99" s="39"/>
    </row>
    <row r="100" spans="1:20" ht="11.25" outlineLevel="3" x14ac:dyDescent="0.2">
      <c r="A100" s="58"/>
      <c r="B100" s="59"/>
      <c r="C100" s="323">
        <v>78</v>
      </c>
      <c r="D100" s="324" t="s">
        <v>117</v>
      </c>
      <c r="E100" s="325" t="s">
        <v>348</v>
      </c>
      <c r="F100" s="326" t="s">
        <v>349</v>
      </c>
      <c r="G100" s="324" t="s">
        <v>67</v>
      </c>
      <c r="H100" s="327">
        <v>20</v>
      </c>
      <c r="I100" s="328"/>
      <c r="J100" s="329">
        <f t="shared" si="5"/>
        <v>0</v>
      </c>
      <c r="K100" s="327"/>
      <c r="L100" s="327">
        <f t="shared" si="6"/>
        <v>0</v>
      </c>
      <c r="M100" s="327"/>
      <c r="N100" s="327">
        <f t="shared" si="7"/>
        <v>0</v>
      </c>
      <c r="O100" s="329">
        <v>21</v>
      </c>
      <c r="P100" s="329">
        <f t="shared" si="8"/>
        <v>0</v>
      </c>
      <c r="Q100" s="329">
        <f t="shared" si="9"/>
        <v>0</v>
      </c>
      <c r="R100" s="39"/>
      <c r="S100" s="39"/>
      <c r="T100" s="39"/>
    </row>
    <row r="101" spans="1:20" ht="11.25" outlineLevel="3" x14ac:dyDescent="0.2">
      <c r="A101" s="58"/>
      <c r="B101" s="59"/>
      <c r="C101" s="323">
        <v>79</v>
      </c>
      <c r="D101" s="324" t="s">
        <v>117</v>
      </c>
      <c r="E101" s="325" t="s">
        <v>350</v>
      </c>
      <c r="F101" s="326" t="s">
        <v>351</v>
      </c>
      <c r="G101" s="324" t="s">
        <v>67</v>
      </c>
      <c r="H101" s="327">
        <v>20</v>
      </c>
      <c r="I101" s="328"/>
      <c r="J101" s="329">
        <f t="shared" si="5"/>
        <v>0</v>
      </c>
      <c r="K101" s="327"/>
      <c r="L101" s="327">
        <f t="shared" si="6"/>
        <v>0</v>
      </c>
      <c r="M101" s="327"/>
      <c r="N101" s="327">
        <f t="shared" si="7"/>
        <v>0</v>
      </c>
      <c r="O101" s="329">
        <v>21</v>
      </c>
      <c r="P101" s="329">
        <f t="shared" si="8"/>
        <v>0</v>
      </c>
      <c r="Q101" s="329">
        <f t="shared" si="9"/>
        <v>0</v>
      </c>
      <c r="R101" s="39"/>
      <c r="S101" s="39"/>
      <c r="T101" s="39"/>
    </row>
    <row r="102" spans="1:20" ht="22.5" outlineLevel="3" x14ac:dyDescent="0.2">
      <c r="A102" s="58"/>
      <c r="B102" s="59"/>
      <c r="C102" s="323">
        <v>80</v>
      </c>
      <c r="D102" s="324" t="s">
        <v>117</v>
      </c>
      <c r="E102" s="325" t="s">
        <v>352</v>
      </c>
      <c r="F102" s="326" t="s">
        <v>353</v>
      </c>
      <c r="G102" s="324" t="s">
        <v>67</v>
      </c>
      <c r="H102" s="327">
        <v>40</v>
      </c>
      <c r="I102" s="328"/>
      <c r="J102" s="329">
        <f t="shared" si="5"/>
        <v>0</v>
      </c>
      <c r="K102" s="327"/>
      <c r="L102" s="327">
        <f t="shared" si="6"/>
        <v>0</v>
      </c>
      <c r="M102" s="327"/>
      <c r="N102" s="327">
        <f t="shared" si="7"/>
        <v>0</v>
      </c>
      <c r="O102" s="329">
        <v>21</v>
      </c>
      <c r="P102" s="329">
        <f t="shared" si="8"/>
        <v>0</v>
      </c>
      <c r="Q102" s="329">
        <f t="shared" si="9"/>
        <v>0</v>
      </c>
      <c r="R102" s="39"/>
      <c r="S102" s="39"/>
      <c r="T102" s="39"/>
    </row>
    <row r="103" spans="1:20" ht="11.25" outlineLevel="3" x14ac:dyDescent="0.2">
      <c r="A103" s="58"/>
      <c r="B103" s="59"/>
      <c r="C103" s="323">
        <v>81</v>
      </c>
      <c r="D103" s="324" t="s">
        <v>117</v>
      </c>
      <c r="E103" s="325" t="s">
        <v>4554</v>
      </c>
      <c r="F103" s="326" t="s">
        <v>4591</v>
      </c>
      <c r="G103" s="324" t="s">
        <v>67</v>
      </c>
      <c r="H103" s="327">
        <v>1</v>
      </c>
      <c r="I103" s="328"/>
      <c r="J103" s="329">
        <f t="shared" si="5"/>
        <v>0</v>
      </c>
      <c r="K103" s="327"/>
      <c r="L103" s="327">
        <f t="shared" si="6"/>
        <v>0</v>
      </c>
      <c r="M103" s="327"/>
      <c r="N103" s="327">
        <f t="shared" si="7"/>
        <v>0</v>
      </c>
      <c r="O103" s="329">
        <v>21</v>
      </c>
      <c r="P103" s="329">
        <f t="shared" si="8"/>
        <v>0</v>
      </c>
      <c r="Q103" s="329">
        <f t="shared" si="9"/>
        <v>0</v>
      </c>
      <c r="R103" s="39"/>
      <c r="S103" s="39"/>
      <c r="T103" s="39"/>
    </row>
    <row r="104" spans="1:20" ht="11.25" outlineLevel="3" x14ac:dyDescent="0.2">
      <c r="A104" s="58"/>
      <c r="B104" s="59"/>
      <c r="C104" s="323">
        <v>82</v>
      </c>
      <c r="D104" s="324" t="s">
        <v>117</v>
      </c>
      <c r="E104" s="325" t="s">
        <v>357</v>
      </c>
      <c r="F104" s="326" t="s">
        <v>358</v>
      </c>
      <c r="G104" s="324" t="s">
        <v>67</v>
      </c>
      <c r="H104" s="327">
        <v>10</v>
      </c>
      <c r="I104" s="328"/>
      <c r="J104" s="329">
        <f t="shared" si="5"/>
        <v>0</v>
      </c>
      <c r="K104" s="327"/>
      <c r="L104" s="327">
        <f t="shared" si="6"/>
        <v>0</v>
      </c>
      <c r="M104" s="327"/>
      <c r="N104" s="327">
        <f t="shared" si="7"/>
        <v>0</v>
      </c>
      <c r="O104" s="329">
        <v>21</v>
      </c>
      <c r="P104" s="329">
        <f t="shared" si="8"/>
        <v>0</v>
      </c>
      <c r="Q104" s="329">
        <f t="shared" si="9"/>
        <v>0</v>
      </c>
      <c r="R104" s="39"/>
      <c r="S104" s="39"/>
      <c r="T104" s="39"/>
    </row>
    <row r="105" spans="1:20" ht="11.25" outlineLevel="3" x14ac:dyDescent="0.2">
      <c r="A105" s="58"/>
      <c r="B105" s="59"/>
      <c r="C105" s="323">
        <v>83</v>
      </c>
      <c r="D105" s="324" t="s">
        <v>117</v>
      </c>
      <c r="E105" s="325" t="s">
        <v>4592</v>
      </c>
      <c r="F105" s="326" t="s">
        <v>4593</v>
      </c>
      <c r="G105" s="324" t="s">
        <v>85</v>
      </c>
      <c r="H105" s="327">
        <v>50</v>
      </c>
      <c r="I105" s="328"/>
      <c r="J105" s="329">
        <f t="shared" si="5"/>
        <v>0</v>
      </c>
      <c r="K105" s="327"/>
      <c r="L105" s="327">
        <f t="shared" si="6"/>
        <v>0</v>
      </c>
      <c r="M105" s="327"/>
      <c r="N105" s="327">
        <f t="shared" si="7"/>
        <v>0</v>
      </c>
      <c r="O105" s="329">
        <v>21</v>
      </c>
      <c r="P105" s="329">
        <f t="shared" si="8"/>
        <v>0</v>
      </c>
      <c r="Q105" s="329">
        <f t="shared" si="9"/>
        <v>0</v>
      </c>
      <c r="R105" s="39"/>
      <c r="S105" s="39"/>
      <c r="T105" s="39"/>
    </row>
    <row r="106" spans="1:20" ht="11.25" outlineLevel="3" x14ac:dyDescent="0.2">
      <c r="A106" s="58"/>
      <c r="B106" s="59"/>
      <c r="C106" s="323">
        <v>84</v>
      </c>
      <c r="D106" s="324" t="s">
        <v>117</v>
      </c>
      <c r="E106" s="325" t="s">
        <v>4592</v>
      </c>
      <c r="F106" s="326" t="s">
        <v>4594</v>
      </c>
      <c r="G106" s="324" t="s">
        <v>85</v>
      </c>
      <c r="H106" s="327">
        <v>50</v>
      </c>
      <c r="I106" s="328"/>
      <c r="J106" s="329">
        <f t="shared" si="5"/>
        <v>0</v>
      </c>
      <c r="K106" s="327"/>
      <c r="L106" s="327">
        <f t="shared" si="6"/>
        <v>0</v>
      </c>
      <c r="M106" s="327"/>
      <c r="N106" s="327">
        <f t="shared" si="7"/>
        <v>0</v>
      </c>
      <c r="O106" s="329">
        <v>21</v>
      </c>
      <c r="P106" s="329">
        <f t="shared" si="8"/>
        <v>0</v>
      </c>
      <c r="Q106" s="329">
        <f t="shared" si="9"/>
        <v>0</v>
      </c>
      <c r="R106" s="39"/>
      <c r="S106" s="39"/>
      <c r="T106" s="39"/>
    </row>
    <row r="107" spans="1:20" ht="11.25" outlineLevel="3" x14ac:dyDescent="0.2">
      <c r="A107" s="58"/>
      <c r="B107" s="59"/>
      <c r="C107" s="323">
        <v>85</v>
      </c>
      <c r="D107" s="324" t="s">
        <v>117</v>
      </c>
      <c r="E107" s="325" t="s">
        <v>360</v>
      </c>
      <c r="F107" s="326" t="s">
        <v>361</v>
      </c>
      <c r="G107" s="324" t="s">
        <v>67</v>
      </c>
      <c r="H107" s="327">
        <v>100</v>
      </c>
      <c r="I107" s="328"/>
      <c r="J107" s="329">
        <f t="shared" si="5"/>
        <v>0</v>
      </c>
      <c r="K107" s="327"/>
      <c r="L107" s="327">
        <f t="shared" si="6"/>
        <v>0</v>
      </c>
      <c r="M107" s="327"/>
      <c r="N107" s="327">
        <f t="shared" si="7"/>
        <v>0</v>
      </c>
      <c r="O107" s="329">
        <v>21</v>
      </c>
      <c r="P107" s="329">
        <f t="shared" si="8"/>
        <v>0</v>
      </c>
      <c r="Q107" s="329">
        <f t="shared" si="9"/>
        <v>0</v>
      </c>
      <c r="R107" s="39"/>
      <c r="S107" s="39"/>
      <c r="T107" s="39"/>
    </row>
    <row r="108" spans="1:20" ht="11.25" outlineLevel="3" x14ac:dyDescent="0.2">
      <c r="A108" s="58"/>
      <c r="B108" s="59"/>
      <c r="C108" s="323">
        <v>86</v>
      </c>
      <c r="D108" s="324" t="s">
        <v>117</v>
      </c>
      <c r="E108" s="325" t="s">
        <v>362</v>
      </c>
      <c r="F108" s="326" t="s">
        <v>363</v>
      </c>
      <c r="G108" s="324" t="s">
        <v>67</v>
      </c>
      <c r="H108" s="327">
        <v>50</v>
      </c>
      <c r="I108" s="328"/>
      <c r="J108" s="329">
        <f t="shared" si="5"/>
        <v>0</v>
      </c>
      <c r="K108" s="327"/>
      <c r="L108" s="327">
        <f t="shared" si="6"/>
        <v>0</v>
      </c>
      <c r="M108" s="327"/>
      <c r="N108" s="327">
        <f t="shared" si="7"/>
        <v>0</v>
      </c>
      <c r="O108" s="329">
        <v>21</v>
      </c>
      <c r="P108" s="329">
        <f t="shared" si="8"/>
        <v>0</v>
      </c>
      <c r="Q108" s="329">
        <f t="shared" si="9"/>
        <v>0</v>
      </c>
      <c r="R108" s="39"/>
      <c r="S108" s="39"/>
      <c r="T108" s="39"/>
    </row>
    <row r="109" spans="1:20" ht="11.25" outlineLevel="3" x14ac:dyDescent="0.2">
      <c r="A109" s="58"/>
      <c r="B109" s="59"/>
      <c r="C109" s="323">
        <v>87</v>
      </c>
      <c r="D109" s="324" t="s">
        <v>293</v>
      </c>
      <c r="E109" s="325" t="s">
        <v>4595</v>
      </c>
      <c r="F109" s="326" t="s">
        <v>4596</v>
      </c>
      <c r="G109" s="324" t="s">
        <v>85</v>
      </c>
      <c r="H109" s="327">
        <v>100</v>
      </c>
      <c r="I109" s="328"/>
      <c r="J109" s="329">
        <f t="shared" si="5"/>
        <v>0</v>
      </c>
      <c r="K109" s="327"/>
      <c r="L109" s="327">
        <f t="shared" si="6"/>
        <v>0</v>
      </c>
      <c r="M109" s="327"/>
      <c r="N109" s="327">
        <f t="shared" si="7"/>
        <v>0</v>
      </c>
      <c r="O109" s="329">
        <v>21</v>
      </c>
      <c r="P109" s="329">
        <f t="shared" si="8"/>
        <v>0</v>
      </c>
      <c r="Q109" s="329">
        <f t="shared" si="9"/>
        <v>0</v>
      </c>
      <c r="R109" s="39"/>
      <c r="S109" s="39"/>
      <c r="T109" s="39"/>
    </row>
    <row r="110" spans="1:20" ht="11.25" outlineLevel="3" x14ac:dyDescent="0.2">
      <c r="A110" s="58"/>
      <c r="B110" s="59"/>
      <c r="C110" s="323">
        <v>88</v>
      </c>
      <c r="D110" s="324" t="s">
        <v>293</v>
      </c>
      <c r="E110" s="325" t="s">
        <v>4559</v>
      </c>
      <c r="F110" s="326" t="s">
        <v>364</v>
      </c>
      <c r="G110" s="324" t="s">
        <v>67</v>
      </c>
      <c r="H110" s="327">
        <v>1</v>
      </c>
      <c r="I110" s="328"/>
      <c r="J110" s="329">
        <f t="shared" si="5"/>
        <v>0</v>
      </c>
      <c r="K110" s="327"/>
      <c r="L110" s="327">
        <f t="shared" si="6"/>
        <v>0</v>
      </c>
      <c r="M110" s="327"/>
      <c r="N110" s="327">
        <f t="shared" si="7"/>
        <v>0</v>
      </c>
      <c r="O110" s="329">
        <v>21</v>
      </c>
      <c r="P110" s="329">
        <f t="shared" si="8"/>
        <v>0</v>
      </c>
      <c r="Q110" s="329">
        <f t="shared" si="9"/>
        <v>0</v>
      </c>
      <c r="R110" s="39"/>
      <c r="S110" s="39"/>
      <c r="T110" s="39"/>
    </row>
    <row r="111" spans="1:20" ht="11.25" outlineLevel="3" x14ac:dyDescent="0.2">
      <c r="A111" s="58"/>
      <c r="B111" s="59"/>
      <c r="C111" s="323">
        <v>89</v>
      </c>
      <c r="D111" s="324" t="s">
        <v>293</v>
      </c>
      <c r="E111" s="325" t="s">
        <v>365</v>
      </c>
      <c r="F111" s="326" t="s">
        <v>366</v>
      </c>
      <c r="G111" s="324" t="s">
        <v>67</v>
      </c>
      <c r="H111" s="327">
        <v>5</v>
      </c>
      <c r="I111" s="328"/>
      <c r="J111" s="329">
        <f t="shared" si="5"/>
        <v>0</v>
      </c>
      <c r="K111" s="327"/>
      <c r="L111" s="327">
        <f t="shared" si="6"/>
        <v>0</v>
      </c>
      <c r="M111" s="327"/>
      <c r="N111" s="327">
        <f t="shared" si="7"/>
        <v>0</v>
      </c>
      <c r="O111" s="329">
        <v>21</v>
      </c>
      <c r="P111" s="329">
        <f t="shared" si="8"/>
        <v>0</v>
      </c>
      <c r="Q111" s="329">
        <f t="shared" si="9"/>
        <v>0</v>
      </c>
      <c r="R111" s="39"/>
      <c r="S111" s="39"/>
      <c r="T111" s="39"/>
    </row>
    <row r="112" spans="1:20" ht="11.25" outlineLevel="3" x14ac:dyDescent="0.2">
      <c r="A112" s="58"/>
      <c r="B112" s="59"/>
      <c r="C112" s="323">
        <v>90</v>
      </c>
      <c r="D112" s="324" t="s">
        <v>293</v>
      </c>
      <c r="E112" s="325" t="s">
        <v>367</v>
      </c>
      <c r="F112" s="326" t="s">
        <v>368</v>
      </c>
      <c r="G112" s="324" t="s">
        <v>67</v>
      </c>
      <c r="H112" s="327">
        <v>7</v>
      </c>
      <c r="I112" s="328"/>
      <c r="J112" s="329">
        <f t="shared" si="5"/>
        <v>0</v>
      </c>
      <c r="K112" s="327"/>
      <c r="L112" s="327">
        <f t="shared" si="6"/>
        <v>0</v>
      </c>
      <c r="M112" s="327"/>
      <c r="N112" s="327">
        <f t="shared" si="7"/>
        <v>0</v>
      </c>
      <c r="O112" s="329">
        <v>21</v>
      </c>
      <c r="P112" s="329">
        <f t="shared" si="8"/>
        <v>0</v>
      </c>
      <c r="Q112" s="329">
        <f t="shared" si="9"/>
        <v>0</v>
      </c>
      <c r="R112" s="39"/>
      <c r="S112" s="39"/>
      <c r="T112" s="39"/>
    </row>
    <row r="113" spans="1:20" ht="11.25" outlineLevel="3" x14ac:dyDescent="0.2">
      <c r="A113" s="58"/>
      <c r="B113" s="59"/>
      <c r="C113" s="323">
        <v>91</v>
      </c>
      <c r="D113" s="324" t="s">
        <v>293</v>
      </c>
      <c r="E113" s="325" t="s">
        <v>369</v>
      </c>
      <c r="F113" s="326" t="s">
        <v>4597</v>
      </c>
      <c r="G113" s="324" t="s">
        <v>67</v>
      </c>
      <c r="H113" s="327">
        <v>5</v>
      </c>
      <c r="I113" s="328"/>
      <c r="J113" s="329">
        <f t="shared" si="5"/>
        <v>0</v>
      </c>
      <c r="K113" s="327"/>
      <c r="L113" s="327">
        <f t="shared" si="6"/>
        <v>0</v>
      </c>
      <c r="M113" s="327"/>
      <c r="N113" s="327">
        <f t="shared" si="7"/>
        <v>0</v>
      </c>
      <c r="O113" s="329">
        <v>21</v>
      </c>
      <c r="P113" s="329">
        <f t="shared" si="8"/>
        <v>0</v>
      </c>
      <c r="Q113" s="329">
        <f t="shared" si="9"/>
        <v>0</v>
      </c>
      <c r="R113" s="39"/>
      <c r="S113" s="39"/>
      <c r="T113" s="39"/>
    </row>
    <row r="114" spans="1:20" ht="11.25" outlineLevel="3" x14ac:dyDescent="0.2">
      <c r="A114" s="58"/>
      <c r="B114" s="59"/>
      <c r="C114" s="323">
        <v>92</v>
      </c>
      <c r="D114" s="324" t="s">
        <v>293</v>
      </c>
      <c r="E114" s="325" t="s">
        <v>392</v>
      </c>
      <c r="F114" s="326" t="s">
        <v>4598</v>
      </c>
      <c r="G114" s="324" t="s">
        <v>67</v>
      </c>
      <c r="H114" s="327">
        <v>8</v>
      </c>
      <c r="I114" s="328"/>
      <c r="J114" s="329">
        <f t="shared" si="5"/>
        <v>0</v>
      </c>
      <c r="K114" s="327"/>
      <c r="L114" s="327">
        <f t="shared" si="6"/>
        <v>0</v>
      </c>
      <c r="M114" s="327"/>
      <c r="N114" s="327">
        <f t="shared" si="7"/>
        <v>0</v>
      </c>
      <c r="O114" s="329">
        <v>21</v>
      </c>
      <c r="P114" s="329">
        <f t="shared" si="8"/>
        <v>0</v>
      </c>
      <c r="Q114" s="329">
        <f t="shared" si="9"/>
        <v>0</v>
      </c>
      <c r="R114" s="39"/>
      <c r="S114" s="39"/>
      <c r="T114" s="39"/>
    </row>
    <row r="115" spans="1:20" ht="11.25" outlineLevel="3" x14ac:dyDescent="0.2">
      <c r="A115" s="58"/>
      <c r="B115" s="59"/>
      <c r="C115" s="323">
        <v>93</v>
      </c>
      <c r="D115" s="324" t="s">
        <v>293</v>
      </c>
      <c r="E115" s="325" t="s">
        <v>370</v>
      </c>
      <c r="F115" s="326" t="s">
        <v>4560</v>
      </c>
      <c r="G115" s="324" t="s">
        <v>214</v>
      </c>
      <c r="H115" s="327">
        <v>160</v>
      </c>
      <c r="I115" s="328"/>
      <c r="J115" s="329">
        <f t="shared" si="5"/>
        <v>0</v>
      </c>
      <c r="K115" s="327"/>
      <c r="L115" s="327">
        <f t="shared" si="6"/>
        <v>0</v>
      </c>
      <c r="M115" s="327"/>
      <c r="N115" s="327">
        <f t="shared" si="7"/>
        <v>0</v>
      </c>
      <c r="O115" s="329">
        <v>21</v>
      </c>
      <c r="P115" s="329">
        <f t="shared" si="8"/>
        <v>0</v>
      </c>
      <c r="Q115" s="329">
        <f t="shared" si="9"/>
        <v>0</v>
      </c>
      <c r="R115" s="39"/>
      <c r="S115" s="39"/>
      <c r="T115" s="39"/>
    </row>
    <row r="116" spans="1:20" ht="11.25" outlineLevel="3" x14ac:dyDescent="0.2">
      <c r="A116" s="58"/>
      <c r="B116" s="59"/>
      <c r="C116" s="323">
        <v>94</v>
      </c>
      <c r="D116" s="324" t="s">
        <v>293</v>
      </c>
      <c r="E116" s="325" t="s">
        <v>370</v>
      </c>
      <c r="F116" s="326" t="s">
        <v>371</v>
      </c>
      <c r="G116" s="324" t="s">
        <v>214</v>
      </c>
      <c r="H116" s="327">
        <v>16</v>
      </c>
      <c r="I116" s="328"/>
      <c r="J116" s="329">
        <f t="shared" si="5"/>
        <v>0</v>
      </c>
      <c r="K116" s="327"/>
      <c r="L116" s="327">
        <f t="shared" si="6"/>
        <v>0</v>
      </c>
      <c r="M116" s="327"/>
      <c r="N116" s="327">
        <f t="shared" si="7"/>
        <v>0</v>
      </c>
      <c r="O116" s="329">
        <v>21</v>
      </c>
      <c r="P116" s="329">
        <f t="shared" si="8"/>
        <v>0</v>
      </c>
      <c r="Q116" s="329">
        <f t="shared" si="9"/>
        <v>0</v>
      </c>
      <c r="R116" s="39"/>
      <c r="S116" s="39"/>
      <c r="T116" s="39"/>
    </row>
    <row r="117" spans="1:20" ht="11.25" outlineLevel="3" x14ac:dyDescent="0.2">
      <c r="A117" s="58"/>
      <c r="B117" s="59"/>
      <c r="C117" s="323">
        <v>95</v>
      </c>
      <c r="D117" s="324" t="s">
        <v>293</v>
      </c>
      <c r="E117" s="325" t="s">
        <v>769</v>
      </c>
      <c r="F117" s="326" t="s">
        <v>372</v>
      </c>
      <c r="G117" s="324" t="s">
        <v>84</v>
      </c>
      <c r="H117" s="327">
        <v>1</v>
      </c>
      <c r="I117" s="328"/>
      <c r="J117" s="329">
        <f t="shared" si="5"/>
        <v>0</v>
      </c>
      <c r="K117" s="327"/>
      <c r="L117" s="327">
        <f t="shared" si="6"/>
        <v>0</v>
      </c>
      <c r="M117" s="327"/>
      <c r="N117" s="327">
        <f t="shared" si="7"/>
        <v>0</v>
      </c>
      <c r="O117" s="329">
        <v>21</v>
      </c>
      <c r="P117" s="329">
        <f t="shared" si="8"/>
        <v>0</v>
      </c>
      <c r="Q117" s="329">
        <f t="shared" si="9"/>
        <v>0</v>
      </c>
      <c r="R117" s="39"/>
      <c r="S117" s="39"/>
      <c r="T117" s="39"/>
    </row>
    <row r="118" spans="1:20" ht="11.25" outlineLevel="3" x14ac:dyDescent="0.2">
      <c r="A118" s="58"/>
      <c r="B118" s="59"/>
      <c r="C118" s="323">
        <v>96</v>
      </c>
      <c r="D118" s="324" t="s">
        <v>293</v>
      </c>
      <c r="E118" s="325" t="s">
        <v>373</v>
      </c>
      <c r="F118" s="326" t="s">
        <v>374</v>
      </c>
      <c r="G118" s="324" t="s">
        <v>214</v>
      </c>
      <c r="H118" s="327">
        <v>16</v>
      </c>
      <c r="I118" s="328"/>
      <c r="J118" s="329">
        <f t="shared" si="5"/>
        <v>0</v>
      </c>
      <c r="K118" s="327"/>
      <c r="L118" s="327">
        <f t="shared" si="6"/>
        <v>0</v>
      </c>
      <c r="M118" s="327"/>
      <c r="N118" s="327">
        <f t="shared" si="7"/>
        <v>0</v>
      </c>
      <c r="O118" s="329">
        <v>21</v>
      </c>
      <c r="P118" s="329">
        <f t="shared" si="8"/>
        <v>0</v>
      </c>
      <c r="Q118" s="329">
        <f t="shared" si="9"/>
        <v>0</v>
      </c>
      <c r="R118" s="39"/>
      <c r="S118" s="39"/>
      <c r="T118" s="39"/>
    </row>
    <row r="119" spans="1:20" ht="11.25" outlineLevel="3" x14ac:dyDescent="0.2">
      <c r="A119" s="58"/>
      <c r="B119" s="59"/>
      <c r="C119" s="323">
        <v>97</v>
      </c>
      <c r="D119" s="324" t="s">
        <v>293</v>
      </c>
      <c r="E119" s="325" t="s">
        <v>4561</v>
      </c>
      <c r="F119" s="326" t="s">
        <v>438</v>
      </c>
      <c r="G119" s="324" t="s">
        <v>214</v>
      </c>
      <c r="H119" s="327">
        <v>16</v>
      </c>
      <c r="I119" s="328"/>
      <c r="J119" s="329">
        <f t="shared" si="5"/>
        <v>0</v>
      </c>
      <c r="K119" s="327"/>
      <c r="L119" s="327">
        <f t="shared" si="6"/>
        <v>0</v>
      </c>
      <c r="M119" s="327"/>
      <c r="N119" s="327">
        <f t="shared" si="7"/>
        <v>0</v>
      </c>
      <c r="O119" s="329">
        <v>21</v>
      </c>
      <c r="P119" s="329">
        <f t="shared" si="8"/>
        <v>0</v>
      </c>
      <c r="Q119" s="329">
        <f t="shared" si="9"/>
        <v>0</v>
      </c>
      <c r="R119" s="39"/>
      <c r="S119" s="39"/>
      <c r="T119" s="39"/>
    </row>
    <row r="120" spans="1:20" ht="11.25" outlineLevel="3" x14ac:dyDescent="0.2">
      <c r="A120" s="58"/>
      <c r="B120" s="59"/>
      <c r="C120" s="323">
        <v>98</v>
      </c>
      <c r="D120" s="324" t="s">
        <v>293</v>
      </c>
      <c r="E120" s="325" t="s">
        <v>375</v>
      </c>
      <c r="F120" s="326" t="s">
        <v>376</v>
      </c>
      <c r="G120" s="324" t="s">
        <v>214</v>
      </c>
      <c r="H120" s="327">
        <v>16</v>
      </c>
      <c r="I120" s="328"/>
      <c r="J120" s="329">
        <f t="shared" si="5"/>
        <v>0</v>
      </c>
      <c r="K120" s="327"/>
      <c r="L120" s="327">
        <f t="shared" si="6"/>
        <v>0</v>
      </c>
      <c r="M120" s="327"/>
      <c r="N120" s="327">
        <f t="shared" si="7"/>
        <v>0</v>
      </c>
      <c r="O120" s="329">
        <v>21</v>
      </c>
      <c r="P120" s="329">
        <f t="shared" si="8"/>
        <v>0</v>
      </c>
      <c r="Q120" s="329">
        <f t="shared" si="9"/>
        <v>0</v>
      </c>
      <c r="R120" s="39"/>
      <c r="S120" s="39"/>
      <c r="T120" s="39"/>
    </row>
    <row r="121" spans="1:20" outlineLevel="3" x14ac:dyDescent="0.15">
      <c r="B121" s="36"/>
      <c r="C121" s="36"/>
      <c r="D121" s="36"/>
      <c r="E121" s="36"/>
      <c r="F121" s="36"/>
      <c r="G121" s="36"/>
      <c r="H121" s="36"/>
      <c r="I121" s="39"/>
      <c r="J121" s="39"/>
      <c r="K121" s="36"/>
      <c r="L121" s="36"/>
      <c r="M121" s="36"/>
      <c r="N121" s="36"/>
      <c r="O121" s="36"/>
      <c r="P121" s="39"/>
      <c r="Q121" s="39"/>
    </row>
    <row r="122" spans="1:20" outlineLevel="1" x14ac:dyDescent="0.15"/>
  </sheetData>
  <pageMargins left="0.7" right="0.7" top="0.78749999999999998" bottom="0.78749999999999998"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58"/>
  <sheetViews>
    <sheetView topLeftCell="C1" zoomScaleNormal="100" workbookViewId="0">
      <selection activeCell="S19" sqref="S19"/>
    </sheetView>
  </sheetViews>
  <sheetFormatPr defaultColWidth="9.140625" defaultRowHeight="8.25" outlineLevelRow="4" x14ac:dyDescent="0.15"/>
  <cols>
    <col min="1" max="1" width="28.7109375" style="296" hidden="1" customWidth="1"/>
    <col min="2" max="2" width="3.7109375" style="296" hidden="1" customWidth="1"/>
    <col min="3" max="3" width="5.7109375" style="296" customWidth="1"/>
    <col min="4" max="4" width="4.7109375" style="296" customWidth="1"/>
    <col min="5" max="5" width="14.7109375" style="296" customWidth="1"/>
    <col min="6" max="6" width="72.7109375" style="296" customWidth="1"/>
    <col min="7" max="7" width="4.7109375" style="296" customWidth="1"/>
    <col min="8" max="8" width="14.7109375" style="296" customWidth="1"/>
    <col min="9" max="9" width="12.7109375" style="296" customWidth="1"/>
    <col min="10" max="10" width="15.7109375" style="296" customWidth="1"/>
    <col min="11" max="11" width="11.7109375" style="296" hidden="1" customWidth="1"/>
    <col min="12" max="12" width="14.7109375" style="296" hidden="1" customWidth="1"/>
    <col min="13" max="13" width="11.7109375" style="296" hidden="1" customWidth="1"/>
    <col min="14" max="14" width="14.7109375" style="296" hidden="1" customWidth="1"/>
    <col min="15" max="15" width="9.7109375" style="296" hidden="1" customWidth="1"/>
    <col min="16" max="16" width="14.7109375" style="296" hidden="1" customWidth="1"/>
    <col min="17" max="17" width="15.7109375" style="296" hidden="1" customWidth="1"/>
    <col min="18" max="18" width="38.7109375" style="296" customWidth="1"/>
    <col min="19" max="22" width="9.140625" style="296"/>
    <col min="23" max="23" width="5.5703125" style="296" customWidth="1"/>
    <col min="24" max="16384" width="9.140625" style="296"/>
  </cols>
  <sheetData>
    <row r="1" spans="1:22" ht="15.75" x14ac:dyDescent="0.15">
      <c r="F1" s="34" t="s">
        <v>4441</v>
      </c>
    </row>
    <row r="2" spans="1:22" ht="15.75" x14ac:dyDescent="0.15">
      <c r="B2" s="297"/>
      <c r="C2" s="297"/>
      <c r="D2" s="298"/>
      <c r="E2" s="298"/>
      <c r="F2" s="34" t="s">
        <v>31</v>
      </c>
      <c r="G2" s="298"/>
      <c r="H2" s="299"/>
      <c r="I2" s="300"/>
      <c r="J2" s="301"/>
      <c r="K2" s="299"/>
      <c r="L2" s="299"/>
      <c r="M2" s="299"/>
      <c r="N2" s="299"/>
      <c r="O2" s="301"/>
      <c r="P2" s="301"/>
      <c r="Q2" s="301"/>
      <c r="S2" s="35"/>
      <c r="V2" s="302"/>
    </row>
    <row r="3" spans="1:22" ht="7.5" customHeight="1" x14ac:dyDescent="0.15">
      <c r="A3" s="36"/>
      <c r="B3" s="37"/>
      <c r="C3" s="297"/>
      <c r="D3" s="38"/>
      <c r="E3" s="298"/>
      <c r="F3" s="298"/>
      <c r="G3" s="298"/>
      <c r="H3" s="299"/>
      <c r="I3" s="300"/>
      <c r="J3" s="301"/>
      <c r="K3" s="303"/>
      <c r="L3" s="303"/>
      <c r="M3" s="303"/>
      <c r="N3" s="303"/>
      <c r="O3" s="304"/>
      <c r="P3" s="304"/>
      <c r="Q3" s="304"/>
      <c r="R3" s="39"/>
    </row>
    <row r="4" spans="1:22" ht="11.25" x14ac:dyDescent="0.2">
      <c r="A4" s="40"/>
      <c r="B4" s="41"/>
      <c r="C4" s="41" t="s">
        <v>32</v>
      </c>
      <c r="D4" s="42" t="s">
        <v>33</v>
      </c>
      <c r="E4" s="42" t="s">
        <v>34</v>
      </c>
      <c r="F4" s="42" t="s">
        <v>35</v>
      </c>
      <c r="G4" s="42" t="s">
        <v>36</v>
      </c>
      <c r="H4" s="305" t="s">
        <v>37</v>
      </c>
      <c r="I4" s="306" t="s">
        <v>38</v>
      </c>
      <c r="J4" s="307" t="s">
        <v>39</v>
      </c>
      <c r="K4" s="305" t="s">
        <v>40</v>
      </c>
      <c r="L4" s="305" t="s">
        <v>41</v>
      </c>
      <c r="M4" s="305" t="s">
        <v>42</v>
      </c>
      <c r="N4" s="305" t="s">
        <v>43</v>
      </c>
      <c r="O4" s="307" t="s">
        <v>44</v>
      </c>
      <c r="P4" s="307" t="s">
        <v>45</v>
      </c>
      <c r="Q4" s="307" t="s">
        <v>46</v>
      </c>
      <c r="R4" s="36"/>
      <c r="S4" s="39"/>
    </row>
    <row r="5" spans="1:22" ht="7.5" customHeight="1" x14ac:dyDescent="0.15">
      <c r="B5" s="297"/>
      <c r="C5" s="297"/>
      <c r="D5" s="298"/>
      <c r="E5" s="298"/>
      <c r="F5" s="298"/>
      <c r="G5" s="298"/>
      <c r="H5" s="299"/>
      <c r="I5" s="300"/>
      <c r="J5" s="301"/>
      <c r="K5" s="299"/>
      <c r="L5" s="299"/>
      <c r="M5" s="299"/>
      <c r="N5" s="299"/>
      <c r="O5" s="301"/>
      <c r="P5" s="301"/>
      <c r="Q5" s="301"/>
      <c r="R5" s="39"/>
    </row>
    <row r="6" spans="1:22" ht="12" x14ac:dyDescent="0.2">
      <c r="A6" s="43" t="s">
        <v>578</v>
      </c>
      <c r="B6" s="44">
        <v>1</v>
      </c>
      <c r="C6" s="45"/>
      <c r="D6" s="46" t="s">
        <v>47</v>
      </c>
      <c r="E6" s="46"/>
      <c r="F6" s="47" t="s">
        <v>578</v>
      </c>
      <c r="G6" s="46"/>
      <c r="H6" s="308"/>
      <c r="I6" s="309"/>
      <c r="J6" s="310">
        <f>SUBTOTAL(9,J7:J58)</f>
        <v>0</v>
      </c>
      <c r="K6" s="308"/>
      <c r="L6" s="311">
        <f>SUBTOTAL(9,L7:L58)</f>
        <v>0.46960000000000002</v>
      </c>
      <c r="M6" s="308"/>
      <c r="N6" s="311">
        <f>SUBTOTAL(9,N7:N58)</f>
        <v>6.3E-2</v>
      </c>
      <c r="O6" s="312"/>
      <c r="P6" s="310">
        <f>SUBTOTAL(9,P7:P58)</f>
        <v>0</v>
      </c>
      <c r="Q6" s="310">
        <f>SUBTOTAL(9,Q7:Q58)</f>
        <v>0</v>
      </c>
      <c r="R6" s="36"/>
      <c r="S6" s="39"/>
      <c r="T6" s="39"/>
    </row>
    <row r="7" spans="1:22" ht="12" outlineLevel="1" x14ac:dyDescent="0.2">
      <c r="A7" s="48" t="s">
        <v>4599</v>
      </c>
      <c r="B7" s="49">
        <v>2</v>
      </c>
      <c r="C7" s="50"/>
      <c r="D7" s="51" t="s">
        <v>48</v>
      </c>
      <c r="E7" s="51"/>
      <c r="F7" s="52" t="s">
        <v>4600</v>
      </c>
      <c r="G7" s="51"/>
      <c r="H7" s="313"/>
      <c r="I7" s="314"/>
      <c r="J7" s="315">
        <f>SUBTOTAL(9,J8:J57)</f>
        <v>0</v>
      </c>
      <c r="K7" s="313"/>
      <c r="L7" s="316">
        <f>SUBTOTAL(9,L8:L57)</f>
        <v>0.46960000000000002</v>
      </c>
      <c r="M7" s="313"/>
      <c r="N7" s="316">
        <f>SUBTOTAL(9,N8:N57)</f>
        <v>6.3E-2</v>
      </c>
      <c r="O7" s="317"/>
      <c r="P7" s="315">
        <f>SUBTOTAL(9,P8:P57)</f>
        <v>0</v>
      </c>
      <c r="Q7" s="315">
        <f>SUBTOTAL(9,Q8:Q57)</f>
        <v>0</v>
      </c>
      <c r="R7" s="36"/>
      <c r="S7" s="39"/>
      <c r="T7" s="39"/>
    </row>
    <row r="8" spans="1:22" ht="11.25" outlineLevel="2" x14ac:dyDescent="0.2">
      <c r="A8" s="53" t="s">
        <v>4601</v>
      </c>
      <c r="B8" s="54">
        <v>3</v>
      </c>
      <c r="C8" s="55"/>
      <c r="D8" s="56" t="s">
        <v>49</v>
      </c>
      <c r="E8" s="56"/>
      <c r="F8" s="57" t="s">
        <v>4445</v>
      </c>
      <c r="G8" s="56"/>
      <c r="H8" s="318"/>
      <c r="I8" s="319"/>
      <c r="J8" s="320">
        <f>SUBTOTAL(9,J9:J10)</f>
        <v>0</v>
      </c>
      <c r="K8" s="318"/>
      <c r="L8" s="321">
        <f>SUBTOTAL(9,L9:L10)</f>
        <v>5.6000000000000001E-2</v>
      </c>
      <c r="M8" s="318"/>
      <c r="N8" s="321">
        <f>SUBTOTAL(9,N9:N10)</f>
        <v>0</v>
      </c>
      <c r="O8" s="322"/>
      <c r="P8" s="320">
        <f>SUBTOTAL(9,P9:P10)</f>
        <v>0</v>
      </c>
      <c r="Q8" s="320">
        <f>SUBTOTAL(9,Q9:Q10)</f>
        <v>0</v>
      </c>
      <c r="R8" s="36"/>
      <c r="S8" s="39"/>
      <c r="T8" s="39"/>
    </row>
    <row r="9" spans="1:22" ht="11.25" outlineLevel="3" x14ac:dyDescent="0.2">
      <c r="A9" s="58"/>
      <c r="B9" s="59"/>
      <c r="C9" s="323">
        <v>1</v>
      </c>
      <c r="D9" s="324" t="s">
        <v>50</v>
      </c>
      <c r="E9" s="325" t="s">
        <v>582</v>
      </c>
      <c r="F9" s="326" t="s">
        <v>583</v>
      </c>
      <c r="G9" s="324" t="s">
        <v>66</v>
      </c>
      <c r="H9" s="327">
        <v>1</v>
      </c>
      <c r="I9" s="328"/>
      <c r="J9" s="329">
        <f>H9*I9</f>
        <v>0</v>
      </c>
      <c r="K9" s="327">
        <v>5.6000000000000001E-2</v>
      </c>
      <c r="L9" s="327">
        <f>H9*K9</f>
        <v>5.6000000000000001E-2</v>
      </c>
      <c r="M9" s="327"/>
      <c r="N9" s="327">
        <f>H9*M9</f>
        <v>0</v>
      </c>
      <c r="O9" s="329">
        <v>21</v>
      </c>
      <c r="P9" s="329">
        <f>J9*(O9/100)</f>
        <v>0</v>
      </c>
      <c r="Q9" s="329">
        <f>J9+P9</f>
        <v>0</v>
      </c>
      <c r="R9" s="39"/>
      <c r="S9" s="39"/>
      <c r="T9" s="39"/>
    </row>
    <row r="10" spans="1:22" outlineLevel="3" x14ac:dyDescent="0.15">
      <c r="B10" s="36"/>
      <c r="C10" s="36"/>
      <c r="D10" s="36"/>
      <c r="E10" s="36"/>
      <c r="F10" s="36"/>
      <c r="G10" s="36"/>
      <c r="H10" s="36"/>
      <c r="I10" s="39"/>
      <c r="J10" s="39"/>
      <c r="K10" s="36"/>
      <c r="L10" s="36"/>
      <c r="M10" s="36"/>
      <c r="N10" s="36"/>
      <c r="O10" s="36"/>
      <c r="P10" s="39"/>
      <c r="Q10" s="39"/>
    </row>
    <row r="11" spans="1:22" ht="11.25" outlineLevel="2" x14ac:dyDescent="0.2">
      <c r="A11" s="53" t="s">
        <v>4602</v>
      </c>
      <c r="B11" s="54">
        <v>3</v>
      </c>
      <c r="C11" s="55"/>
      <c r="D11" s="56" t="s">
        <v>49</v>
      </c>
      <c r="E11" s="56"/>
      <c r="F11" s="57" t="s">
        <v>759</v>
      </c>
      <c r="G11" s="56"/>
      <c r="H11" s="318"/>
      <c r="I11" s="319"/>
      <c r="J11" s="320">
        <f>SUBTOTAL(9,J12:J16)</f>
        <v>0</v>
      </c>
      <c r="K11" s="318"/>
      <c r="L11" s="321">
        <f>SUBTOTAL(9,L12:L16)</f>
        <v>0</v>
      </c>
      <c r="M11" s="318"/>
      <c r="N11" s="321">
        <f>SUBTOTAL(9,N12:N16)</f>
        <v>6.3E-2</v>
      </c>
      <c r="O11" s="322"/>
      <c r="P11" s="320">
        <f>SUBTOTAL(9,P12:P16)</f>
        <v>0</v>
      </c>
      <c r="Q11" s="320">
        <f>SUBTOTAL(9,Q12:Q16)</f>
        <v>0</v>
      </c>
      <c r="R11" s="36"/>
      <c r="S11" s="39"/>
      <c r="T11" s="39"/>
    </row>
    <row r="12" spans="1:22" ht="11.25" outlineLevel="3" x14ac:dyDescent="0.2">
      <c r="A12" s="58"/>
      <c r="B12" s="59"/>
      <c r="C12" s="323">
        <v>1</v>
      </c>
      <c r="D12" s="324" t="s">
        <v>50</v>
      </c>
      <c r="E12" s="325" t="s">
        <v>4447</v>
      </c>
      <c r="F12" s="326" t="s">
        <v>4448</v>
      </c>
      <c r="G12" s="324" t="s">
        <v>67</v>
      </c>
      <c r="H12" s="327">
        <v>6</v>
      </c>
      <c r="I12" s="328"/>
      <c r="J12" s="329">
        <f>H12*I12</f>
        <v>0</v>
      </c>
      <c r="K12" s="327"/>
      <c r="L12" s="327">
        <f>H12*K12</f>
        <v>0</v>
      </c>
      <c r="M12" s="327"/>
      <c r="N12" s="327">
        <f>H12*M12</f>
        <v>0</v>
      </c>
      <c r="O12" s="329">
        <v>21</v>
      </c>
      <c r="P12" s="329">
        <f>J12*(O12/100)</f>
        <v>0</v>
      </c>
      <c r="Q12" s="329">
        <f>J12+P12</f>
        <v>0</v>
      </c>
      <c r="R12" s="39"/>
      <c r="S12" s="39"/>
      <c r="T12" s="39"/>
    </row>
    <row r="13" spans="1:22" ht="11.25" outlineLevel="3" x14ac:dyDescent="0.2">
      <c r="A13" s="58"/>
      <c r="B13" s="59"/>
      <c r="C13" s="323">
        <v>2</v>
      </c>
      <c r="D13" s="324" t="s">
        <v>50</v>
      </c>
      <c r="E13" s="325" t="s">
        <v>4449</v>
      </c>
      <c r="F13" s="326" t="s">
        <v>4450</v>
      </c>
      <c r="G13" s="324" t="s">
        <v>67</v>
      </c>
      <c r="H13" s="327">
        <v>3</v>
      </c>
      <c r="I13" s="328"/>
      <c r="J13" s="329">
        <f>H13*I13</f>
        <v>0</v>
      </c>
      <c r="K13" s="327"/>
      <c r="L13" s="327">
        <f>H13*K13</f>
        <v>0</v>
      </c>
      <c r="M13" s="327">
        <v>1E-3</v>
      </c>
      <c r="N13" s="327">
        <f>H13*M13</f>
        <v>3.0000000000000001E-3</v>
      </c>
      <c r="O13" s="329">
        <v>21</v>
      </c>
      <c r="P13" s="329">
        <f>J13*(O13/100)</f>
        <v>0</v>
      </c>
      <c r="Q13" s="329">
        <f>J13+P13</f>
        <v>0</v>
      </c>
      <c r="R13" s="39"/>
      <c r="S13" s="39"/>
      <c r="T13" s="39"/>
    </row>
    <row r="14" spans="1:22" ht="11.25" outlineLevel="3" x14ac:dyDescent="0.2">
      <c r="A14" s="58"/>
      <c r="B14" s="59"/>
      <c r="C14" s="323">
        <v>3</v>
      </c>
      <c r="D14" s="324" t="s">
        <v>50</v>
      </c>
      <c r="E14" s="325" t="s">
        <v>4451</v>
      </c>
      <c r="F14" s="326" t="s">
        <v>4452</v>
      </c>
      <c r="G14" s="324" t="s">
        <v>85</v>
      </c>
      <c r="H14" s="327">
        <v>10</v>
      </c>
      <c r="I14" s="328"/>
      <c r="J14" s="329">
        <f>H14*I14</f>
        <v>0</v>
      </c>
      <c r="K14" s="327"/>
      <c r="L14" s="327">
        <f>H14*K14</f>
        <v>0</v>
      </c>
      <c r="M14" s="327">
        <v>2E-3</v>
      </c>
      <c r="N14" s="327">
        <f>H14*M14</f>
        <v>0.02</v>
      </c>
      <c r="O14" s="329">
        <v>21</v>
      </c>
      <c r="P14" s="329">
        <f>J14*(O14/100)</f>
        <v>0</v>
      </c>
      <c r="Q14" s="329">
        <f>J14+P14</f>
        <v>0</v>
      </c>
      <c r="R14" s="39"/>
      <c r="S14" s="39"/>
      <c r="T14" s="39"/>
    </row>
    <row r="15" spans="1:22" ht="11.25" outlineLevel="3" x14ac:dyDescent="0.2">
      <c r="A15" s="58"/>
      <c r="B15" s="59"/>
      <c r="C15" s="323">
        <v>4</v>
      </c>
      <c r="D15" s="324" t="s">
        <v>50</v>
      </c>
      <c r="E15" s="325" t="s">
        <v>4453</v>
      </c>
      <c r="F15" s="326" t="s">
        <v>4454</v>
      </c>
      <c r="G15" s="324" t="s">
        <v>85</v>
      </c>
      <c r="H15" s="327">
        <v>10</v>
      </c>
      <c r="I15" s="328"/>
      <c r="J15" s="329">
        <f>H15*I15</f>
        <v>0</v>
      </c>
      <c r="K15" s="327"/>
      <c r="L15" s="327">
        <f>H15*K15</f>
        <v>0</v>
      </c>
      <c r="M15" s="327">
        <v>4.0000000000000001E-3</v>
      </c>
      <c r="N15" s="327">
        <f>H15*M15</f>
        <v>0.04</v>
      </c>
      <c r="O15" s="329">
        <v>21</v>
      </c>
      <c r="P15" s="329">
        <f>J15*(O15/100)</f>
        <v>0</v>
      </c>
      <c r="Q15" s="329">
        <f>J15+P15</f>
        <v>0</v>
      </c>
      <c r="R15" s="39"/>
      <c r="S15" s="39"/>
      <c r="T15" s="39"/>
    </row>
    <row r="16" spans="1:22" outlineLevel="3" x14ac:dyDescent="0.15">
      <c r="B16" s="36"/>
      <c r="C16" s="36"/>
      <c r="D16" s="36"/>
      <c r="E16" s="36"/>
      <c r="F16" s="36"/>
      <c r="G16" s="36"/>
      <c r="H16" s="36"/>
      <c r="I16" s="39"/>
      <c r="J16" s="39"/>
      <c r="K16" s="36"/>
      <c r="L16" s="36"/>
      <c r="M16" s="36"/>
      <c r="N16" s="36"/>
      <c r="O16" s="36"/>
      <c r="P16" s="39"/>
      <c r="Q16" s="39"/>
    </row>
    <row r="17" spans="1:20" ht="11.25" outlineLevel="2" x14ac:dyDescent="0.2">
      <c r="A17" s="53" t="s">
        <v>4603</v>
      </c>
      <c r="B17" s="54">
        <v>3</v>
      </c>
      <c r="C17" s="55"/>
      <c r="D17" s="56" t="s">
        <v>49</v>
      </c>
      <c r="E17" s="56"/>
      <c r="F17" s="57" t="s">
        <v>253</v>
      </c>
      <c r="G17" s="56"/>
      <c r="H17" s="318"/>
      <c r="I17" s="319"/>
      <c r="J17" s="320">
        <f>SUBTOTAL(9,J18:J57)</f>
        <v>0</v>
      </c>
      <c r="K17" s="318"/>
      <c r="L17" s="321">
        <f>SUBTOTAL(9,L18:L57)</f>
        <v>0.41360000000000002</v>
      </c>
      <c r="M17" s="318"/>
      <c r="N17" s="321">
        <f>SUBTOTAL(9,N18:N57)</f>
        <v>0</v>
      </c>
      <c r="O17" s="322"/>
      <c r="P17" s="320">
        <f>SUBTOTAL(9,P18:P57)</f>
        <v>0</v>
      </c>
      <c r="Q17" s="320">
        <f>SUBTOTAL(9,Q18:Q57)</f>
        <v>0</v>
      </c>
      <c r="R17" s="36"/>
      <c r="S17" s="39"/>
      <c r="T17" s="39"/>
    </row>
    <row r="18" spans="1:20" ht="11.25" outlineLevel="3" x14ac:dyDescent="0.2">
      <c r="A18" s="58"/>
      <c r="B18" s="59"/>
      <c r="C18" s="323">
        <v>1</v>
      </c>
      <c r="D18" s="324" t="s">
        <v>117</v>
      </c>
      <c r="E18" s="325" t="s">
        <v>254</v>
      </c>
      <c r="F18" s="326" t="s">
        <v>255</v>
      </c>
      <c r="G18" s="324" t="s">
        <v>85</v>
      </c>
      <c r="H18" s="327">
        <v>5</v>
      </c>
      <c r="I18" s="328"/>
      <c r="J18" s="329">
        <f>H18*I18</f>
        <v>0</v>
      </c>
      <c r="K18" s="327">
        <v>1E-4</v>
      </c>
      <c r="L18" s="327">
        <f>H18*K18</f>
        <v>5.0000000000000001E-4</v>
      </c>
      <c r="M18" s="327"/>
      <c r="N18" s="327">
        <f>H18*M18</f>
        <v>0</v>
      </c>
      <c r="O18" s="329">
        <v>21</v>
      </c>
      <c r="P18" s="329">
        <f>J18*(O18/100)</f>
        <v>0</v>
      </c>
      <c r="Q18" s="329">
        <f>J18+P18</f>
        <v>0</v>
      </c>
      <c r="R18" s="39"/>
      <c r="S18" s="39"/>
      <c r="T18" s="39"/>
    </row>
    <row r="19" spans="1:20" ht="11.25" outlineLevel="3" x14ac:dyDescent="0.2">
      <c r="A19" s="58"/>
      <c r="B19" s="59"/>
      <c r="C19" s="323">
        <v>2</v>
      </c>
      <c r="D19" s="324" t="s">
        <v>117</v>
      </c>
      <c r="E19" s="325" t="s">
        <v>256</v>
      </c>
      <c r="F19" s="326" t="s">
        <v>257</v>
      </c>
      <c r="G19" s="324" t="s">
        <v>85</v>
      </c>
      <c r="H19" s="327">
        <v>200</v>
      </c>
      <c r="I19" s="328"/>
      <c r="J19" s="329">
        <f>H19*I19</f>
        <v>0</v>
      </c>
      <c r="K19" s="327">
        <v>1.2E-4</v>
      </c>
      <c r="L19" s="327">
        <f>H19*K19</f>
        <v>2.4E-2</v>
      </c>
      <c r="M19" s="327"/>
      <c r="N19" s="327">
        <f>H19*M19</f>
        <v>0</v>
      </c>
      <c r="O19" s="329">
        <v>21</v>
      </c>
      <c r="P19" s="329">
        <f>J19*(O19/100)</f>
        <v>0</v>
      </c>
      <c r="Q19" s="329">
        <f>J19+P19</f>
        <v>0</v>
      </c>
      <c r="R19" s="39"/>
      <c r="S19" s="39"/>
      <c r="T19" s="39"/>
    </row>
    <row r="20" spans="1:20" ht="9.75" outlineLevel="4" x14ac:dyDescent="0.2">
      <c r="A20" s="60"/>
      <c r="B20" s="61"/>
      <c r="C20" s="61"/>
      <c r="D20" s="62"/>
      <c r="E20" s="63" t="s">
        <v>52</v>
      </c>
      <c r="F20" s="64" t="s">
        <v>4604</v>
      </c>
      <c r="G20" s="62"/>
      <c r="H20" s="330">
        <v>200</v>
      </c>
      <c r="I20" s="331"/>
      <c r="J20" s="332"/>
      <c r="K20" s="330"/>
      <c r="L20" s="330"/>
      <c r="M20" s="330"/>
      <c r="N20" s="330"/>
      <c r="O20" s="332"/>
      <c r="P20" s="332"/>
      <c r="Q20" s="332"/>
      <c r="R20" s="36"/>
      <c r="S20" s="39"/>
    </row>
    <row r="21" spans="1:20" ht="9.75" outlineLevel="4" x14ac:dyDescent="0.2">
      <c r="A21" s="60"/>
      <c r="B21" s="61"/>
      <c r="C21" s="61"/>
      <c r="D21" s="62"/>
      <c r="E21" s="63"/>
      <c r="F21" s="64" t="s">
        <v>4459</v>
      </c>
      <c r="G21" s="62"/>
      <c r="H21" s="330">
        <v>0</v>
      </c>
      <c r="I21" s="331"/>
      <c r="J21" s="332"/>
      <c r="K21" s="330"/>
      <c r="L21" s="330"/>
      <c r="M21" s="330"/>
      <c r="N21" s="330"/>
      <c r="O21" s="332"/>
      <c r="P21" s="332"/>
      <c r="Q21" s="332"/>
      <c r="R21" s="36"/>
      <c r="S21" s="39"/>
    </row>
    <row r="22" spans="1:20" ht="7.5" customHeight="1" outlineLevel="4" x14ac:dyDescent="0.15">
      <c r="A22" s="39"/>
      <c r="B22" s="65"/>
      <c r="C22" s="333"/>
      <c r="D22" s="334"/>
      <c r="E22" s="335"/>
      <c r="F22" s="66"/>
      <c r="G22" s="334"/>
      <c r="H22" s="336"/>
      <c r="I22" s="337"/>
      <c r="J22" s="338"/>
      <c r="K22" s="339"/>
      <c r="L22" s="339"/>
      <c r="M22" s="339"/>
      <c r="N22" s="339"/>
      <c r="O22" s="338"/>
      <c r="P22" s="338"/>
      <c r="Q22" s="338"/>
      <c r="R22" s="36"/>
      <c r="S22" s="39"/>
    </row>
    <row r="23" spans="1:20" ht="11.25" outlineLevel="3" x14ac:dyDescent="0.2">
      <c r="A23" s="58"/>
      <c r="B23" s="59"/>
      <c r="C23" s="323">
        <v>3</v>
      </c>
      <c r="D23" s="324" t="s">
        <v>117</v>
      </c>
      <c r="E23" s="325" t="s">
        <v>258</v>
      </c>
      <c r="F23" s="326" t="s">
        <v>259</v>
      </c>
      <c r="G23" s="324" t="s">
        <v>85</v>
      </c>
      <c r="H23" s="327">
        <v>60</v>
      </c>
      <c r="I23" s="328"/>
      <c r="J23" s="329">
        <f t="shared" ref="J23:J56" si="0">H23*I23</f>
        <v>0</v>
      </c>
      <c r="K23" s="327">
        <v>1.7000000000000001E-4</v>
      </c>
      <c r="L23" s="327">
        <f t="shared" ref="L23:L56" si="1">H23*K23</f>
        <v>1.0200000000000001E-2</v>
      </c>
      <c r="M23" s="327"/>
      <c r="N23" s="327">
        <f t="shared" ref="N23:N56" si="2">H23*M23</f>
        <v>0</v>
      </c>
      <c r="O23" s="329">
        <v>21</v>
      </c>
      <c r="P23" s="329">
        <f t="shared" ref="P23:P56" si="3">J23*(O23/100)</f>
        <v>0</v>
      </c>
      <c r="Q23" s="329">
        <f t="shared" ref="Q23:Q56" si="4">J23+P23</f>
        <v>0</v>
      </c>
      <c r="R23" s="39"/>
      <c r="S23" s="39"/>
      <c r="T23" s="39"/>
    </row>
    <row r="24" spans="1:20" ht="11.25" outlineLevel="3" x14ac:dyDescent="0.2">
      <c r="A24" s="58"/>
      <c r="B24" s="59"/>
      <c r="C24" s="323">
        <v>4</v>
      </c>
      <c r="D24" s="324" t="s">
        <v>117</v>
      </c>
      <c r="E24" s="325" t="s">
        <v>266</v>
      </c>
      <c r="F24" s="326" t="s">
        <v>267</v>
      </c>
      <c r="G24" s="324" t="s">
        <v>85</v>
      </c>
      <c r="H24" s="327">
        <v>70</v>
      </c>
      <c r="I24" s="328"/>
      <c r="J24" s="329">
        <f t="shared" si="0"/>
        <v>0</v>
      </c>
      <c r="K24" s="327">
        <v>3.6099999999999999E-3</v>
      </c>
      <c r="L24" s="327">
        <f t="shared" si="1"/>
        <v>0.25269999999999998</v>
      </c>
      <c r="M24" s="327"/>
      <c r="N24" s="327">
        <f t="shared" si="2"/>
        <v>0</v>
      </c>
      <c r="O24" s="329">
        <v>21</v>
      </c>
      <c r="P24" s="329">
        <f t="shared" si="3"/>
        <v>0</v>
      </c>
      <c r="Q24" s="329">
        <f t="shared" si="4"/>
        <v>0</v>
      </c>
      <c r="R24" s="39"/>
      <c r="S24" s="39"/>
      <c r="T24" s="39"/>
    </row>
    <row r="25" spans="1:20" ht="11.25" outlineLevel="3" x14ac:dyDescent="0.2">
      <c r="A25" s="58"/>
      <c r="B25" s="59"/>
      <c r="C25" s="323">
        <v>5</v>
      </c>
      <c r="D25" s="324" t="s">
        <v>117</v>
      </c>
      <c r="E25" s="325" t="s">
        <v>274</v>
      </c>
      <c r="F25" s="326" t="s">
        <v>275</v>
      </c>
      <c r="G25" s="324" t="s">
        <v>85</v>
      </c>
      <c r="H25" s="327">
        <v>70</v>
      </c>
      <c r="I25" s="328"/>
      <c r="J25" s="329">
        <f t="shared" si="0"/>
        <v>0</v>
      </c>
      <c r="K25" s="327">
        <v>4.4000000000000002E-4</v>
      </c>
      <c r="L25" s="327">
        <f t="shared" si="1"/>
        <v>3.0800000000000001E-2</v>
      </c>
      <c r="M25" s="327"/>
      <c r="N25" s="327">
        <f t="shared" si="2"/>
        <v>0</v>
      </c>
      <c r="O25" s="329">
        <v>21</v>
      </c>
      <c r="P25" s="329">
        <f t="shared" si="3"/>
        <v>0</v>
      </c>
      <c r="Q25" s="329">
        <f t="shared" si="4"/>
        <v>0</v>
      </c>
      <c r="R25" s="39"/>
      <c r="S25" s="39"/>
      <c r="T25" s="39"/>
    </row>
    <row r="26" spans="1:20" ht="11.25" outlineLevel="3" x14ac:dyDescent="0.2">
      <c r="A26" s="58"/>
      <c r="B26" s="59"/>
      <c r="C26" s="323">
        <v>6</v>
      </c>
      <c r="D26" s="324" t="s">
        <v>117</v>
      </c>
      <c r="E26" s="325" t="s">
        <v>276</v>
      </c>
      <c r="F26" s="326" t="s">
        <v>4470</v>
      </c>
      <c r="G26" s="324" t="s">
        <v>67</v>
      </c>
      <c r="H26" s="327">
        <v>1</v>
      </c>
      <c r="I26" s="328"/>
      <c r="J26" s="329">
        <f t="shared" si="0"/>
        <v>0</v>
      </c>
      <c r="K26" s="327">
        <v>4.0000000000000003E-5</v>
      </c>
      <c r="L26" s="327">
        <f t="shared" si="1"/>
        <v>4.0000000000000003E-5</v>
      </c>
      <c r="M26" s="327"/>
      <c r="N26" s="327">
        <f t="shared" si="2"/>
        <v>0</v>
      </c>
      <c r="O26" s="329">
        <v>21</v>
      </c>
      <c r="P26" s="329">
        <f t="shared" si="3"/>
        <v>0</v>
      </c>
      <c r="Q26" s="329">
        <f t="shared" si="4"/>
        <v>0</v>
      </c>
      <c r="R26" s="39"/>
      <c r="S26" s="39"/>
      <c r="T26" s="39"/>
    </row>
    <row r="27" spans="1:20" ht="11.25" outlineLevel="3" x14ac:dyDescent="0.2">
      <c r="A27" s="58"/>
      <c r="B27" s="59"/>
      <c r="C27" s="323">
        <v>7</v>
      </c>
      <c r="D27" s="324" t="s">
        <v>117</v>
      </c>
      <c r="E27" s="325" t="s">
        <v>277</v>
      </c>
      <c r="F27" s="326" t="s">
        <v>4471</v>
      </c>
      <c r="G27" s="324" t="s">
        <v>67</v>
      </c>
      <c r="H27" s="327">
        <v>2</v>
      </c>
      <c r="I27" s="328"/>
      <c r="J27" s="329">
        <f t="shared" si="0"/>
        <v>0</v>
      </c>
      <c r="K27" s="327">
        <v>4.0000000000000003E-5</v>
      </c>
      <c r="L27" s="327">
        <f t="shared" si="1"/>
        <v>8.0000000000000007E-5</v>
      </c>
      <c r="M27" s="327"/>
      <c r="N27" s="327">
        <f t="shared" si="2"/>
        <v>0</v>
      </c>
      <c r="O27" s="329">
        <v>21</v>
      </c>
      <c r="P27" s="329">
        <f t="shared" si="3"/>
        <v>0</v>
      </c>
      <c r="Q27" s="329">
        <f t="shared" si="4"/>
        <v>0</v>
      </c>
      <c r="R27" s="39"/>
      <c r="S27" s="39"/>
      <c r="T27" s="39"/>
    </row>
    <row r="28" spans="1:20" ht="11.25" outlineLevel="3" x14ac:dyDescent="0.2">
      <c r="A28" s="58"/>
      <c r="B28" s="59"/>
      <c r="C28" s="323">
        <v>8</v>
      </c>
      <c r="D28" s="324" t="s">
        <v>117</v>
      </c>
      <c r="E28" s="325" t="s">
        <v>282</v>
      </c>
      <c r="F28" s="326" t="s">
        <v>4481</v>
      </c>
      <c r="G28" s="324" t="s">
        <v>67</v>
      </c>
      <c r="H28" s="327">
        <v>3</v>
      </c>
      <c r="I28" s="328"/>
      <c r="J28" s="329">
        <f t="shared" si="0"/>
        <v>0</v>
      </c>
      <c r="K28" s="327">
        <v>7.0000000000000007E-5</v>
      </c>
      <c r="L28" s="327">
        <f t="shared" si="1"/>
        <v>2.1000000000000001E-4</v>
      </c>
      <c r="M28" s="327"/>
      <c r="N28" s="327">
        <f t="shared" si="2"/>
        <v>0</v>
      </c>
      <c r="O28" s="329">
        <v>21</v>
      </c>
      <c r="P28" s="329">
        <f t="shared" si="3"/>
        <v>0</v>
      </c>
      <c r="Q28" s="329">
        <f t="shared" si="4"/>
        <v>0</v>
      </c>
      <c r="R28" s="39"/>
      <c r="S28" s="39"/>
      <c r="T28" s="39"/>
    </row>
    <row r="29" spans="1:20" ht="11.25" outlineLevel="3" x14ac:dyDescent="0.2">
      <c r="A29" s="58"/>
      <c r="B29" s="59"/>
      <c r="C29" s="323">
        <v>9</v>
      </c>
      <c r="D29" s="324" t="s">
        <v>117</v>
      </c>
      <c r="E29" s="325" t="s">
        <v>4488</v>
      </c>
      <c r="F29" s="326" t="s">
        <v>4489</v>
      </c>
      <c r="G29" s="324" t="s">
        <v>85</v>
      </c>
      <c r="H29" s="327">
        <v>60</v>
      </c>
      <c r="I29" s="328"/>
      <c r="J29" s="329">
        <f t="shared" si="0"/>
        <v>0</v>
      </c>
      <c r="K29" s="327">
        <v>1.9000000000000001E-4</v>
      </c>
      <c r="L29" s="327">
        <f t="shared" si="1"/>
        <v>1.14E-2</v>
      </c>
      <c r="M29" s="327"/>
      <c r="N29" s="327">
        <f t="shared" si="2"/>
        <v>0</v>
      </c>
      <c r="O29" s="329">
        <v>21</v>
      </c>
      <c r="P29" s="329">
        <f t="shared" si="3"/>
        <v>0</v>
      </c>
      <c r="Q29" s="329">
        <f t="shared" si="4"/>
        <v>0</v>
      </c>
      <c r="R29" s="39"/>
      <c r="S29" s="39"/>
      <c r="T29" s="39"/>
    </row>
    <row r="30" spans="1:20" ht="11.25" outlineLevel="3" x14ac:dyDescent="0.2">
      <c r="A30" s="58"/>
      <c r="B30" s="59"/>
      <c r="C30" s="323">
        <v>10</v>
      </c>
      <c r="D30" s="324" t="s">
        <v>117</v>
      </c>
      <c r="E30" s="325" t="s">
        <v>4605</v>
      </c>
      <c r="F30" s="326" t="s">
        <v>4606</v>
      </c>
      <c r="G30" s="324" t="s">
        <v>85</v>
      </c>
      <c r="H30" s="327">
        <v>120</v>
      </c>
      <c r="I30" s="328"/>
      <c r="J30" s="329">
        <f t="shared" si="0"/>
        <v>0</v>
      </c>
      <c r="K30" s="327">
        <v>6.8999999999999997E-4</v>
      </c>
      <c r="L30" s="327">
        <f t="shared" si="1"/>
        <v>8.2799999999999999E-2</v>
      </c>
      <c r="M30" s="327"/>
      <c r="N30" s="327">
        <f t="shared" si="2"/>
        <v>0</v>
      </c>
      <c r="O30" s="329">
        <v>21</v>
      </c>
      <c r="P30" s="329">
        <f t="shared" si="3"/>
        <v>0</v>
      </c>
      <c r="Q30" s="329">
        <f t="shared" si="4"/>
        <v>0</v>
      </c>
      <c r="R30" s="39"/>
      <c r="S30" s="39"/>
      <c r="T30" s="39"/>
    </row>
    <row r="31" spans="1:20" ht="11.25" outlineLevel="3" x14ac:dyDescent="0.2">
      <c r="A31" s="58"/>
      <c r="B31" s="59"/>
      <c r="C31" s="323">
        <v>11</v>
      </c>
      <c r="D31" s="324" t="s">
        <v>117</v>
      </c>
      <c r="E31" s="325" t="s">
        <v>285</v>
      </c>
      <c r="F31" s="326" t="s">
        <v>286</v>
      </c>
      <c r="G31" s="324" t="s">
        <v>67</v>
      </c>
      <c r="H31" s="327">
        <v>6</v>
      </c>
      <c r="I31" s="328"/>
      <c r="J31" s="329">
        <f t="shared" si="0"/>
        <v>0</v>
      </c>
      <c r="K31" s="327">
        <v>5.0000000000000002E-5</v>
      </c>
      <c r="L31" s="327">
        <f t="shared" si="1"/>
        <v>3.0000000000000003E-4</v>
      </c>
      <c r="M31" s="327"/>
      <c r="N31" s="327">
        <f t="shared" si="2"/>
        <v>0</v>
      </c>
      <c r="O31" s="329">
        <v>21</v>
      </c>
      <c r="P31" s="329">
        <f t="shared" si="3"/>
        <v>0</v>
      </c>
      <c r="Q31" s="329">
        <f t="shared" si="4"/>
        <v>0</v>
      </c>
      <c r="R31" s="39"/>
      <c r="S31" s="39"/>
      <c r="T31" s="39"/>
    </row>
    <row r="32" spans="1:20" ht="11.25" outlineLevel="3" x14ac:dyDescent="0.2">
      <c r="A32" s="58"/>
      <c r="B32" s="59"/>
      <c r="C32" s="323">
        <v>12</v>
      </c>
      <c r="D32" s="324" t="s">
        <v>117</v>
      </c>
      <c r="E32" s="325" t="s">
        <v>4490</v>
      </c>
      <c r="F32" s="326" t="s">
        <v>4491</v>
      </c>
      <c r="G32" s="324" t="s">
        <v>67</v>
      </c>
      <c r="H32" s="327">
        <v>3</v>
      </c>
      <c r="I32" s="328"/>
      <c r="J32" s="329">
        <f t="shared" si="0"/>
        <v>0</v>
      </c>
      <c r="K32" s="327">
        <v>1.9000000000000001E-4</v>
      </c>
      <c r="L32" s="327">
        <f t="shared" si="1"/>
        <v>5.6999999999999998E-4</v>
      </c>
      <c r="M32" s="327"/>
      <c r="N32" s="327">
        <f t="shared" si="2"/>
        <v>0</v>
      </c>
      <c r="O32" s="329">
        <v>21</v>
      </c>
      <c r="P32" s="329">
        <f t="shared" si="3"/>
        <v>0</v>
      </c>
      <c r="Q32" s="329">
        <f t="shared" si="4"/>
        <v>0</v>
      </c>
      <c r="R32" s="39"/>
      <c r="S32" s="39"/>
      <c r="T32" s="39"/>
    </row>
    <row r="33" spans="1:20" ht="11.25" outlineLevel="3" x14ac:dyDescent="0.2">
      <c r="A33" s="58"/>
      <c r="B33" s="59"/>
      <c r="C33" s="323">
        <v>13</v>
      </c>
      <c r="D33" s="324" t="s">
        <v>50</v>
      </c>
      <c r="E33" s="325" t="s">
        <v>4492</v>
      </c>
      <c r="F33" s="326" t="s">
        <v>4493</v>
      </c>
      <c r="G33" s="324" t="s">
        <v>85</v>
      </c>
      <c r="H33" s="327">
        <v>60</v>
      </c>
      <c r="I33" s="328"/>
      <c r="J33" s="329">
        <f t="shared" si="0"/>
        <v>0</v>
      </c>
      <c r="K33" s="327"/>
      <c r="L33" s="327">
        <f t="shared" si="1"/>
        <v>0</v>
      </c>
      <c r="M33" s="327"/>
      <c r="N33" s="327">
        <f t="shared" si="2"/>
        <v>0</v>
      </c>
      <c r="O33" s="329">
        <v>21</v>
      </c>
      <c r="P33" s="329">
        <f t="shared" si="3"/>
        <v>0</v>
      </c>
      <c r="Q33" s="329">
        <f t="shared" si="4"/>
        <v>0</v>
      </c>
      <c r="R33" s="39"/>
      <c r="S33" s="39"/>
      <c r="T33" s="39"/>
    </row>
    <row r="34" spans="1:20" ht="11.25" outlineLevel="3" x14ac:dyDescent="0.2">
      <c r="A34" s="58"/>
      <c r="B34" s="59"/>
      <c r="C34" s="323">
        <v>14</v>
      </c>
      <c r="D34" s="324" t="s">
        <v>50</v>
      </c>
      <c r="E34" s="325" t="s">
        <v>4607</v>
      </c>
      <c r="F34" s="326" t="s">
        <v>4608</v>
      </c>
      <c r="G34" s="324" t="s">
        <v>85</v>
      </c>
      <c r="H34" s="327">
        <v>120</v>
      </c>
      <c r="I34" s="328"/>
      <c r="J34" s="329">
        <f t="shared" si="0"/>
        <v>0</v>
      </c>
      <c r="K34" s="327"/>
      <c r="L34" s="327">
        <f t="shared" si="1"/>
        <v>0</v>
      </c>
      <c r="M34" s="327"/>
      <c r="N34" s="327">
        <f t="shared" si="2"/>
        <v>0</v>
      </c>
      <c r="O34" s="329">
        <v>21</v>
      </c>
      <c r="P34" s="329">
        <f t="shared" si="3"/>
        <v>0</v>
      </c>
      <c r="Q34" s="329">
        <f t="shared" si="4"/>
        <v>0</v>
      </c>
      <c r="R34" s="39"/>
      <c r="S34" s="39"/>
      <c r="T34" s="39"/>
    </row>
    <row r="35" spans="1:20" ht="11.25" outlineLevel="3" x14ac:dyDescent="0.2">
      <c r="A35" s="58"/>
      <c r="B35" s="59"/>
      <c r="C35" s="323">
        <v>15</v>
      </c>
      <c r="D35" s="324" t="s">
        <v>50</v>
      </c>
      <c r="E35" s="325" t="s">
        <v>294</v>
      </c>
      <c r="F35" s="326" t="s">
        <v>295</v>
      </c>
      <c r="G35" s="324" t="s">
        <v>67</v>
      </c>
      <c r="H35" s="327">
        <v>3</v>
      </c>
      <c r="I35" s="328"/>
      <c r="J35" s="329">
        <f t="shared" si="0"/>
        <v>0</v>
      </c>
      <c r="K35" s="327"/>
      <c r="L35" s="327">
        <f t="shared" si="1"/>
        <v>0</v>
      </c>
      <c r="M35" s="327"/>
      <c r="N35" s="327">
        <f t="shared" si="2"/>
        <v>0</v>
      </c>
      <c r="O35" s="329">
        <v>21</v>
      </c>
      <c r="P35" s="329">
        <f t="shared" si="3"/>
        <v>0</v>
      </c>
      <c r="Q35" s="329">
        <f t="shared" si="4"/>
        <v>0</v>
      </c>
      <c r="R35" s="39"/>
      <c r="S35" s="39"/>
      <c r="T35" s="39"/>
    </row>
    <row r="36" spans="1:20" ht="11.25" outlineLevel="3" x14ac:dyDescent="0.2">
      <c r="A36" s="58"/>
      <c r="B36" s="59"/>
      <c r="C36" s="323">
        <v>16</v>
      </c>
      <c r="D36" s="324" t="s">
        <v>50</v>
      </c>
      <c r="E36" s="325" t="s">
        <v>296</v>
      </c>
      <c r="F36" s="326" t="s">
        <v>297</v>
      </c>
      <c r="G36" s="324" t="s">
        <v>67</v>
      </c>
      <c r="H36" s="327">
        <v>6</v>
      </c>
      <c r="I36" s="328"/>
      <c r="J36" s="329">
        <f t="shared" si="0"/>
        <v>0</v>
      </c>
      <c r="K36" s="327"/>
      <c r="L36" s="327">
        <f t="shared" si="1"/>
        <v>0</v>
      </c>
      <c r="M36" s="327"/>
      <c r="N36" s="327">
        <f t="shared" si="2"/>
        <v>0</v>
      </c>
      <c r="O36" s="329">
        <v>21</v>
      </c>
      <c r="P36" s="329">
        <f t="shared" si="3"/>
        <v>0</v>
      </c>
      <c r="Q36" s="329">
        <f t="shared" si="4"/>
        <v>0</v>
      </c>
      <c r="R36" s="39"/>
      <c r="S36" s="39"/>
      <c r="T36" s="39"/>
    </row>
    <row r="37" spans="1:20" ht="11.25" outlineLevel="3" x14ac:dyDescent="0.2">
      <c r="A37" s="58"/>
      <c r="B37" s="59"/>
      <c r="C37" s="323">
        <v>17</v>
      </c>
      <c r="D37" s="324" t="s">
        <v>50</v>
      </c>
      <c r="E37" s="325" t="s">
        <v>302</v>
      </c>
      <c r="F37" s="326" t="s">
        <v>303</v>
      </c>
      <c r="G37" s="324" t="s">
        <v>85</v>
      </c>
      <c r="H37" s="327">
        <v>70</v>
      </c>
      <c r="I37" s="328"/>
      <c r="J37" s="329">
        <f t="shared" si="0"/>
        <v>0</v>
      </c>
      <c r="K37" s="327"/>
      <c r="L37" s="327">
        <f t="shared" si="1"/>
        <v>0</v>
      </c>
      <c r="M37" s="327"/>
      <c r="N37" s="327">
        <f t="shared" si="2"/>
        <v>0</v>
      </c>
      <c r="O37" s="329">
        <v>21</v>
      </c>
      <c r="P37" s="329">
        <f t="shared" si="3"/>
        <v>0</v>
      </c>
      <c r="Q37" s="329">
        <f t="shared" si="4"/>
        <v>0</v>
      </c>
      <c r="R37" s="39"/>
      <c r="S37" s="39"/>
      <c r="T37" s="39"/>
    </row>
    <row r="38" spans="1:20" ht="11.25" outlineLevel="3" x14ac:dyDescent="0.2">
      <c r="A38" s="58"/>
      <c r="B38" s="59"/>
      <c r="C38" s="323">
        <v>18</v>
      </c>
      <c r="D38" s="324" t="s">
        <v>50</v>
      </c>
      <c r="E38" s="325" t="s">
        <v>304</v>
      </c>
      <c r="F38" s="326" t="s">
        <v>4494</v>
      </c>
      <c r="G38" s="324" t="s">
        <v>85</v>
      </c>
      <c r="H38" s="327">
        <v>5</v>
      </c>
      <c r="I38" s="328"/>
      <c r="J38" s="329">
        <f t="shared" si="0"/>
        <v>0</v>
      </c>
      <c r="K38" s="327"/>
      <c r="L38" s="327">
        <f t="shared" si="1"/>
        <v>0</v>
      </c>
      <c r="M38" s="327"/>
      <c r="N38" s="327">
        <f t="shared" si="2"/>
        <v>0</v>
      </c>
      <c r="O38" s="329">
        <v>21</v>
      </c>
      <c r="P38" s="329">
        <f t="shared" si="3"/>
        <v>0</v>
      </c>
      <c r="Q38" s="329">
        <f t="shared" si="4"/>
        <v>0</v>
      </c>
      <c r="R38" s="39"/>
      <c r="S38" s="39"/>
      <c r="T38" s="39"/>
    </row>
    <row r="39" spans="1:20" ht="11.25" outlineLevel="3" x14ac:dyDescent="0.2">
      <c r="A39" s="58"/>
      <c r="B39" s="59"/>
      <c r="C39" s="323">
        <v>19</v>
      </c>
      <c r="D39" s="324" t="s">
        <v>50</v>
      </c>
      <c r="E39" s="325" t="s">
        <v>305</v>
      </c>
      <c r="F39" s="326" t="s">
        <v>4495</v>
      </c>
      <c r="G39" s="324" t="s">
        <v>85</v>
      </c>
      <c r="H39" s="327">
        <v>260</v>
      </c>
      <c r="I39" s="328"/>
      <c r="J39" s="329">
        <f t="shared" si="0"/>
        <v>0</v>
      </c>
      <c r="K39" s="327"/>
      <c r="L39" s="327">
        <f t="shared" si="1"/>
        <v>0</v>
      </c>
      <c r="M39" s="327"/>
      <c r="N39" s="327">
        <f t="shared" si="2"/>
        <v>0</v>
      </c>
      <c r="O39" s="329">
        <v>21</v>
      </c>
      <c r="P39" s="329">
        <f t="shared" si="3"/>
        <v>0</v>
      </c>
      <c r="Q39" s="329">
        <f t="shared" si="4"/>
        <v>0</v>
      </c>
      <c r="R39" s="39"/>
      <c r="S39" s="39"/>
      <c r="T39" s="39"/>
    </row>
    <row r="40" spans="1:20" ht="11.25" outlineLevel="3" x14ac:dyDescent="0.2">
      <c r="A40" s="58"/>
      <c r="B40" s="59"/>
      <c r="C40" s="323">
        <v>20</v>
      </c>
      <c r="D40" s="324" t="s">
        <v>50</v>
      </c>
      <c r="E40" s="325" t="s">
        <v>306</v>
      </c>
      <c r="F40" s="326" t="s">
        <v>4609</v>
      </c>
      <c r="G40" s="324" t="s">
        <v>85</v>
      </c>
      <c r="H40" s="327">
        <v>70</v>
      </c>
      <c r="I40" s="328"/>
      <c r="J40" s="329">
        <f t="shared" si="0"/>
        <v>0</v>
      </c>
      <c r="K40" s="327"/>
      <c r="L40" s="327">
        <f t="shared" si="1"/>
        <v>0</v>
      </c>
      <c r="M40" s="327"/>
      <c r="N40" s="327">
        <f t="shared" si="2"/>
        <v>0</v>
      </c>
      <c r="O40" s="329">
        <v>21</v>
      </c>
      <c r="P40" s="329">
        <f t="shared" si="3"/>
        <v>0</v>
      </c>
      <c r="Q40" s="329">
        <f t="shared" si="4"/>
        <v>0</v>
      </c>
      <c r="R40" s="39"/>
      <c r="S40" s="39"/>
      <c r="T40" s="39"/>
    </row>
    <row r="41" spans="1:20" ht="11.25" outlineLevel="3" x14ac:dyDescent="0.2">
      <c r="A41" s="58"/>
      <c r="B41" s="59"/>
      <c r="C41" s="323">
        <v>21</v>
      </c>
      <c r="D41" s="324" t="s">
        <v>50</v>
      </c>
      <c r="E41" s="325" t="s">
        <v>310</v>
      </c>
      <c r="F41" s="326" t="s">
        <v>311</v>
      </c>
      <c r="G41" s="324" t="s">
        <v>67</v>
      </c>
      <c r="H41" s="327">
        <v>9</v>
      </c>
      <c r="I41" s="328"/>
      <c r="J41" s="329">
        <f t="shared" si="0"/>
        <v>0</v>
      </c>
      <c r="K41" s="327"/>
      <c r="L41" s="327">
        <f t="shared" si="1"/>
        <v>0</v>
      </c>
      <c r="M41" s="327"/>
      <c r="N41" s="327">
        <f t="shared" si="2"/>
        <v>0</v>
      </c>
      <c r="O41" s="329">
        <v>21</v>
      </c>
      <c r="P41" s="329">
        <f t="shared" si="3"/>
        <v>0</v>
      </c>
      <c r="Q41" s="329">
        <f t="shared" si="4"/>
        <v>0</v>
      </c>
      <c r="R41" s="39"/>
      <c r="S41" s="39"/>
      <c r="T41" s="39"/>
    </row>
    <row r="42" spans="1:20" ht="11.25" outlineLevel="3" x14ac:dyDescent="0.2">
      <c r="A42" s="58"/>
      <c r="B42" s="59"/>
      <c r="C42" s="323">
        <v>22</v>
      </c>
      <c r="D42" s="324" t="s">
        <v>50</v>
      </c>
      <c r="E42" s="325" t="s">
        <v>4610</v>
      </c>
      <c r="F42" s="326" t="s">
        <v>4611</v>
      </c>
      <c r="G42" s="324" t="s">
        <v>67</v>
      </c>
      <c r="H42" s="327">
        <v>8</v>
      </c>
      <c r="I42" s="328"/>
      <c r="J42" s="329">
        <f t="shared" si="0"/>
        <v>0</v>
      </c>
      <c r="K42" s="327"/>
      <c r="L42" s="327">
        <f t="shared" si="1"/>
        <v>0</v>
      </c>
      <c r="M42" s="327"/>
      <c r="N42" s="327">
        <f t="shared" si="2"/>
        <v>0</v>
      </c>
      <c r="O42" s="329">
        <v>21</v>
      </c>
      <c r="P42" s="329">
        <f t="shared" si="3"/>
        <v>0</v>
      </c>
      <c r="Q42" s="329">
        <f t="shared" si="4"/>
        <v>0</v>
      </c>
      <c r="R42" s="39"/>
      <c r="S42" s="39"/>
      <c r="T42" s="39"/>
    </row>
    <row r="43" spans="1:20" ht="11.25" outlineLevel="3" x14ac:dyDescent="0.2">
      <c r="A43" s="58"/>
      <c r="B43" s="59"/>
      <c r="C43" s="323">
        <v>23</v>
      </c>
      <c r="D43" s="324" t="s">
        <v>50</v>
      </c>
      <c r="E43" s="325" t="s">
        <v>319</v>
      </c>
      <c r="F43" s="326" t="s">
        <v>4500</v>
      </c>
      <c r="G43" s="324" t="s">
        <v>67</v>
      </c>
      <c r="H43" s="327">
        <v>1</v>
      </c>
      <c r="I43" s="328"/>
      <c r="J43" s="329">
        <f t="shared" si="0"/>
        <v>0</v>
      </c>
      <c r="K43" s="327"/>
      <c r="L43" s="327">
        <f t="shared" si="1"/>
        <v>0</v>
      </c>
      <c r="M43" s="327"/>
      <c r="N43" s="327">
        <f t="shared" si="2"/>
        <v>0</v>
      </c>
      <c r="O43" s="329">
        <v>21</v>
      </c>
      <c r="P43" s="329">
        <f t="shared" si="3"/>
        <v>0</v>
      </c>
      <c r="Q43" s="329">
        <f t="shared" si="4"/>
        <v>0</v>
      </c>
      <c r="R43" s="39"/>
      <c r="S43" s="39"/>
      <c r="T43" s="39"/>
    </row>
    <row r="44" spans="1:20" ht="11.25" outlineLevel="3" x14ac:dyDescent="0.2">
      <c r="A44" s="58"/>
      <c r="B44" s="59"/>
      <c r="C44" s="323">
        <v>24</v>
      </c>
      <c r="D44" s="324" t="s">
        <v>50</v>
      </c>
      <c r="E44" s="325" t="s">
        <v>320</v>
      </c>
      <c r="F44" s="326" t="s">
        <v>321</v>
      </c>
      <c r="G44" s="324" t="s">
        <v>67</v>
      </c>
      <c r="H44" s="327">
        <v>2</v>
      </c>
      <c r="I44" s="328"/>
      <c r="J44" s="329">
        <f t="shared" si="0"/>
        <v>0</v>
      </c>
      <c r="K44" s="327"/>
      <c r="L44" s="327">
        <f t="shared" si="1"/>
        <v>0</v>
      </c>
      <c r="M44" s="327"/>
      <c r="N44" s="327">
        <f t="shared" si="2"/>
        <v>0</v>
      </c>
      <c r="O44" s="329">
        <v>21</v>
      </c>
      <c r="P44" s="329">
        <f t="shared" si="3"/>
        <v>0</v>
      </c>
      <c r="Q44" s="329">
        <f t="shared" si="4"/>
        <v>0</v>
      </c>
      <c r="R44" s="39"/>
      <c r="S44" s="39"/>
      <c r="T44" s="39"/>
    </row>
    <row r="45" spans="1:20" ht="22.5" outlineLevel="3" x14ac:dyDescent="0.2">
      <c r="A45" s="58"/>
      <c r="B45" s="59"/>
      <c r="C45" s="323">
        <v>25</v>
      </c>
      <c r="D45" s="324" t="s">
        <v>50</v>
      </c>
      <c r="E45" s="325" t="s">
        <v>324</v>
      </c>
      <c r="F45" s="326" t="s">
        <v>325</v>
      </c>
      <c r="G45" s="324" t="s">
        <v>67</v>
      </c>
      <c r="H45" s="327">
        <v>3</v>
      </c>
      <c r="I45" s="328"/>
      <c r="J45" s="329">
        <f t="shared" si="0"/>
        <v>0</v>
      </c>
      <c r="K45" s="327"/>
      <c r="L45" s="327">
        <f t="shared" si="1"/>
        <v>0</v>
      </c>
      <c r="M45" s="327"/>
      <c r="N45" s="327">
        <f t="shared" si="2"/>
        <v>0</v>
      </c>
      <c r="O45" s="329">
        <v>21</v>
      </c>
      <c r="P45" s="329">
        <f t="shared" si="3"/>
        <v>0</v>
      </c>
      <c r="Q45" s="329">
        <f t="shared" si="4"/>
        <v>0</v>
      </c>
      <c r="R45" s="39"/>
      <c r="S45" s="39"/>
      <c r="T45" s="39"/>
    </row>
    <row r="46" spans="1:20" ht="11.25" outlineLevel="3" x14ac:dyDescent="0.2">
      <c r="A46" s="58"/>
      <c r="B46" s="59"/>
      <c r="C46" s="323">
        <v>26</v>
      </c>
      <c r="D46" s="324" t="s">
        <v>117</v>
      </c>
      <c r="E46" s="325" t="s">
        <v>4612</v>
      </c>
      <c r="F46" s="326" t="s">
        <v>4613</v>
      </c>
      <c r="G46" s="324" t="s">
        <v>85</v>
      </c>
      <c r="H46" s="327">
        <v>140</v>
      </c>
      <c r="I46" s="328"/>
      <c r="J46" s="329">
        <f t="shared" si="0"/>
        <v>0</v>
      </c>
      <c r="K46" s="327"/>
      <c r="L46" s="327">
        <f t="shared" si="1"/>
        <v>0</v>
      </c>
      <c r="M46" s="327"/>
      <c r="N46" s="327">
        <f t="shared" si="2"/>
        <v>0</v>
      </c>
      <c r="O46" s="329">
        <v>21</v>
      </c>
      <c r="P46" s="329">
        <f t="shared" si="3"/>
        <v>0</v>
      </c>
      <c r="Q46" s="329">
        <f t="shared" si="4"/>
        <v>0</v>
      </c>
      <c r="R46" s="39"/>
      <c r="S46" s="39"/>
      <c r="T46" s="39"/>
    </row>
    <row r="47" spans="1:20" ht="11.25" outlineLevel="3" x14ac:dyDescent="0.2">
      <c r="A47" s="58"/>
      <c r="B47" s="59"/>
      <c r="C47" s="323">
        <v>27</v>
      </c>
      <c r="D47" s="324" t="s">
        <v>117</v>
      </c>
      <c r="E47" s="325" t="s">
        <v>4509</v>
      </c>
      <c r="F47" s="326" t="s">
        <v>4510</v>
      </c>
      <c r="G47" s="324" t="s">
        <v>85</v>
      </c>
      <c r="H47" s="327">
        <v>140</v>
      </c>
      <c r="I47" s="328"/>
      <c r="J47" s="329">
        <f t="shared" si="0"/>
        <v>0</v>
      </c>
      <c r="K47" s="327"/>
      <c r="L47" s="327">
        <f t="shared" si="1"/>
        <v>0</v>
      </c>
      <c r="M47" s="327"/>
      <c r="N47" s="327">
        <f t="shared" si="2"/>
        <v>0</v>
      </c>
      <c r="O47" s="329">
        <v>21</v>
      </c>
      <c r="P47" s="329">
        <f t="shared" si="3"/>
        <v>0</v>
      </c>
      <c r="Q47" s="329">
        <f t="shared" si="4"/>
        <v>0</v>
      </c>
      <c r="R47" s="39"/>
      <c r="S47" s="39"/>
      <c r="T47" s="39"/>
    </row>
    <row r="48" spans="1:20" ht="11.25" outlineLevel="3" x14ac:dyDescent="0.2">
      <c r="A48" s="58"/>
      <c r="B48" s="59"/>
      <c r="C48" s="323">
        <v>28</v>
      </c>
      <c r="D48" s="324" t="s">
        <v>117</v>
      </c>
      <c r="E48" s="325" t="s">
        <v>4513</v>
      </c>
      <c r="F48" s="326" t="s">
        <v>4614</v>
      </c>
      <c r="G48" s="324" t="s">
        <v>67</v>
      </c>
      <c r="H48" s="327">
        <v>4</v>
      </c>
      <c r="I48" s="328"/>
      <c r="J48" s="329">
        <f t="shared" si="0"/>
        <v>0</v>
      </c>
      <c r="K48" s="327"/>
      <c r="L48" s="327">
        <f t="shared" si="1"/>
        <v>0</v>
      </c>
      <c r="M48" s="327"/>
      <c r="N48" s="327">
        <f t="shared" si="2"/>
        <v>0</v>
      </c>
      <c r="O48" s="329">
        <v>21</v>
      </c>
      <c r="P48" s="329">
        <f t="shared" si="3"/>
        <v>0</v>
      </c>
      <c r="Q48" s="329">
        <f t="shared" si="4"/>
        <v>0</v>
      </c>
      <c r="R48" s="39"/>
      <c r="S48" s="39"/>
      <c r="T48" s="39"/>
    </row>
    <row r="49" spans="1:20" ht="11.25" outlineLevel="3" x14ac:dyDescent="0.2">
      <c r="A49" s="58"/>
      <c r="B49" s="59"/>
      <c r="C49" s="323">
        <v>29</v>
      </c>
      <c r="D49" s="324" t="s">
        <v>117</v>
      </c>
      <c r="E49" s="325" t="s">
        <v>4513</v>
      </c>
      <c r="F49" s="326" t="s">
        <v>4586</v>
      </c>
      <c r="G49" s="324" t="s">
        <v>67</v>
      </c>
      <c r="H49" s="327">
        <v>1</v>
      </c>
      <c r="I49" s="328"/>
      <c r="J49" s="329">
        <f t="shared" si="0"/>
        <v>0</v>
      </c>
      <c r="K49" s="327"/>
      <c r="L49" s="327">
        <f t="shared" si="1"/>
        <v>0</v>
      </c>
      <c r="M49" s="327"/>
      <c r="N49" s="327">
        <f t="shared" si="2"/>
        <v>0</v>
      </c>
      <c r="O49" s="329">
        <v>21</v>
      </c>
      <c r="P49" s="329">
        <f t="shared" si="3"/>
        <v>0</v>
      </c>
      <c r="Q49" s="329">
        <f t="shared" si="4"/>
        <v>0</v>
      </c>
      <c r="R49" s="39"/>
      <c r="S49" s="39"/>
      <c r="T49" s="39"/>
    </row>
    <row r="50" spans="1:20" ht="11.25" outlineLevel="3" x14ac:dyDescent="0.2">
      <c r="A50" s="58"/>
      <c r="B50" s="59"/>
      <c r="C50" s="323">
        <v>30</v>
      </c>
      <c r="D50" s="324" t="s">
        <v>117</v>
      </c>
      <c r="E50" s="325" t="s">
        <v>4525</v>
      </c>
      <c r="F50" s="326" t="s">
        <v>4615</v>
      </c>
      <c r="G50" s="324" t="s">
        <v>67</v>
      </c>
      <c r="H50" s="327">
        <v>1</v>
      </c>
      <c r="I50" s="328"/>
      <c r="J50" s="329">
        <f t="shared" si="0"/>
        <v>0</v>
      </c>
      <c r="K50" s="327"/>
      <c r="L50" s="327">
        <f t="shared" si="1"/>
        <v>0</v>
      </c>
      <c r="M50" s="327"/>
      <c r="N50" s="327">
        <f t="shared" si="2"/>
        <v>0</v>
      </c>
      <c r="O50" s="329">
        <v>21</v>
      </c>
      <c r="P50" s="329">
        <f t="shared" si="3"/>
        <v>0</v>
      </c>
      <c r="Q50" s="329">
        <f t="shared" si="4"/>
        <v>0</v>
      </c>
      <c r="R50" s="39"/>
      <c r="S50" s="39"/>
      <c r="T50" s="39"/>
    </row>
    <row r="51" spans="1:20" ht="11.25" outlineLevel="3" x14ac:dyDescent="0.2">
      <c r="A51" s="58"/>
      <c r="B51" s="59"/>
      <c r="C51" s="323">
        <v>31</v>
      </c>
      <c r="D51" s="324" t="s">
        <v>117</v>
      </c>
      <c r="E51" s="325" t="s">
        <v>4525</v>
      </c>
      <c r="F51" s="326" t="s">
        <v>4616</v>
      </c>
      <c r="G51" s="324" t="s">
        <v>67</v>
      </c>
      <c r="H51" s="327">
        <v>1</v>
      </c>
      <c r="I51" s="328"/>
      <c r="J51" s="329">
        <f t="shared" si="0"/>
        <v>0</v>
      </c>
      <c r="K51" s="327"/>
      <c r="L51" s="327">
        <f t="shared" si="1"/>
        <v>0</v>
      </c>
      <c r="M51" s="327"/>
      <c r="N51" s="327">
        <f t="shared" si="2"/>
        <v>0</v>
      </c>
      <c r="O51" s="329">
        <v>21</v>
      </c>
      <c r="P51" s="329">
        <f t="shared" si="3"/>
        <v>0</v>
      </c>
      <c r="Q51" s="329">
        <f t="shared" si="4"/>
        <v>0</v>
      </c>
      <c r="R51" s="39"/>
      <c r="S51" s="39"/>
      <c r="T51" s="39"/>
    </row>
    <row r="52" spans="1:20" ht="11.25" outlineLevel="3" x14ac:dyDescent="0.2">
      <c r="A52" s="58"/>
      <c r="B52" s="59"/>
      <c r="C52" s="323">
        <v>32</v>
      </c>
      <c r="D52" s="324" t="s">
        <v>293</v>
      </c>
      <c r="E52" s="325" t="s">
        <v>4531</v>
      </c>
      <c r="F52" s="326" t="s">
        <v>4536</v>
      </c>
      <c r="G52" s="324" t="s">
        <v>67</v>
      </c>
      <c r="H52" s="327">
        <v>3</v>
      </c>
      <c r="I52" s="328"/>
      <c r="J52" s="329">
        <f t="shared" si="0"/>
        <v>0</v>
      </c>
      <c r="K52" s="327"/>
      <c r="L52" s="327">
        <f t="shared" si="1"/>
        <v>0</v>
      </c>
      <c r="M52" s="327"/>
      <c r="N52" s="327">
        <f t="shared" si="2"/>
        <v>0</v>
      </c>
      <c r="O52" s="329">
        <v>21</v>
      </c>
      <c r="P52" s="329">
        <f t="shared" si="3"/>
        <v>0</v>
      </c>
      <c r="Q52" s="329">
        <f t="shared" si="4"/>
        <v>0</v>
      </c>
      <c r="R52" s="39"/>
      <c r="S52" s="39"/>
      <c r="T52" s="39"/>
    </row>
    <row r="53" spans="1:20" ht="11.25" outlineLevel="3" x14ac:dyDescent="0.2">
      <c r="A53" s="58"/>
      <c r="B53" s="59"/>
      <c r="C53" s="323">
        <v>33</v>
      </c>
      <c r="D53" s="324" t="s">
        <v>293</v>
      </c>
      <c r="E53" s="325" t="s">
        <v>4588</v>
      </c>
      <c r="F53" s="326" t="s">
        <v>4538</v>
      </c>
      <c r="G53" s="324" t="s">
        <v>67</v>
      </c>
      <c r="H53" s="327">
        <v>4</v>
      </c>
      <c r="I53" s="328"/>
      <c r="J53" s="329">
        <f t="shared" si="0"/>
        <v>0</v>
      </c>
      <c r="K53" s="327"/>
      <c r="L53" s="327">
        <f t="shared" si="1"/>
        <v>0</v>
      </c>
      <c r="M53" s="327"/>
      <c r="N53" s="327">
        <f t="shared" si="2"/>
        <v>0</v>
      </c>
      <c r="O53" s="329">
        <v>21</v>
      </c>
      <c r="P53" s="329">
        <f t="shared" si="3"/>
        <v>0</v>
      </c>
      <c r="Q53" s="329">
        <f t="shared" si="4"/>
        <v>0</v>
      </c>
      <c r="R53" s="39"/>
      <c r="S53" s="39"/>
      <c r="T53" s="39"/>
    </row>
    <row r="54" spans="1:20" ht="11.25" outlineLevel="3" x14ac:dyDescent="0.2">
      <c r="A54" s="58"/>
      <c r="B54" s="59"/>
      <c r="C54" s="323">
        <v>34</v>
      </c>
      <c r="D54" s="324" t="s">
        <v>293</v>
      </c>
      <c r="E54" s="325" t="s">
        <v>4617</v>
      </c>
      <c r="F54" s="326" t="s">
        <v>356</v>
      </c>
      <c r="G54" s="324" t="s">
        <v>67</v>
      </c>
      <c r="H54" s="327">
        <v>7</v>
      </c>
      <c r="I54" s="328"/>
      <c r="J54" s="329">
        <f t="shared" si="0"/>
        <v>0</v>
      </c>
      <c r="K54" s="327"/>
      <c r="L54" s="327">
        <f t="shared" si="1"/>
        <v>0</v>
      </c>
      <c r="M54" s="327"/>
      <c r="N54" s="327">
        <f t="shared" si="2"/>
        <v>0</v>
      </c>
      <c r="O54" s="329">
        <v>21</v>
      </c>
      <c r="P54" s="329">
        <f t="shared" si="3"/>
        <v>0</v>
      </c>
      <c r="Q54" s="329">
        <f t="shared" si="4"/>
        <v>0</v>
      </c>
      <c r="R54" s="39"/>
      <c r="S54" s="39"/>
      <c r="T54" s="39"/>
    </row>
    <row r="55" spans="1:20" ht="11.25" outlineLevel="3" x14ac:dyDescent="0.2">
      <c r="A55" s="58"/>
      <c r="B55" s="59"/>
      <c r="C55" s="323">
        <v>35</v>
      </c>
      <c r="D55" s="324" t="s">
        <v>293</v>
      </c>
      <c r="E55" s="325" t="s">
        <v>370</v>
      </c>
      <c r="F55" s="326" t="s">
        <v>371</v>
      </c>
      <c r="G55" s="324" t="s">
        <v>214</v>
      </c>
      <c r="H55" s="327">
        <v>8</v>
      </c>
      <c r="I55" s="328"/>
      <c r="J55" s="329">
        <f t="shared" si="0"/>
        <v>0</v>
      </c>
      <c r="K55" s="327"/>
      <c r="L55" s="327">
        <f t="shared" si="1"/>
        <v>0</v>
      </c>
      <c r="M55" s="327"/>
      <c r="N55" s="327">
        <f t="shared" si="2"/>
        <v>0</v>
      </c>
      <c r="O55" s="329">
        <v>21</v>
      </c>
      <c r="P55" s="329">
        <f t="shared" si="3"/>
        <v>0</v>
      </c>
      <c r="Q55" s="329">
        <f t="shared" si="4"/>
        <v>0</v>
      </c>
      <c r="R55" s="39"/>
      <c r="S55" s="39"/>
      <c r="T55" s="39"/>
    </row>
    <row r="56" spans="1:20" ht="11.25" outlineLevel="3" x14ac:dyDescent="0.2">
      <c r="A56" s="58"/>
      <c r="B56" s="59"/>
      <c r="C56" s="323">
        <v>36</v>
      </c>
      <c r="D56" s="324" t="s">
        <v>293</v>
      </c>
      <c r="E56" s="325" t="s">
        <v>375</v>
      </c>
      <c r="F56" s="326" t="s">
        <v>376</v>
      </c>
      <c r="G56" s="324" t="s">
        <v>214</v>
      </c>
      <c r="H56" s="327">
        <v>8</v>
      </c>
      <c r="I56" s="328"/>
      <c r="J56" s="329">
        <f t="shared" si="0"/>
        <v>0</v>
      </c>
      <c r="K56" s="327"/>
      <c r="L56" s="327">
        <f t="shared" si="1"/>
        <v>0</v>
      </c>
      <c r="M56" s="327"/>
      <c r="N56" s="327">
        <f t="shared" si="2"/>
        <v>0</v>
      </c>
      <c r="O56" s="329">
        <v>21</v>
      </c>
      <c r="P56" s="329">
        <f t="shared" si="3"/>
        <v>0</v>
      </c>
      <c r="Q56" s="329">
        <f t="shared" si="4"/>
        <v>0</v>
      </c>
      <c r="R56" s="39"/>
      <c r="S56" s="39"/>
      <c r="T56" s="39"/>
    </row>
    <row r="57" spans="1:20" outlineLevel="3" x14ac:dyDescent="0.15">
      <c r="B57" s="36"/>
      <c r="C57" s="36"/>
      <c r="D57" s="36"/>
      <c r="E57" s="36"/>
      <c r="F57" s="36"/>
      <c r="G57" s="36"/>
      <c r="H57" s="36"/>
      <c r="I57" s="39"/>
      <c r="J57" s="39"/>
      <c r="K57" s="36"/>
      <c r="L57" s="36"/>
      <c r="M57" s="36"/>
      <c r="N57" s="36"/>
      <c r="O57" s="36"/>
      <c r="P57" s="39"/>
      <c r="Q57" s="39"/>
    </row>
    <row r="58" spans="1:20" outlineLevel="1" x14ac:dyDescent="0.15"/>
  </sheetData>
  <pageMargins left="0.7" right="0.7" top="0.78749999999999998" bottom="0.78749999999999998"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41"/>
  <sheetViews>
    <sheetView topLeftCell="F1" zoomScaleNormal="100" workbookViewId="0">
      <selection activeCell="I9" sqref="I9:I40"/>
    </sheetView>
  </sheetViews>
  <sheetFormatPr defaultColWidth="9.140625" defaultRowHeight="8.25" outlineLevelRow="3" x14ac:dyDescent="0.15"/>
  <cols>
    <col min="1" max="1" width="28.7109375" style="296" hidden="1" customWidth="1"/>
    <col min="2" max="2" width="3.7109375" style="296" hidden="1" customWidth="1"/>
    <col min="3" max="3" width="5.7109375" style="296" customWidth="1"/>
    <col min="4" max="4" width="4.7109375" style="296" customWidth="1"/>
    <col min="5" max="5" width="14.7109375" style="296" customWidth="1"/>
    <col min="6" max="6" width="72.7109375" style="296" customWidth="1"/>
    <col min="7" max="7" width="4.7109375" style="296" customWidth="1"/>
    <col min="8" max="8" width="14.7109375" style="296" customWidth="1"/>
    <col min="9" max="9" width="12.7109375" style="296" customWidth="1"/>
    <col min="10" max="10" width="15.7109375" style="296" customWidth="1"/>
    <col min="11" max="11" width="11.7109375" style="296" hidden="1" customWidth="1"/>
    <col min="12" max="12" width="14.7109375" style="296" hidden="1" customWidth="1"/>
    <col min="13" max="13" width="11.7109375" style="296" hidden="1" customWidth="1"/>
    <col min="14" max="14" width="14.7109375" style="296" hidden="1" customWidth="1"/>
    <col min="15" max="15" width="9.7109375" style="296" hidden="1" customWidth="1"/>
    <col min="16" max="16" width="14.7109375" style="296" hidden="1" customWidth="1"/>
    <col min="17" max="17" width="15.7109375" style="296" hidden="1" customWidth="1"/>
    <col min="18" max="18" width="38.7109375" style="296" customWidth="1"/>
    <col min="19" max="22" width="9.140625" style="296"/>
    <col min="23" max="23" width="5.5703125" style="296" customWidth="1"/>
    <col min="24" max="16384" width="9.140625" style="296"/>
  </cols>
  <sheetData>
    <row r="1" spans="1:22" ht="15.75" x14ac:dyDescent="0.15">
      <c r="F1" s="34" t="s">
        <v>4441</v>
      </c>
    </row>
    <row r="2" spans="1:22" ht="15.75" x14ac:dyDescent="0.15">
      <c r="B2" s="297"/>
      <c r="C2" s="297"/>
      <c r="D2" s="298"/>
      <c r="E2" s="298"/>
      <c r="F2" s="34" t="s">
        <v>31</v>
      </c>
      <c r="G2" s="298"/>
      <c r="H2" s="299"/>
      <c r="I2" s="300"/>
      <c r="J2" s="301"/>
      <c r="K2" s="299"/>
      <c r="L2" s="299"/>
      <c r="M2" s="299"/>
      <c r="N2" s="299"/>
      <c r="O2" s="301"/>
      <c r="P2" s="301"/>
      <c r="Q2" s="301"/>
      <c r="S2" s="35"/>
      <c r="V2" s="302"/>
    </row>
    <row r="3" spans="1:22" x14ac:dyDescent="0.15">
      <c r="A3" s="36"/>
      <c r="B3" s="37"/>
      <c r="C3" s="297"/>
      <c r="D3" s="38"/>
      <c r="E3" s="298"/>
      <c r="F3" s="298"/>
      <c r="G3" s="298"/>
      <c r="H3" s="299"/>
      <c r="I3" s="300"/>
      <c r="J3" s="301"/>
      <c r="K3" s="303"/>
      <c r="L3" s="303"/>
      <c r="M3" s="303"/>
      <c r="N3" s="303"/>
      <c r="O3" s="304"/>
      <c r="P3" s="304"/>
      <c r="Q3" s="304"/>
      <c r="R3" s="39"/>
    </row>
    <row r="4" spans="1:22" ht="11.25" x14ac:dyDescent="0.2">
      <c r="A4" s="40"/>
      <c r="B4" s="41"/>
      <c r="C4" s="41" t="s">
        <v>32</v>
      </c>
      <c r="D4" s="42" t="s">
        <v>33</v>
      </c>
      <c r="E4" s="42" t="s">
        <v>34</v>
      </c>
      <c r="F4" s="42" t="s">
        <v>35</v>
      </c>
      <c r="G4" s="42" t="s">
        <v>36</v>
      </c>
      <c r="H4" s="305" t="s">
        <v>37</v>
      </c>
      <c r="I4" s="306" t="s">
        <v>38</v>
      </c>
      <c r="J4" s="307" t="s">
        <v>39</v>
      </c>
      <c r="K4" s="305" t="s">
        <v>40</v>
      </c>
      <c r="L4" s="305" t="s">
        <v>41</v>
      </c>
      <c r="M4" s="305" t="s">
        <v>42</v>
      </c>
      <c r="N4" s="305" t="s">
        <v>43</v>
      </c>
      <c r="O4" s="307" t="s">
        <v>44</v>
      </c>
      <c r="P4" s="307" t="s">
        <v>45</v>
      </c>
      <c r="Q4" s="307" t="s">
        <v>46</v>
      </c>
      <c r="R4" s="36"/>
      <c r="S4" s="39"/>
    </row>
    <row r="5" spans="1:22" ht="20.25" customHeight="1" x14ac:dyDescent="0.15">
      <c r="B5" s="297"/>
      <c r="C5" s="297"/>
      <c r="D5" s="298"/>
      <c r="E5" s="298"/>
      <c r="F5" s="298"/>
      <c r="G5" s="298"/>
      <c r="H5" s="299"/>
      <c r="I5" s="300"/>
      <c r="J5" s="301"/>
      <c r="K5" s="299"/>
      <c r="L5" s="299"/>
      <c r="M5" s="299"/>
      <c r="N5" s="299"/>
      <c r="O5" s="301"/>
      <c r="P5" s="301"/>
      <c r="Q5" s="301"/>
      <c r="R5" s="39"/>
    </row>
    <row r="6" spans="1:22" ht="12" x14ac:dyDescent="0.2">
      <c r="A6" s="43" t="s">
        <v>578</v>
      </c>
      <c r="B6" s="44">
        <v>1</v>
      </c>
      <c r="C6" s="45"/>
      <c r="D6" s="46" t="s">
        <v>47</v>
      </c>
      <c r="E6" s="46"/>
      <c r="F6" s="47" t="s">
        <v>578</v>
      </c>
      <c r="G6" s="46"/>
      <c r="H6" s="308"/>
      <c r="I6" s="309"/>
      <c r="J6" s="310">
        <f>SUBTOTAL(9,J7:J41)</f>
        <v>0</v>
      </c>
      <c r="K6" s="308"/>
      <c r="L6" s="311">
        <f>SUBTOTAL(9,L7:L41)</f>
        <v>0.42675000000000007</v>
      </c>
      <c r="M6" s="308"/>
      <c r="N6" s="311">
        <f>SUBTOTAL(9,N7:N41)</f>
        <v>0</v>
      </c>
      <c r="O6" s="312"/>
      <c r="P6" s="310">
        <f>SUBTOTAL(9,P7:P41)</f>
        <v>0</v>
      </c>
      <c r="Q6" s="310">
        <f>SUBTOTAL(9,Q7:Q41)</f>
        <v>0</v>
      </c>
      <c r="R6" s="36"/>
      <c r="S6" s="39"/>
      <c r="T6" s="39"/>
    </row>
    <row r="7" spans="1:22" ht="12" outlineLevel="1" x14ac:dyDescent="0.2">
      <c r="A7" s="48" t="s">
        <v>4618</v>
      </c>
      <c r="B7" s="49">
        <v>2</v>
      </c>
      <c r="C7" s="50"/>
      <c r="D7" s="51" t="s">
        <v>48</v>
      </c>
      <c r="E7" s="51"/>
      <c r="F7" s="52" t="s">
        <v>4619</v>
      </c>
      <c r="G7" s="51"/>
      <c r="H7" s="313"/>
      <c r="I7" s="314"/>
      <c r="J7" s="315">
        <f>SUBTOTAL(9,J8:J40)</f>
        <v>0</v>
      </c>
      <c r="K7" s="313"/>
      <c r="L7" s="316">
        <f>SUBTOTAL(9,L8:L40)</f>
        <v>0.42675000000000007</v>
      </c>
      <c r="M7" s="313"/>
      <c r="N7" s="316">
        <f>SUBTOTAL(9,N8:N40)</f>
        <v>0</v>
      </c>
      <c r="O7" s="317"/>
      <c r="P7" s="315">
        <f>SUBTOTAL(9,P8:P40)</f>
        <v>0</v>
      </c>
      <c r="Q7" s="315">
        <f>SUBTOTAL(9,Q8:Q40)</f>
        <v>0</v>
      </c>
      <c r="R7" s="36"/>
      <c r="S7" s="39"/>
      <c r="T7" s="39"/>
    </row>
    <row r="8" spans="1:22" ht="11.25" outlineLevel="2" x14ac:dyDescent="0.2">
      <c r="A8" s="53" t="s">
        <v>4620</v>
      </c>
      <c r="B8" s="54">
        <v>3</v>
      </c>
      <c r="C8" s="55"/>
      <c r="D8" s="56" t="s">
        <v>49</v>
      </c>
      <c r="E8" s="56"/>
      <c r="F8" s="57" t="s">
        <v>760</v>
      </c>
      <c r="G8" s="56"/>
      <c r="H8" s="318"/>
      <c r="I8" s="319"/>
      <c r="J8" s="320">
        <f>SUBTOTAL(9,J9:J11)</f>
        <v>0</v>
      </c>
      <c r="K8" s="318"/>
      <c r="L8" s="321">
        <f>SUBTOTAL(9,L9:L11)</f>
        <v>0</v>
      </c>
      <c r="M8" s="318"/>
      <c r="N8" s="321">
        <f>SUBTOTAL(9,N9:N11)</f>
        <v>0</v>
      </c>
      <c r="O8" s="322"/>
      <c r="P8" s="320">
        <f>SUBTOTAL(9,P9:P11)</f>
        <v>0</v>
      </c>
      <c r="Q8" s="320">
        <f>SUBTOTAL(9,Q9:Q11)</f>
        <v>0</v>
      </c>
      <c r="R8" s="36"/>
      <c r="S8" s="39"/>
      <c r="T8" s="39"/>
    </row>
    <row r="9" spans="1:22" ht="22.5" outlineLevel="3" x14ac:dyDescent="0.2">
      <c r="A9" s="58"/>
      <c r="B9" s="59"/>
      <c r="C9" s="323">
        <v>1</v>
      </c>
      <c r="D9" s="324" t="s">
        <v>293</v>
      </c>
      <c r="E9" s="325" t="s">
        <v>4621</v>
      </c>
      <c r="F9" s="326" t="s">
        <v>4622</v>
      </c>
      <c r="G9" s="324" t="s">
        <v>85</v>
      </c>
      <c r="H9" s="327">
        <v>95</v>
      </c>
      <c r="I9" s="328"/>
      <c r="J9" s="329">
        <f>H9*I9</f>
        <v>0</v>
      </c>
      <c r="K9" s="327"/>
      <c r="L9" s="327">
        <f>H9*K9</f>
        <v>0</v>
      </c>
      <c r="M9" s="327"/>
      <c r="N9" s="327">
        <f>H9*M9</f>
        <v>0</v>
      </c>
      <c r="O9" s="329">
        <v>21</v>
      </c>
      <c r="P9" s="329">
        <f>J9*(O9/100)</f>
        <v>0</v>
      </c>
      <c r="Q9" s="329">
        <f>J9+P9</f>
        <v>0</v>
      </c>
      <c r="R9" s="39"/>
      <c r="S9" s="39"/>
      <c r="T9" s="39"/>
    </row>
    <row r="10" spans="1:22" ht="11.25" outlineLevel="3" x14ac:dyDescent="0.2">
      <c r="A10" s="58"/>
      <c r="B10" s="59"/>
      <c r="C10" s="323">
        <v>2</v>
      </c>
      <c r="D10" s="324" t="s">
        <v>293</v>
      </c>
      <c r="E10" s="325" t="s">
        <v>4623</v>
      </c>
      <c r="F10" s="326" t="s">
        <v>4624</v>
      </c>
      <c r="G10" s="324" t="s">
        <v>85</v>
      </c>
      <c r="H10" s="327">
        <v>95</v>
      </c>
      <c r="I10" s="328"/>
      <c r="J10" s="329">
        <f>H10*I10</f>
        <v>0</v>
      </c>
      <c r="K10" s="327"/>
      <c r="L10" s="327">
        <f>H10*K10</f>
        <v>0</v>
      </c>
      <c r="M10" s="327"/>
      <c r="N10" s="327">
        <f>H10*M10</f>
        <v>0</v>
      </c>
      <c r="O10" s="329">
        <v>21</v>
      </c>
      <c r="P10" s="329">
        <f>J10*(O10/100)</f>
        <v>0</v>
      </c>
      <c r="Q10" s="329">
        <f>J10+P10</f>
        <v>0</v>
      </c>
      <c r="R10" s="39"/>
      <c r="S10" s="39"/>
      <c r="T10" s="39"/>
    </row>
    <row r="11" spans="1:22" outlineLevel="3" x14ac:dyDescent="0.15">
      <c r="B11" s="36"/>
      <c r="C11" s="36"/>
      <c r="D11" s="36"/>
      <c r="E11" s="36"/>
      <c r="F11" s="36"/>
      <c r="G11" s="36"/>
      <c r="H11" s="36"/>
      <c r="I11" s="39"/>
      <c r="J11" s="39"/>
      <c r="K11" s="36"/>
      <c r="L11" s="36"/>
      <c r="M11" s="36"/>
      <c r="N11" s="36"/>
      <c r="O11" s="36"/>
      <c r="P11" s="39"/>
      <c r="Q11" s="39"/>
    </row>
    <row r="12" spans="1:22" ht="11.25" outlineLevel="2" x14ac:dyDescent="0.2">
      <c r="A12" s="53" t="s">
        <v>4625</v>
      </c>
      <c r="B12" s="54">
        <v>3</v>
      </c>
      <c r="C12" s="55"/>
      <c r="D12" s="56" t="s">
        <v>49</v>
      </c>
      <c r="E12" s="56"/>
      <c r="F12" s="57" t="s">
        <v>253</v>
      </c>
      <c r="G12" s="56"/>
      <c r="H12" s="318"/>
      <c r="I12" s="319"/>
      <c r="J12" s="320">
        <f>SUBTOTAL(9,J13:J40)</f>
        <v>0</v>
      </c>
      <c r="K12" s="318"/>
      <c r="L12" s="321">
        <f>SUBTOTAL(9,L13:L40)</f>
        <v>0.42675000000000007</v>
      </c>
      <c r="M12" s="318"/>
      <c r="N12" s="321">
        <f>SUBTOTAL(9,N13:N40)</f>
        <v>0</v>
      </c>
      <c r="O12" s="322"/>
      <c r="P12" s="320">
        <f>SUBTOTAL(9,P13:P40)</f>
        <v>0</v>
      </c>
      <c r="Q12" s="320">
        <f>SUBTOTAL(9,Q13:Q40)</f>
        <v>0</v>
      </c>
      <c r="R12" s="36"/>
      <c r="S12" s="39"/>
      <c r="T12" s="39"/>
    </row>
    <row r="13" spans="1:22" ht="11.25" outlineLevel="3" x14ac:dyDescent="0.2">
      <c r="A13" s="58"/>
      <c r="B13" s="59"/>
      <c r="C13" s="323">
        <v>1</v>
      </c>
      <c r="D13" s="324" t="s">
        <v>117</v>
      </c>
      <c r="E13" s="325" t="s">
        <v>394</v>
      </c>
      <c r="F13" s="326" t="s">
        <v>395</v>
      </c>
      <c r="G13" s="324" t="s">
        <v>196</v>
      </c>
      <c r="H13" s="327">
        <v>57</v>
      </c>
      <c r="I13" s="328"/>
      <c r="J13" s="329">
        <f t="shared" ref="J13:J39" si="0">H13*I13</f>
        <v>0</v>
      </c>
      <c r="K13" s="327">
        <v>1E-3</v>
      </c>
      <c r="L13" s="327">
        <f t="shared" ref="L13:L39" si="1">H13*K13</f>
        <v>5.7000000000000002E-2</v>
      </c>
      <c r="M13" s="327"/>
      <c r="N13" s="327">
        <f t="shared" ref="N13:N39" si="2">H13*M13</f>
        <v>0</v>
      </c>
      <c r="O13" s="329">
        <v>21</v>
      </c>
      <c r="P13" s="329">
        <f t="shared" ref="P13:P39" si="3">J13*(O13/100)</f>
        <v>0</v>
      </c>
      <c r="Q13" s="329">
        <f t="shared" ref="Q13:Q39" si="4">J13+P13</f>
        <v>0</v>
      </c>
      <c r="R13" s="39"/>
      <c r="S13" s="39"/>
      <c r="T13" s="39"/>
    </row>
    <row r="14" spans="1:22" ht="11.25" outlineLevel="3" x14ac:dyDescent="0.2">
      <c r="A14" s="58"/>
      <c r="B14" s="59"/>
      <c r="C14" s="323">
        <v>2</v>
      </c>
      <c r="D14" s="324" t="s">
        <v>117</v>
      </c>
      <c r="E14" s="325" t="s">
        <v>396</v>
      </c>
      <c r="F14" s="326" t="s">
        <v>397</v>
      </c>
      <c r="G14" s="324" t="s">
        <v>196</v>
      </c>
      <c r="H14" s="327">
        <v>30</v>
      </c>
      <c r="I14" s="328"/>
      <c r="J14" s="329">
        <f t="shared" si="0"/>
        <v>0</v>
      </c>
      <c r="K14" s="327">
        <v>1E-3</v>
      </c>
      <c r="L14" s="327">
        <f t="shared" si="1"/>
        <v>0.03</v>
      </c>
      <c r="M14" s="327"/>
      <c r="N14" s="327">
        <f t="shared" si="2"/>
        <v>0</v>
      </c>
      <c r="O14" s="329">
        <v>21</v>
      </c>
      <c r="P14" s="329">
        <f t="shared" si="3"/>
        <v>0</v>
      </c>
      <c r="Q14" s="329">
        <f t="shared" si="4"/>
        <v>0</v>
      </c>
      <c r="R14" s="39"/>
      <c r="S14" s="39"/>
      <c r="T14" s="39"/>
    </row>
    <row r="15" spans="1:22" ht="11.25" outlineLevel="3" x14ac:dyDescent="0.2">
      <c r="A15" s="58"/>
      <c r="B15" s="59"/>
      <c r="C15" s="323">
        <v>3</v>
      </c>
      <c r="D15" s="324" t="s">
        <v>117</v>
      </c>
      <c r="E15" s="325" t="s">
        <v>398</v>
      </c>
      <c r="F15" s="326" t="s">
        <v>399</v>
      </c>
      <c r="G15" s="324" t="s">
        <v>67</v>
      </c>
      <c r="H15" s="327">
        <v>50</v>
      </c>
      <c r="I15" s="328"/>
      <c r="J15" s="329">
        <f t="shared" si="0"/>
        <v>0</v>
      </c>
      <c r="K15" s="327">
        <v>1.4000000000000001E-4</v>
      </c>
      <c r="L15" s="327">
        <f t="shared" si="1"/>
        <v>7.000000000000001E-3</v>
      </c>
      <c r="M15" s="327"/>
      <c r="N15" s="327">
        <f t="shared" si="2"/>
        <v>0</v>
      </c>
      <c r="O15" s="329">
        <v>21</v>
      </c>
      <c r="P15" s="329">
        <f t="shared" si="3"/>
        <v>0</v>
      </c>
      <c r="Q15" s="329">
        <f t="shared" si="4"/>
        <v>0</v>
      </c>
      <c r="R15" s="39"/>
      <c r="S15" s="39"/>
      <c r="T15" s="39"/>
    </row>
    <row r="16" spans="1:22" ht="11.25" outlineLevel="3" x14ac:dyDescent="0.2">
      <c r="A16" s="58"/>
      <c r="B16" s="59"/>
      <c r="C16" s="323">
        <v>4</v>
      </c>
      <c r="D16" s="324" t="s">
        <v>117</v>
      </c>
      <c r="E16" s="325" t="s">
        <v>400</v>
      </c>
      <c r="F16" s="326" t="s">
        <v>4626</v>
      </c>
      <c r="G16" s="324" t="s">
        <v>67</v>
      </c>
      <c r="H16" s="327">
        <v>150</v>
      </c>
      <c r="I16" s="328"/>
      <c r="J16" s="329">
        <f t="shared" si="0"/>
        <v>0</v>
      </c>
      <c r="K16" s="327">
        <v>2.9999999999999997E-4</v>
      </c>
      <c r="L16" s="327">
        <f t="shared" si="1"/>
        <v>4.4999999999999998E-2</v>
      </c>
      <c r="M16" s="327"/>
      <c r="N16" s="327">
        <f t="shared" si="2"/>
        <v>0</v>
      </c>
      <c r="O16" s="329">
        <v>21</v>
      </c>
      <c r="P16" s="329">
        <f t="shared" si="3"/>
        <v>0</v>
      </c>
      <c r="Q16" s="329">
        <f t="shared" si="4"/>
        <v>0</v>
      </c>
      <c r="R16" s="39"/>
      <c r="S16" s="39"/>
      <c r="T16" s="39"/>
    </row>
    <row r="17" spans="1:20" ht="11.25" outlineLevel="3" x14ac:dyDescent="0.2">
      <c r="A17" s="58"/>
      <c r="B17" s="59"/>
      <c r="C17" s="323">
        <v>5</v>
      </c>
      <c r="D17" s="324" t="s">
        <v>117</v>
      </c>
      <c r="E17" s="325" t="s">
        <v>401</v>
      </c>
      <c r="F17" s="326" t="s">
        <v>402</v>
      </c>
      <c r="G17" s="324" t="s">
        <v>67</v>
      </c>
      <c r="H17" s="327">
        <v>9</v>
      </c>
      <c r="I17" s="328"/>
      <c r="J17" s="329">
        <f t="shared" si="0"/>
        <v>0</v>
      </c>
      <c r="K17" s="327">
        <v>4.2999999999999999E-4</v>
      </c>
      <c r="L17" s="327">
        <f t="shared" si="1"/>
        <v>3.8699999999999997E-3</v>
      </c>
      <c r="M17" s="327"/>
      <c r="N17" s="327">
        <f t="shared" si="2"/>
        <v>0</v>
      </c>
      <c r="O17" s="329">
        <v>21</v>
      </c>
      <c r="P17" s="329">
        <f t="shared" si="3"/>
        <v>0</v>
      </c>
      <c r="Q17" s="329">
        <f t="shared" si="4"/>
        <v>0</v>
      </c>
      <c r="R17" s="39"/>
      <c r="S17" s="39"/>
      <c r="T17" s="39"/>
    </row>
    <row r="18" spans="1:20" ht="11.25" outlineLevel="3" x14ac:dyDescent="0.2">
      <c r="A18" s="58"/>
      <c r="B18" s="59"/>
      <c r="C18" s="323">
        <v>6</v>
      </c>
      <c r="D18" s="324" t="s">
        <v>117</v>
      </c>
      <c r="E18" s="325" t="s">
        <v>403</v>
      </c>
      <c r="F18" s="326" t="s">
        <v>404</v>
      </c>
      <c r="G18" s="324" t="s">
        <v>67</v>
      </c>
      <c r="H18" s="327">
        <v>5</v>
      </c>
      <c r="I18" s="328"/>
      <c r="J18" s="329">
        <f t="shared" si="0"/>
        <v>0</v>
      </c>
      <c r="K18" s="327">
        <v>1.6000000000000001E-4</v>
      </c>
      <c r="L18" s="327">
        <f t="shared" si="1"/>
        <v>8.0000000000000004E-4</v>
      </c>
      <c r="M18" s="327"/>
      <c r="N18" s="327">
        <f t="shared" si="2"/>
        <v>0</v>
      </c>
      <c r="O18" s="329">
        <v>21</v>
      </c>
      <c r="P18" s="329">
        <f t="shared" si="3"/>
        <v>0</v>
      </c>
      <c r="Q18" s="329">
        <f t="shared" si="4"/>
        <v>0</v>
      </c>
      <c r="R18" s="39"/>
      <c r="S18" s="39"/>
      <c r="T18" s="39"/>
    </row>
    <row r="19" spans="1:20" ht="11.25" outlineLevel="3" x14ac:dyDescent="0.2">
      <c r="A19" s="58"/>
      <c r="B19" s="59"/>
      <c r="C19" s="323">
        <v>7</v>
      </c>
      <c r="D19" s="324" t="s">
        <v>117</v>
      </c>
      <c r="E19" s="325" t="s">
        <v>405</v>
      </c>
      <c r="F19" s="326" t="s">
        <v>406</v>
      </c>
      <c r="G19" s="324" t="s">
        <v>67</v>
      </c>
      <c r="H19" s="327">
        <v>116</v>
      </c>
      <c r="I19" s="328"/>
      <c r="J19" s="329">
        <f t="shared" si="0"/>
        <v>0</v>
      </c>
      <c r="K19" s="327">
        <v>2.3000000000000001E-4</v>
      </c>
      <c r="L19" s="327">
        <f t="shared" si="1"/>
        <v>2.6680000000000002E-2</v>
      </c>
      <c r="M19" s="327"/>
      <c r="N19" s="327">
        <f t="shared" si="2"/>
        <v>0</v>
      </c>
      <c r="O19" s="329">
        <v>21</v>
      </c>
      <c r="P19" s="329">
        <f t="shared" si="3"/>
        <v>0</v>
      </c>
      <c r="Q19" s="329">
        <f t="shared" si="4"/>
        <v>0</v>
      </c>
      <c r="R19" s="39"/>
      <c r="S19" s="39"/>
      <c r="T19" s="39"/>
    </row>
    <row r="20" spans="1:20" ht="11.25" outlineLevel="3" x14ac:dyDescent="0.2">
      <c r="A20" s="58"/>
      <c r="B20" s="59"/>
      <c r="C20" s="323">
        <v>8</v>
      </c>
      <c r="D20" s="324" t="s">
        <v>117</v>
      </c>
      <c r="E20" s="325" t="s">
        <v>287</v>
      </c>
      <c r="F20" s="326" t="s">
        <v>288</v>
      </c>
      <c r="G20" s="324" t="s">
        <v>67</v>
      </c>
      <c r="H20" s="327">
        <v>5</v>
      </c>
      <c r="I20" s="328"/>
      <c r="J20" s="329">
        <f t="shared" si="0"/>
        <v>0</v>
      </c>
      <c r="K20" s="327">
        <v>1.6000000000000001E-4</v>
      </c>
      <c r="L20" s="327">
        <f t="shared" si="1"/>
        <v>8.0000000000000004E-4</v>
      </c>
      <c r="M20" s="327"/>
      <c r="N20" s="327">
        <f t="shared" si="2"/>
        <v>0</v>
      </c>
      <c r="O20" s="329">
        <v>21</v>
      </c>
      <c r="P20" s="329">
        <f t="shared" si="3"/>
        <v>0</v>
      </c>
      <c r="Q20" s="329">
        <f t="shared" si="4"/>
        <v>0</v>
      </c>
      <c r="R20" s="39"/>
      <c r="S20" s="39"/>
      <c r="T20" s="39"/>
    </row>
    <row r="21" spans="1:20" ht="11.25" outlineLevel="3" x14ac:dyDescent="0.2">
      <c r="A21" s="58"/>
      <c r="B21" s="59"/>
      <c r="C21" s="323">
        <v>9</v>
      </c>
      <c r="D21" s="324" t="s">
        <v>117</v>
      </c>
      <c r="E21" s="325" t="s">
        <v>407</v>
      </c>
      <c r="F21" s="326" t="s">
        <v>408</v>
      </c>
      <c r="G21" s="324" t="s">
        <v>67</v>
      </c>
      <c r="H21" s="327">
        <v>10</v>
      </c>
      <c r="I21" s="328"/>
      <c r="J21" s="329">
        <f t="shared" si="0"/>
        <v>0</v>
      </c>
      <c r="K21" s="327">
        <v>2.0000000000000001E-4</v>
      </c>
      <c r="L21" s="327">
        <f t="shared" si="1"/>
        <v>2E-3</v>
      </c>
      <c r="M21" s="327"/>
      <c r="N21" s="327">
        <f t="shared" si="2"/>
        <v>0</v>
      </c>
      <c r="O21" s="329">
        <v>21</v>
      </c>
      <c r="P21" s="329">
        <f t="shared" si="3"/>
        <v>0</v>
      </c>
      <c r="Q21" s="329">
        <f t="shared" si="4"/>
        <v>0</v>
      </c>
      <c r="R21" s="39"/>
      <c r="S21" s="39"/>
      <c r="T21" s="39"/>
    </row>
    <row r="22" spans="1:20" ht="11.25" outlineLevel="3" x14ac:dyDescent="0.2">
      <c r="A22" s="58"/>
      <c r="B22" s="59"/>
      <c r="C22" s="323">
        <v>10</v>
      </c>
      <c r="D22" s="324" t="s">
        <v>117</v>
      </c>
      <c r="E22" s="325" t="s">
        <v>409</v>
      </c>
      <c r="F22" s="326" t="s">
        <v>4627</v>
      </c>
      <c r="G22" s="324" t="s">
        <v>67</v>
      </c>
      <c r="H22" s="327">
        <v>20</v>
      </c>
      <c r="I22" s="328"/>
      <c r="J22" s="329">
        <f t="shared" si="0"/>
        <v>0</v>
      </c>
      <c r="K22" s="327">
        <v>2.5999999999999998E-4</v>
      </c>
      <c r="L22" s="327">
        <f t="shared" si="1"/>
        <v>5.1999999999999998E-3</v>
      </c>
      <c r="M22" s="327"/>
      <c r="N22" s="327">
        <f t="shared" si="2"/>
        <v>0</v>
      </c>
      <c r="O22" s="329">
        <v>21</v>
      </c>
      <c r="P22" s="329">
        <f t="shared" si="3"/>
        <v>0</v>
      </c>
      <c r="Q22" s="329">
        <f t="shared" si="4"/>
        <v>0</v>
      </c>
      <c r="R22" s="39"/>
      <c r="S22" s="39"/>
      <c r="T22" s="39"/>
    </row>
    <row r="23" spans="1:20" ht="11.25" outlineLevel="3" x14ac:dyDescent="0.2">
      <c r="A23" s="58"/>
      <c r="B23" s="59"/>
      <c r="C23" s="323">
        <v>11</v>
      </c>
      <c r="D23" s="324" t="s">
        <v>117</v>
      </c>
      <c r="E23" s="325" t="s">
        <v>410</v>
      </c>
      <c r="F23" s="326" t="s">
        <v>411</v>
      </c>
      <c r="G23" s="324" t="s">
        <v>67</v>
      </c>
      <c r="H23" s="327">
        <v>22</v>
      </c>
      <c r="I23" s="328"/>
      <c r="J23" s="329">
        <f t="shared" si="0"/>
        <v>0</v>
      </c>
      <c r="K23" s="327">
        <v>6.9999999999999999E-4</v>
      </c>
      <c r="L23" s="327">
        <f t="shared" si="1"/>
        <v>1.54E-2</v>
      </c>
      <c r="M23" s="327"/>
      <c r="N23" s="327">
        <f t="shared" si="2"/>
        <v>0</v>
      </c>
      <c r="O23" s="329">
        <v>21</v>
      </c>
      <c r="P23" s="329">
        <f t="shared" si="3"/>
        <v>0</v>
      </c>
      <c r="Q23" s="329">
        <f t="shared" si="4"/>
        <v>0</v>
      </c>
      <c r="R23" s="39"/>
      <c r="S23" s="39"/>
      <c r="T23" s="39"/>
    </row>
    <row r="24" spans="1:20" ht="11.25" outlineLevel="3" x14ac:dyDescent="0.2">
      <c r="A24" s="58"/>
      <c r="B24" s="59"/>
      <c r="C24" s="323">
        <v>12</v>
      </c>
      <c r="D24" s="324" t="s">
        <v>117</v>
      </c>
      <c r="E24" s="325" t="s">
        <v>412</v>
      </c>
      <c r="F24" s="326" t="s">
        <v>413</v>
      </c>
      <c r="G24" s="324" t="s">
        <v>196</v>
      </c>
      <c r="H24" s="327">
        <v>152</v>
      </c>
      <c r="I24" s="328"/>
      <c r="J24" s="329">
        <f t="shared" si="0"/>
        <v>0</v>
      </c>
      <c r="K24" s="327">
        <v>1E-3</v>
      </c>
      <c r="L24" s="327">
        <f t="shared" si="1"/>
        <v>0.152</v>
      </c>
      <c r="M24" s="327"/>
      <c r="N24" s="327">
        <f t="shared" si="2"/>
        <v>0</v>
      </c>
      <c r="O24" s="329">
        <v>21</v>
      </c>
      <c r="P24" s="329">
        <f t="shared" si="3"/>
        <v>0</v>
      </c>
      <c r="Q24" s="329">
        <f t="shared" si="4"/>
        <v>0</v>
      </c>
      <c r="R24" s="39"/>
      <c r="S24" s="39"/>
      <c r="T24" s="39"/>
    </row>
    <row r="25" spans="1:20" ht="11.25" outlineLevel="3" x14ac:dyDescent="0.2">
      <c r="A25" s="58"/>
      <c r="B25" s="59"/>
      <c r="C25" s="323">
        <v>13</v>
      </c>
      <c r="D25" s="324" t="s">
        <v>50</v>
      </c>
      <c r="E25" s="325" t="s">
        <v>414</v>
      </c>
      <c r="F25" s="326" t="s">
        <v>4628</v>
      </c>
      <c r="G25" s="324" t="s">
        <v>85</v>
      </c>
      <c r="H25" s="327">
        <v>160</v>
      </c>
      <c r="I25" s="328"/>
      <c r="J25" s="329">
        <f t="shared" si="0"/>
        <v>0</v>
      </c>
      <c r="K25" s="327"/>
      <c r="L25" s="327">
        <f t="shared" si="1"/>
        <v>0</v>
      </c>
      <c r="M25" s="327"/>
      <c r="N25" s="327">
        <f t="shared" si="2"/>
        <v>0</v>
      </c>
      <c r="O25" s="329">
        <v>21</v>
      </c>
      <c r="P25" s="329">
        <f t="shared" si="3"/>
        <v>0</v>
      </c>
      <c r="Q25" s="329">
        <f t="shared" si="4"/>
        <v>0</v>
      </c>
      <c r="R25" s="39"/>
      <c r="S25" s="39"/>
      <c r="T25" s="39"/>
    </row>
    <row r="26" spans="1:20" ht="11.25" outlineLevel="3" x14ac:dyDescent="0.2">
      <c r="A26" s="58"/>
      <c r="B26" s="59"/>
      <c r="C26" s="323">
        <v>14</v>
      </c>
      <c r="D26" s="324" t="s">
        <v>50</v>
      </c>
      <c r="E26" s="325" t="s">
        <v>415</v>
      </c>
      <c r="F26" s="326" t="s">
        <v>416</v>
      </c>
      <c r="G26" s="324" t="s">
        <v>85</v>
      </c>
      <c r="H26" s="327">
        <v>312</v>
      </c>
      <c r="I26" s="328"/>
      <c r="J26" s="329">
        <f t="shared" si="0"/>
        <v>0</v>
      </c>
      <c r="K26" s="327"/>
      <c r="L26" s="327">
        <f t="shared" si="1"/>
        <v>0</v>
      </c>
      <c r="M26" s="327"/>
      <c r="N26" s="327">
        <f t="shared" si="2"/>
        <v>0</v>
      </c>
      <c r="O26" s="329">
        <v>21</v>
      </c>
      <c r="P26" s="329">
        <f t="shared" si="3"/>
        <v>0</v>
      </c>
      <c r="Q26" s="329">
        <f t="shared" si="4"/>
        <v>0</v>
      </c>
      <c r="R26" s="39"/>
      <c r="S26" s="39"/>
      <c r="T26" s="39"/>
    </row>
    <row r="27" spans="1:20" ht="11.25" outlineLevel="3" x14ac:dyDescent="0.2">
      <c r="A27" s="58"/>
      <c r="B27" s="59"/>
      <c r="C27" s="323">
        <v>15</v>
      </c>
      <c r="D27" s="324" t="s">
        <v>50</v>
      </c>
      <c r="E27" s="325" t="s">
        <v>330</v>
      </c>
      <c r="F27" s="326" t="s">
        <v>331</v>
      </c>
      <c r="G27" s="324" t="s">
        <v>67</v>
      </c>
      <c r="H27" s="327">
        <v>187</v>
      </c>
      <c r="I27" s="328"/>
      <c r="J27" s="329">
        <f t="shared" si="0"/>
        <v>0</v>
      </c>
      <c r="K27" s="327"/>
      <c r="L27" s="327">
        <f t="shared" si="1"/>
        <v>0</v>
      </c>
      <c r="M27" s="327"/>
      <c r="N27" s="327">
        <f t="shared" si="2"/>
        <v>0</v>
      </c>
      <c r="O27" s="329">
        <v>21</v>
      </c>
      <c r="P27" s="329">
        <f t="shared" si="3"/>
        <v>0</v>
      </c>
      <c r="Q27" s="329">
        <f t="shared" si="4"/>
        <v>0</v>
      </c>
      <c r="R27" s="39"/>
      <c r="S27" s="39"/>
      <c r="T27" s="39"/>
    </row>
    <row r="28" spans="1:20" ht="11.25" outlineLevel="3" x14ac:dyDescent="0.2">
      <c r="A28" s="58"/>
      <c r="B28" s="59"/>
      <c r="C28" s="323">
        <v>16</v>
      </c>
      <c r="D28" s="324" t="s">
        <v>50</v>
      </c>
      <c r="E28" s="325" t="s">
        <v>417</v>
      </c>
      <c r="F28" s="326" t="s">
        <v>418</v>
      </c>
      <c r="G28" s="324" t="s">
        <v>67</v>
      </c>
      <c r="H28" s="327">
        <v>10</v>
      </c>
      <c r="I28" s="328"/>
      <c r="J28" s="329">
        <f t="shared" si="0"/>
        <v>0</v>
      </c>
      <c r="K28" s="327"/>
      <c r="L28" s="327">
        <f t="shared" si="1"/>
        <v>0</v>
      </c>
      <c r="M28" s="327"/>
      <c r="N28" s="327">
        <f t="shared" si="2"/>
        <v>0</v>
      </c>
      <c r="O28" s="329">
        <v>21</v>
      </c>
      <c r="P28" s="329">
        <f t="shared" si="3"/>
        <v>0</v>
      </c>
      <c r="Q28" s="329">
        <f t="shared" si="4"/>
        <v>0</v>
      </c>
      <c r="R28" s="39"/>
      <c r="S28" s="39"/>
      <c r="T28" s="39"/>
    </row>
    <row r="29" spans="1:20" ht="11.25" outlineLevel="3" x14ac:dyDescent="0.2">
      <c r="A29" s="58"/>
      <c r="B29" s="59"/>
      <c r="C29" s="323">
        <v>17</v>
      </c>
      <c r="D29" s="324" t="s">
        <v>50</v>
      </c>
      <c r="E29" s="325" t="s">
        <v>419</v>
      </c>
      <c r="F29" s="326" t="s">
        <v>420</v>
      </c>
      <c r="G29" s="324" t="s">
        <v>67</v>
      </c>
      <c r="H29" s="327">
        <v>9</v>
      </c>
      <c r="I29" s="328"/>
      <c r="J29" s="329">
        <f t="shared" si="0"/>
        <v>0</v>
      </c>
      <c r="K29" s="327"/>
      <c r="L29" s="327">
        <f t="shared" si="1"/>
        <v>0</v>
      </c>
      <c r="M29" s="327"/>
      <c r="N29" s="327">
        <f t="shared" si="2"/>
        <v>0</v>
      </c>
      <c r="O29" s="329">
        <v>21</v>
      </c>
      <c r="P29" s="329">
        <f t="shared" si="3"/>
        <v>0</v>
      </c>
      <c r="Q29" s="329">
        <f t="shared" si="4"/>
        <v>0</v>
      </c>
      <c r="R29" s="39"/>
      <c r="S29" s="39"/>
      <c r="T29" s="39"/>
    </row>
    <row r="30" spans="1:20" ht="11.25" outlineLevel="3" x14ac:dyDescent="0.2">
      <c r="A30" s="58"/>
      <c r="B30" s="59"/>
      <c r="C30" s="323">
        <v>18</v>
      </c>
      <c r="D30" s="324" t="s">
        <v>117</v>
      </c>
      <c r="E30" s="325" t="s">
        <v>421</v>
      </c>
      <c r="F30" s="326" t="s">
        <v>4629</v>
      </c>
      <c r="G30" s="324" t="s">
        <v>67</v>
      </c>
      <c r="H30" s="327">
        <v>9</v>
      </c>
      <c r="I30" s="328"/>
      <c r="J30" s="329">
        <f t="shared" si="0"/>
        <v>0</v>
      </c>
      <c r="K30" s="327">
        <v>3.0000000000000001E-3</v>
      </c>
      <c r="L30" s="327">
        <f t="shared" si="1"/>
        <v>2.7E-2</v>
      </c>
      <c r="M30" s="327"/>
      <c r="N30" s="327">
        <f t="shared" si="2"/>
        <v>0</v>
      </c>
      <c r="O30" s="329">
        <v>21</v>
      </c>
      <c r="P30" s="329">
        <f t="shared" si="3"/>
        <v>0</v>
      </c>
      <c r="Q30" s="329">
        <f t="shared" si="4"/>
        <v>0</v>
      </c>
      <c r="R30" s="39"/>
      <c r="S30" s="39"/>
      <c r="T30" s="39"/>
    </row>
    <row r="31" spans="1:20" ht="11.25" outlineLevel="3" x14ac:dyDescent="0.2">
      <c r="A31" s="58"/>
      <c r="B31" s="59"/>
      <c r="C31" s="323">
        <v>19</v>
      </c>
      <c r="D31" s="324" t="s">
        <v>117</v>
      </c>
      <c r="E31" s="325" t="s">
        <v>422</v>
      </c>
      <c r="F31" s="326" t="s">
        <v>423</v>
      </c>
      <c r="G31" s="324" t="s">
        <v>67</v>
      </c>
      <c r="H31" s="327">
        <v>9</v>
      </c>
      <c r="I31" s="328"/>
      <c r="J31" s="329">
        <f t="shared" si="0"/>
        <v>0</v>
      </c>
      <c r="K31" s="327">
        <v>3.0000000000000001E-3</v>
      </c>
      <c r="L31" s="327">
        <f t="shared" si="1"/>
        <v>2.7E-2</v>
      </c>
      <c r="M31" s="327"/>
      <c r="N31" s="327">
        <f t="shared" si="2"/>
        <v>0</v>
      </c>
      <c r="O31" s="329">
        <v>21</v>
      </c>
      <c r="P31" s="329">
        <f t="shared" si="3"/>
        <v>0</v>
      </c>
      <c r="Q31" s="329">
        <f t="shared" si="4"/>
        <v>0</v>
      </c>
      <c r="R31" s="39"/>
      <c r="S31" s="39"/>
      <c r="T31" s="39"/>
    </row>
    <row r="32" spans="1:20" ht="11.25" outlineLevel="3" x14ac:dyDescent="0.2">
      <c r="A32" s="58"/>
      <c r="B32" s="59"/>
      <c r="C32" s="323">
        <v>20</v>
      </c>
      <c r="D32" s="324" t="s">
        <v>117</v>
      </c>
      <c r="E32" s="325" t="s">
        <v>424</v>
      </c>
      <c r="F32" s="326" t="s">
        <v>425</v>
      </c>
      <c r="G32" s="324" t="s">
        <v>67</v>
      </c>
      <c r="H32" s="327">
        <v>9</v>
      </c>
      <c r="I32" s="328"/>
      <c r="J32" s="329">
        <f t="shared" si="0"/>
        <v>0</v>
      </c>
      <c r="K32" s="327">
        <v>3.0000000000000001E-3</v>
      </c>
      <c r="L32" s="327">
        <f t="shared" si="1"/>
        <v>2.7E-2</v>
      </c>
      <c r="M32" s="327"/>
      <c r="N32" s="327">
        <f t="shared" si="2"/>
        <v>0</v>
      </c>
      <c r="O32" s="329">
        <v>21</v>
      </c>
      <c r="P32" s="329">
        <f t="shared" si="3"/>
        <v>0</v>
      </c>
      <c r="Q32" s="329">
        <f t="shared" si="4"/>
        <v>0</v>
      </c>
      <c r="R32" s="39"/>
      <c r="S32" s="39"/>
      <c r="T32" s="39"/>
    </row>
    <row r="33" spans="1:20" ht="11.25" outlineLevel="3" x14ac:dyDescent="0.2">
      <c r="A33" s="58"/>
      <c r="B33" s="59"/>
      <c r="C33" s="323">
        <v>21</v>
      </c>
      <c r="D33" s="324" t="s">
        <v>117</v>
      </c>
      <c r="E33" s="325" t="s">
        <v>426</v>
      </c>
      <c r="F33" s="326" t="s">
        <v>427</v>
      </c>
      <c r="G33" s="324" t="s">
        <v>67</v>
      </c>
      <c r="H33" s="327">
        <v>10</v>
      </c>
      <c r="I33" s="328"/>
      <c r="J33" s="329">
        <f t="shared" si="0"/>
        <v>0</v>
      </c>
      <c r="K33" s="327"/>
      <c r="L33" s="327">
        <f t="shared" si="1"/>
        <v>0</v>
      </c>
      <c r="M33" s="327"/>
      <c r="N33" s="327">
        <f t="shared" si="2"/>
        <v>0</v>
      </c>
      <c r="O33" s="329">
        <v>21</v>
      </c>
      <c r="P33" s="329">
        <f t="shared" si="3"/>
        <v>0</v>
      </c>
      <c r="Q33" s="329">
        <f t="shared" si="4"/>
        <v>0</v>
      </c>
      <c r="R33" s="39"/>
      <c r="S33" s="39"/>
      <c r="T33" s="39"/>
    </row>
    <row r="34" spans="1:20" ht="11.25" outlineLevel="3" x14ac:dyDescent="0.2">
      <c r="A34" s="58"/>
      <c r="B34" s="59"/>
      <c r="C34" s="323">
        <v>22</v>
      </c>
      <c r="D34" s="324" t="s">
        <v>117</v>
      </c>
      <c r="E34" s="325" t="s">
        <v>428</v>
      </c>
      <c r="F34" s="326" t="s">
        <v>429</v>
      </c>
      <c r="G34" s="324" t="s">
        <v>67</v>
      </c>
      <c r="H34" s="327">
        <v>9</v>
      </c>
      <c r="I34" s="328"/>
      <c r="J34" s="329">
        <f t="shared" si="0"/>
        <v>0</v>
      </c>
      <c r="K34" s="327"/>
      <c r="L34" s="327">
        <f t="shared" si="1"/>
        <v>0</v>
      </c>
      <c r="M34" s="327"/>
      <c r="N34" s="327">
        <f t="shared" si="2"/>
        <v>0</v>
      </c>
      <c r="O34" s="329">
        <v>21</v>
      </c>
      <c r="P34" s="329">
        <f t="shared" si="3"/>
        <v>0</v>
      </c>
      <c r="Q34" s="329">
        <f t="shared" si="4"/>
        <v>0</v>
      </c>
      <c r="R34" s="39"/>
      <c r="S34" s="39"/>
      <c r="T34" s="39"/>
    </row>
    <row r="35" spans="1:20" ht="11.25" outlineLevel="3" x14ac:dyDescent="0.2">
      <c r="A35" s="58"/>
      <c r="B35" s="59"/>
      <c r="C35" s="323">
        <v>23</v>
      </c>
      <c r="D35" s="324" t="s">
        <v>293</v>
      </c>
      <c r="E35" s="325" t="s">
        <v>430</v>
      </c>
      <c r="F35" s="326" t="s">
        <v>431</v>
      </c>
      <c r="G35" s="324" t="s">
        <v>214</v>
      </c>
      <c r="H35" s="327">
        <v>12</v>
      </c>
      <c r="I35" s="328"/>
      <c r="J35" s="329">
        <f t="shared" si="0"/>
        <v>0</v>
      </c>
      <c r="K35" s="327"/>
      <c r="L35" s="327">
        <f t="shared" si="1"/>
        <v>0</v>
      </c>
      <c r="M35" s="327"/>
      <c r="N35" s="327">
        <f t="shared" si="2"/>
        <v>0</v>
      </c>
      <c r="O35" s="329">
        <v>21</v>
      </c>
      <c r="P35" s="329">
        <f t="shared" si="3"/>
        <v>0</v>
      </c>
      <c r="Q35" s="329">
        <f t="shared" si="4"/>
        <v>0</v>
      </c>
      <c r="R35" s="39"/>
      <c r="S35" s="39"/>
      <c r="T35" s="39"/>
    </row>
    <row r="36" spans="1:20" ht="11.25" outlineLevel="3" x14ac:dyDescent="0.2">
      <c r="A36" s="58"/>
      <c r="B36" s="59"/>
      <c r="C36" s="323">
        <v>24</v>
      </c>
      <c r="D36" s="324" t="s">
        <v>117</v>
      </c>
      <c r="E36" s="325" t="s">
        <v>432</v>
      </c>
      <c r="F36" s="326" t="s">
        <v>433</v>
      </c>
      <c r="G36" s="324" t="s">
        <v>434</v>
      </c>
      <c r="H36" s="327">
        <v>1</v>
      </c>
      <c r="I36" s="328"/>
      <c r="J36" s="329">
        <f t="shared" si="0"/>
        <v>0</v>
      </c>
      <c r="K36" s="327"/>
      <c r="L36" s="327">
        <f t="shared" si="1"/>
        <v>0</v>
      </c>
      <c r="M36" s="327"/>
      <c r="N36" s="327">
        <f t="shared" si="2"/>
        <v>0</v>
      </c>
      <c r="O36" s="329">
        <v>21</v>
      </c>
      <c r="P36" s="329">
        <f t="shared" si="3"/>
        <v>0</v>
      </c>
      <c r="Q36" s="329">
        <f t="shared" si="4"/>
        <v>0</v>
      </c>
      <c r="R36" s="39"/>
      <c r="S36" s="39"/>
      <c r="T36" s="39"/>
    </row>
    <row r="37" spans="1:20" ht="11.25" outlineLevel="3" x14ac:dyDescent="0.2">
      <c r="A37" s="58"/>
      <c r="B37" s="59"/>
      <c r="C37" s="323">
        <v>25</v>
      </c>
      <c r="D37" s="324" t="s">
        <v>293</v>
      </c>
      <c r="E37" s="325" t="s">
        <v>435</v>
      </c>
      <c r="F37" s="326" t="s">
        <v>436</v>
      </c>
      <c r="G37" s="324" t="s">
        <v>214</v>
      </c>
      <c r="H37" s="327">
        <v>16</v>
      </c>
      <c r="I37" s="328"/>
      <c r="J37" s="329">
        <f t="shared" si="0"/>
        <v>0</v>
      </c>
      <c r="K37" s="327"/>
      <c r="L37" s="327">
        <f t="shared" si="1"/>
        <v>0</v>
      </c>
      <c r="M37" s="327"/>
      <c r="N37" s="327">
        <f t="shared" si="2"/>
        <v>0</v>
      </c>
      <c r="O37" s="329">
        <v>21</v>
      </c>
      <c r="P37" s="329">
        <f t="shared" si="3"/>
        <v>0</v>
      </c>
      <c r="Q37" s="329">
        <f t="shared" si="4"/>
        <v>0</v>
      </c>
      <c r="R37" s="39"/>
      <c r="S37" s="39"/>
      <c r="T37" s="39"/>
    </row>
    <row r="38" spans="1:20" ht="11.25" outlineLevel="3" x14ac:dyDescent="0.2">
      <c r="A38" s="58"/>
      <c r="B38" s="59"/>
      <c r="C38" s="323">
        <v>26</v>
      </c>
      <c r="D38" s="324" t="s">
        <v>293</v>
      </c>
      <c r="E38" s="325" t="s">
        <v>437</v>
      </c>
      <c r="F38" s="326" t="s">
        <v>438</v>
      </c>
      <c r="G38" s="324" t="s">
        <v>214</v>
      </c>
      <c r="H38" s="327">
        <v>8</v>
      </c>
      <c r="I38" s="328"/>
      <c r="J38" s="329">
        <f t="shared" si="0"/>
        <v>0</v>
      </c>
      <c r="K38" s="327"/>
      <c r="L38" s="327">
        <f t="shared" si="1"/>
        <v>0</v>
      </c>
      <c r="M38" s="327"/>
      <c r="N38" s="327">
        <f t="shared" si="2"/>
        <v>0</v>
      </c>
      <c r="O38" s="329">
        <v>21</v>
      </c>
      <c r="P38" s="329">
        <f t="shared" si="3"/>
        <v>0</v>
      </c>
      <c r="Q38" s="329">
        <f t="shared" si="4"/>
        <v>0</v>
      </c>
      <c r="R38" s="39"/>
      <c r="S38" s="39"/>
      <c r="T38" s="39"/>
    </row>
    <row r="39" spans="1:20" ht="11.25" outlineLevel="3" x14ac:dyDescent="0.2">
      <c r="A39" s="58"/>
      <c r="B39" s="59"/>
      <c r="C39" s="323">
        <v>27</v>
      </c>
      <c r="D39" s="324" t="s">
        <v>293</v>
      </c>
      <c r="E39" s="325" t="s">
        <v>439</v>
      </c>
      <c r="F39" s="326" t="s">
        <v>440</v>
      </c>
      <c r="G39" s="324" t="s">
        <v>214</v>
      </c>
      <c r="H39" s="327">
        <v>12</v>
      </c>
      <c r="I39" s="328"/>
      <c r="J39" s="329">
        <f t="shared" si="0"/>
        <v>0</v>
      </c>
      <c r="K39" s="327"/>
      <c r="L39" s="327">
        <f t="shared" si="1"/>
        <v>0</v>
      </c>
      <c r="M39" s="327"/>
      <c r="N39" s="327">
        <f t="shared" si="2"/>
        <v>0</v>
      </c>
      <c r="O39" s="329">
        <v>21</v>
      </c>
      <c r="P39" s="329">
        <f t="shared" si="3"/>
        <v>0</v>
      </c>
      <c r="Q39" s="329">
        <f t="shared" si="4"/>
        <v>0</v>
      </c>
      <c r="R39" s="39"/>
      <c r="S39" s="39"/>
      <c r="T39" s="39"/>
    </row>
    <row r="40" spans="1:20" outlineLevel="3" x14ac:dyDescent="0.15">
      <c r="B40" s="36"/>
      <c r="C40" s="36"/>
      <c r="D40" s="36"/>
      <c r="E40" s="36"/>
      <c r="F40" s="36"/>
      <c r="G40" s="36"/>
      <c r="H40" s="36"/>
      <c r="I40" s="39"/>
      <c r="J40" s="39"/>
      <c r="K40" s="36"/>
      <c r="L40" s="36"/>
      <c r="M40" s="36"/>
      <c r="N40" s="36"/>
      <c r="O40" s="36"/>
      <c r="P40" s="39"/>
      <c r="Q40" s="39"/>
    </row>
    <row r="41" spans="1:20" outlineLevel="1" x14ac:dyDescent="0.15"/>
  </sheetData>
  <pageMargins left="0.7" right="0.7" top="0.78749999999999998" bottom="0.78749999999999998"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O1470"/>
  <sheetViews>
    <sheetView zoomScaleNormal="100" workbookViewId="0">
      <selection activeCell="L3" sqref="L3"/>
    </sheetView>
  </sheetViews>
  <sheetFormatPr defaultRowHeight="15" x14ac:dyDescent="0.25"/>
  <cols>
    <col min="1" max="1" width="3.5703125" customWidth="1"/>
    <col min="2" max="2" width="9.7109375" style="67" customWidth="1"/>
    <col min="3" max="3" width="34.85546875" customWidth="1"/>
    <col min="4" max="4" width="2.7109375" customWidth="1"/>
    <col min="5" max="5" width="5.28515625" style="340" customWidth="1"/>
    <col min="6" max="6" width="9.42578125" customWidth="1"/>
    <col min="7" max="7" width="9.85546875" customWidth="1"/>
    <col min="8" max="8" width="9.7109375" customWidth="1"/>
    <col min="9" max="9" width="10.7109375" customWidth="1"/>
    <col min="257" max="257" width="3.5703125" customWidth="1"/>
    <col min="258" max="258" width="9.7109375" customWidth="1"/>
    <col min="259" max="259" width="34.85546875" customWidth="1"/>
    <col min="260" max="260" width="2.7109375" customWidth="1"/>
    <col min="261" max="261" width="5.28515625" customWidth="1"/>
    <col min="262" max="262" width="9.42578125" customWidth="1"/>
    <col min="263" max="263" width="9.85546875" customWidth="1"/>
    <col min="264" max="264" width="9.7109375" customWidth="1"/>
    <col min="265" max="265" width="10.7109375" customWidth="1"/>
    <col min="513" max="513" width="3.5703125" customWidth="1"/>
    <col min="514" max="514" width="9.7109375" customWidth="1"/>
    <col min="515" max="515" width="34.85546875" customWidth="1"/>
    <col min="516" max="516" width="2.7109375" customWidth="1"/>
    <col min="517" max="517" width="5.28515625" customWidth="1"/>
    <col min="518" max="518" width="9.42578125" customWidth="1"/>
    <col min="519" max="519" width="9.85546875" customWidth="1"/>
    <col min="520" max="520" width="9.7109375" customWidth="1"/>
    <col min="521" max="521" width="10.7109375" customWidth="1"/>
    <col min="769" max="769" width="3.5703125" customWidth="1"/>
    <col min="770" max="770" width="9.7109375" customWidth="1"/>
    <col min="771" max="771" width="34.85546875" customWidth="1"/>
    <col min="772" max="772" width="2.7109375" customWidth="1"/>
    <col min="773" max="773" width="5.28515625" customWidth="1"/>
    <col min="774" max="774" width="9.42578125" customWidth="1"/>
    <col min="775" max="775" width="9.85546875" customWidth="1"/>
    <col min="776" max="776" width="9.7109375" customWidth="1"/>
    <col min="777" max="777" width="10.7109375" customWidth="1"/>
    <col min="1025" max="1025" width="3.5703125" customWidth="1"/>
    <col min="1026" max="1026" width="9.7109375" customWidth="1"/>
    <col min="1027" max="1027" width="34.85546875" customWidth="1"/>
    <col min="1028" max="1028" width="2.7109375" customWidth="1"/>
    <col min="1029" max="1029" width="5.28515625" customWidth="1"/>
    <col min="1030" max="1030" width="9.42578125" customWidth="1"/>
    <col min="1031" max="1031" width="9.85546875" customWidth="1"/>
    <col min="1032" max="1032" width="9.7109375" customWidth="1"/>
    <col min="1033" max="1033" width="10.7109375" customWidth="1"/>
    <col min="1281" max="1281" width="3.5703125" customWidth="1"/>
    <col min="1282" max="1282" width="9.7109375" customWidth="1"/>
    <col min="1283" max="1283" width="34.85546875" customWidth="1"/>
    <col min="1284" max="1284" width="2.7109375" customWidth="1"/>
    <col min="1285" max="1285" width="5.28515625" customWidth="1"/>
    <col min="1286" max="1286" width="9.42578125" customWidth="1"/>
    <col min="1287" max="1287" width="9.85546875" customWidth="1"/>
    <col min="1288" max="1288" width="9.7109375" customWidth="1"/>
    <col min="1289" max="1289" width="10.7109375" customWidth="1"/>
    <col min="1537" max="1537" width="3.5703125" customWidth="1"/>
    <col min="1538" max="1538" width="9.7109375" customWidth="1"/>
    <col min="1539" max="1539" width="34.85546875" customWidth="1"/>
    <col min="1540" max="1540" width="2.7109375" customWidth="1"/>
    <col min="1541" max="1541" width="5.28515625" customWidth="1"/>
    <col min="1542" max="1542" width="9.42578125" customWidth="1"/>
    <col min="1543" max="1543" width="9.85546875" customWidth="1"/>
    <col min="1544" max="1544" width="9.7109375" customWidth="1"/>
    <col min="1545" max="1545" width="10.7109375" customWidth="1"/>
    <col min="1793" max="1793" width="3.5703125" customWidth="1"/>
    <col min="1794" max="1794" width="9.7109375" customWidth="1"/>
    <col min="1795" max="1795" width="34.85546875" customWidth="1"/>
    <col min="1796" max="1796" width="2.7109375" customWidth="1"/>
    <col min="1797" max="1797" width="5.28515625" customWidth="1"/>
    <col min="1798" max="1798" width="9.42578125" customWidth="1"/>
    <col min="1799" max="1799" width="9.85546875" customWidth="1"/>
    <col min="1800" max="1800" width="9.7109375" customWidth="1"/>
    <col min="1801" max="1801" width="10.7109375" customWidth="1"/>
    <col min="2049" max="2049" width="3.5703125" customWidth="1"/>
    <col min="2050" max="2050" width="9.7109375" customWidth="1"/>
    <col min="2051" max="2051" width="34.85546875" customWidth="1"/>
    <col min="2052" max="2052" width="2.7109375" customWidth="1"/>
    <col min="2053" max="2053" width="5.28515625" customWidth="1"/>
    <col min="2054" max="2054" width="9.42578125" customWidth="1"/>
    <col min="2055" max="2055" width="9.85546875" customWidth="1"/>
    <col min="2056" max="2056" width="9.7109375" customWidth="1"/>
    <col min="2057" max="2057" width="10.7109375" customWidth="1"/>
    <col min="2305" max="2305" width="3.5703125" customWidth="1"/>
    <col min="2306" max="2306" width="9.7109375" customWidth="1"/>
    <col min="2307" max="2307" width="34.85546875" customWidth="1"/>
    <col min="2308" max="2308" width="2.7109375" customWidth="1"/>
    <col min="2309" max="2309" width="5.28515625" customWidth="1"/>
    <col min="2310" max="2310" width="9.42578125" customWidth="1"/>
    <col min="2311" max="2311" width="9.85546875" customWidth="1"/>
    <col min="2312" max="2312" width="9.7109375" customWidth="1"/>
    <col min="2313" max="2313" width="10.7109375" customWidth="1"/>
    <col min="2561" max="2561" width="3.5703125" customWidth="1"/>
    <col min="2562" max="2562" width="9.7109375" customWidth="1"/>
    <col min="2563" max="2563" width="34.85546875" customWidth="1"/>
    <col min="2564" max="2564" width="2.7109375" customWidth="1"/>
    <col min="2565" max="2565" width="5.28515625" customWidth="1"/>
    <col min="2566" max="2566" width="9.42578125" customWidth="1"/>
    <col min="2567" max="2567" width="9.85546875" customWidth="1"/>
    <col min="2568" max="2568" width="9.7109375" customWidth="1"/>
    <col min="2569" max="2569" width="10.7109375" customWidth="1"/>
    <col min="2817" max="2817" width="3.5703125" customWidth="1"/>
    <col min="2818" max="2818" width="9.7109375" customWidth="1"/>
    <col min="2819" max="2819" width="34.85546875" customWidth="1"/>
    <col min="2820" max="2820" width="2.7109375" customWidth="1"/>
    <col min="2821" max="2821" width="5.28515625" customWidth="1"/>
    <col min="2822" max="2822" width="9.42578125" customWidth="1"/>
    <col min="2823" max="2823" width="9.85546875" customWidth="1"/>
    <col min="2824" max="2824" width="9.7109375" customWidth="1"/>
    <col min="2825" max="2825" width="10.7109375" customWidth="1"/>
    <col min="3073" max="3073" width="3.5703125" customWidth="1"/>
    <col min="3074" max="3074" width="9.7109375" customWidth="1"/>
    <col min="3075" max="3075" width="34.85546875" customWidth="1"/>
    <col min="3076" max="3076" width="2.7109375" customWidth="1"/>
    <col min="3077" max="3077" width="5.28515625" customWidth="1"/>
    <col min="3078" max="3078" width="9.42578125" customWidth="1"/>
    <col min="3079" max="3079" width="9.85546875" customWidth="1"/>
    <col min="3080" max="3080" width="9.7109375" customWidth="1"/>
    <col min="3081" max="3081" width="10.7109375" customWidth="1"/>
    <col min="3329" max="3329" width="3.5703125" customWidth="1"/>
    <col min="3330" max="3330" width="9.7109375" customWidth="1"/>
    <col min="3331" max="3331" width="34.85546875" customWidth="1"/>
    <col min="3332" max="3332" width="2.7109375" customWidth="1"/>
    <col min="3333" max="3333" width="5.28515625" customWidth="1"/>
    <col min="3334" max="3334" width="9.42578125" customWidth="1"/>
    <col min="3335" max="3335" width="9.85546875" customWidth="1"/>
    <col min="3336" max="3336" width="9.7109375" customWidth="1"/>
    <col min="3337" max="3337" width="10.7109375" customWidth="1"/>
    <col min="3585" max="3585" width="3.5703125" customWidth="1"/>
    <col min="3586" max="3586" width="9.7109375" customWidth="1"/>
    <col min="3587" max="3587" width="34.85546875" customWidth="1"/>
    <col min="3588" max="3588" width="2.7109375" customWidth="1"/>
    <col min="3589" max="3589" width="5.28515625" customWidth="1"/>
    <col min="3590" max="3590" width="9.42578125" customWidth="1"/>
    <col min="3591" max="3591" width="9.85546875" customWidth="1"/>
    <col min="3592" max="3592" width="9.7109375" customWidth="1"/>
    <col min="3593" max="3593" width="10.7109375" customWidth="1"/>
    <col min="3841" max="3841" width="3.5703125" customWidth="1"/>
    <col min="3842" max="3842" width="9.7109375" customWidth="1"/>
    <col min="3843" max="3843" width="34.85546875" customWidth="1"/>
    <col min="3844" max="3844" width="2.7109375" customWidth="1"/>
    <col min="3845" max="3845" width="5.28515625" customWidth="1"/>
    <col min="3846" max="3846" width="9.42578125" customWidth="1"/>
    <col min="3847" max="3847" width="9.85546875" customWidth="1"/>
    <col min="3848" max="3848" width="9.7109375" customWidth="1"/>
    <col min="3849" max="3849" width="10.7109375" customWidth="1"/>
    <col min="4097" max="4097" width="3.5703125" customWidth="1"/>
    <col min="4098" max="4098" width="9.7109375" customWidth="1"/>
    <col min="4099" max="4099" width="34.85546875" customWidth="1"/>
    <col min="4100" max="4100" width="2.7109375" customWidth="1"/>
    <col min="4101" max="4101" width="5.28515625" customWidth="1"/>
    <col min="4102" max="4102" width="9.42578125" customWidth="1"/>
    <col min="4103" max="4103" width="9.85546875" customWidth="1"/>
    <col min="4104" max="4104" width="9.7109375" customWidth="1"/>
    <col min="4105" max="4105" width="10.7109375" customWidth="1"/>
    <col min="4353" max="4353" width="3.5703125" customWidth="1"/>
    <col min="4354" max="4354" width="9.7109375" customWidth="1"/>
    <col min="4355" max="4355" width="34.85546875" customWidth="1"/>
    <col min="4356" max="4356" width="2.7109375" customWidth="1"/>
    <col min="4357" max="4357" width="5.28515625" customWidth="1"/>
    <col min="4358" max="4358" width="9.42578125" customWidth="1"/>
    <col min="4359" max="4359" width="9.85546875" customWidth="1"/>
    <col min="4360" max="4360" width="9.7109375" customWidth="1"/>
    <col min="4361" max="4361" width="10.7109375" customWidth="1"/>
    <col min="4609" max="4609" width="3.5703125" customWidth="1"/>
    <col min="4610" max="4610" width="9.7109375" customWidth="1"/>
    <col min="4611" max="4611" width="34.85546875" customWidth="1"/>
    <col min="4612" max="4612" width="2.7109375" customWidth="1"/>
    <col min="4613" max="4613" width="5.28515625" customWidth="1"/>
    <col min="4614" max="4614" width="9.42578125" customWidth="1"/>
    <col min="4615" max="4615" width="9.85546875" customWidth="1"/>
    <col min="4616" max="4616" width="9.7109375" customWidth="1"/>
    <col min="4617" max="4617" width="10.7109375" customWidth="1"/>
    <col min="4865" max="4865" width="3.5703125" customWidth="1"/>
    <col min="4866" max="4866" width="9.7109375" customWidth="1"/>
    <col min="4867" max="4867" width="34.85546875" customWidth="1"/>
    <col min="4868" max="4868" width="2.7109375" customWidth="1"/>
    <col min="4869" max="4869" width="5.28515625" customWidth="1"/>
    <col min="4870" max="4870" width="9.42578125" customWidth="1"/>
    <col min="4871" max="4871" width="9.85546875" customWidth="1"/>
    <col min="4872" max="4872" width="9.7109375" customWidth="1"/>
    <col min="4873" max="4873" width="10.7109375" customWidth="1"/>
    <col min="5121" max="5121" width="3.5703125" customWidth="1"/>
    <col min="5122" max="5122" width="9.7109375" customWidth="1"/>
    <col min="5123" max="5123" width="34.85546875" customWidth="1"/>
    <col min="5124" max="5124" width="2.7109375" customWidth="1"/>
    <col min="5125" max="5125" width="5.28515625" customWidth="1"/>
    <col min="5126" max="5126" width="9.42578125" customWidth="1"/>
    <col min="5127" max="5127" width="9.85546875" customWidth="1"/>
    <col min="5128" max="5128" width="9.7109375" customWidth="1"/>
    <col min="5129" max="5129" width="10.7109375" customWidth="1"/>
    <col min="5377" max="5377" width="3.5703125" customWidth="1"/>
    <col min="5378" max="5378" width="9.7109375" customWidth="1"/>
    <col min="5379" max="5379" width="34.85546875" customWidth="1"/>
    <col min="5380" max="5380" width="2.7109375" customWidth="1"/>
    <col min="5381" max="5381" width="5.28515625" customWidth="1"/>
    <col min="5382" max="5382" width="9.42578125" customWidth="1"/>
    <col min="5383" max="5383" width="9.85546875" customWidth="1"/>
    <col min="5384" max="5384" width="9.7109375" customWidth="1"/>
    <col min="5385" max="5385" width="10.7109375" customWidth="1"/>
    <col min="5633" max="5633" width="3.5703125" customWidth="1"/>
    <col min="5634" max="5634" width="9.7109375" customWidth="1"/>
    <col min="5635" max="5635" width="34.85546875" customWidth="1"/>
    <col min="5636" max="5636" width="2.7109375" customWidth="1"/>
    <col min="5637" max="5637" width="5.28515625" customWidth="1"/>
    <col min="5638" max="5638" width="9.42578125" customWidth="1"/>
    <col min="5639" max="5639" width="9.85546875" customWidth="1"/>
    <col min="5640" max="5640" width="9.7109375" customWidth="1"/>
    <col min="5641" max="5641" width="10.7109375" customWidth="1"/>
    <col min="5889" max="5889" width="3.5703125" customWidth="1"/>
    <col min="5890" max="5890" width="9.7109375" customWidth="1"/>
    <col min="5891" max="5891" width="34.85546875" customWidth="1"/>
    <col min="5892" max="5892" width="2.7109375" customWidth="1"/>
    <col min="5893" max="5893" width="5.28515625" customWidth="1"/>
    <col min="5894" max="5894" width="9.42578125" customWidth="1"/>
    <col min="5895" max="5895" width="9.85546875" customWidth="1"/>
    <col min="5896" max="5896" width="9.7109375" customWidth="1"/>
    <col min="5897" max="5897" width="10.7109375" customWidth="1"/>
    <col min="6145" max="6145" width="3.5703125" customWidth="1"/>
    <col min="6146" max="6146" width="9.7109375" customWidth="1"/>
    <col min="6147" max="6147" width="34.85546875" customWidth="1"/>
    <col min="6148" max="6148" width="2.7109375" customWidth="1"/>
    <col min="6149" max="6149" width="5.28515625" customWidth="1"/>
    <col min="6150" max="6150" width="9.42578125" customWidth="1"/>
    <col min="6151" max="6151" width="9.85546875" customWidth="1"/>
    <col min="6152" max="6152" width="9.7109375" customWidth="1"/>
    <col min="6153" max="6153" width="10.7109375" customWidth="1"/>
    <col min="6401" max="6401" width="3.5703125" customWidth="1"/>
    <col min="6402" max="6402" width="9.7109375" customWidth="1"/>
    <col min="6403" max="6403" width="34.85546875" customWidth="1"/>
    <col min="6404" max="6404" width="2.7109375" customWidth="1"/>
    <col min="6405" max="6405" width="5.28515625" customWidth="1"/>
    <col min="6406" max="6406" width="9.42578125" customWidth="1"/>
    <col min="6407" max="6407" width="9.85546875" customWidth="1"/>
    <col min="6408" max="6408" width="9.7109375" customWidth="1"/>
    <col min="6409" max="6409" width="10.7109375" customWidth="1"/>
    <col min="6657" max="6657" width="3.5703125" customWidth="1"/>
    <col min="6658" max="6658" width="9.7109375" customWidth="1"/>
    <col min="6659" max="6659" width="34.85546875" customWidth="1"/>
    <col min="6660" max="6660" width="2.7109375" customWidth="1"/>
    <col min="6661" max="6661" width="5.28515625" customWidth="1"/>
    <col min="6662" max="6662" width="9.42578125" customWidth="1"/>
    <col min="6663" max="6663" width="9.85546875" customWidth="1"/>
    <col min="6664" max="6664" width="9.7109375" customWidth="1"/>
    <col min="6665" max="6665" width="10.7109375" customWidth="1"/>
    <col min="6913" max="6913" width="3.5703125" customWidth="1"/>
    <col min="6914" max="6914" width="9.7109375" customWidth="1"/>
    <col min="6915" max="6915" width="34.85546875" customWidth="1"/>
    <col min="6916" max="6916" width="2.7109375" customWidth="1"/>
    <col min="6917" max="6917" width="5.28515625" customWidth="1"/>
    <col min="6918" max="6918" width="9.42578125" customWidth="1"/>
    <col min="6919" max="6919" width="9.85546875" customWidth="1"/>
    <col min="6920" max="6920" width="9.7109375" customWidth="1"/>
    <col min="6921" max="6921" width="10.7109375" customWidth="1"/>
    <col min="7169" max="7169" width="3.5703125" customWidth="1"/>
    <col min="7170" max="7170" width="9.7109375" customWidth="1"/>
    <col min="7171" max="7171" width="34.85546875" customWidth="1"/>
    <col min="7172" max="7172" width="2.7109375" customWidth="1"/>
    <col min="7173" max="7173" width="5.28515625" customWidth="1"/>
    <col min="7174" max="7174" width="9.42578125" customWidth="1"/>
    <col min="7175" max="7175" width="9.85546875" customWidth="1"/>
    <col min="7176" max="7176" width="9.7109375" customWidth="1"/>
    <col min="7177" max="7177" width="10.7109375" customWidth="1"/>
    <col min="7425" max="7425" width="3.5703125" customWidth="1"/>
    <col min="7426" max="7426" width="9.7109375" customWidth="1"/>
    <col min="7427" max="7427" width="34.85546875" customWidth="1"/>
    <col min="7428" max="7428" width="2.7109375" customWidth="1"/>
    <col min="7429" max="7429" width="5.28515625" customWidth="1"/>
    <col min="7430" max="7430" width="9.42578125" customWidth="1"/>
    <col min="7431" max="7431" width="9.85546875" customWidth="1"/>
    <col min="7432" max="7432" width="9.7109375" customWidth="1"/>
    <col min="7433" max="7433" width="10.7109375" customWidth="1"/>
    <col min="7681" max="7681" width="3.5703125" customWidth="1"/>
    <col min="7682" max="7682" width="9.7109375" customWidth="1"/>
    <col min="7683" max="7683" width="34.85546875" customWidth="1"/>
    <col min="7684" max="7684" width="2.7109375" customWidth="1"/>
    <col min="7685" max="7685" width="5.28515625" customWidth="1"/>
    <col min="7686" max="7686" width="9.42578125" customWidth="1"/>
    <col min="7687" max="7687" width="9.85546875" customWidth="1"/>
    <col min="7688" max="7688" width="9.7109375" customWidth="1"/>
    <col min="7689" max="7689" width="10.7109375" customWidth="1"/>
    <col min="7937" max="7937" width="3.5703125" customWidth="1"/>
    <col min="7938" max="7938" width="9.7109375" customWidth="1"/>
    <col min="7939" max="7939" width="34.85546875" customWidth="1"/>
    <col min="7940" max="7940" width="2.7109375" customWidth="1"/>
    <col min="7941" max="7941" width="5.28515625" customWidth="1"/>
    <col min="7942" max="7942" width="9.42578125" customWidth="1"/>
    <col min="7943" max="7943" width="9.85546875" customWidth="1"/>
    <col min="7944" max="7944" width="9.7109375" customWidth="1"/>
    <col min="7945" max="7945" width="10.7109375" customWidth="1"/>
    <col min="8193" max="8193" width="3.5703125" customWidth="1"/>
    <col min="8194" max="8194" width="9.7109375" customWidth="1"/>
    <col min="8195" max="8195" width="34.85546875" customWidth="1"/>
    <col min="8196" max="8196" width="2.7109375" customWidth="1"/>
    <col min="8197" max="8197" width="5.28515625" customWidth="1"/>
    <col min="8198" max="8198" width="9.42578125" customWidth="1"/>
    <col min="8199" max="8199" width="9.85546875" customWidth="1"/>
    <col min="8200" max="8200" width="9.7109375" customWidth="1"/>
    <col min="8201" max="8201" width="10.7109375" customWidth="1"/>
    <col min="8449" max="8449" width="3.5703125" customWidth="1"/>
    <col min="8450" max="8450" width="9.7109375" customWidth="1"/>
    <col min="8451" max="8451" width="34.85546875" customWidth="1"/>
    <col min="8452" max="8452" width="2.7109375" customWidth="1"/>
    <col min="8453" max="8453" width="5.28515625" customWidth="1"/>
    <col min="8454" max="8454" width="9.42578125" customWidth="1"/>
    <col min="8455" max="8455" width="9.85546875" customWidth="1"/>
    <col min="8456" max="8456" width="9.7109375" customWidth="1"/>
    <col min="8457" max="8457" width="10.7109375" customWidth="1"/>
    <col min="8705" max="8705" width="3.5703125" customWidth="1"/>
    <col min="8706" max="8706" width="9.7109375" customWidth="1"/>
    <col min="8707" max="8707" width="34.85546875" customWidth="1"/>
    <col min="8708" max="8708" width="2.7109375" customWidth="1"/>
    <col min="8709" max="8709" width="5.28515625" customWidth="1"/>
    <col min="8710" max="8710" width="9.42578125" customWidth="1"/>
    <col min="8711" max="8711" width="9.85546875" customWidth="1"/>
    <col min="8712" max="8712" width="9.7109375" customWidth="1"/>
    <col min="8713" max="8713" width="10.7109375" customWidth="1"/>
    <col min="8961" max="8961" width="3.5703125" customWidth="1"/>
    <col min="8962" max="8962" width="9.7109375" customWidth="1"/>
    <col min="8963" max="8963" width="34.85546875" customWidth="1"/>
    <col min="8964" max="8964" width="2.7109375" customWidth="1"/>
    <col min="8965" max="8965" width="5.28515625" customWidth="1"/>
    <col min="8966" max="8966" width="9.42578125" customWidth="1"/>
    <col min="8967" max="8967" width="9.85546875" customWidth="1"/>
    <col min="8968" max="8968" width="9.7109375" customWidth="1"/>
    <col min="8969" max="8969" width="10.7109375" customWidth="1"/>
    <col min="9217" max="9217" width="3.5703125" customWidth="1"/>
    <col min="9218" max="9218" width="9.7109375" customWidth="1"/>
    <col min="9219" max="9219" width="34.85546875" customWidth="1"/>
    <col min="9220" max="9220" width="2.7109375" customWidth="1"/>
    <col min="9221" max="9221" width="5.28515625" customWidth="1"/>
    <col min="9222" max="9222" width="9.42578125" customWidth="1"/>
    <col min="9223" max="9223" width="9.85546875" customWidth="1"/>
    <col min="9224" max="9224" width="9.7109375" customWidth="1"/>
    <col min="9225" max="9225" width="10.7109375" customWidth="1"/>
    <col min="9473" max="9473" width="3.5703125" customWidth="1"/>
    <col min="9474" max="9474" width="9.7109375" customWidth="1"/>
    <col min="9475" max="9475" width="34.85546875" customWidth="1"/>
    <col min="9476" max="9476" width="2.7109375" customWidth="1"/>
    <col min="9477" max="9477" width="5.28515625" customWidth="1"/>
    <col min="9478" max="9478" width="9.42578125" customWidth="1"/>
    <col min="9479" max="9479" width="9.85546875" customWidth="1"/>
    <col min="9480" max="9480" width="9.7109375" customWidth="1"/>
    <col min="9481" max="9481" width="10.7109375" customWidth="1"/>
    <col min="9729" max="9729" width="3.5703125" customWidth="1"/>
    <col min="9730" max="9730" width="9.7109375" customWidth="1"/>
    <col min="9731" max="9731" width="34.85546875" customWidth="1"/>
    <col min="9732" max="9732" width="2.7109375" customWidth="1"/>
    <col min="9733" max="9733" width="5.28515625" customWidth="1"/>
    <col min="9734" max="9734" width="9.42578125" customWidth="1"/>
    <col min="9735" max="9735" width="9.85546875" customWidth="1"/>
    <col min="9736" max="9736" width="9.7109375" customWidth="1"/>
    <col min="9737" max="9737" width="10.7109375" customWidth="1"/>
    <col min="9985" max="9985" width="3.5703125" customWidth="1"/>
    <col min="9986" max="9986" width="9.7109375" customWidth="1"/>
    <col min="9987" max="9987" width="34.85546875" customWidth="1"/>
    <col min="9988" max="9988" width="2.7109375" customWidth="1"/>
    <col min="9989" max="9989" width="5.28515625" customWidth="1"/>
    <col min="9990" max="9990" width="9.42578125" customWidth="1"/>
    <col min="9991" max="9991" width="9.85546875" customWidth="1"/>
    <col min="9992" max="9992" width="9.7109375" customWidth="1"/>
    <col min="9993" max="9993" width="10.7109375" customWidth="1"/>
    <col min="10241" max="10241" width="3.5703125" customWidth="1"/>
    <col min="10242" max="10242" width="9.7109375" customWidth="1"/>
    <col min="10243" max="10243" width="34.85546875" customWidth="1"/>
    <col min="10244" max="10244" width="2.7109375" customWidth="1"/>
    <col min="10245" max="10245" width="5.28515625" customWidth="1"/>
    <col min="10246" max="10246" width="9.42578125" customWidth="1"/>
    <col min="10247" max="10247" width="9.85546875" customWidth="1"/>
    <col min="10248" max="10248" width="9.7109375" customWidth="1"/>
    <col min="10249" max="10249" width="10.7109375" customWidth="1"/>
    <col min="10497" max="10497" width="3.5703125" customWidth="1"/>
    <col min="10498" max="10498" width="9.7109375" customWidth="1"/>
    <col min="10499" max="10499" width="34.85546875" customWidth="1"/>
    <col min="10500" max="10500" width="2.7109375" customWidth="1"/>
    <col min="10501" max="10501" width="5.28515625" customWidth="1"/>
    <col min="10502" max="10502" width="9.42578125" customWidth="1"/>
    <col min="10503" max="10503" width="9.85546875" customWidth="1"/>
    <col min="10504" max="10504" width="9.7109375" customWidth="1"/>
    <col min="10505" max="10505" width="10.7109375" customWidth="1"/>
    <col min="10753" max="10753" width="3.5703125" customWidth="1"/>
    <col min="10754" max="10754" width="9.7109375" customWidth="1"/>
    <col min="10755" max="10755" width="34.85546875" customWidth="1"/>
    <col min="10756" max="10756" width="2.7109375" customWidth="1"/>
    <col min="10757" max="10757" width="5.28515625" customWidth="1"/>
    <col min="10758" max="10758" width="9.42578125" customWidth="1"/>
    <col min="10759" max="10759" width="9.85546875" customWidth="1"/>
    <col min="10760" max="10760" width="9.7109375" customWidth="1"/>
    <col min="10761" max="10761" width="10.7109375" customWidth="1"/>
    <col min="11009" max="11009" width="3.5703125" customWidth="1"/>
    <col min="11010" max="11010" width="9.7109375" customWidth="1"/>
    <col min="11011" max="11011" width="34.85546875" customWidth="1"/>
    <col min="11012" max="11012" width="2.7109375" customWidth="1"/>
    <col min="11013" max="11013" width="5.28515625" customWidth="1"/>
    <col min="11014" max="11014" width="9.42578125" customWidth="1"/>
    <col min="11015" max="11015" width="9.85546875" customWidth="1"/>
    <col min="11016" max="11016" width="9.7109375" customWidth="1"/>
    <col min="11017" max="11017" width="10.7109375" customWidth="1"/>
    <col min="11265" max="11265" width="3.5703125" customWidth="1"/>
    <col min="11266" max="11266" width="9.7109375" customWidth="1"/>
    <col min="11267" max="11267" width="34.85546875" customWidth="1"/>
    <col min="11268" max="11268" width="2.7109375" customWidth="1"/>
    <col min="11269" max="11269" width="5.28515625" customWidth="1"/>
    <col min="11270" max="11270" width="9.42578125" customWidth="1"/>
    <col min="11271" max="11271" width="9.85546875" customWidth="1"/>
    <col min="11272" max="11272" width="9.7109375" customWidth="1"/>
    <col min="11273" max="11273" width="10.7109375" customWidth="1"/>
    <col min="11521" max="11521" width="3.5703125" customWidth="1"/>
    <col min="11522" max="11522" width="9.7109375" customWidth="1"/>
    <col min="11523" max="11523" width="34.85546875" customWidth="1"/>
    <col min="11524" max="11524" width="2.7109375" customWidth="1"/>
    <col min="11525" max="11525" width="5.28515625" customWidth="1"/>
    <col min="11526" max="11526" width="9.42578125" customWidth="1"/>
    <col min="11527" max="11527" width="9.85546875" customWidth="1"/>
    <col min="11528" max="11528" width="9.7109375" customWidth="1"/>
    <col min="11529" max="11529" width="10.7109375" customWidth="1"/>
    <col min="11777" max="11777" width="3.5703125" customWidth="1"/>
    <col min="11778" max="11778" width="9.7109375" customWidth="1"/>
    <col min="11779" max="11779" width="34.85546875" customWidth="1"/>
    <col min="11780" max="11780" width="2.7109375" customWidth="1"/>
    <col min="11781" max="11781" width="5.28515625" customWidth="1"/>
    <col min="11782" max="11782" width="9.42578125" customWidth="1"/>
    <col min="11783" max="11783" width="9.85546875" customWidth="1"/>
    <col min="11784" max="11784" width="9.7109375" customWidth="1"/>
    <col min="11785" max="11785" width="10.7109375" customWidth="1"/>
    <col min="12033" max="12033" width="3.5703125" customWidth="1"/>
    <col min="12034" max="12034" width="9.7109375" customWidth="1"/>
    <col min="12035" max="12035" width="34.85546875" customWidth="1"/>
    <col min="12036" max="12036" width="2.7109375" customWidth="1"/>
    <col min="12037" max="12037" width="5.28515625" customWidth="1"/>
    <col min="12038" max="12038" width="9.42578125" customWidth="1"/>
    <col min="12039" max="12039" width="9.85546875" customWidth="1"/>
    <col min="12040" max="12040" width="9.7109375" customWidth="1"/>
    <col min="12041" max="12041" width="10.7109375" customWidth="1"/>
    <col min="12289" max="12289" width="3.5703125" customWidth="1"/>
    <col min="12290" max="12290" width="9.7109375" customWidth="1"/>
    <col min="12291" max="12291" width="34.85546875" customWidth="1"/>
    <col min="12292" max="12292" width="2.7109375" customWidth="1"/>
    <col min="12293" max="12293" width="5.28515625" customWidth="1"/>
    <col min="12294" max="12294" width="9.42578125" customWidth="1"/>
    <col min="12295" max="12295" width="9.85546875" customWidth="1"/>
    <col min="12296" max="12296" width="9.7109375" customWidth="1"/>
    <col min="12297" max="12297" width="10.7109375" customWidth="1"/>
    <col min="12545" max="12545" width="3.5703125" customWidth="1"/>
    <col min="12546" max="12546" width="9.7109375" customWidth="1"/>
    <col min="12547" max="12547" width="34.85546875" customWidth="1"/>
    <col min="12548" max="12548" width="2.7109375" customWidth="1"/>
    <col min="12549" max="12549" width="5.28515625" customWidth="1"/>
    <col min="12550" max="12550" width="9.42578125" customWidth="1"/>
    <col min="12551" max="12551" width="9.85546875" customWidth="1"/>
    <col min="12552" max="12552" width="9.7109375" customWidth="1"/>
    <col min="12553" max="12553" width="10.7109375" customWidth="1"/>
    <col min="12801" max="12801" width="3.5703125" customWidth="1"/>
    <col min="12802" max="12802" width="9.7109375" customWidth="1"/>
    <col min="12803" max="12803" width="34.85546875" customWidth="1"/>
    <col min="12804" max="12804" width="2.7109375" customWidth="1"/>
    <col min="12805" max="12805" width="5.28515625" customWidth="1"/>
    <col min="12806" max="12806" width="9.42578125" customWidth="1"/>
    <col min="12807" max="12807" width="9.85546875" customWidth="1"/>
    <col min="12808" max="12808" width="9.7109375" customWidth="1"/>
    <col min="12809" max="12809" width="10.7109375" customWidth="1"/>
    <col min="13057" max="13057" width="3.5703125" customWidth="1"/>
    <col min="13058" max="13058" width="9.7109375" customWidth="1"/>
    <col min="13059" max="13059" width="34.85546875" customWidth="1"/>
    <col min="13060" max="13060" width="2.7109375" customWidth="1"/>
    <col min="13061" max="13061" width="5.28515625" customWidth="1"/>
    <col min="13062" max="13062" width="9.42578125" customWidth="1"/>
    <col min="13063" max="13063" width="9.85546875" customWidth="1"/>
    <col min="13064" max="13064" width="9.7109375" customWidth="1"/>
    <col min="13065" max="13065" width="10.7109375" customWidth="1"/>
    <col min="13313" max="13313" width="3.5703125" customWidth="1"/>
    <col min="13314" max="13314" width="9.7109375" customWidth="1"/>
    <col min="13315" max="13315" width="34.85546875" customWidth="1"/>
    <col min="13316" max="13316" width="2.7109375" customWidth="1"/>
    <col min="13317" max="13317" width="5.28515625" customWidth="1"/>
    <col min="13318" max="13318" width="9.42578125" customWidth="1"/>
    <col min="13319" max="13319" width="9.85546875" customWidth="1"/>
    <col min="13320" max="13320" width="9.7109375" customWidth="1"/>
    <col min="13321" max="13321" width="10.7109375" customWidth="1"/>
    <col min="13569" max="13569" width="3.5703125" customWidth="1"/>
    <col min="13570" max="13570" width="9.7109375" customWidth="1"/>
    <col min="13571" max="13571" width="34.85546875" customWidth="1"/>
    <col min="13572" max="13572" width="2.7109375" customWidth="1"/>
    <col min="13573" max="13573" width="5.28515625" customWidth="1"/>
    <col min="13574" max="13574" width="9.42578125" customWidth="1"/>
    <col min="13575" max="13575" width="9.85546875" customWidth="1"/>
    <col min="13576" max="13576" width="9.7109375" customWidth="1"/>
    <col min="13577" max="13577" width="10.7109375" customWidth="1"/>
    <col min="13825" max="13825" width="3.5703125" customWidth="1"/>
    <col min="13826" max="13826" width="9.7109375" customWidth="1"/>
    <col min="13827" max="13827" width="34.85546875" customWidth="1"/>
    <col min="13828" max="13828" width="2.7109375" customWidth="1"/>
    <col min="13829" max="13829" width="5.28515625" customWidth="1"/>
    <col min="13830" max="13830" width="9.42578125" customWidth="1"/>
    <col min="13831" max="13831" width="9.85546875" customWidth="1"/>
    <col min="13832" max="13832" width="9.7109375" customWidth="1"/>
    <col min="13833" max="13833" width="10.7109375" customWidth="1"/>
    <col min="14081" max="14081" width="3.5703125" customWidth="1"/>
    <col min="14082" max="14082" width="9.7109375" customWidth="1"/>
    <col min="14083" max="14083" width="34.85546875" customWidth="1"/>
    <col min="14084" max="14084" width="2.7109375" customWidth="1"/>
    <col min="14085" max="14085" width="5.28515625" customWidth="1"/>
    <col min="14086" max="14086" width="9.42578125" customWidth="1"/>
    <col min="14087" max="14087" width="9.85546875" customWidth="1"/>
    <col min="14088" max="14088" width="9.7109375" customWidth="1"/>
    <col min="14089" max="14089" width="10.7109375" customWidth="1"/>
    <col min="14337" max="14337" width="3.5703125" customWidth="1"/>
    <col min="14338" max="14338" width="9.7109375" customWidth="1"/>
    <col min="14339" max="14339" width="34.85546875" customWidth="1"/>
    <col min="14340" max="14340" width="2.7109375" customWidth="1"/>
    <col min="14341" max="14341" width="5.28515625" customWidth="1"/>
    <col min="14342" max="14342" width="9.42578125" customWidth="1"/>
    <col min="14343" max="14343" width="9.85546875" customWidth="1"/>
    <col min="14344" max="14344" width="9.7109375" customWidth="1"/>
    <col min="14345" max="14345" width="10.7109375" customWidth="1"/>
    <col min="14593" max="14593" width="3.5703125" customWidth="1"/>
    <col min="14594" max="14594" width="9.7109375" customWidth="1"/>
    <col min="14595" max="14595" width="34.85546875" customWidth="1"/>
    <col min="14596" max="14596" width="2.7109375" customWidth="1"/>
    <col min="14597" max="14597" width="5.28515625" customWidth="1"/>
    <col min="14598" max="14598" width="9.42578125" customWidth="1"/>
    <col min="14599" max="14599" width="9.85546875" customWidth="1"/>
    <col min="14600" max="14600" width="9.7109375" customWidth="1"/>
    <col min="14601" max="14601" width="10.7109375" customWidth="1"/>
    <col min="14849" max="14849" width="3.5703125" customWidth="1"/>
    <col min="14850" max="14850" width="9.7109375" customWidth="1"/>
    <col min="14851" max="14851" width="34.85546875" customWidth="1"/>
    <col min="14852" max="14852" width="2.7109375" customWidth="1"/>
    <col min="14853" max="14853" width="5.28515625" customWidth="1"/>
    <col min="14854" max="14854" width="9.42578125" customWidth="1"/>
    <col min="14855" max="14855" width="9.85546875" customWidth="1"/>
    <col min="14856" max="14856" width="9.7109375" customWidth="1"/>
    <col min="14857" max="14857" width="10.7109375" customWidth="1"/>
    <col min="15105" max="15105" width="3.5703125" customWidth="1"/>
    <col min="15106" max="15106" width="9.7109375" customWidth="1"/>
    <col min="15107" max="15107" width="34.85546875" customWidth="1"/>
    <col min="15108" max="15108" width="2.7109375" customWidth="1"/>
    <col min="15109" max="15109" width="5.28515625" customWidth="1"/>
    <col min="15110" max="15110" width="9.42578125" customWidth="1"/>
    <col min="15111" max="15111" width="9.85546875" customWidth="1"/>
    <col min="15112" max="15112" width="9.7109375" customWidth="1"/>
    <col min="15113" max="15113" width="10.7109375" customWidth="1"/>
    <col min="15361" max="15361" width="3.5703125" customWidth="1"/>
    <col min="15362" max="15362" width="9.7109375" customWidth="1"/>
    <col min="15363" max="15363" width="34.85546875" customWidth="1"/>
    <col min="15364" max="15364" width="2.7109375" customWidth="1"/>
    <col min="15365" max="15365" width="5.28515625" customWidth="1"/>
    <col min="15366" max="15366" width="9.42578125" customWidth="1"/>
    <col min="15367" max="15367" width="9.85546875" customWidth="1"/>
    <col min="15368" max="15368" width="9.7109375" customWidth="1"/>
    <col min="15369" max="15369" width="10.7109375" customWidth="1"/>
    <col min="15617" max="15617" width="3.5703125" customWidth="1"/>
    <col min="15618" max="15618" width="9.7109375" customWidth="1"/>
    <col min="15619" max="15619" width="34.85546875" customWidth="1"/>
    <col min="15620" max="15620" width="2.7109375" customWidth="1"/>
    <col min="15621" max="15621" width="5.28515625" customWidth="1"/>
    <col min="15622" max="15622" width="9.42578125" customWidth="1"/>
    <col min="15623" max="15623" width="9.85546875" customWidth="1"/>
    <col min="15624" max="15624" width="9.7109375" customWidth="1"/>
    <col min="15625" max="15625" width="10.7109375" customWidth="1"/>
    <col min="15873" max="15873" width="3.5703125" customWidth="1"/>
    <col min="15874" max="15874" width="9.7109375" customWidth="1"/>
    <col min="15875" max="15875" width="34.85546875" customWidth="1"/>
    <col min="15876" max="15876" width="2.7109375" customWidth="1"/>
    <col min="15877" max="15877" width="5.28515625" customWidth="1"/>
    <col min="15878" max="15878" width="9.42578125" customWidth="1"/>
    <col min="15879" max="15879" width="9.85546875" customWidth="1"/>
    <col min="15880" max="15880" width="9.7109375" customWidth="1"/>
    <col min="15881" max="15881" width="10.7109375" customWidth="1"/>
    <col min="16129" max="16129" width="3.5703125" customWidth="1"/>
    <col min="16130" max="16130" width="9.7109375" customWidth="1"/>
    <col min="16131" max="16131" width="34.85546875" customWidth="1"/>
    <col min="16132" max="16132" width="2.7109375" customWidth="1"/>
    <col min="16133" max="16133" width="5.28515625" customWidth="1"/>
    <col min="16134" max="16134" width="9.42578125" customWidth="1"/>
    <col min="16135" max="16135" width="9.85546875" customWidth="1"/>
    <col min="16136" max="16136" width="9.7109375" customWidth="1"/>
    <col min="16137" max="16137" width="10.7109375" customWidth="1"/>
  </cols>
  <sheetData>
    <row r="1" spans="1:9" x14ac:dyDescent="0.25">
      <c r="B1" s="68"/>
    </row>
    <row r="2" spans="1:9" ht="32.450000000000003" customHeight="1" x14ac:dyDescent="0.25">
      <c r="A2" s="482" t="s">
        <v>441</v>
      </c>
      <c r="B2" s="483"/>
      <c r="C2" s="483"/>
      <c r="D2" s="483"/>
      <c r="E2" s="483"/>
      <c r="F2" s="483"/>
      <c r="G2" s="483"/>
      <c r="H2" s="483"/>
      <c r="I2" s="483"/>
    </row>
    <row r="3" spans="1:9" s="70" customFormat="1" ht="26.45" customHeight="1" x14ac:dyDescent="0.2">
      <c r="A3" s="484" t="s">
        <v>4634</v>
      </c>
      <c r="B3" s="484"/>
      <c r="C3" s="484"/>
      <c r="D3" s="484"/>
      <c r="E3" s="484"/>
      <c r="F3" s="485" t="s">
        <v>442</v>
      </c>
      <c r="G3" s="486"/>
      <c r="H3" s="485" t="s">
        <v>443</v>
      </c>
      <c r="I3" s="486"/>
    </row>
    <row r="4" spans="1:9" ht="23.25" customHeight="1" x14ac:dyDescent="0.25">
      <c r="A4" s="71" t="s">
        <v>444</v>
      </c>
      <c r="B4" s="72" t="s">
        <v>445</v>
      </c>
      <c r="C4" s="71" t="s">
        <v>446</v>
      </c>
      <c r="D4" s="73" t="s">
        <v>36</v>
      </c>
      <c r="E4" s="341" t="s">
        <v>447</v>
      </c>
      <c r="F4" s="74" t="s">
        <v>448</v>
      </c>
      <c r="G4" s="74" t="s">
        <v>449</v>
      </c>
      <c r="H4" s="74" t="s">
        <v>450</v>
      </c>
      <c r="I4" s="74" t="s">
        <v>449</v>
      </c>
    </row>
    <row r="5" spans="1:9" ht="22.9" customHeight="1" x14ac:dyDescent="0.25">
      <c r="A5" s="75"/>
      <c r="B5" s="76"/>
      <c r="C5" s="75"/>
      <c r="D5" s="77"/>
      <c r="E5" s="342"/>
      <c r="F5" s="79"/>
      <c r="G5" s="79"/>
      <c r="H5" s="79"/>
      <c r="I5" s="79"/>
    </row>
    <row r="6" spans="1:9" ht="23.25" customHeight="1" x14ac:dyDescent="0.25">
      <c r="A6" s="80"/>
      <c r="B6" s="343" t="s">
        <v>451</v>
      </c>
      <c r="C6" s="344" t="s">
        <v>4635</v>
      </c>
      <c r="D6" s="82"/>
      <c r="E6" s="342"/>
      <c r="F6" s="83"/>
      <c r="G6" s="83"/>
      <c r="H6" s="83" t="s">
        <v>452</v>
      </c>
      <c r="I6" s="83"/>
    </row>
    <row r="7" spans="1:9" ht="23.45" customHeight="1" x14ac:dyDescent="0.25">
      <c r="A7" s="80"/>
      <c r="B7" s="343"/>
      <c r="C7" s="81"/>
      <c r="D7" s="82"/>
      <c r="E7" s="342"/>
      <c r="F7" s="83"/>
      <c r="G7" s="83"/>
      <c r="H7" s="83"/>
      <c r="I7" s="83"/>
    </row>
    <row r="8" spans="1:9" s="350" customFormat="1" ht="36" customHeight="1" x14ac:dyDescent="0.2">
      <c r="A8" s="80">
        <v>1</v>
      </c>
      <c r="B8" s="345"/>
      <c r="C8" s="346" t="s">
        <v>453</v>
      </c>
      <c r="D8" s="347"/>
      <c r="E8" s="348"/>
      <c r="F8" s="349"/>
      <c r="G8" s="349"/>
      <c r="H8" s="349"/>
      <c r="I8" s="349">
        <f>I56</f>
        <v>0</v>
      </c>
    </row>
    <row r="9" spans="1:9" s="350" customFormat="1" ht="36" customHeight="1" x14ac:dyDescent="0.2">
      <c r="A9" s="80">
        <f t="shared" ref="A9:A14" si="0">A8+1</f>
        <v>2</v>
      </c>
      <c r="B9" s="345"/>
      <c r="C9" s="351" t="s">
        <v>4636</v>
      </c>
      <c r="D9" s="347"/>
      <c r="E9" s="348"/>
      <c r="F9" s="349"/>
      <c r="G9" s="349"/>
      <c r="H9" s="349"/>
      <c r="I9" s="349">
        <f>I65</f>
        <v>0</v>
      </c>
    </row>
    <row r="10" spans="1:9" s="350" customFormat="1" ht="36" customHeight="1" x14ac:dyDescent="0.2">
      <c r="A10" s="80">
        <f t="shared" si="0"/>
        <v>3</v>
      </c>
      <c r="B10" s="345"/>
      <c r="C10" s="351" t="s">
        <v>4637</v>
      </c>
      <c r="D10" s="347"/>
      <c r="E10" s="348"/>
      <c r="F10" s="349"/>
      <c r="G10" s="349"/>
      <c r="H10" s="349"/>
      <c r="I10" s="349">
        <f>I85</f>
        <v>0</v>
      </c>
    </row>
    <row r="11" spans="1:9" s="350" customFormat="1" ht="36" customHeight="1" x14ac:dyDescent="0.2">
      <c r="A11" s="80">
        <f t="shared" si="0"/>
        <v>4</v>
      </c>
      <c r="B11" s="345"/>
      <c r="C11" s="346" t="s">
        <v>4638</v>
      </c>
      <c r="D11" s="347"/>
      <c r="E11" s="348"/>
      <c r="F11" s="349"/>
      <c r="G11" s="349"/>
      <c r="H11" s="349"/>
      <c r="I11" s="349">
        <f>I93</f>
        <v>0</v>
      </c>
    </row>
    <row r="12" spans="1:9" s="350" customFormat="1" ht="36" customHeight="1" x14ac:dyDescent="0.2">
      <c r="A12" s="80">
        <f t="shared" si="0"/>
        <v>5</v>
      </c>
      <c r="B12" s="345"/>
      <c r="C12" s="346" t="s">
        <v>454</v>
      </c>
      <c r="D12" s="347"/>
      <c r="E12" s="348"/>
      <c r="F12" s="349"/>
      <c r="G12" s="349"/>
      <c r="H12" s="349"/>
      <c r="I12" s="349">
        <f>I112</f>
        <v>0</v>
      </c>
    </row>
    <row r="13" spans="1:9" s="357" customFormat="1" ht="36" customHeight="1" x14ac:dyDescent="0.2">
      <c r="A13" s="80">
        <f t="shared" si="0"/>
        <v>6</v>
      </c>
      <c r="B13" s="352"/>
      <c r="C13" s="353" t="s">
        <v>4639</v>
      </c>
      <c r="D13" s="354"/>
      <c r="E13" s="355"/>
      <c r="F13" s="356"/>
      <c r="G13" s="356"/>
      <c r="H13" s="356"/>
      <c r="I13" s="356">
        <f>I118</f>
        <v>0</v>
      </c>
    </row>
    <row r="14" spans="1:9" s="350" customFormat="1" ht="36" customHeight="1" x14ac:dyDescent="0.2">
      <c r="A14" s="80">
        <f t="shared" si="0"/>
        <v>7</v>
      </c>
      <c r="B14" s="358"/>
      <c r="C14" s="346" t="s">
        <v>4640</v>
      </c>
      <c r="D14" s="347"/>
      <c r="E14" s="359"/>
      <c r="F14" s="349"/>
      <c r="G14" s="360"/>
      <c r="H14" s="349"/>
      <c r="I14" s="360">
        <f>SUM(I8:I13)</f>
        <v>0</v>
      </c>
    </row>
    <row r="15" spans="1:9" s="365" customFormat="1" ht="21.95" customHeight="1" x14ac:dyDescent="0.2">
      <c r="A15" s="80"/>
      <c r="B15" s="361"/>
      <c r="C15" s="362"/>
      <c r="D15" s="362"/>
      <c r="E15" s="363"/>
      <c r="F15" s="360"/>
      <c r="G15" s="360"/>
      <c r="H15" s="360"/>
      <c r="I15" s="364"/>
    </row>
    <row r="16" spans="1:9" s="365" customFormat="1" ht="21.95" customHeight="1" x14ac:dyDescent="0.2">
      <c r="A16" s="80"/>
      <c r="B16" s="88"/>
      <c r="D16" s="362"/>
      <c r="E16" s="363"/>
      <c r="F16" s="360"/>
      <c r="G16" s="360"/>
      <c r="H16" s="360"/>
      <c r="I16" s="364"/>
    </row>
    <row r="17" spans="1:91" s="365" customFormat="1" ht="21.95" customHeight="1" x14ac:dyDescent="0.2">
      <c r="A17" s="80"/>
      <c r="B17" s="88"/>
      <c r="D17" s="362"/>
      <c r="E17" s="363"/>
      <c r="F17" s="360"/>
      <c r="G17" s="360"/>
      <c r="H17" s="360"/>
      <c r="I17" s="364"/>
    </row>
    <row r="18" spans="1:91" s="365" customFormat="1" ht="21.95" customHeight="1" x14ac:dyDescent="0.2">
      <c r="A18" s="80"/>
      <c r="B18" s="361"/>
      <c r="C18" s="362"/>
      <c r="D18" s="362"/>
      <c r="E18" s="363"/>
      <c r="F18" s="360"/>
      <c r="G18" s="360"/>
      <c r="H18" s="360"/>
      <c r="I18" s="364"/>
    </row>
    <row r="19" spans="1:91" ht="21.95" customHeight="1" x14ac:dyDescent="0.25">
      <c r="A19" s="80"/>
      <c r="B19" s="343"/>
      <c r="C19" s="82"/>
      <c r="D19" s="82"/>
      <c r="E19" s="342"/>
      <c r="F19" s="83"/>
      <c r="G19" s="83"/>
      <c r="H19" s="83"/>
      <c r="I19" s="83"/>
      <c r="K19" s="69"/>
    </row>
    <row r="20" spans="1:91" s="350" customFormat="1" ht="27" customHeight="1" x14ac:dyDescent="0.2">
      <c r="A20" s="366"/>
      <c r="B20" s="367"/>
      <c r="C20" s="368" t="s">
        <v>455</v>
      </c>
      <c r="D20" s="347"/>
      <c r="E20" s="348"/>
      <c r="F20" s="349"/>
      <c r="G20" s="349"/>
      <c r="H20" s="349"/>
      <c r="I20" s="349"/>
      <c r="K20" s="369"/>
      <c r="L20" s="370"/>
    </row>
    <row r="21" spans="1:91" ht="23.45" customHeight="1" x14ac:dyDescent="0.25">
      <c r="A21" s="80">
        <v>1</v>
      </c>
      <c r="B21" s="84" t="s">
        <v>456</v>
      </c>
      <c r="C21" s="82" t="s">
        <v>4641</v>
      </c>
      <c r="D21" s="371" t="s">
        <v>85</v>
      </c>
      <c r="E21" s="372">
        <v>150</v>
      </c>
      <c r="F21" s="373"/>
      <c r="G21" s="83">
        <f>E21*F21</f>
        <v>0</v>
      </c>
      <c r="H21" s="373"/>
      <c r="I21" s="83">
        <f>E21*H21</f>
        <v>0</v>
      </c>
      <c r="K21" s="374"/>
    </row>
    <row r="22" spans="1:91" ht="23.45" customHeight="1" x14ac:dyDescent="0.25">
      <c r="A22" s="80">
        <f>A21+1</f>
        <v>2</v>
      </c>
      <c r="B22" s="84" t="s">
        <v>456</v>
      </c>
      <c r="C22" s="371" t="s">
        <v>464</v>
      </c>
      <c r="D22" s="371" t="s">
        <v>213</v>
      </c>
      <c r="E22" s="372">
        <v>2</v>
      </c>
      <c r="F22" s="373"/>
      <c r="G22" s="83"/>
      <c r="H22" s="373"/>
      <c r="I22" s="83">
        <f>E22*H22</f>
        <v>0</v>
      </c>
      <c r="K22" s="374"/>
    </row>
    <row r="23" spans="1:91" s="70" customFormat="1" ht="23.45" customHeight="1" x14ac:dyDescent="0.2">
      <c r="A23" s="80">
        <f t="shared" ref="A23:A53" si="1">A22+1</f>
        <v>3</v>
      </c>
      <c r="B23" s="84" t="s">
        <v>456</v>
      </c>
      <c r="C23" s="82" t="s">
        <v>465</v>
      </c>
      <c r="D23" s="82" t="s">
        <v>85</v>
      </c>
      <c r="E23" s="372">
        <v>450</v>
      </c>
      <c r="F23" s="83"/>
      <c r="G23" s="83">
        <f>E23*F23</f>
        <v>0</v>
      </c>
      <c r="H23" s="83"/>
      <c r="I23" s="83">
        <f t="shared" ref="I23:I50" si="2">E23*H23</f>
        <v>0</v>
      </c>
      <c r="K23" s="374"/>
    </row>
    <row r="24" spans="1:91" s="70" customFormat="1" ht="52.9" customHeight="1" x14ac:dyDescent="0.2">
      <c r="A24" s="80">
        <f t="shared" si="1"/>
        <v>4</v>
      </c>
      <c r="B24" s="84" t="s">
        <v>456</v>
      </c>
      <c r="C24" s="82" t="s">
        <v>466</v>
      </c>
      <c r="D24" s="82" t="s">
        <v>85</v>
      </c>
      <c r="E24" s="372">
        <v>6</v>
      </c>
      <c r="F24" s="83"/>
      <c r="G24" s="83">
        <f>E24*F24</f>
        <v>0</v>
      </c>
      <c r="H24" s="83"/>
      <c r="I24" s="83">
        <f t="shared" si="2"/>
        <v>0</v>
      </c>
      <c r="K24" s="374"/>
    </row>
    <row r="25" spans="1:91" s="350" customFormat="1" ht="23.45" customHeight="1" x14ac:dyDescent="0.2">
      <c r="A25" s="80">
        <f t="shared" si="1"/>
        <v>5</v>
      </c>
      <c r="B25" s="375" t="s">
        <v>456</v>
      </c>
      <c r="C25" s="347" t="s">
        <v>4642</v>
      </c>
      <c r="D25" s="347" t="s">
        <v>85</v>
      </c>
      <c r="E25" s="372">
        <v>1625</v>
      </c>
      <c r="F25" s="349"/>
      <c r="G25" s="349">
        <f>E25*F25</f>
        <v>0</v>
      </c>
      <c r="H25" s="349"/>
      <c r="I25" s="349">
        <f t="shared" si="2"/>
        <v>0</v>
      </c>
      <c r="K25" s="376"/>
    </row>
    <row r="26" spans="1:91" s="350" customFormat="1" ht="23.45" customHeight="1" x14ac:dyDescent="0.2">
      <c r="A26" s="80">
        <f t="shared" si="1"/>
        <v>6</v>
      </c>
      <c r="B26" s="375" t="s">
        <v>456</v>
      </c>
      <c r="C26" s="347" t="s">
        <v>467</v>
      </c>
      <c r="D26" s="347" t="s">
        <v>213</v>
      </c>
      <c r="E26" s="372">
        <v>30</v>
      </c>
      <c r="F26" s="377"/>
      <c r="G26" s="349"/>
      <c r="H26" s="377"/>
      <c r="I26" s="349">
        <f t="shared" si="2"/>
        <v>0</v>
      </c>
      <c r="K26" s="376"/>
    </row>
    <row r="27" spans="1:91" ht="22.5" x14ac:dyDescent="0.25">
      <c r="A27" s="80">
        <f t="shared" si="1"/>
        <v>7</v>
      </c>
      <c r="B27" s="88" t="s">
        <v>4643</v>
      </c>
      <c r="C27" s="82" t="s">
        <v>4644</v>
      </c>
      <c r="D27" s="82" t="s">
        <v>85</v>
      </c>
      <c r="E27" s="342">
        <v>4</v>
      </c>
      <c r="F27" s="83"/>
      <c r="G27" s="83">
        <f t="shared" ref="G27:G47" si="3">E27*F27</f>
        <v>0</v>
      </c>
      <c r="H27" s="83"/>
      <c r="I27" s="83">
        <f t="shared" si="2"/>
        <v>0</v>
      </c>
    </row>
    <row r="28" spans="1:91" ht="99.6" customHeight="1" x14ac:dyDescent="0.25">
      <c r="A28" s="80">
        <f t="shared" si="1"/>
        <v>8</v>
      </c>
      <c r="B28" s="84" t="s">
        <v>456</v>
      </c>
      <c r="C28" s="378" t="s">
        <v>4645</v>
      </c>
      <c r="D28" s="82" t="s">
        <v>213</v>
      </c>
      <c r="E28" s="372">
        <v>4</v>
      </c>
      <c r="F28" s="83"/>
      <c r="G28" s="83">
        <f t="shared" si="3"/>
        <v>0</v>
      </c>
      <c r="H28" s="83"/>
      <c r="I28" s="83">
        <f t="shared" si="2"/>
        <v>0</v>
      </c>
      <c r="K28" s="374"/>
      <c r="CM28" s="86" t="s">
        <v>468</v>
      </c>
    </row>
    <row r="29" spans="1:91" ht="86.45" customHeight="1" x14ac:dyDescent="0.25">
      <c r="A29" s="80">
        <f t="shared" si="1"/>
        <v>9</v>
      </c>
      <c r="B29" s="375" t="s">
        <v>456</v>
      </c>
      <c r="C29" s="379" t="s">
        <v>4646</v>
      </c>
      <c r="D29" s="371" t="s">
        <v>213</v>
      </c>
      <c r="E29" s="372">
        <v>1</v>
      </c>
      <c r="F29" s="349"/>
      <c r="G29" s="349">
        <f t="shared" si="3"/>
        <v>0</v>
      </c>
      <c r="H29" s="349"/>
      <c r="I29" s="83">
        <f t="shared" si="2"/>
        <v>0</v>
      </c>
      <c r="K29" s="374"/>
    </row>
    <row r="30" spans="1:91" ht="23.45" customHeight="1" x14ac:dyDescent="0.25">
      <c r="A30" s="80">
        <f t="shared" si="1"/>
        <v>10</v>
      </c>
      <c r="B30" s="84" t="s">
        <v>456</v>
      </c>
      <c r="C30" s="82" t="s">
        <v>4647</v>
      </c>
      <c r="D30" s="82" t="s">
        <v>213</v>
      </c>
      <c r="E30" s="372">
        <v>1</v>
      </c>
      <c r="F30" s="87"/>
      <c r="G30" s="83">
        <f t="shared" si="3"/>
        <v>0</v>
      </c>
      <c r="H30" s="87"/>
      <c r="I30" s="83">
        <f t="shared" si="2"/>
        <v>0</v>
      </c>
      <c r="K30" s="374"/>
    </row>
    <row r="31" spans="1:91" ht="41.45" customHeight="1" x14ac:dyDescent="0.25">
      <c r="A31" s="80">
        <f t="shared" si="1"/>
        <v>11</v>
      </c>
      <c r="B31" s="375" t="s">
        <v>456</v>
      </c>
      <c r="C31" s="379" t="s">
        <v>4648</v>
      </c>
      <c r="D31" s="371" t="s">
        <v>213</v>
      </c>
      <c r="E31" s="372">
        <v>2</v>
      </c>
      <c r="F31" s="349"/>
      <c r="G31" s="349">
        <f t="shared" si="3"/>
        <v>0</v>
      </c>
      <c r="H31" s="349"/>
      <c r="I31" s="349">
        <f t="shared" si="2"/>
        <v>0</v>
      </c>
      <c r="K31" s="374"/>
    </row>
    <row r="32" spans="1:91" ht="31.15" customHeight="1" x14ac:dyDescent="0.25">
      <c r="A32" s="80">
        <f t="shared" si="1"/>
        <v>12</v>
      </c>
      <c r="B32" s="375" t="s">
        <v>456</v>
      </c>
      <c r="C32" s="82" t="s">
        <v>469</v>
      </c>
      <c r="D32" s="82" t="s">
        <v>213</v>
      </c>
      <c r="E32" s="372">
        <v>4</v>
      </c>
      <c r="F32" s="83"/>
      <c r="G32" s="83">
        <f t="shared" si="3"/>
        <v>0</v>
      </c>
      <c r="H32" s="83"/>
      <c r="I32" s="83">
        <f t="shared" si="2"/>
        <v>0</v>
      </c>
      <c r="K32" s="374"/>
    </row>
    <row r="33" spans="1:37" ht="31.15" customHeight="1" x14ac:dyDescent="0.25">
      <c r="A33" s="80">
        <f t="shared" si="1"/>
        <v>13</v>
      </c>
      <c r="B33" s="375" t="s">
        <v>456</v>
      </c>
      <c r="C33" s="82" t="s">
        <v>470</v>
      </c>
      <c r="D33" s="82" t="s">
        <v>213</v>
      </c>
      <c r="E33" s="372">
        <v>13</v>
      </c>
      <c r="F33" s="83"/>
      <c r="G33" s="83">
        <f t="shared" si="3"/>
        <v>0</v>
      </c>
      <c r="H33" s="83"/>
      <c r="I33" s="83">
        <f t="shared" si="2"/>
        <v>0</v>
      </c>
      <c r="K33" s="374"/>
    </row>
    <row r="34" spans="1:37" s="350" customFormat="1" ht="23.45" customHeight="1" x14ac:dyDescent="0.2">
      <c r="A34" s="80">
        <f t="shared" si="1"/>
        <v>14</v>
      </c>
      <c r="B34" s="375" t="s">
        <v>456</v>
      </c>
      <c r="C34" s="347" t="s">
        <v>472</v>
      </c>
      <c r="D34" s="347" t="s">
        <v>213</v>
      </c>
      <c r="E34" s="372">
        <v>4</v>
      </c>
      <c r="F34" s="349"/>
      <c r="G34" s="349">
        <f t="shared" si="3"/>
        <v>0</v>
      </c>
      <c r="H34" s="349"/>
      <c r="I34" s="349">
        <f t="shared" si="2"/>
        <v>0</v>
      </c>
      <c r="K34" s="376"/>
    </row>
    <row r="35" spans="1:37" ht="25.15" customHeight="1" x14ac:dyDescent="0.25">
      <c r="A35" s="80">
        <f t="shared" si="1"/>
        <v>15</v>
      </c>
      <c r="B35" s="84" t="s">
        <v>456</v>
      </c>
      <c r="C35" s="82" t="s">
        <v>473</v>
      </c>
      <c r="D35" s="82" t="s">
        <v>213</v>
      </c>
      <c r="E35" s="372">
        <v>13</v>
      </c>
      <c r="F35" s="83"/>
      <c r="G35" s="83">
        <f t="shared" si="3"/>
        <v>0</v>
      </c>
      <c r="H35" s="83"/>
      <c r="I35" s="83">
        <f t="shared" si="2"/>
        <v>0</v>
      </c>
      <c r="J35" s="375"/>
      <c r="K35" s="374"/>
      <c r="L35" s="375"/>
      <c r="M35" s="375"/>
      <c r="N35" s="375"/>
      <c r="O35" s="375"/>
      <c r="P35" s="375"/>
      <c r="Q35" s="375"/>
      <c r="R35" s="375"/>
      <c r="S35" s="375"/>
      <c r="T35" s="375"/>
      <c r="U35" s="375"/>
      <c r="V35" s="375"/>
      <c r="W35" s="375"/>
      <c r="X35" s="375"/>
      <c r="Y35" s="375"/>
      <c r="Z35" s="375"/>
      <c r="AA35" s="375"/>
      <c r="AB35" s="375"/>
      <c r="AC35" s="375"/>
      <c r="AD35" s="375"/>
      <c r="AE35" s="375"/>
      <c r="AF35" s="375"/>
      <c r="AG35" s="375"/>
      <c r="AH35" s="375"/>
      <c r="AI35" s="375"/>
      <c r="AJ35" s="375"/>
      <c r="AK35" s="375"/>
    </row>
    <row r="36" spans="1:37" s="350" customFormat="1" ht="23.45" customHeight="1" x14ac:dyDescent="0.2">
      <c r="A36" s="80">
        <f t="shared" si="1"/>
        <v>16</v>
      </c>
      <c r="B36" s="380" t="s">
        <v>474</v>
      </c>
      <c r="C36" s="347" t="s">
        <v>475</v>
      </c>
      <c r="D36" s="347" t="s">
        <v>213</v>
      </c>
      <c r="E36" s="372">
        <v>22</v>
      </c>
      <c r="F36" s="349"/>
      <c r="G36" s="349">
        <f t="shared" si="3"/>
        <v>0</v>
      </c>
      <c r="H36" s="349"/>
      <c r="I36" s="349">
        <f t="shared" si="2"/>
        <v>0</v>
      </c>
      <c r="K36" s="376"/>
    </row>
    <row r="37" spans="1:37" s="350" customFormat="1" ht="23.45" customHeight="1" x14ac:dyDescent="0.2">
      <c r="A37" s="80">
        <f t="shared" si="1"/>
        <v>17</v>
      </c>
      <c r="B37" s="380" t="s">
        <v>476</v>
      </c>
      <c r="C37" s="347" t="s">
        <v>477</v>
      </c>
      <c r="D37" s="347" t="s">
        <v>213</v>
      </c>
      <c r="E37" s="372">
        <v>11</v>
      </c>
      <c r="F37" s="349"/>
      <c r="G37" s="349">
        <f t="shared" si="3"/>
        <v>0</v>
      </c>
      <c r="H37" s="349"/>
      <c r="I37" s="349">
        <f t="shared" si="2"/>
        <v>0</v>
      </c>
      <c r="K37" s="376"/>
    </row>
    <row r="38" spans="1:37" s="350" customFormat="1" ht="23.45" customHeight="1" x14ac:dyDescent="0.2">
      <c r="A38" s="80">
        <f t="shared" si="1"/>
        <v>18</v>
      </c>
      <c r="B38" s="88" t="s">
        <v>478</v>
      </c>
      <c r="C38" s="347" t="s">
        <v>479</v>
      </c>
      <c r="D38" s="347" t="s">
        <v>213</v>
      </c>
      <c r="E38" s="372">
        <v>6</v>
      </c>
      <c r="F38" s="83"/>
      <c r="G38" s="83">
        <f t="shared" si="3"/>
        <v>0</v>
      </c>
      <c r="H38" s="83"/>
      <c r="I38" s="349">
        <f t="shared" si="2"/>
        <v>0</v>
      </c>
      <c r="K38" s="374"/>
    </row>
    <row r="39" spans="1:37" s="350" customFormat="1" ht="23.45" customHeight="1" x14ac:dyDescent="0.2">
      <c r="A39" s="80">
        <f t="shared" si="1"/>
        <v>19</v>
      </c>
      <c r="B39" s="380" t="s">
        <v>480</v>
      </c>
      <c r="C39" s="347" t="s">
        <v>481</v>
      </c>
      <c r="D39" s="347" t="s">
        <v>85</v>
      </c>
      <c r="E39" s="372">
        <v>286</v>
      </c>
      <c r="F39" s="349"/>
      <c r="G39" s="349">
        <f t="shared" si="3"/>
        <v>0</v>
      </c>
      <c r="H39" s="349"/>
      <c r="I39" s="349">
        <f t="shared" si="2"/>
        <v>0</v>
      </c>
      <c r="K39" s="376"/>
    </row>
    <row r="40" spans="1:37" s="350" customFormat="1" ht="23.45" customHeight="1" x14ac:dyDescent="0.2">
      <c r="A40" s="80">
        <f t="shared" si="1"/>
        <v>20</v>
      </c>
      <c r="B40" s="380" t="s">
        <v>482</v>
      </c>
      <c r="C40" s="347" t="s">
        <v>483</v>
      </c>
      <c r="D40" s="347" t="s">
        <v>85</v>
      </c>
      <c r="E40" s="372">
        <v>197</v>
      </c>
      <c r="F40" s="349"/>
      <c r="G40" s="349">
        <f t="shared" si="3"/>
        <v>0</v>
      </c>
      <c r="H40" s="349"/>
      <c r="I40" s="349">
        <f t="shared" si="2"/>
        <v>0</v>
      </c>
      <c r="K40" s="376"/>
    </row>
    <row r="41" spans="1:37" s="70" customFormat="1" ht="23.45" customHeight="1" x14ac:dyDescent="0.2">
      <c r="A41" s="80">
        <f t="shared" si="1"/>
        <v>21</v>
      </c>
      <c r="B41" s="88" t="s">
        <v>4649</v>
      </c>
      <c r="C41" s="82" t="s">
        <v>4650</v>
      </c>
      <c r="D41" s="82" t="s">
        <v>85</v>
      </c>
      <c r="E41" s="372">
        <v>167</v>
      </c>
      <c r="F41" s="83"/>
      <c r="G41" s="83">
        <f t="shared" si="3"/>
        <v>0</v>
      </c>
      <c r="H41" s="83"/>
      <c r="I41" s="83">
        <f t="shared" si="2"/>
        <v>0</v>
      </c>
      <c r="J41" s="78"/>
    </row>
    <row r="42" spans="1:37" s="70" customFormat="1" ht="23.45" customHeight="1" x14ac:dyDescent="0.2">
      <c r="A42" s="80">
        <f t="shared" si="1"/>
        <v>22</v>
      </c>
      <c r="B42" s="88" t="s">
        <v>484</v>
      </c>
      <c r="C42" s="82" t="s">
        <v>4651</v>
      </c>
      <c r="D42" s="82" t="s">
        <v>85</v>
      </c>
      <c r="E42" s="372">
        <v>94</v>
      </c>
      <c r="F42" s="83"/>
      <c r="G42" s="83">
        <f t="shared" si="3"/>
        <v>0</v>
      </c>
      <c r="H42" s="83"/>
      <c r="I42" s="83">
        <f t="shared" si="2"/>
        <v>0</v>
      </c>
      <c r="J42" s="78"/>
    </row>
    <row r="43" spans="1:37" s="70" customFormat="1" ht="23.45" customHeight="1" x14ac:dyDescent="0.2">
      <c r="A43" s="80">
        <f t="shared" si="1"/>
        <v>23</v>
      </c>
      <c r="B43" s="84" t="s">
        <v>456</v>
      </c>
      <c r="C43" s="82" t="s">
        <v>4652</v>
      </c>
      <c r="D43" s="82" t="s">
        <v>213</v>
      </c>
      <c r="E43" s="372">
        <v>176</v>
      </c>
      <c r="F43" s="83"/>
      <c r="G43" s="83">
        <f t="shared" si="3"/>
        <v>0</v>
      </c>
      <c r="H43" s="83"/>
      <c r="I43" s="83">
        <f t="shared" si="2"/>
        <v>0</v>
      </c>
    </row>
    <row r="44" spans="1:37" s="70" customFormat="1" ht="50.45" customHeight="1" x14ac:dyDescent="0.2">
      <c r="A44" s="80">
        <f t="shared" si="1"/>
        <v>24</v>
      </c>
      <c r="B44" s="84" t="s">
        <v>456</v>
      </c>
      <c r="C44" s="82" t="s">
        <v>4653</v>
      </c>
      <c r="D44" s="82" t="s">
        <v>85</v>
      </c>
      <c r="E44" s="372">
        <v>58</v>
      </c>
      <c r="F44" s="83"/>
      <c r="G44" s="83">
        <f t="shared" si="3"/>
        <v>0</v>
      </c>
      <c r="H44" s="83"/>
      <c r="I44" s="83">
        <f t="shared" si="2"/>
        <v>0</v>
      </c>
    </row>
    <row r="45" spans="1:37" s="70" customFormat="1" ht="50.45" customHeight="1" x14ac:dyDescent="0.2">
      <c r="A45" s="80">
        <f t="shared" si="1"/>
        <v>25</v>
      </c>
      <c r="B45" s="84" t="s">
        <v>456</v>
      </c>
      <c r="C45" s="82" t="s">
        <v>4654</v>
      </c>
      <c r="D45" s="82" t="s">
        <v>85</v>
      </c>
      <c r="E45" s="372">
        <v>35</v>
      </c>
      <c r="F45" s="83"/>
      <c r="G45" s="83">
        <f t="shared" si="3"/>
        <v>0</v>
      </c>
      <c r="H45" s="83"/>
      <c r="I45" s="83">
        <f t="shared" si="2"/>
        <v>0</v>
      </c>
    </row>
    <row r="46" spans="1:37" s="70" customFormat="1" ht="50.45" customHeight="1" x14ac:dyDescent="0.2">
      <c r="A46" s="80">
        <f t="shared" si="1"/>
        <v>26</v>
      </c>
      <c r="B46" s="84" t="s">
        <v>456</v>
      </c>
      <c r="C46" s="82" t="s">
        <v>4655</v>
      </c>
      <c r="D46" s="82" t="s">
        <v>85</v>
      </c>
      <c r="E46" s="372">
        <v>23</v>
      </c>
      <c r="F46" s="83"/>
      <c r="G46" s="83">
        <f t="shared" si="3"/>
        <v>0</v>
      </c>
      <c r="H46" s="83"/>
      <c r="I46" s="83">
        <f t="shared" si="2"/>
        <v>0</v>
      </c>
    </row>
    <row r="47" spans="1:37" s="70" customFormat="1" ht="37.15" customHeight="1" x14ac:dyDescent="0.2">
      <c r="A47" s="80">
        <f t="shared" si="1"/>
        <v>27</v>
      </c>
      <c r="B47" s="84" t="s">
        <v>456</v>
      </c>
      <c r="C47" s="82" t="s">
        <v>491</v>
      </c>
      <c r="D47" s="82" t="s">
        <v>213</v>
      </c>
      <c r="E47" s="372">
        <v>2</v>
      </c>
      <c r="F47" s="83"/>
      <c r="G47" s="83">
        <f t="shared" si="3"/>
        <v>0</v>
      </c>
      <c r="H47" s="83"/>
      <c r="I47" s="83">
        <f t="shared" si="2"/>
        <v>0</v>
      </c>
    </row>
    <row r="48" spans="1:37" s="350" customFormat="1" ht="23.45" customHeight="1" x14ac:dyDescent="0.2">
      <c r="A48" s="80">
        <f t="shared" si="1"/>
        <v>28</v>
      </c>
      <c r="B48" s="380" t="s">
        <v>485</v>
      </c>
      <c r="C48" s="347" t="s">
        <v>486</v>
      </c>
      <c r="D48" s="347" t="s">
        <v>85</v>
      </c>
      <c r="E48" s="372">
        <v>98</v>
      </c>
      <c r="F48" s="349"/>
      <c r="G48" s="349"/>
      <c r="H48" s="349"/>
      <c r="I48" s="349">
        <f t="shared" si="2"/>
        <v>0</v>
      </c>
      <c r="K48" s="376"/>
    </row>
    <row r="49" spans="1:93" s="350" customFormat="1" ht="23.45" customHeight="1" x14ac:dyDescent="0.2">
      <c r="A49" s="80">
        <f t="shared" si="1"/>
        <v>29</v>
      </c>
      <c r="B49" s="380" t="s">
        <v>487</v>
      </c>
      <c r="C49" s="347" t="s">
        <v>488</v>
      </c>
      <c r="D49" s="347" t="s">
        <v>85</v>
      </c>
      <c r="E49" s="372">
        <v>72</v>
      </c>
      <c r="F49" s="349"/>
      <c r="G49" s="349"/>
      <c r="H49" s="349"/>
      <c r="I49" s="349">
        <f t="shared" si="2"/>
        <v>0</v>
      </c>
      <c r="K49" s="376"/>
    </row>
    <row r="50" spans="1:93" s="70" customFormat="1" ht="23.45" customHeight="1" x14ac:dyDescent="0.2">
      <c r="A50" s="80">
        <f t="shared" si="1"/>
        <v>30</v>
      </c>
      <c r="B50" s="88" t="s">
        <v>489</v>
      </c>
      <c r="C50" s="82" t="s">
        <v>490</v>
      </c>
      <c r="D50" s="82" t="s">
        <v>66</v>
      </c>
      <c r="E50" s="372">
        <v>12</v>
      </c>
      <c r="F50" s="83"/>
      <c r="G50" s="83"/>
      <c r="H50" s="83"/>
      <c r="I50" s="83">
        <f t="shared" si="2"/>
        <v>0</v>
      </c>
      <c r="K50" s="374"/>
    </row>
    <row r="51" spans="1:93" s="70" customFormat="1" ht="23.45" customHeight="1" x14ac:dyDescent="0.2">
      <c r="A51" s="80">
        <f t="shared" si="1"/>
        <v>31</v>
      </c>
      <c r="B51" s="84" t="s">
        <v>456</v>
      </c>
      <c r="C51" s="82" t="s">
        <v>492</v>
      </c>
      <c r="D51" s="82" t="s">
        <v>493</v>
      </c>
      <c r="E51" s="372">
        <v>18</v>
      </c>
      <c r="F51" s="83"/>
      <c r="G51" s="83"/>
      <c r="H51" s="83"/>
      <c r="I51" s="83">
        <f>E51*H51</f>
        <v>0</v>
      </c>
      <c r="K51" s="374"/>
      <c r="CO51" s="70">
        <v>0</v>
      </c>
    </row>
    <row r="52" spans="1:93" s="70" customFormat="1" ht="23.45" customHeight="1" x14ac:dyDescent="0.2">
      <c r="A52" s="80">
        <f t="shared" si="1"/>
        <v>32</v>
      </c>
      <c r="B52" s="84" t="s">
        <v>456</v>
      </c>
      <c r="C52" s="82" t="s">
        <v>494</v>
      </c>
      <c r="D52" s="82" t="s">
        <v>493</v>
      </c>
      <c r="E52" s="372">
        <v>22</v>
      </c>
      <c r="F52" s="83"/>
      <c r="G52" s="83"/>
      <c r="H52" s="83"/>
      <c r="I52" s="83">
        <f>E52*H52</f>
        <v>0</v>
      </c>
      <c r="K52" s="374"/>
      <c r="CO52" s="70">
        <v>0</v>
      </c>
    </row>
    <row r="53" spans="1:93" s="70" customFormat="1" ht="23.45" customHeight="1" x14ac:dyDescent="0.2">
      <c r="A53" s="80">
        <f t="shared" si="1"/>
        <v>33</v>
      </c>
      <c r="B53" s="84" t="s">
        <v>456</v>
      </c>
      <c r="C53" s="82" t="s">
        <v>495</v>
      </c>
      <c r="D53" s="82" t="s">
        <v>493</v>
      </c>
      <c r="E53" s="372">
        <v>14</v>
      </c>
      <c r="F53" s="83"/>
      <c r="G53" s="83"/>
      <c r="H53" s="83"/>
      <c r="I53" s="83">
        <f>E53*H53</f>
        <v>0</v>
      </c>
      <c r="K53" s="374"/>
    </row>
    <row r="54" spans="1:93" s="92" customFormat="1" ht="23.45" customHeight="1" x14ac:dyDescent="0.2">
      <c r="A54" s="381">
        <f>A53+1</f>
        <v>34</v>
      </c>
      <c r="B54" s="89" t="s">
        <v>456</v>
      </c>
      <c r="C54" s="90" t="s">
        <v>496</v>
      </c>
      <c r="D54" s="90" t="s">
        <v>213</v>
      </c>
      <c r="E54" s="382">
        <v>1</v>
      </c>
      <c r="F54" s="91"/>
      <c r="G54" s="91"/>
      <c r="H54" s="91"/>
      <c r="I54" s="91">
        <f>E54*H54</f>
        <v>0</v>
      </c>
      <c r="J54" s="383"/>
      <c r="K54" s="384"/>
      <c r="L54" s="383"/>
      <c r="M54" s="383"/>
      <c r="N54" s="383"/>
      <c r="O54" s="383"/>
      <c r="P54" s="383"/>
      <c r="Q54" s="383"/>
      <c r="R54" s="383"/>
      <c r="S54" s="383"/>
      <c r="T54" s="383"/>
      <c r="U54" s="383"/>
      <c r="V54" s="383"/>
      <c r="W54" s="383"/>
      <c r="X54" s="383"/>
      <c r="Y54" s="383"/>
      <c r="Z54" s="383"/>
      <c r="AA54" s="383"/>
      <c r="AB54" s="383"/>
      <c r="AC54" s="383"/>
      <c r="AD54" s="383"/>
      <c r="AE54" s="383"/>
      <c r="AF54" s="383"/>
      <c r="AG54" s="383"/>
      <c r="AH54" s="383"/>
      <c r="AI54" s="383"/>
      <c r="AJ54" s="383"/>
      <c r="AK54" s="383"/>
    </row>
    <row r="55" spans="1:93" s="350" customFormat="1" ht="23.45" customHeight="1" x14ac:dyDescent="0.2">
      <c r="A55" s="80">
        <f>A54+1</f>
        <v>35</v>
      </c>
      <c r="B55" s="380"/>
      <c r="C55" s="347" t="s">
        <v>497</v>
      </c>
      <c r="D55" s="347"/>
      <c r="E55" s="372"/>
      <c r="F55" s="349"/>
      <c r="G55" s="385">
        <f>SUM(G21:G54)</f>
        <v>0</v>
      </c>
      <c r="H55" s="385"/>
      <c r="I55" s="385">
        <f>SUM(I21:I54)</f>
        <v>0</v>
      </c>
      <c r="K55" s="376"/>
    </row>
    <row r="56" spans="1:93" s="70" customFormat="1" ht="23.45" customHeight="1" x14ac:dyDescent="0.2">
      <c r="A56" s="80">
        <f>A55+1</f>
        <v>36</v>
      </c>
      <c r="B56" s="80"/>
      <c r="C56" s="85" t="s">
        <v>498</v>
      </c>
      <c r="D56" s="82"/>
      <c r="E56" s="372"/>
      <c r="F56" s="83"/>
      <c r="G56" s="83"/>
      <c r="H56" s="83"/>
      <c r="I56" s="93">
        <f>G55+I55</f>
        <v>0</v>
      </c>
      <c r="K56" s="374"/>
    </row>
    <row r="57" spans="1:93" s="70" customFormat="1" ht="23.45" customHeight="1" x14ac:dyDescent="0.2">
      <c r="A57" s="80"/>
      <c r="B57" s="80"/>
      <c r="C57" s="85"/>
      <c r="D57" s="82"/>
      <c r="E57" s="372"/>
      <c r="F57" s="83"/>
      <c r="G57" s="83"/>
      <c r="H57" s="83"/>
      <c r="I57" s="93"/>
      <c r="K57" s="374"/>
    </row>
    <row r="58" spans="1:93" s="70" customFormat="1" ht="23.45" customHeight="1" x14ac:dyDescent="0.2">
      <c r="A58" s="80"/>
      <c r="B58" s="80"/>
      <c r="C58" s="85"/>
      <c r="D58" s="82"/>
      <c r="E58" s="372"/>
      <c r="F58" s="83"/>
      <c r="G58" s="83"/>
      <c r="H58" s="83"/>
      <c r="I58" s="93"/>
      <c r="K58" s="374"/>
    </row>
    <row r="59" spans="1:93" ht="31.9" customHeight="1" x14ac:dyDescent="0.25">
      <c r="A59" s="80"/>
      <c r="B59" s="88"/>
      <c r="C59" s="351" t="s">
        <v>4636</v>
      </c>
      <c r="D59" s="82"/>
      <c r="F59" s="83"/>
      <c r="G59" s="83"/>
      <c r="H59" s="83"/>
      <c r="I59" s="83"/>
    </row>
    <row r="60" spans="1:93" s="388" customFormat="1" ht="46.9" customHeight="1" x14ac:dyDescent="0.2">
      <c r="A60" s="80">
        <v>1</v>
      </c>
      <c r="B60" s="386" t="s">
        <v>456</v>
      </c>
      <c r="C60" s="85" t="s">
        <v>4656</v>
      </c>
      <c r="D60" s="82" t="s">
        <v>213</v>
      </c>
      <c r="E60" s="372">
        <v>2</v>
      </c>
      <c r="F60" s="83"/>
      <c r="G60" s="83">
        <f>E60*F60</f>
        <v>0</v>
      </c>
      <c r="H60" s="83"/>
      <c r="I60" s="83">
        <f>E60*H60</f>
        <v>0</v>
      </c>
      <c r="J60" s="386"/>
      <c r="K60" s="387"/>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row>
    <row r="61" spans="1:93" ht="37.15" customHeight="1" x14ac:dyDescent="0.25">
      <c r="A61" s="80">
        <f>A60+1</f>
        <v>2</v>
      </c>
      <c r="B61" s="375" t="s">
        <v>456</v>
      </c>
      <c r="C61" s="82" t="s">
        <v>4657</v>
      </c>
      <c r="D61" s="82" t="s">
        <v>213</v>
      </c>
      <c r="E61" s="372">
        <v>2</v>
      </c>
      <c r="F61" s="83"/>
      <c r="G61" s="83">
        <f>E61*F61</f>
        <v>0</v>
      </c>
      <c r="H61" s="83"/>
      <c r="I61" s="83">
        <f>E61*H61</f>
        <v>0</v>
      </c>
      <c r="J61" s="375"/>
      <c r="K61" s="374"/>
      <c r="L61" s="375"/>
      <c r="M61" s="375"/>
      <c r="N61" s="375"/>
      <c r="O61" s="375"/>
      <c r="P61" s="375"/>
      <c r="Q61" s="375"/>
      <c r="R61" s="375"/>
      <c r="S61" s="375"/>
      <c r="T61" s="375"/>
      <c r="U61" s="375"/>
      <c r="V61" s="375"/>
      <c r="W61" s="375"/>
      <c r="X61" s="375"/>
      <c r="Y61" s="375"/>
      <c r="Z61" s="375"/>
      <c r="AA61" s="375"/>
      <c r="AB61" s="375"/>
      <c r="AC61" s="375"/>
      <c r="AD61" s="375"/>
      <c r="AE61" s="375"/>
      <c r="AF61" s="375"/>
      <c r="AG61" s="375"/>
      <c r="AH61" s="375"/>
      <c r="AI61" s="375"/>
    </row>
    <row r="62" spans="1:93" ht="46.9" customHeight="1" x14ac:dyDescent="0.25">
      <c r="A62" s="80">
        <f>A61+1</f>
        <v>3</v>
      </c>
      <c r="B62" s="375" t="s">
        <v>456</v>
      </c>
      <c r="C62" s="82" t="s">
        <v>4658</v>
      </c>
      <c r="D62" s="82" t="s">
        <v>213</v>
      </c>
      <c r="E62" s="372">
        <v>4</v>
      </c>
      <c r="F62" s="83"/>
      <c r="G62" s="83">
        <f>E62*F62</f>
        <v>0</v>
      </c>
      <c r="H62" s="83"/>
      <c r="I62" s="83">
        <f>E62*H62</f>
        <v>0</v>
      </c>
      <c r="J62" s="375"/>
      <c r="K62" s="374"/>
      <c r="L62" s="375"/>
      <c r="M62" s="375"/>
      <c r="N62" s="375"/>
      <c r="O62" s="375"/>
      <c r="P62" s="375"/>
      <c r="Q62" s="375"/>
      <c r="R62" s="375"/>
      <c r="S62" s="375"/>
      <c r="T62" s="375"/>
      <c r="U62" s="375"/>
      <c r="V62" s="375"/>
      <c r="W62" s="375"/>
      <c r="X62" s="375"/>
      <c r="Y62" s="375"/>
      <c r="Z62" s="375"/>
      <c r="AA62" s="375"/>
      <c r="AB62" s="375"/>
      <c r="AC62" s="375"/>
      <c r="AD62" s="375"/>
      <c r="AE62" s="375"/>
      <c r="AF62" s="375"/>
      <c r="AG62" s="375"/>
      <c r="AH62" s="375"/>
      <c r="AI62" s="375"/>
    </row>
    <row r="63" spans="1:93" s="389" customFormat="1" ht="25.9" customHeight="1" x14ac:dyDescent="0.25">
      <c r="A63" s="381">
        <f>A62+1</f>
        <v>4</v>
      </c>
      <c r="B63" s="383" t="s">
        <v>456</v>
      </c>
      <c r="C63" s="90" t="s">
        <v>4659</v>
      </c>
      <c r="D63" s="90" t="s">
        <v>213</v>
      </c>
      <c r="E63" s="382">
        <v>2</v>
      </c>
      <c r="F63" s="91"/>
      <c r="G63" s="91">
        <f>E63*F63</f>
        <v>0</v>
      </c>
      <c r="H63" s="91"/>
      <c r="I63" s="91">
        <f>E63*H63</f>
        <v>0</v>
      </c>
      <c r="J63" s="383"/>
      <c r="K63" s="384"/>
      <c r="L63" s="383"/>
      <c r="M63" s="383"/>
      <c r="N63" s="383"/>
      <c r="O63" s="383"/>
      <c r="P63" s="383"/>
      <c r="Q63" s="383"/>
      <c r="R63" s="383"/>
      <c r="S63" s="383"/>
      <c r="T63" s="383"/>
      <c r="U63" s="383"/>
      <c r="V63" s="383"/>
      <c r="W63" s="383"/>
      <c r="X63" s="383"/>
      <c r="Y63" s="383"/>
      <c r="Z63" s="383"/>
      <c r="AA63" s="383"/>
      <c r="AB63" s="383"/>
      <c r="AC63" s="383"/>
      <c r="AD63" s="383"/>
      <c r="AE63" s="383"/>
      <c r="AF63" s="383"/>
      <c r="AG63" s="383"/>
      <c r="AH63" s="383"/>
      <c r="AI63" s="383"/>
    </row>
    <row r="64" spans="1:93" s="350" customFormat="1" ht="23.45" customHeight="1" x14ac:dyDescent="0.2">
      <c r="A64" s="80">
        <f>A63+1</f>
        <v>5</v>
      </c>
      <c r="B64" s="380"/>
      <c r="C64" s="347" t="s">
        <v>497</v>
      </c>
      <c r="D64" s="347"/>
      <c r="E64" s="372"/>
      <c r="F64" s="349"/>
      <c r="G64" s="385">
        <f>SUM(G60:G63)</f>
        <v>0</v>
      </c>
      <c r="H64" s="385"/>
      <c r="I64" s="385">
        <f>SUM(I60:I63)</f>
        <v>0</v>
      </c>
      <c r="K64" s="376"/>
    </row>
    <row r="65" spans="1:37" s="70" customFormat="1" ht="23.45" customHeight="1" x14ac:dyDescent="0.2">
      <c r="A65" s="80">
        <f>A64+1</f>
        <v>6</v>
      </c>
      <c r="B65" s="80"/>
      <c r="C65" s="85" t="s">
        <v>4660</v>
      </c>
      <c r="D65" s="82"/>
      <c r="E65" s="372"/>
      <c r="F65" s="83"/>
      <c r="G65" s="83"/>
      <c r="H65" s="83"/>
      <c r="I65" s="93">
        <f>G64+I64</f>
        <v>0</v>
      </c>
      <c r="K65" s="374"/>
    </row>
    <row r="66" spans="1:37" s="70" customFormat="1" ht="23.45" customHeight="1" x14ac:dyDescent="0.2">
      <c r="A66" s="80"/>
      <c r="B66" s="80"/>
      <c r="C66" s="85"/>
      <c r="D66" s="82"/>
      <c r="E66" s="372"/>
      <c r="F66" s="83"/>
      <c r="G66" s="83"/>
      <c r="H66" s="83"/>
      <c r="I66" s="93"/>
      <c r="K66" s="374"/>
    </row>
    <row r="67" spans="1:37" s="70" customFormat="1" ht="23.45" customHeight="1" x14ac:dyDescent="0.2">
      <c r="A67" s="80"/>
      <c r="B67" s="80"/>
      <c r="C67" s="85"/>
      <c r="D67" s="82"/>
      <c r="E67" s="372"/>
      <c r="F67" s="83"/>
      <c r="G67" s="83"/>
      <c r="H67" s="83"/>
      <c r="I67" s="93"/>
      <c r="K67" s="374"/>
    </row>
    <row r="68" spans="1:37" ht="25.9" customHeight="1" x14ac:dyDescent="0.25">
      <c r="A68" s="80"/>
      <c r="B68" s="375"/>
      <c r="C68" s="82"/>
      <c r="D68" s="82"/>
      <c r="E68" s="372"/>
      <c r="F68" s="83"/>
      <c r="G68" s="83"/>
      <c r="H68" s="83"/>
      <c r="I68" s="83"/>
      <c r="J68" s="375"/>
      <c r="K68" s="374"/>
      <c r="L68" s="375"/>
      <c r="M68" s="375"/>
      <c r="N68" s="375"/>
      <c r="O68" s="375"/>
      <c r="P68" s="375"/>
      <c r="Q68" s="375"/>
      <c r="R68" s="375"/>
      <c r="S68" s="375"/>
      <c r="T68" s="375"/>
      <c r="U68" s="375"/>
      <c r="V68" s="375"/>
      <c r="W68" s="375"/>
      <c r="X68" s="375"/>
      <c r="Y68" s="375"/>
      <c r="Z68" s="375"/>
      <c r="AA68" s="375"/>
      <c r="AB68" s="375"/>
      <c r="AC68" s="375"/>
      <c r="AD68" s="375"/>
      <c r="AE68" s="375"/>
      <c r="AF68" s="375"/>
      <c r="AG68" s="375"/>
      <c r="AH68" s="375"/>
      <c r="AI68" s="375"/>
    </row>
    <row r="69" spans="1:37" ht="25.9" customHeight="1" x14ac:dyDescent="0.25">
      <c r="A69" s="80"/>
      <c r="B69" s="88"/>
      <c r="C69" s="351" t="s">
        <v>4637</v>
      </c>
      <c r="D69" s="82"/>
      <c r="E69" s="372"/>
      <c r="F69" s="83"/>
      <c r="G69" s="83"/>
      <c r="H69" s="83"/>
      <c r="I69" s="83"/>
      <c r="J69" s="375"/>
      <c r="K69" s="374"/>
      <c r="L69" s="375"/>
      <c r="M69" s="375"/>
      <c r="N69" s="375"/>
      <c r="O69" s="375"/>
      <c r="P69" s="375"/>
      <c r="Q69" s="375"/>
      <c r="R69" s="375"/>
      <c r="S69" s="375"/>
      <c r="T69" s="375"/>
      <c r="U69" s="375"/>
      <c r="V69" s="375"/>
      <c r="W69" s="375"/>
      <c r="X69" s="375"/>
      <c r="Y69" s="375"/>
      <c r="Z69" s="375"/>
      <c r="AA69" s="375"/>
      <c r="AB69" s="375"/>
      <c r="AC69" s="375"/>
      <c r="AD69" s="375"/>
      <c r="AE69" s="375"/>
      <c r="AF69" s="375"/>
      <c r="AG69" s="375"/>
      <c r="AH69" s="375"/>
      <c r="AI69" s="375"/>
    </row>
    <row r="70" spans="1:37" ht="100.15" customHeight="1" x14ac:dyDescent="0.25">
      <c r="A70" s="80">
        <v>1</v>
      </c>
      <c r="B70" s="375" t="s">
        <v>456</v>
      </c>
      <c r="C70" s="82" t="s">
        <v>457</v>
      </c>
      <c r="D70" s="82" t="s">
        <v>213</v>
      </c>
      <c r="E70" s="372">
        <v>1</v>
      </c>
      <c r="F70" s="349"/>
      <c r="G70" s="83">
        <f t="shared" ref="G70:G83" si="4">E70*F70</f>
        <v>0</v>
      </c>
      <c r="H70" s="83"/>
      <c r="I70" s="83">
        <f t="shared" ref="I70:I83" si="5">E70*H70</f>
        <v>0</v>
      </c>
      <c r="J70" s="78"/>
      <c r="K70" s="374"/>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375"/>
      <c r="AK70" s="375"/>
    </row>
    <row r="71" spans="1:37" ht="94.9" customHeight="1" x14ac:dyDescent="0.25">
      <c r="A71" s="80">
        <f>A70+1</f>
        <v>2</v>
      </c>
      <c r="B71" s="386" t="s">
        <v>456</v>
      </c>
      <c r="C71" s="82" t="s">
        <v>4661</v>
      </c>
      <c r="D71" s="82" t="s">
        <v>213</v>
      </c>
      <c r="E71" s="372">
        <v>1</v>
      </c>
      <c r="F71" s="83"/>
      <c r="G71" s="83">
        <f t="shared" si="4"/>
        <v>0</v>
      </c>
      <c r="H71" s="83"/>
      <c r="I71" s="83">
        <f t="shared" si="5"/>
        <v>0</v>
      </c>
      <c r="J71" s="386"/>
      <c r="K71" s="374"/>
      <c r="L71" s="386"/>
      <c r="M71" s="386"/>
      <c r="N71" s="386"/>
      <c r="O71" s="386"/>
      <c r="P71" s="386"/>
      <c r="Q71" s="386"/>
      <c r="R71" s="386"/>
      <c r="S71" s="386"/>
      <c r="T71" s="386"/>
      <c r="U71" s="386"/>
      <c r="V71" s="386"/>
      <c r="W71" s="386"/>
      <c r="X71" s="386"/>
      <c r="Y71" s="386"/>
      <c r="Z71" s="386"/>
      <c r="AA71" s="386"/>
      <c r="AB71" s="386"/>
      <c r="AC71" s="386"/>
      <c r="AD71" s="386"/>
      <c r="AE71" s="386"/>
      <c r="AF71" s="386"/>
      <c r="AG71" s="386"/>
      <c r="AH71" s="386"/>
      <c r="AI71" s="386"/>
      <c r="AJ71" s="386"/>
      <c r="AK71" s="386"/>
    </row>
    <row r="72" spans="1:37" s="70" customFormat="1" ht="113.45" customHeight="1" x14ac:dyDescent="0.2">
      <c r="A72" s="80">
        <f>A73+1</f>
        <v>4</v>
      </c>
      <c r="B72" s="84" t="s">
        <v>456</v>
      </c>
      <c r="C72" s="82" t="s">
        <v>4662</v>
      </c>
      <c r="D72" s="82" t="s">
        <v>213</v>
      </c>
      <c r="E72" s="372">
        <v>5</v>
      </c>
      <c r="F72" s="83"/>
      <c r="G72" s="83">
        <f t="shared" si="4"/>
        <v>0</v>
      </c>
      <c r="H72" s="83"/>
      <c r="I72" s="83">
        <f t="shared" si="5"/>
        <v>0</v>
      </c>
      <c r="K72" s="374"/>
    </row>
    <row r="73" spans="1:37" s="388" customFormat="1" ht="33" customHeight="1" x14ac:dyDescent="0.2">
      <c r="A73" s="80">
        <f>A71+1</f>
        <v>3</v>
      </c>
      <c r="B73" s="386" t="s">
        <v>456</v>
      </c>
      <c r="C73" s="85" t="s">
        <v>4663</v>
      </c>
      <c r="D73" s="82" t="s">
        <v>213</v>
      </c>
      <c r="E73" s="372">
        <v>8</v>
      </c>
      <c r="F73" s="83"/>
      <c r="G73" s="83">
        <f t="shared" si="4"/>
        <v>0</v>
      </c>
      <c r="H73" s="83"/>
      <c r="I73" s="83">
        <f t="shared" si="5"/>
        <v>0</v>
      </c>
      <c r="J73" s="386"/>
      <c r="K73" s="387"/>
      <c r="L73" s="386"/>
      <c r="M73" s="386"/>
      <c r="N73" s="386"/>
      <c r="O73" s="386"/>
      <c r="P73" s="386"/>
      <c r="Q73" s="386"/>
      <c r="R73" s="386"/>
      <c r="S73" s="386"/>
      <c r="T73" s="386"/>
      <c r="U73" s="386"/>
      <c r="V73" s="386"/>
      <c r="W73" s="386"/>
      <c r="X73" s="386"/>
      <c r="Y73" s="386"/>
      <c r="Z73" s="386"/>
      <c r="AA73" s="386"/>
      <c r="AB73" s="386"/>
      <c r="AC73" s="386"/>
      <c r="AD73" s="386"/>
      <c r="AE73" s="386"/>
      <c r="AF73" s="386"/>
      <c r="AG73" s="386"/>
      <c r="AH73" s="386"/>
      <c r="AI73" s="386"/>
      <c r="AJ73" s="386"/>
      <c r="AK73" s="386"/>
    </row>
    <row r="74" spans="1:37" s="70" customFormat="1" ht="126.6" customHeight="1" x14ac:dyDescent="0.2">
      <c r="A74" s="80">
        <f>A73+1</f>
        <v>4</v>
      </c>
      <c r="B74" s="84" t="s">
        <v>456</v>
      </c>
      <c r="C74" s="378" t="s">
        <v>458</v>
      </c>
      <c r="D74" s="82" t="s">
        <v>213</v>
      </c>
      <c r="E74" s="372">
        <v>1</v>
      </c>
      <c r="F74" s="83"/>
      <c r="G74" s="83">
        <f t="shared" si="4"/>
        <v>0</v>
      </c>
      <c r="H74" s="83"/>
      <c r="I74" s="83">
        <f t="shared" si="5"/>
        <v>0</v>
      </c>
    </row>
    <row r="75" spans="1:37" s="70" customFormat="1" ht="69" customHeight="1" x14ac:dyDescent="0.2">
      <c r="A75" s="80">
        <f>A72+1</f>
        <v>5</v>
      </c>
      <c r="B75" s="84" t="s">
        <v>456</v>
      </c>
      <c r="C75" s="378" t="s">
        <v>459</v>
      </c>
      <c r="D75" s="82" t="s">
        <v>213</v>
      </c>
      <c r="E75" s="372">
        <v>1</v>
      </c>
      <c r="F75" s="83"/>
      <c r="G75" s="83">
        <f t="shared" si="4"/>
        <v>0</v>
      </c>
      <c r="H75" s="83"/>
      <c r="I75" s="83">
        <f t="shared" si="5"/>
        <v>0</v>
      </c>
      <c r="K75" s="374"/>
    </row>
    <row r="76" spans="1:37" ht="25.9" customHeight="1" x14ac:dyDescent="0.25">
      <c r="A76" s="80">
        <f>A75+1</f>
        <v>6</v>
      </c>
      <c r="B76" s="375" t="s">
        <v>456</v>
      </c>
      <c r="C76" s="82" t="s">
        <v>4664</v>
      </c>
      <c r="D76" s="82" t="s">
        <v>213</v>
      </c>
      <c r="E76" s="372">
        <v>1</v>
      </c>
      <c r="F76" s="83"/>
      <c r="G76" s="83">
        <f t="shared" si="4"/>
        <v>0</v>
      </c>
      <c r="H76" s="83"/>
      <c r="I76" s="83">
        <f t="shared" si="5"/>
        <v>0</v>
      </c>
      <c r="J76" s="375"/>
      <c r="K76" s="374"/>
      <c r="L76" s="375"/>
      <c r="M76" s="375"/>
      <c r="N76" s="375"/>
      <c r="O76" s="375"/>
      <c r="P76" s="375"/>
      <c r="Q76" s="375"/>
      <c r="R76" s="375"/>
      <c r="S76" s="375"/>
      <c r="T76" s="375"/>
      <c r="U76" s="375"/>
      <c r="V76" s="375"/>
      <c r="W76" s="375"/>
      <c r="X76" s="375"/>
      <c r="Y76" s="375"/>
      <c r="Z76" s="375"/>
      <c r="AA76" s="375"/>
      <c r="AB76" s="375"/>
      <c r="AC76" s="375"/>
      <c r="AD76" s="375"/>
      <c r="AE76" s="375"/>
      <c r="AF76" s="375"/>
      <c r="AG76" s="375"/>
      <c r="AH76" s="375"/>
      <c r="AI76" s="375"/>
    </row>
    <row r="77" spans="1:37" ht="37.15" customHeight="1" x14ac:dyDescent="0.25">
      <c r="A77" s="80">
        <f>A76+1</f>
        <v>7</v>
      </c>
      <c r="B77" s="375" t="s">
        <v>456</v>
      </c>
      <c r="C77" s="82" t="s">
        <v>4657</v>
      </c>
      <c r="D77" s="82" t="s">
        <v>213</v>
      </c>
      <c r="E77" s="372">
        <v>10</v>
      </c>
      <c r="F77" s="83"/>
      <c r="G77" s="83">
        <f t="shared" si="4"/>
        <v>0</v>
      </c>
      <c r="H77" s="83"/>
      <c r="I77" s="83">
        <f t="shared" si="5"/>
        <v>0</v>
      </c>
      <c r="J77" s="375"/>
      <c r="K77" s="374"/>
      <c r="L77" s="375"/>
      <c r="M77" s="375"/>
      <c r="N77" s="375"/>
      <c r="O77" s="375"/>
      <c r="P77" s="375"/>
      <c r="Q77" s="375"/>
      <c r="R77" s="375"/>
      <c r="S77" s="375"/>
      <c r="T77" s="375"/>
      <c r="U77" s="375"/>
      <c r="V77" s="375"/>
      <c r="W77" s="375"/>
      <c r="X77" s="375"/>
      <c r="Y77" s="375"/>
      <c r="Z77" s="375"/>
      <c r="AA77" s="375"/>
      <c r="AB77" s="375"/>
      <c r="AC77" s="375"/>
      <c r="AD77" s="375"/>
      <c r="AE77" s="375"/>
      <c r="AF77" s="375"/>
      <c r="AG77" s="375"/>
      <c r="AH77" s="375"/>
      <c r="AI77" s="375"/>
    </row>
    <row r="78" spans="1:37" ht="46.9" customHeight="1" x14ac:dyDescent="0.25">
      <c r="A78" s="80">
        <f>A77+1</f>
        <v>8</v>
      </c>
      <c r="B78" s="375" t="s">
        <v>456</v>
      </c>
      <c r="C78" s="82" t="s">
        <v>4658</v>
      </c>
      <c r="D78" s="82" t="s">
        <v>213</v>
      </c>
      <c r="E78" s="372">
        <v>10</v>
      </c>
      <c r="F78" s="83"/>
      <c r="G78" s="83">
        <f t="shared" si="4"/>
        <v>0</v>
      </c>
      <c r="H78" s="83"/>
      <c r="I78" s="83">
        <f t="shared" si="5"/>
        <v>0</v>
      </c>
      <c r="J78" s="375"/>
      <c r="K78" s="374"/>
      <c r="L78" s="375"/>
      <c r="M78" s="375"/>
      <c r="N78" s="375"/>
      <c r="O78" s="375"/>
      <c r="P78" s="375"/>
      <c r="Q78" s="375"/>
      <c r="R78" s="375"/>
      <c r="S78" s="375"/>
      <c r="T78" s="375"/>
      <c r="U78" s="375"/>
      <c r="V78" s="375"/>
      <c r="W78" s="375"/>
      <c r="X78" s="375"/>
      <c r="Y78" s="375"/>
      <c r="Z78" s="375"/>
      <c r="AA78" s="375"/>
      <c r="AB78" s="375"/>
      <c r="AC78" s="375"/>
      <c r="AD78" s="375"/>
      <c r="AE78" s="375"/>
      <c r="AF78" s="375"/>
      <c r="AG78" s="375"/>
      <c r="AH78" s="375"/>
      <c r="AI78" s="375"/>
    </row>
    <row r="79" spans="1:37" ht="25.9" customHeight="1" x14ac:dyDescent="0.25">
      <c r="A79" s="80">
        <f t="shared" ref="A79:A85" si="6">A78+1</f>
        <v>9</v>
      </c>
      <c r="B79" s="375" t="s">
        <v>456</v>
      </c>
      <c r="C79" s="82" t="s">
        <v>4659</v>
      </c>
      <c r="D79" s="82" t="s">
        <v>213</v>
      </c>
      <c r="E79" s="372">
        <v>10</v>
      </c>
      <c r="F79" s="83"/>
      <c r="G79" s="83">
        <f t="shared" si="4"/>
        <v>0</v>
      </c>
      <c r="H79" s="83"/>
      <c r="I79" s="83">
        <f t="shared" si="5"/>
        <v>0</v>
      </c>
      <c r="J79" s="375"/>
      <c r="K79" s="374"/>
      <c r="L79" s="375"/>
      <c r="M79" s="375"/>
      <c r="N79" s="375"/>
      <c r="O79" s="375"/>
      <c r="P79" s="375"/>
      <c r="Q79" s="375"/>
      <c r="R79" s="375"/>
      <c r="S79" s="375"/>
      <c r="T79" s="375"/>
      <c r="U79" s="375"/>
      <c r="V79" s="375"/>
      <c r="W79" s="375"/>
      <c r="X79" s="375"/>
      <c r="Y79" s="375"/>
      <c r="Z79" s="375"/>
      <c r="AA79" s="375"/>
      <c r="AB79" s="375"/>
      <c r="AC79" s="375"/>
      <c r="AD79" s="375"/>
      <c r="AE79" s="375"/>
      <c r="AF79" s="375"/>
      <c r="AG79" s="375"/>
      <c r="AH79" s="375"/>
      <c r="AI79" s="375"/>
    </row>
    <row r="80" spans="1:37" ht="25.9" customHeight="1" x14ac:dyDescent="0.25">
      <c r="A80" s="80">
        <f t="shared" si="6"/>
        <v>10</v>
      </c>
      <c r="B80" s="375" t="s">
        <v>456</v>
      </c>
      <c r="C80" s="82" t="s">
        <v>460</v>
      </c>
      <c r="D80" s="82" t="s">
        <v>213</v>
      </c>
      <c r="E80" s="372">
        <v>24</v>
      </c>
      <c r="F80" s="83"/>
      <c r="G80" s="83">
        <f t="shared" si="4"/>
        <v>0</v>
      </c>
      <c r="H80" s="83"/>
      <c r="I80" s="83">
        <f t="shared" si="5"/>
        <v>0</v>
      </c>
      <c r="J80" s="375"/>
      <c r="K80" s="374"/>
      <c r="L80" s="375"/>
      <c r="M80" s="375"/>
      <c r="N80" s="375"/>
      <c r="O80" s="375"/>
      <c r="P80" s="375"/>
      <c r="Q80" s="375"/>
      <c r="R80" s="375"/>
      <c r="S80" s="375"/>
      <c r="T80" s="375"/>
      <c r="U80" s="375"/>
      <c r="V80" s="375"/>
      <c r="W80" s="375"/>
      <c r="X80" s="375"/>
      <c r="Y80" s="375"/>
      <c r="Z80" s="375"/>
      <c r="AA80" s="375"/>
      <c r="AB80" s="375"/>
      <c r="AC80" s="375"/>
      <c r="AD80" s="375"/>
      <c r="AE80" s="375"/>
      <c r="AF80" s="375"/>
      <c r="AG80" s="375"/>
      <c r="AH80" s="375"/>
      <c r="AI80" s="375"/>
      <c r="AJ80" s="375"/>
      <c r="AK80" s="375"/>
    </row>
    <row r="81" spans="1:37" ht="25.9" customHeight="1" x14ac:dyDescent="0.25">
      <c r="A81" s="80">
        <f t="shared" si="6"/>
        <v>11</v>
      </c>
      <c r="B81" s="375" t="s">
        <v>456</v>
      </c>
      <c r="C81" s="82" t="s">
        <v>461</v>
      </c>
      <c r="D81" s="82" t="s">
        <v>213</v>
      </c>
      <c r="E81" s="372">
        <v>24</v>
      </c>
      <c r="F81" s="83"/>
      <c r="G81" s="83">
        <f t="shared" si="4"/>
        <v>0</v>
      </c>
      <c r="H81" s="83"/>
      <c r="I81" s="83">
        <f t="shared" si="5"/>
        <v>0</v>
      </c>
      <c r="J81" s="375"/>
      <c r="K81" s="374"/>
      <c r="L81" s="375"/>
      <c r="M81" s="375"/>
      <c r="N81" s="375"/>
      <c r="O81" s="375"/>
      <c r="P81" s="375"/>
      <c r="Q81" s="375"/>
      <c r="R81" s="375"/>
      <c r="S81" s="375"/>
      <c r="T81" s="375"/>
      <c r="U81" s="375"/>
      <c r="V81" s="375"/>
      <c r="W81" s="375"/>
      <c r="X81" s="375"/>
      <c r="Y81" s="375"/>
      <c r="Z81" s="375"/>
      <c r="AA81" s="375"/>
      <c r="AB81" s="375"/>
      <c r="AC81" s="375"/>
      <c r="AD81" s="375"/>
      <c r="AE81" s="375"/>
      <c r="AF81" s="375"/>
      <c r="AG81" s="375"/>
      <c r="AH81" s="375"/>
      <c r="AI81" s="375"/>
      <c r="AJ81" s="375"/>
      <c r="AK81" s="375"/>
    </row>
    <row r="82" spans="1:37" ht="25.9" customHeight="1" x14ac:dyDescent="0.25">
      <c r="A82" s="80">
        <f t="shared" si="6"/>
        <v>12</v>
      </c>
      <c r="B82" s="375" t="s">
        <v>456</v>
      </c>
      <c r="C82" s="82" t="s">
        <v>462</v>
      </c>
      <c r="D82" s="82" t="s">
        <v>213</v>
      </c>
      <c r="E82" s="372">
        <v>24</v>
      </c>
      <c r="F82" s="83"/>
      <c r="G82" s="83">
        <f t="shared" si="4"/>
        <v>0</v>
      </c>
      <c r="H82" s="83"/>
      <c r="I82" s="83">
        <f t="shared" si="5"/>
        <v>0</v>
      </c>
      <c r="J82" s="375"/>
      <c r="K82" s="374"/>
      <c r="L82" s="375"/>
      <c r="M82" s="375"/>
      <c r="N82" s="375"/>
      <c r="O82" s="375"/>
      <c r="P82" s="375"/>
      <c r="Q82" s="375"/>
      <c r="R82" s="375"/>
      <c r="S82" s="375"/>
      <c r="T82" s="375"/>
      <c r="U82" s="375"/>
      <c r="V82" s="375"/>
      <c r="W82" s="375"/>
      <c r="X82" s="375"/>
      <c r="Y82" s="375"/>
      <c r="Z82" s="375"/>
      <c r="AA82" s="375"/>
      <c r="AB82" s="375"/>
      <c r="AC82" s="375"/>
      <c r="AD82" s="375"/>
      <c r="AE82" s="375"/>
      <c r="AF82" s="375"/>
      <c r="AG82" s="375"/>
      <c r="AH82" s="375"/>
      <c r="AI82" s="375"/>
      <c r="AJ82" s="375"/>
      <c r="AK82" s="375"/>
    </row>
    <row r="83" spans="1:37" s="389" customFormat="1" ht="25.9" customHeight="1" x14ac:dyDescent="0.25">
      <c r="A83" s="80">
        <f t="shared" si="6"/>
        <v>13</v>
      </c>
      <c r="B83" s="383" t="s">
        <v>456</v>
      </c>
      <c r="C83" s="90" t="s">
        <v>463</v>
      </c>
      <c r="D83" s="90" t="s">
        <v>213</v>
      </c>
      <c r="E83" s="382">
        <v>24</v>
      </c>
      <c r="F83" s="91"/>
      <c r="G83" s="91">
        <f t="shared" si="4"/>
        <v>0</v>
      </c>
      <c r="H83" s="91"/>
      <c r="I83" s="91">
        <f t="shared" si="5"/>
        <v>0</v>
      </c>
      <c r="J83" s="383"/>
      <c r="K83" s="384"/>
      <c r="L83" s="383"/>
      <c r="M83" s="383"/>
      <c r="N83" s="383"/>
      <c r="O83" s="383"/>
      <c r="P83" s="383"/>
      <c r="Q83" s="383"/>
      <c r="R83" s="383"/>
      <c r="S83" s="383"/>
      <c r="T83" s="383"/>
      <c r="U83" s="383"/>
      <c r="V83" s="383"/>
      <c r="W83" s="383"/>
      <c r="X83" s="383"/>
      <c r="Y83" s="383"/>
      <c r="Z83" s="383"/>
      <c r="AA83" s="383"/>
      <c r="AB83" s="383"/>
      <c r="AC83" s="383"/>
      <c r="AD83" s="383"/>
      <c r="AE83" s="383"/>
      <c r="AF83" s="383"/>
      <c r="AG83" s="383"/>
      <c r="AH83" s="383"/>
      <c r="AI83" s="383"/>
      <c r="AJ83" s="383"/>
      <c r="AK83" s="383"/>
    </row>
    <row r="84" spans="1:37" s="350" customFormat="1" ht="23.45" customHeight="1" x14ac:dyDescent="0.2">
      <c r="A84" s="80">
        <f t="shared" si="6"/>
        <v>14</v>
      </c>
      <c r="B84" s="380"/>
      <c r="C84" s="347" t="s">
        <v>497</v>
      </c>
      <c r="D84" s="347"/>
      <c r="E84" s="372"/>
      <c r="F84" s="349"/>
      <c r="G84" s="385">
        <f>SUM(G70:G83)</f>
        <v>0</v>
      </c>
      <c r="H84" s="385"/>
      <c r="I84" s="385">
        <f>SUM(I70:I83)</f>
        <v>0</v>
      </c>
      <c r="K84" s="376"/>
    </row>
    <row r="85" spans="1:37" s="70" customFormat="1" ht="23.45" customHeight="1" x14ac:dyDescent="0.2">
      <c r="A85" s="80">
        <f t="shared" si="6"/>
        <v>15</v>
      </c>
      <c r="B85" s="80"/>
      <c r="C85" s="85" t="s">
        <v>4665</v>
      </c>
      <c r="D85" s="82"/>
      <c r="E85" s="372"/>
      <c r="F85" s="83"/>
      <c r="G85" s="83"/>
      <c r="H85" s="83"/>
      <c r="I85" s="93">
        <f>G84+I84</f>
        <v>0</v>
      </c>
      <c r="K85" s="374"/>
    </row>
    <row r="86" spans="1:37" s="70" customFormat="1" ht="23.45" customHeight="1" x14ac:dyDescent="0.2">
      <c r="A86" s="80"/>
      <c r="B86" s="80"/>
      <c r="C86" s="85"/>
      <c r="D86" s="82"/>
      <c r="E86" s="372"/>
      <c r="F86" s="83"/>
      <c r="G86" s="83"/>
      <c r="H86" s="83"/>
      <c r="I86" s="93"/>
      <c r="K86" s="374"/>
    </row>
    <row r="87" spans="1:37" s="70" customFormat="1" ht="22.15" customHeight="1" x14ac:dyDescent="0.2">
      <c r="A87" s="80"/>
      <c r="B87" s="80"/>
      <c r="C87" s="85"/>
      <c r="D87" s="82"/>
      <c r="E87" s="372"/>
      <c r="F87" s="83"/>
      <c r="G87" s="83"/>
      <c r="H87" s="83"/>
      <c r="I87" s="93"/>
      <c r="K87" s="374"/>
    </row>
    <row r="88" spans="1:37" ht="23.45" customHeight="1" x14ac:dyDescent="0.25">
      <c r="A88" s="80"/>
      <c r="B88" s="94"/>
      <c r="C88" s="81" t="s">
        <v>4638</v>
      </c>
      <c r="D88" s="82"/>
      <c r="E88" s="372"/>
      <c r="F88" s="83"/>
      <c r="G88" s="83"/>
      <c r="H88" s="83"/>
      <c r="I88" s="83"/>
      <c r="K88" s="374"/>
    </row>
    <row r="89" spans="1:37" ht="41.45" customHeight="1" x14ac:dyDescent="0.25">
      <c r="A89" s="80">
        <f>A87+1</f>
        <v>1</v>
      </c>
      <c r="B89" s="95" t="s">
        <v>456</v>
      </c>
      <c r="C89" s="82" t="s">
        <v>4666</v>
      </c>
      <c r="D89" s="82" t="s">
        <v>213</v>
      </c>
      <c r="E89" s="372">
        <v>2</v>
      </c>
      <c r="F89" s="83"/>
      <c r="G89" s="83">
        <f>E89*F89</f>
        <v>0</v>
      </c>
      <c r="H89" s="83"/>
      <c r="I89" s="83">
        <f>E89*H89</f>
        <v>0</v>
      </c>
      <c r="K89" s="374"/>
    </row>
    <row r="90" spans="1:37" ht="46.15" customHeight="1" x14ac:dyDescent="0.25">
      <c r="A90" s="80">
        <f>A89+1</f>
        <v>2</v>
      </c>
      <c r="B90" s="95" t="s">
        <v>456</v>
      </c>
      <c r="C90" s="82" t="s">
        <v>4667</v>
      </c>
      <c r="D90" s="82" t="s">
        <v>213</v>
      </c>
      <c r="E90" s="372">
        <v>7</v>
      </c>
      <c r="F90" s="83"/>
      <c r="G90" s="83">
        <f>E90*F90</f>
        <v>0</v>
      </c>
      <c r="H90" s="83"/>
      <c r="I90" s="83">
        <f>E90*H90</f>
        <v>0</v>
      </c>
      <c r="K90" s="374"/>
    </row>
    <row r="91" spans="1:37" s="92" customFormat="1" ht="23.45" customHeight="1" x14ac:dyDescent="0.2">
      <c r="A91" s="381">
        <f>A90+1</f>
        <v>3</v>
      </c>
      <c r="B91" s="89" t="s">
        <v>456</v>
      </c>
      <c r="C91" s="90" t="s">
        <v>495</v>
      </c>
      <c r="D91" s="90" t="s">
        <v>493</v>
      </c>
      <c r="E91" s="382">
        <v>16</v>
      </c>
      <c r="F91" s="91"/>
      <c r="G91" s="91"/>
      <c r="H91" s="91"/>
      <c r="I91" s="91">
        <f>E91*H91</f>
        <v>0</v>
      </c>
      <c r="K91" s="384"/>
    </row>
    <row r="92" spans="1:37" s="350" customFormat="1" ht="23.45" customHeight="1" x14ac:dyDescent="0.2">
      <c r="A92" s="80">
        <f>A91+1</f>
        <v>4</v>
      </c>
      <c r="B92" s="380"/>
      <c r="C92" s="347" t="s">
        <v>497</v>
      </c>
      <c r="D92" s="347"/>
      <c r="E92" s="372"/>
      <c r="F92" s="349"/>
      <c r="G92" s="349">
        <f>SUM(G89:G91)</f>
        <v>0</v>
      </c>
      <c r="H92" s="349"/>
      <c r="I92" s="349">
        <f>SUM(I89:I91)</f>
        <v>0</v>
      </c>
      <c r="K92" s="376"/>
    </row>
    <row r="93" spans="1:37" s="350" customFormat="1" ht="23.45" customHeight="1" x14ac:dyDescent="0.2">
      <c r="A93" s="80">
        <f>A92+1</f>
        <v>5</v>
      </c>
      <c r="B93" s="380"/>
      <c r="C93" s="362" t="s">
        <v>4668</v>
      </c>
      <c r="D93" s="347"/>
      <c r="E93" s="372"/>
      <c r="F93" s="349"/>
      <c r="G93" s="349"/>
      <c r="H93" s="349"/>
      <c r="I93" s="360">
        <f>G92+I92</f>
        <v>0</v>
      </c>
      <c r="K93" s="376"/>
    </row>
    <row r="94" spans="1:37" s="350" customFormat="1" ht="19.899999999999999" customHeight="1" x14ac:dyDescent="0.2">
      <c r="A94" s="80"/>
      <c r="B94" s="380"/>
      <c r="C94" s="362"/>
      <c r="D94" s="347"/>
      <c r="E94" s="372"/>
      <c r="F94" s="349"/>
      <c r="G94" s="349"/>
      <c r="H94" s="349"/>
      <c r="I94" s="360"/>
      <c r="K94" s="376"/>
    </row>
    <row r="95" spans="1:37" s="70" customFormat="1" ht="23.45" customHeight="1" x14ac:dyDescent="0.2">
      <c r="A95" s="80"/>
      <c r="B95" s="80"/>
      <c r="C95" s="82"/>
      <c r="D95" s="82"/>
      <c r="E95" s="372"/>
      <c r="F95" s="83"/>
      <c r="G95" s="83"/>
      <c r="H95" s="83"/>
      <c r="I95" s="83"/>
      <c r="K95" s="374"/>
    </row>
    <row r="96" spans="1:37" ht="30" customHeight="1" x14ac:dyDescent="0.25">
      <c r="A96" s="80"/>
      <c r="B96" s="84"/>
      <c r="C96" s="81" t="s">
        <v>454</v>
      </c>
      <c r="D96" s="390"/>
      <c r="E96" s="372"/>
      <c r="F96" s="83"/>
      <c r="G96" s="373"/>
      <c r="H96" s="83"/>
      <c r="I96" s="83"/>
      <c r="K96" s="374"/>
    </row>
    <row r="97" spans="1:92" s="70" customFormat="1" ht="23.45" customHeight="1" x14ac:dyDescent="0.2">
      <c r="A97" s="80">
        <f t="shared" ref="A97:A112" si="7">A96+1</f>
        <v>1</v>
      </c>
      <c r="B97" s="84" t="s">
        <v>456</v>
      </c>
      <c r="C97" s="82" t="s">
        <v>499</v>
      </c>
      <c r="D97" s="82" t="s">
        <v>85</v>
      </c>
      <c r="E97" s="342">
        <v>46</v>
      </c>
      <c r="F97" s="83"/>
      <c r="G97" s="83">
        <f t="shared" ref="G97:G105" si="8">E97*F97</f>
        <v>0</v>
      </c>
      <c r="H97" s="83"/>
      <c r="I97" s="83">
        <f t="shared" ref="I97:I110" si="9">E97*H97</f>
        <v>0</v>
      </c>
      <c r="K97" s="374"/>
    </row>
    <row r="98" spans="1:92" s="70" customFormat="1" ht="23.45" customHeight="1" x14ac:dyDescent="0.2">
      <c r="A98" s="80">
        <f t="shared" si="7"/>
        <v>2</v>
      </c>
      <c r="B98" s="84" t="s">
        <v>456</v>
      </c>
      <c r="C98" s="82" t="s">
        <v>500</v>
      </c>
      <c r="D98" s="82" t="s">
        <v>85</v>
      </c>
      <c r="E98" s="342">
        <v>32</v>
      </c>
      <c r="F98" s="83"/>
      <c r="G98" s="83">
        <f t="shared" si="8"/>
        <v>0</v>
      </c>
      <c r="H98" s="83"/>
      <c r="I98" s="83">
        <f t="shared" si="9"/>
        <v>0</v>
      </c>
      <c r="K98" s="374"/>
    </row>
    <row r="99" spans="1:92" s="70" customFormat="1" ht="23.45" customHeight="1" x14ac:dyDescent="0.2">
      <c r="A99" s="80">
        <f t="shared" si="7"/>
        <v>3</v>
      </c>
      <c r="B99" s="84" t="s">
        <v>456</v>
      </c>
      <c r="C99" s="82" t="s">
        <v>501</v>
      </c>
      <c r="D99" s="82" t="s">
        <v>213</v>
      </c>
      <c r="E99" s="342">
        <v>1</v>
      </c>
      <c r="F99" s="83"/>
      <c r="G99" s="83">
        <f t="shared" si="8"/>
        <v>0</v>
      </c>
      <c r="H99" s="83"/>
      <c r="I99" s="83">
        <f t="shared" si="9"/>
        <v>0</v>
      </c>
      <c r="K99" s="374"/>
    </row>
    <row r="100" spans="1:92" s="70" customFormat="1" ht="23.45" customHeight="1" x14ac:dyDescent="0.2">
      <c r="A100" s="80">
        <f t="shared" si="7"/>
        <v>4</v>
      </c>
      <c r="B100" s="84" t="s">
        <v>456</v>
      </c>
      <c r="C100" s="82" t="s">
        <v>502</v>
      </c>
      <c r="D100" s="82" t="s">
        <v>213</v>
      </c>
      <c r="E100" s="342">
        <v>2</v>
      </c>
      <c r="F100" s="83"/>
      <c r="G100" s="83">
        <f t="shared" si="8"/>
        <v>0</v>
      </c>
      <c r="H100" s="83"/>
      <c r="I100" s="83">
        <f t="shared" si="9"/>
        <v>0</v>
      </c>
      <c r="K100" s="374"/>
    </row>
    <row r="101" spans="1:92" s="70" customFormat="1" ht="23.45" customHeight="1" x14ac:dyDescent="0.2">
      <c r="A101" s="80">
        <f t="shared" si="7"/>
        <v>5</v>
      </c>
      <c r="B101" s="84" t="s">
        <v>456</v>
      </c>
      <c r="C101" s="82" t="s">
        <v>503</v>
      </c>
      <c r="D101" s="82" t="s">
        <v>213</v>
      </c>
      <c r="E101" s="342">
        <v>1</v>
      </c>
      <c r="F101" s="83"/>
      <c r="G101" s="83">
        <f t="shared" si="8"/>
        <v>0</v>
      </c>
      <c r="H101" s="83"/>
      <c r="I101" s="83">
        <f t="shared" si="9"/>
        <v>0</v>
      </c>
      <c r="K101" s="374"/>
    </row>
    <row r="102" spans="1:92" s="70" customFormat="1" ht="23.45" customHeight="1" x14ac:dyDescent="0.2">
      <c r="A102" s="80">
        <f t="shared" si="7"/>
        <v>6</v>
      </c>
      <c r="B102" s="84" t="s">
        <v>456</v>
      </c>
      <c r="C102" s="82" t="s">
        <v>504</v>
      </c>
      <c r="D102" s="82" t="s">
        <v>213</v>
      </c>
      <c r="E102" s="342">
        <v>1</v>
      </c>
      <c r="F102" s="83"/>
      <c r="G102" s="83">
        <f t="shared" si="8"/>
        <v>0</v>
      </c>
      <c r="H102" s="83"/>
      <c r="I102" s="83">
        <f t="shared" si="9"/>
        <v>0</v>
      </c>
      <c r="K102" s="374"/>
    </row>
    <row r="103" spans="1:92" s="70" customFormat="1" ht="23.45" customHeight="1" x14ac:dyDescent="0.2">
      <c r="A103" s="80">
        <f t="shared" si="7"/>
        <v>7</v>
      </c>
      <c r="B103" s="84" t="s">
        <v>456</v>
      </c>
      <c r="C103" s="82" t="s">
        <v>505</v>
      </c>
      <c r="D103" s="82" t="s">
        <v>213</v>
      </c>
      <c r="E103" s="342">
        <v>5</v>
      </c>
      <c r="F103" s="83"/>
      <c r="G103" s="83">
        <f t="shared" si="8"/>
        <v>0</v>
      </c>
      <c r="H103" s="83"/>
      <c r="I103" s="83">
        <f t="shared" si="9"/>
        <v>0</v>
      </c>
      <c r="K103" s="374"/>
    </row>
    <row r="104" spans="1:92" ht="23.25" customHeight="1" x14ac:dyDescent="0.25">
      <c r="A104" s="80">
        <f t="shared" si="7"/>
        <v>8</v>
      </c>
      <c r="B104" s="88" t="s">
        <v>474</v>
      </c>
      <c r="C104" s="82" t="s">
        <v>475</v>
      </c>
      <c r="D104" s="82" t="s">
        <v>213</v>
      </c>
      <c r="E104" s="342">
        <v>5</v>
      </c>
      <c r="F104" s="83"/>
      <c r="G104" s="83">
        <f t="shared" si="8"/>
        <v>0</v>
      </c>
      <c r="H104" s="83"/>
      <c r="I104" s="83">
        <f t="shared" si="9"/>
        <v>0</v>
      </c>
      <c r="K104" s="374"/>
    </row>
    <row r="105" spans="1:92" s="350" customFormat="1" ht="23.45" customHeight="1" x14ac:dyDescent="0.2">
      <c r="A105" s="80">
        <f t="shared" si="7"/>
        <v>9</v>
      </c>
      <c r="B105" s="380" t="s">
        <v>476</v>
      </c>
      <c r="C105" s="347" t="s">
        <v>477</v>
      </c>
      <c r="D105" s="347" t="s">
        <v>213</v>
      </c>
      <c r="E105" s="348">
        <v>6</v>
      </c>
      <c r="F105" s="349"/>
      <c r="G105" s="349">
        <f t="shared" si="8"/>
        <v>0</v>
      </c>
      <c r="H105" s="349"/>
      <c r="I105" s="349">
        <f t="shared" si="9"/>
        <v>0</v>
      </c>
      <c r="K105" s="376"/>
    </row>
    <row r="106" spans="1:92" s="350" customFormat="1" ht="24" customHeight="1" x14ac:dyDescent="0.2">
      <c r="A106" s="80">
        <f t="shared" si="7"/>
        <v>10</v>
      </c>
      <c r="B106" s="84" t="s">
        <v>456</v>
      </c>
      <c r="C106" s="347" t="s">
        <v>486</v>
      </c>
      <c r="D106" s="347" t="s">
        <v>85</v>
      </c>
      <c r="E106" s="348">
        <v>30</v>
      </c>
      <c r="F106" s="349"/>
      <c r="G106" s="349"/>
      <c r="H106" s="349"/>
      <c r="I106" s="349">
        <f t="shared" si="9"/>
        <v>0</v>
      </c>
      <c r="K106" s="376"/>
    </row>
    <row r="107" spans="1:92" s="70" customFormat="1" ht="23.45" customHeight="1" x14ac:dyDescent="0.2">
      <c r="A107" s="80">
        <f t="shared" si="7"/>
        <v>11</v>
      </c>
      <c r="B107" s="88" t="s">
        <v>489</v>
      </c>
      <c r="C107" s="82" t="s">
        <v>490</v>
      </c>
      <c r="D107" s="82" t="s">
        <v>66</v>
      </c>
      <c r="E107" s="342">
        <v>2</v>
      </c>
      <c r="F107" s="83"/>
      <c r="G107" s="83"/>
      <c r="H107" s="83"/>
      <c r="I107" s="83">
        <f>E107*H107</f>
        <v>0</v>
      </c>
      <c r="K107" s="374"/>
    </row>
    <row r="108" spans="1:92" s="350" customFormat="1" ht="23.45" customHeight="1" x14ac:dyDescent="0.2">
      <c r="A108" s="80">
        <f t="shared" si="7"/>
        <v>12</v>
      </c>
      <c r="B108" s="84" t="s">
        <v>456</v>
      </c>
      <c r="C108" s="347" t="s">
        <v>492</v>
      </c>
      <c r="D108" s="347" t="s">
        <v>493</v>
      </c>
      <c r="E108" s="348">
        <v>2</v>
      </c>
      <c r="F108" s="349"/>
      <c r="G108" s="349"/>
      <c r="H108" s="349"/>
      <c r="I108" s="349">
        <f t="shared" si="9"/>
        <v>0</v>
      </c>
      <c r="K108" s="376"/>
      <c r="CN108" s="350">
        <v>0</v>
      </c>
    </row>
    <row r="109" spans="1:92" s="70" customFormat="1" ht="23.45" customHeight="1" x14ac:dyDescent="0.2">
      <c r="A109" s="80">
        <f t="shared" si="7"/>
        <v>13</v>
      </c>
      <c r="B109" s="84" t="s">
        <v>456</v>
      </c>
      <c r="C109" s="82" t="s">
        <v>494</v>
      </c>
      <c r="D109" s="82" t="s">
        <v>493</v>
      </c>
      <c r="E109" s="342">
        <v>2</v>
      </c>
      <c r="F109" s="83"/>
      <c r="G109" s="83"/>
      <c r="H109" s="83"/>
      <c r="I109" s="83">
        <f t="shared" si="9"/>
        <v>0</v>
      </c>
      <c r="K109" s="374"/>
      <c r="CN109" s="70">
        <v>0</v>
      </c>
    </row>
    <row r="110" spans="1:92" s="92" customFormat="1" ht="23.45" customHeight="1" x14ac:dyDescent="0.2">
      <c r="A110" s="381">
        <f t="shared" si="7"/>
        <v>14</v>
      </c>
      <c r="B110" s="89" t="s">
        <v>456</v>
      </c>
      <c r="C110" s="90" t="s">
        <v>495</v>
      </c>
      <c r="D110" s="90" t="s">
        <v>493</v>
      </c>
      <c r="E110" s="391">
        <v>2</v>
      </c>
      <c r="F110" s="91"/>
      <c r="G110" s="91"/>
      <c r="H110" s="91"/>
      <c r="I110" s="91">
        <f t="shared" si="9"/>
        <v>0</v>
      </c>
      <c r="K110" s="384"/>
    </row>
    <row r="111" spans="1:92" s="350" customFormat="1" ht="23.45" customHeight="1" x14ac:dyDescent="0.2">
      <c r="A111" s="80">
        <f t="shared" si="7"/>
        <v>15</v>
      </c>
      <c r="B111" s="380"/>
      <c r="C111" s="347" t="s">
        <v>497</v>
      </c>
      <c r="D111" s="347"/>
      <c r="E111" s="372"/>
      <c r="F111" s="349"/>
      <c r="G111" s="385">
        <f>SUM(G97:G110)</f>
        <v>0</v>
      </c>
      <c r="H111" s="385"/>
      <c r="I111" s="385">
        <f>SUM(I97:I110)</f>
        <v>0</v>
      </c>
      <c r="K111" s="376"/>
    </row>
    <row r="112" spans="1:92" s="70" customFormat="1" ht="23.45" customHeight="1" x14ac:dyDescent="0.2">
      <c r="A112" s="80">
        <f t="shared" si="7"/>
        <v>16</v>
      </c>
      <c r="B112" s="80"/>
      <c r="C112" s="85" t="s">
        <v>506</v>
      </c>
      <c r="D112" s="82"/>
      <c r="E112" s="372"/>
      <c r="F112" s="83"/>
      <c r="G112" s="83"/>
      <c r="H112" s="83"/>
      <c r="I112" s="93">
        <f>G111+I111</f>
        <v>0</v>
      </c>
      <c r="K112" s="374"/>
    </row>
    <row r="113" spans="1:37" ht="24.6" customHeight="1" x14ac:dyDescent="0.25">
      <c r="A113" s="80"/>
      <c r="B113" s="88"/>
      <c r="C113" s="82"/>
      <c r="D113" s="82"/>
      <c r="E113" s="372"/>
      <c r="F113" s="83"/>
      <c r="G113" s="392"/>
      <c r="H113" s="392"/>
      <c r="I113" s="392"/>
      <c r="K113" s="374"/>
    </row>
    <row r="114" spans="1:37" s="70" customFormat="1" ht="24.6" customHeight="1" x14ac:dyDescent="0.2">
      <c r="A114" s="80"/>
      <c r="B114" s="80"/>
      <c r="C114" s="82"/>
      <c r="D114" s="82"/>
      <c r="E114" s="372"/>
      <c r="F114" s="83"/>
      <c r="G114" s="83"/>
      <c r="H114" s="83"/>
      <c r="I114" s="83"/>
      <c r="K114" s="374"/>
    </row>
    <row r="115" spans="1:37" s="350" customFormat="1" ht="27" customHeight="1" x14ac:dyDescent="0.2">
      <c r="A115" s="366"/>
      <c r="B115" s="367"/>
      <c r="C115" s="368" t="s">
        <v>4639</v>
      </c>
      <c r="D115" s="347"/>
      <c r="E115" s="372"/>
      <c r="F115" s="349"/>
      <c r="G115" s="349"/>
      <c r="H115" s="349"/>
      <c r="I115" s="349"/>
      <c r="K115" s="376"/>
      <c r="L115" s="370"/>
    </row>
    <row r="116" spans="1:37" s="396" customFormat="1" ht="115.9" customHeight="1" x14ac:dyDescent="0.2">
      <c r="A116" s="381">
        <v>1</v>
      </c>
      <c r="B116" s="393" t="s">
        <v>456</v>
      </c>
      <c r="C116" s="394" t="s">
        <v>4669</v>
      </c>
      <c r="D116" s="90" t="s">
        <v>213</v>
      </c>
      <c r="E116" s="382">
        <v>1</v>
      </c>
      <c r="F116" s="91"/>
      <c r="G116" s="91">
        <f>E116*F116</f>
        <v>0</v>
      </c>
      <c r="H116" s="91"/>
      <c r="I116" s="91">
        <f>E116*H116</f>
        <v>0</v>
      </c>
      <c r="J116" s="393"/>
      <c r="K116" s="395"/>
      <c r="L116" s="393"/>
      <c r="M116" s="393"/>
      <c r="N116" s="393"/>
      <c r="O116" s="393"/>
      <c r="P116" s="393"/>
      <c r="Q116" s="393"/>
      <c r="R116" s="393"/>
      <c r="S116" s="393"/>
      <c r="T116" s="393"/>
      <c r="U116" s="393"/>
      <c r="V116" s="393"/>
      <c r="W116" s="393"/>
      <c r="X116" s="393"/>
      <c r="Y116" s="393"/>
      <c r="Z116" s="393"/>
      <c r="AA116" s="393"/>
      <c r="AB116" s="393"/>
      <c r="AC116" s="393"/>
      <c r="AD116" s="393"/>
      <c r="AE116" s="393"/>
      <c r="AF116" s="393"/>
      <c r="AG116" s="393"/>
      <c r="AH116" s="393"/>
      <c r="AI116" s="393"/>
      <c r="AJ116" s="393"/>
      <c r="AK116" s="393"/>
    </row>
    <row r="117" spans="1:37" s="350" customFormat="1" ht="23.45" customHeight="1" x14ac:dyDescent="0.2">
      <c r="A117" s="80">
        <f>A116+1</f>
        <v>2</v>
      </c>
      <c r="B117" s="380"/>
      <c r="C117" s="347" t="s">
        <v>497</v>
      </c>
      <c r="D117" s="347"/>
      <c r="E117" s="372"/>
      <c r="F117" s="349"/>
      <c r="G117" s="385">
        <f>G116</f>
        <v>0</v>
      </c>
      <c r="H117" s="385"/>
      <c r="I117" s="385">
        <f>I116</f>
        <v>0</v>
      </c>
      <c r="K117" s="376"/>
    </row>
    <row r="118" spans="1:37" s="70" customFormat="1" ht="23.45" customHeight="1" x14ac:dyDescent="0.2">
      <c r="A118" s="80">
        <f>A117+1</f>
        <v>3</v>
      </c>
      <c r="B118" s="80"/>
      <c r="C118" s="85" t="s">
        <v>4670</v>
      </c>
      <c r="D118" s="82"/>
      <c r="E118" s="372"/>
      <c r="F118" s="83"/>
      <c r="G118" s="83"/>
      <c r="H118" s="83"/>
      <c r="I118" s="93">
        <f>G117+I117</f>
        <v>0</v>
      </c>
      <c r="K118" s="374"/>
    </row>
    <row r="119" spans="1:37" s="70" customFormat="1" ht="23.45" customHeight="1" x14ac:dyDescent="0.2">
      <c r="A119" s="80"/>
      <c r="B119" s="80"/>
      <c r="C119" s="82"/>
      <c r="D119" s="82"/>
      <c r="E119" s="397"/>
      <c r="F119" s="83"/>
      <c r="G119" s="83"/>
      <c r="H119" s="83"/>
      <c r="I119" s="83"/>
    </row>
    <row r="120" spans="1:37" s="70" customFormat="1" ht="78" customHeight="1" x14ac:dyDescent="0.2">
      <c r="A120" s="80"/>
      <c r="B120" s="84"/>
      <c r="C120" s="82"/>
      <c r="D120" s="82"/>
      <c r="E120" s="398"/>
      <c r="F120" s="83"/>
      <c r="G120" s="83"/>
      <c r="H120" s="83"/>
      <c r="I120" s="83"/>
    </row>
    <row r="121" spans="1:37" s="388" customFormat="1" ht="31.9" customHeight="1" x14ac:dyDescent="0.2">
      <c r="A121" s="80"/>
      <c r="B121" s="386"/>
      <c r="C121" s="378"/>
      <c r="D121" s="82"/>
      <c r="E121" s="398"/>
      <c r="F121" s="83"/>
      <c r="G121" s="83"/>
      <c r="H121" s="83"/>
      <c r="I121" s="83"/>
      <c r="J121" s="386"/>
      <c r="K121" s="386"/>
      <c r="L121" s="386"/>
      <c r="M121" s="386"/>
      <c r="N121" s="386"/>
      <c r="O121" s="386"/>
      <c r="P121" s="386"/>
      <c r="Q121" s="386"/>
      <c r="R121" s="386"/>
      <c r="S121" s="386"/>
      <c r="T121" s="386"/>
      <c r="U121" s="386"/>
      <c r="V121" s="386"/>
      <c r="W121" s="386"/>
      <c r="X121" s="386"/>
      <c r="Y121" s="386"/>
      <c r="Z121" s="386"/>
      <c r="AA121" s="386"/>
      <c r="AB121" s="386"/>
      <c r="AC121" s="386"/>
    </row>
    <row r="122" spans="1:37" s="70" customFormat="1" ht="23.45" customHeight="1" x14ac:dyDescent="0.2">
      <c r="A122" s="80"/>
      <c r="B122" s="80"/>
      <c r="C122" s="82"/>
      <c r="D122" s="82"/>
      <c r="E122" s="397"/>
      <c r="F122" s="83"/>
      <c r="G122" s="83"/>
      <c r="H122" s="83"/>
      <c r="I122" s="83"/>
    </row>
    <row r="123" spans="1:37" s="70" customFormat="1" ht="23.45" customHeight="1" x14ac:dyDescent="0.2">
      <c r="A123" s="80"/>
      <c r="B123" s="80"/>
      <c r="C123" s="82"/>
      <c r="D123" s="82"/>
      <c r="E123" s="397"/>
      <c r="F123" s="83"/>
      <c r="G123" s="83"/>
      <c r="H123" s="83"/>
      <c r="I123" s="83"/>
    </row>
    <row r="124" spans="1:37" s="70" customFormat="1" ht="23.45" customHeight="1" x14ac:dyDescent="0.2">
      <c r="A124" s="80"/>
      <c r="B124" s="80"/>
      <c r="C124" s="82"/>
      <c r="D124" s="82"/>
      <c r="E124" s="397"/>
      <c r="F124" s="83"/>
      <c r="G124" s="83"/>
      <c r="H124" s="83"/>
      <c r="I124" s="83"/>
    </row>
    <row r="125" spans="1:37" s="70" customFormat="1" ht="23.45" customHeight="1" x14ac:dyDescent="0.2">
      <c r="A125" s="80"/>
      <c r="B125" s="80"/>
      <c r="C125" s="82"/>
      <c r="D125" s="82"/>
      <c r="E125" s="397"/>
      <c r="F125" s="83"/>
      <c r="G125" s="83"/>
      <c r="H125" s="83"/>
      <c r="I125" s="83"/>
    </row>
    <row r="126" spans="1:37" s="70" customFormat="1" ht="23.45" customHeight="1" x14ac:dyDescent="0.2">
      <c r="A126" s="80"/>
      <c r="B126" s="80"/>
      <c r="C126" s="82"/>
      <c r="D126" s="82"/>
      <c r="E126" s="397"/>
      <c r="F126" s="83"/>
      <c r="G126" s="83"/>
      <c r="H126" s="83"/>
      <c r="I126" s="83"/>
    </row>
    <row r="127" spans="1:37" s="70" customFormat="1" ht="23.45" customHeight="1" x14ac:dyDescent="0.2">
      <c r="A127" s="80"/>
      <c r="B127" s="80"/>
      <c r="C127" s="82"/>
      <c r="D127" s="82"/>
      <c r="E127" s="397"/>
      <c r="F127" s="83"/>
      <c r="G127" s="83"/>
      <c r="H127" s="83"/>
      <c r="I127" s="83"/>
    </row>
    <row r="128" spans="1:37" s="70" customFormat="1" ht="23.45" customHeight="1" x14ac:dyDescent="0.2">
      <c r="A128" s="80"/>
      <c r="B128" s="80"/>
      <c r="C128" s="82"/>
      <c r="D128" s="82"/>
      <c r="E128" s="397"/>
      <c r="F128" s="83"/>
      <c r="G128" s="83"/>
      <c r="H128" s="83"/>
      <c r="I128" s="83"/>
    </row>
    <row r="129" spans="1:9" s="70" customFormat="1" ht="23.45" customHeight="1" x14ac:dyDescent="0.2">
      <c r="A129" s="80"/>
      <c r="B129" s="80"/>
      <c r="C129" s="82"/>
      <c r="D129" s="82"/>
      <c r="E129" s="397"/>
      <c r="F129" s="83"/>
      <c r="G129" s="83"/>
      <c r="H129" s="83"/>
      <c r="I129" s="83"/>
    </row>
    <row r="130" spans="1:9" s="70" customFormat="1" ht="23.45" customHeight="1" x14ac:dyDescent="0.2">
      <c r="A130" s="80"/>
      <c r="B130" s="80"/>
      <c r="C130" s="82"/>
      <c r="D130" s="82"/>
      <c r="E130" s="397"/>
      <c r="F130" s="83"/>
      <c r="G130" s="83"/>
      <c r="H130" s="83"/>
      <c r="I130" s="83"/>
    </row>
    <row r="131" spans="1:9" s="70" customFormat="1" ht="23.45" customHeight="1" x14ac:dyDescent="0.2">
      <c r="A131" s="80"/>
      <c r="B131" s="80"/>
      <c r="C131" s="82"/>
      <c r="D131" s="82"/>
      <c r="E131" s="397"/>
      <c r="F131" s="83"/>
      <c r="G131" s="83"/>
      <c r="H131" s="83"/>
      <c r="I131" s="83"/>
    </row>
    <row r="132" spans="1:9" s="70" customFormat="1" ht="23.45" customHeight="1" x14ac:dyDescent="0.2">
      <c r="A132" s="80"/>
      <c r="B132" s="80"/>
      <c r="C132" s="82"/>
      <c r="D132" s="82"/>
      <c r="E132" s="342"/>
      <c r="F132" s="83"/>
      <c r="G132" s="83"/>
      <c r="H132" s="83"/>
      <c r="I132" s="83"/>
    </row>
    <row r="133" spans="1:9" s="70" customFormat="1" ht="23.45" customHeight="1" x14ac:dyDescent="0.2">
      <c r="A133" s="80"/>
      <c r="B133" s="80"/>
      <c r="C133" s="82"/>
      <c r="D133" s="82"/>
      <c r="E133" s="342"/>
      <c r="F133" s="83"/>
      <c r="G133" s="83"/>
      <c r="H133" s="83"/>
      <c r="I133" s="83"/>
    </row>
    <row r="134" spans="1:9" s="70" customFormat="1" ht="23.45" customHeight="1" x14ac:dyDescent="0.2">
      <c r="A134" s="80"/>
      <c r="B134" s="80"/>
      <c r="C134" s="82"/>
      <c r="D134" s="82"/>
      <c r="E134" s="342"/>
      <c r="F134" s="83"/>
      <c r="G134" s="83"/>
      <c r="H134" s="83"/>
      <c r="I134" s="83"/>
    </row>
    <row r="135" spans="1:9" s="70" customFormat="1" ht="23.45" customHeight="1" x14ac:dyDescent="0.2">
      <c r="A135" s="80"/>
      <c r="B135" s="80"/>
      <c r="C135" s="82"/>
      <c r="D135" s="82"/>
      <c r="E135" s="342"/>
      <c r="F135" s="83"/>
      <c r="G135" s="83"/>
      <c r="H135" s="83"/>
      <c r="I135" s="83"/>
    </row>
    <row r="136" spans="1:9" s="70" customFormat="1" ht="23.45" customHeight="1" x14ac:dyDescent="0.2">
      <c r="A136" s="80"/>
      <c r="B136" s="80"/>
      <c r="C136" s="82"/>
      <c r="D136" s="82"/>
      <c r="E136" s="342"/>
      <c r="F136" s="83"/>
      <c r="G136" s="83"/>
      <c r="H136" s="83"/>
      <c r="I136" s="83"/>
    </row>
    <row r="137" spans="1:9" s="70" customFormat="1" ht="23.45" customHeight="1" x14ac:dyDescent="0.2">
      <c r="A137" s="80"/>
      <c r="B137" s="80"/>
      <c r="C137" s="82"/>
      <c r="D137" s="82"/>
      <c r="E137" s="342"/>
      <c r="F137" s="83"/>
      <c r="G137" s="83"/>
      <c r="H137" s="83"/>
      <c r="I137" s="83"/>
    </row>
    <row r="138" spans="1:9" s="70" customFormat="1" ht="23.45" customHeight="1" x14ac:dyDescent="0.2">
      <c r="A138" s="80"/>
      <c r="B138" s="80"/>
      <c r="C138" s="82"/>
      <c r="D138" s="82"/>
      <c r="E138" s="342"/>
      <c r="F138" s="83"/>
      <c r="G138" s="83"/>
      <c r="H138" s="83"/>
      <c r="I138" s="83"/>
    </row>
    <row r="139" spans="1:9" s="70" customFormat="1" ht="23.45" customHeight="1" x14ac:dyDescent="0.2">
      <c r="A139" s="80"/>
      <c r="B139" s="80"/>
      <c r="C139" s="82"/>
      <c r="D139" s="82"/>
      <c r="E139" s="342"/>
      <c r="F139" s="83"/>
      <c r="G139" s="83"/>
      <c r="H139" s="83"/>
      <c r="I139" s="83"/>
    </row>
    <row r="140" spans="1:9" s="70" customFormat="1" ht="23.45" customHeight="1" x14ac:dyDescent="0.2">
      <c r="A140" s="80"/>
      <c r="B140" s="80"/>
      <c r="C140" s="82"/>
      <c r="D140" s="82"/>
      <c r="E140" s="342"/>
      <c r="F140" s="83"/>
      <c r="G140" s="83"/>
      <c r="H140" s="83"/>
      <c r="I140" s="83"/>
    </row>
    <row r="141" spans="1:9" s="70" customFormat="1" ht="23.45" customHeight="1" x14ac:dyDescent="0.2">
      <c r="A141" s="80"/>
      <c r="B141" s="80"/>
      <c r="C141" s="82"/>
      <c r="D141" s="82"/>
      <c r="E141" s="342"/>
      <c r="F141" s="83"/>
      <c r="G141" s="83"/>
      <c r="H141" s="83"/>
      <c r="I141" s="83"/>
    </row>
    <row r="142" spans="1:9" s="70" customFormat="1" ht="23.45" customHeight="1" x14ac:dyDescent="0.2">
      <c r="A142" s="80"/>
      <c r="B142" s="80"/>
      <c r="C142" s="82"/>
      <c r="D142" s="82"/>
      <c r="E142" s="342"/>
      <c r="F142" s="83"/>
      <c r="G142" s="83"/>
      <c r="H142" s="83"/>
      <c r="I142" s="83"/>
    </row>
    <row r="143" spans="1:9" s="70" customFormat="1" ht="23.45" customHeight="1" x14ac:dyDescent="0.2">
      <c r="A143" s="80"/>
      <c r="B143" s="80"/>
      <c r="C143" s="82"/>
      <c r="D143" s="82"/>
      <c r="E143" s="342"/>
      <c r="F143" s="83"/>
      <c r="G143" s="83"/>
      <c r="H143" s="83"/>
      <c r="I143" s="83"/>
    </row>
    <row r="144" spans="1:9" s="70" customFormat="1" ht="23.45" customHeight="1" x14ac:dyDescent="0.2">
      <c r="A144" s="80"/>
      <c r="B144" s="80"/>
      <c r="C144" s="82"/>
      <c r="D144" s="82"/>
      <c r="E144" s="342"/>
      <c r="F144" s="83"/>
      <c r="G144" s="83"/>
      <c r="H144" s="83"/>
      <c r="I144" s="83"/>
    </row>
    <row r="145" spans="1:9" s="70" customFormat="1" ht="23.45" customHeight="1" x14ac:dyDescent="0.2">
      <c r="A145" s="80"/>
      <c r="B145" s="80"/>
      <c r="C145" s="82"/>
      <c r="D145" s="82"/>
      <c r="E145" s="342"/>
      <c r="F145" s="83"/>
      <c r="G145" s="83"/>
      <c r="H145" s="83"/>
      <c r="I145" s="83"/>
    </row>
    <row r="146" spans="1:9" s="70" customFormat="1" ht="23.45" customHeight="1" x14ac:dyDescent="0.2">
      <c r="A146" s="80"/>
      <c r="B146" s="80"/>
      <c r="C146" s="82"/>
      <c r="D146" s="82"/>
      <c r="E146" s="342"/>
      <c r="F146" s="83"/>
      <c r="G146" s="83"/>
      <c r="H146" s="83"/>
      <c r="I146" s="83"/>
    </row>
    <row r="147" spans="1:9" s="70" customFormat="1" ht="23.45" customHeight="1" x14ac:dyDescent="0.2">
      <c r="A147" s="80"/>
      <c r="B147" s="80"/>
      <c r="C147" s="82"/>
      <c r="D147" s="82"/>
      <c r="E147" s="342"/>
      <c r="F147" s="83"/>
      <c r="G147" s="83"/>
      <c r="H147" s="83"/>
      <c r="I147" s="83"/>
    </row>
    <row r="148" spans="1:9" s="70" customFormat="1" ht="23.45" customHeight="1" x14ac:dyDescent="0.2">
      <c r="A148" s="80"/>
      <c r="B148" s="80"/>
      <c r="C148" s="82"/>
      <c r="D148" s="82"/>
      <c r="E148" s="342"/>
      <c r="F148" s="83"/>
      <c r="G148" s="83"/>
      <c r="H148" s="83"/>
      <c r="I148" s="83"/>
    </row>
    <row r="149" spans="1:9" s="70" customFormat="1" ht="23.45" customHeight="1" x14ac:dyDescent="0.2">
      <c r="A149" s="80"/>
      <c r="B149" s="80"/>
      <c r="C149" s="82"/>
      <c r="D149" s="82"/>
      <c r="E149" s="342"/>
      <c r="F149" s="83"/>
      <c r="G149" s="83"/>
      <c r="H149" s="83"/>
      <c r="I149" s="83"/>
    </row>
    <row r="150" spans="1:9" s="70" customFormat="1" ht="23.45" customHeight="1" x14ac:dyDescent="0.2">
      <c r="A150" s="80"/>
      <c r="B150" s="80"/>
      <c r="C150" s="82"/>
      <c r="D150" s="82"/>
      <c r="E150" s="342"/>
      <c r="F150" s="83"/>
      <c r="G150" s="83"/>
      <c r="H150" s="83"/>
      <c r="I150" s="83"/>
    </row>
    <row r="151" spans="1:9" s="70" customFormat="1" ht="23.45" customHeight="1" x14ac:dyDescent="0.2">
      <c r="A151" s="80"/>
      <c r="B151" s="80"/>
      <c r="C151" s="82"/>
      <c r="D151" s="82"/>
      <c r="E151" s="342"/>
      <c r="F151" s="83"/>
      <c r="G151" s="83"/>
      <c r="H151" s="83"/>
      <c r="I151" s="83"/>
    </row>
    <row r="152" spans="1:9" s="70" customFormat="1" ht="23.45" customHeight="1" x14ac:dyDescent="0.2">
      <c r="A152" s="80"/>
      <c r="B152" s="80"/>
      <c r="C152" s="82"/>
      <c r="D152" s="82"/>
      <c r="E152" s="342"/>
      <c r="F152" s="83"/>
      <c r="G152" s="83"/>
      <c r="H152" s="83"/>
      <c r="I152" s="83"/>
    </row>
    <row r="153" spans="1:9" s="70" customFormat="1" ht="23.45" customHeight="1" x14ac:dyDescent="0.2">
      <c r="A153" s="80"/>
      <c r="B153" s="80"/>
      <c r="C153" s="82"/>
      <c r="D153" s="82"/>
      <c r="E153" s="342"/>
      <c r="F153" s="83"/>
      <c r="G153" s="83"/>
      <c r="H153" s="83"/>
      <c r="I153" s="83"/>
    </row>
    <row r="154" spans="1:9" s="70" customFormat="1" ht="23.45" customHeight="1" x14ac:dyDescent="0.2">
      <c r="A154" s="80"/>
      <c r="B154" s="80"/>
      <c r="C154" s="82"/>
      <c r="D154" s="82"/>
      <c r="E154" s="342"/>
      <c r="F154" s="83"/>
      <c r="G154" s="83"/>
      <c r="H154" s="83"/>
      <c r="I154" s="83"/>
    </row>
    <row r="155" spans="1:9" s="70" customFormat="1" ht="23.45" customHeight="1" x14ac:dyDescent="0.2">
      <c r="A155" s="80"/>
      <c r="B155" s="80"/>
      <c r="C155" s="82"/>
      <c r="D155" s="82"/>
      <c r="E155" s="342"/>
      <c r="F155" s="83"/>
      <c r="G155" s="83"/>
      <c r="H155" s="83"/>
      <c r="I155" s="83"/>
    </row>
    <row r="156" spans="1:9" s="70" customFormat="1" ht="23.45" customHeight="1" x14ac:dyDescent="0.2">
      <c r="A156" s="80"/>
      <c r="B156" s="80"/>
      <c r="C156" s="82"/>
      <c r="D156" s="82"/>
      <c r="E156" s="342"/>
      <c r="F156" s="83"/>
      <c r="G156" s="83"/>
      <c r="H156" s="83"/>
      <c r="I156" s="83"/>
    </row>
    <row r="157" spans="1:9" s="70" customFormat="1" ht="23.45" customHeight="1" x14ac:dyDescent="0.2">
      <c r="A157" s="80"/>
      <c r="B157" s="80"/>
      <c r="C157" s="82"/>
      <c r="D157" s="82"/>
      <c r="E157" s="342"/>
      <c r="F157" s="83"/>
      <c r="G157" s="83"/>
      <c r="H157" s="83"/>
      <c r="I157" s="83"/>
    </row>
    <row r="158" spans="1:9" s="70" customFormat="1" ht="23.45" customHeight="1" x14ac:dyDescent="0.2">
      <c r="A158" s="80"/>
      <c r="B158" s="80"/>
      <c r="C158" s="82"/>
      <c r="D158" s="82"/>
      <c r="E158" s="342"/>
      <c r="F158" s="83"/>
      <c r="G158" s="83"/>
      <c r="H158" s="83"/>
      <c r="I158" s="83"/>
    </row>
    <row r="159" spans="1:9" s="70" customFormat="1" ht="23.45" customHeight="1" x14ac:dyDescent="0.2">
      <c r="A159" s="80"/>
      <c r="B159" s="80"/>
      <c r="C159" s="82"/>
      <c r="D159" s="82"/>
      <c r="E159" s="342"/>
      <c r="F159" s="83"/>
      <c r="G159" s="83"/>
      <c r="H159" s="83"/>
      <c r="I159" s="83"/>
    </row>
    <row r="160" spans="1:9" s="70" customFormat="1" ht="23.45" customHeight="1" x14ac:dyDescent="0.2">
      <c r="A160" s="80"/>
      <c r="B160" s="80"/>
      <c r="C160" s="82"/>
      <c r="D160" s="82"/>
      <c r="E160" s="342"/>
      <c r="F160" s="83"/>
      <c r="G160" s="83"/>
      <c r="H160" s="83"/>
      <c r="I160" s="83"/>
    </row>
    <row r="161" spans="1:9" s="70" customFormat="1" ht="23.45" customHeight="1" x14ac:dyDescent="0.2">
      <c r="A161" s="80"/>
      <c r="B161" s="80"/>
      <c r="C161" s="82"/>
      <c r="D161" s="82"/>
      <c r="E161" s="342"/>
      <c r="F161" s="83"/>
      <c r="G161" s="83"/>
      <c r="H161" s="83"/>
      <c r="I161" s="83"/>
    </row>
    <row r="162" spans="1:9" s="70" customFormat="1" ht="23.45" customHeight="1" x14ac:dyDescent="0.2">
      <c r="A162" s="80"/>
      <c r="B162" s="80"/>
      <c r="C162" s="82"/>
      <c r="D162" s="82"/>
      <c r="E162" s="342"/>
      <c r="F162" s="83"/>
      <c r="G162" s="83"/>
      <c r="H162" s="83"/>
      <c r="I162" s="83"/>
    </row>
    <row r="163" spans="1:9" s="70" customFormat="1" ht="23.45" customHeight="1" x14ac:dyDescent="0.2">
      <c r="A163" s="80"/>
      <c r="B163" s="80"/>
      <c r="C163" s="82"/>
      <c r="D163" s="82"/>
      <c r="E163" s="342"/>
      <c r="F163" s="83"/>
      <c r="G163" s="83"/>
      <c r="H163" s="83"/>
      <c r="I163" s="83"/>
    </row>
    <row r="164" spans="1:9" s="70" customFormat="1" ht="23.45" customHeight="1" x14ac:dyDescent="0.2">
      <c r="A164" s="80"/>
      <c r="B164" s="80"/>
      <c r="C164" s="82"/>
      <c r="D164" s="82"/>
      <c r="E164" s="342"/>
      <c r="F164" s="83"/>
      <c r="G164" s="83"/>
      <c r="H164" s="83"/>
      <c r="I164" s="83"/>
    </row>
    <row r="165" spans="1:9" s="70" customFormat="1" ht="23.45" customHeight="1" x14ac:dyDescent="0.2">
      <c r="A165" s="80"/>
      <c r="B165" s="80"/>
      <c r="C165" s="82"/>
      <c r="D165" s="82"/>
      <c r="E165" s="342"/>
      <c r="F165" s="83"/>
      <c r="G165" s="83"/>
      <c r="H165" s="83"/>
      <c r="I165" s="83"/>
    </row>
    <row r="166" spans="1:9" s="70" customFormat="1" ht="23.45" customHeight="1" x14ac:dyDescent="0.2">
      <c r="A166" s="80"/>
      <c r="B166" s="80"/>
      <c r="C166" s="82"/>
      <c r="D166" s="82"/>
      <c r="E166" s="342"/>
      <c r="F166" s="83"/>
      <c r="G166" s="83"/>
      <c r="H166" s="83"/>
      <c r="I166" s="83"/>
    </row>
    <row r="167" spans="1:9" s="70" customFormat="1" ht="23.45" customHeight="1" x14ac:dyDescent="0.2">
      <c r="A167" s="80"/>
      <c r="B167" s="80"/>
      <c r="C167" s="82"/>
      <c r="D167" s="82"/>
      <c r="E167" s="342"/>
      <c r="F167" s="83"/>
      <c r="G167" s="83"/>
      <c r="H167" s="83"/>
      <c r="I167" s="83"/>
    </row>
    <row r="168" spans="1:9" s="70" customFormat="1" ht="23.45" customHeight="1" x14ac:dyDescent="0.2">
      <c r="A168" s="80"/>
      <c r="B168" s="80"/>
      <c r="C168" s="82"/>
      <c r="D168" s="82"/>
      <c r="E168" s="342"/>
      <c r="F168" s="83"/>
      <c r="G168" s="83"/>
      <c r="H168" s="83"/>
      <c r="I168" s="83"/>
    </row>
    <row r="169" spans="1:9" s="70" customFormat="1" ht="23.45" customHeight="1" x14ac:dyDescent="0.2">
      <c r="A169" s="80"/>
      <c r="B169" s="80"/>
      <c r="C169" s="82"/>
      <c r="D169" s="82"/>
      <c r="E169" s="342"/>
      <c r="F169" s="83"/>
      <c r="G169" s="83"/>
      <c r="H169" s="83"/>
      <c r="I169" s="83"/>
    </row>
    <row r="170" spans="1:9" s="70" customFormat="1" ht="23.45" customHeight="1" x14ac:dyDescent="0.2">
      <c r="A170" s="80"/>
      <c r="B170" s="80"/>
      <c r="C170" s="82"/>
      <c r="D170" s="82"/>
      <c r="E170" s="342"/>
      <c r="F170" s="83"/>
      <c r="G170" s="83"/>
      <c r="H170" s="83"/>
      <c r="I170" s="83"/>
    </row>
    <row r="171" spans="1:9" s="70" customFormat="1" ht="23.45" customHeight="1" x14ac:dyDescent="0.2">
      <c r="A171" s="80"/>
      <c r="B171" s="80"/>
      <c r="C171" s="82"/>
      <c r="D171" s="82"/>
      <c r="E171" s="342"/>
      <c r="F171" s="83"/>
      <c r="G171" s="83"/>
      <c r="H171" s="83"/>
      <c r="I171" s="83"/>
    </row>
    <row r="172" spans="1:9" s="70" customFormat="1" ht="23.45" customHeight="1" x14ac:dyDescent="0.2">
      <c r="A172" s="80"/>
      <c r="B172" s="80"/>
      <c r="C172" s="82"/>
      <c r="D172" s="82"/>
      <c r="E172" s="342"/>
      <c r="F172" s="83"/>
      <c r="G172" s="83"/>
      <c r="H172" s="83"/>
      <c r="I172" s="83"/>
    </row>
    <row r="173" spans="1:9" s="70" customFormat="1" ht="23.45" customHeight="1" x14ac:dyDescent="0.2">
      <c r="A173" s="80"/>
      <c r="B173" s="80"/>
      <c r="C173" s="82"/>
      <c r="D173" s="82"/>
      <c r="E173" s="342"/>
      <c r="F173" s="83"/>
      <c r="G173" s="83"/>
      <c r="H173" s="83"/>
      <c r="I173" s="83"/>
    </row>
    <row r="174" spans="1:9" s="70" customFormat="1" ht="23.45" customHeight="1" x14ac:dyDescent="0.2">
      <c r="A174" s="80"/>
      <c r="B174" s="80"/>
      <c r="C174" s="82"/>
      <c r="D174" s="82"/>
      <c r="E174" s="342"/>
      <c r="F174" s="83"/>
      <c r="G174" s="83"/>
      <c r="H174" s="83"/>
      <c r="I174" s="83"/>
    </row>
    <row r="175" spans="1:9" s="70" customFormat="1" ht="23.45" customHeight="1" x14ac:dyDescent="0.2">
      <c r="A175" s="80"/>
      <c r="B175" s="80"/>
      <c r="C175" s="82"/>
      <c r="D175" s="82"/>
      <c r="E175" s="342"/>
      <c r="F175" s="83"/>
      <c r="G175" s="83"/>
      <c r="H175" s="83"/>
      <c r="I175" s="83"/>
    </row>
    <row r="176" spans="1:9" s="70" customFormat="1" ht="23.45" customHeight="1" x14ac:dyDescent="0.2">
      <c r="A176" s="80"/>
      <c r="B176" s="80"/>
      <c r="C176" s="82"/>
      <c r="D176" s="82"/>
      <c r="E176" s="342"/>
      <c r="F176" s="83"/>
      <c r="G176" s="83"/>
      <c r="H176" s="83"/>
      <c r="I176" s="83"/>
    </row>
    <row r="177" spans="1:9" s="70" customFormat="1" ht="23.45" customHeight="1" x14ac:dyDescent="0.2">
      <c r="A177" s="80"/>
      <c r="B177" s="80"/>
      <c r="C177" s="82"/>
      <c r="D177" s="82"/>
      <c r="E177" s="342"/>
      <c r="F177" s="83"/>
      <c r="G177" s="83"/>
      <c r="H177" s="83"/>
      <c r="I177" s="83"/>
    </row>
    <row r="178" spans="1:9" s="70" customFormat="1" ht="23.45" customHeight="1" x14ac:dyDescent="0.2">
      <c r="A178" s="80"/>
      <c r="B178" s="80"/>
      <c r="C178" s="82"/>
      <c r="D178" s="82"/>
      <c r="E178" s="342"/>
      <c r="F178" s="83"/>
      <c r="G178" s="83"/>
      <c r="H178" s="83"/>
      <c r="I178" s="83"/>
    </row>
    <row r="179" spans="1:9" s="70" customFormat="1" ht="23.45" customHeight="1" x14ac:dyDescent="0.2">
      <c r="A179" s="80"/>
      <c r="B179" s="80"/>
      <c r="C179" s="82"/>
      <c r="D179" s="82"/>
      <c r="E179" s="342"/>
      <c r="F179" s="83"/>
      <c r="G179" s="83"/>
      <c r="H179" s="83"/>
      <c r="I179" s="83"/>
    </row>
    <row r="180" spans="1:9" s="70" customFormat="1" ht="23.45" customHeight="1" x14ac:dyDescent="0.2">
      <c r="A180" s="80"/>
      <c r="B180" s="80"/>
      <c r="C180" s="82"/>
      <c r="D180" s="82"/>
      <c r="E180" s="342"/>
      <c r="F180" s="83"/>
      <c r="G180" s="83"/>
      <c r="H180" s="83"/>
      <c r="I180" s="83"/>
    </row>
    <row r="181" spans="1:9" s="70" customFormat="1" ht="23.45" customHeight="1" x14ac:dyDescent="0.2">
      <c r="A181" s="80"/>
      <c r="B181" s="80"/>
      <c r="C181" s="82"/>
      <c r="D181" s="82"/>
      <c r="E181" s="342"/>
      <c r="F181" s="83"/>
      <c r="G181" s="83"/>
      <c r="H181" s="83"/>
      <c r="I181" s="83"/>
    </row>
    <row r="182" spans="1:9" s="70" customFormat="1" ht="23.45" customHeight="1" x14ac:dyDescent="0.2">
      <c r="A182" s="80"/>
      <c r="B182" s="80"/>
      <c r="C182" s="82"/>
      <c r="D182" s="82"/>
      <c r="E182" s="342"/>
      <c r="F182" s="83"/>
      <c r="G182" s="83"/>
      <c r="H182" s="83"/>
      <c r="I182" s="83"/>
    </row>
    <row r="183" spans="1:9" s="70" customFormat="1" ht="23.45" customHeight="1" x14ac:dyDescent="0.2">
      <c r="A183" s="80"/>
      <c r="B183" s="80"/>
      <c r="C183" s="82"/>
      <c r="D183" s="82"/>
      <c r="E183" s="342"/>
      <c r="F183" s="83"/>
      <c r="G183" s="83"/>
      <c r="H183" s="83"/>
      <c r="I183" s="83"/>
    </row>
    <row r="184" spans="1:9" s="70" customFormat="1" ht="23.45" customHeight="1" x14ac:dyDescent="0.2">
      <c r="A184" s="80"/>
      <c r="B184" s="80"/>
      <c r="C184" s="82"/>
      <c r="D184" s="82"/>
      <c r="E184" s="342"/>
      <c r="F184" s="83"/>
      <c r="G184" s="83"/>
      <c r="H184" s="83"/>
      <c r="I184" s="83"/>
    </row>
    <row r="185" spans="1:9" s="70" customFormat="1" ht="23.45" customHeight="1" x14ac:dyDescent="0.2">
      <c r="A185" s="80"/>
      <c r="B185" s="80"/>
      <c r="C185" s="82"/>
      <c r="D185" s="82"/>
      <c r="E185" s="342"/>
      <c r="F185" s="83"/>
      <c r="G185" s="83"/>
      <c r="H185" s="83"/>
      <c r="I185" s="83"/>
    </row>
    <row r="186" spans="1:9" s="70" customFormat="1" ht="23.45" customHeight="1" x14ac:dyDescent="0.2">
      <c r="A186" s="80"/>
      <c r="B186" s="80"/>
      <c r="C186" s="82"/>
      <c r="D186" s="82"/>
      <c r="E186" s="342"/>
      <c r="F186" s="83"/>
      <c r="G186" s="83"/>
      <c r="H186" s="83"/>
      <c r="I186" s="83"/>
    </row>
    <row r="187" spans="1:9" s="70" customFormat="1" ht="23.45" customHeight="1" x14ac:dyDescent="0.2">
      <c r="A187" s="80"/>
      <c r="B187" s="80"/>
      <c r="C187" s="82"/>
      <c r="D187" s="82"/>
      <c r="E187" s="342"/>
      <c r="F187" s="83"/>
      <c r="G187" s="83"/>
      <c r="H187" s="83"/>
      <c r="I187" s="83"/>
    </row>
    <row r="188" spans="1:9" s="70" customFormat="1" ht="23.45" customHeight="1" x14ac:dyDescent="0.2">
      <c r="A188" s="80"/>
      <c r="B188" s="80"/>
      <c r="C188" s="82"/>
      <c r="D188" s="82"/>
      <c r="E188" s="342"/>
      <c r="F188" s="83"/>
      <c r="G188" s="83"/>
      <c r="H188" s="83"/>
      <c r="I188" s="83"/>
    </row>
    <row r="189" spans="1:9" s="70" customFormat="1" ht="23.45" customHeight="1" x14ac:dyDescent="0.2">
      <c r="A189" s="80"/>
      <c r="B189" s="80"/>
      <c r="C189" s="82"/>
      <c r="D189" s="82"/>
      <c r="E189" s="342"/>
      <c r="F189" s="83"/>
      <c r="G189" s="83"/>
      <c r="H189" s="83"/>
      <c r="I189" s="83"/>
    </row>
    <row r="190" spans="1:9" s="70" customFormat="1" ht="23.45" customHeight="1" x14ac:dyDescent="0.2">
      <c r="A190" s="80"/>
      <c r="B190" s="80"/>
      <c r="C190" s="82"/>
      <c r="D190" s="82"/>
      <c r="E190" s="342"/>
      <c r="F190" s="83"/>
      <c r="G190" s="83"/>
      <c r="H190" s="83"/>
      <c r="I190" s="83"/>
    </row>
    <row r="191" spans="1:9" s="70" customFormat="1" ht="23.45" customHeight="1" x14ac:dyDescent="0.2">
      <c r="A191" s="80"/>
      <c r="B191" s="80"/>
      <c r="C191" s="82"/>
      <c r="D191" s="82"/>
      <c r="E191" s="342"/>
      <c r="F191" s="83"/>
      <c r="G191" s="83"/>
      <c r="H191" s="83"/>
      <c r="I191" s="83"/>
    </row>
    <row r="192" spans="1:9" s="70" customFormat="1" ht="23.45" customHeight="1" x14ac:dyDescent="0.2">
      <c r="A192" s="80"/>
      <c r="B192" s="80"/>
      <c r="C192" s="82"/>
      <c r="D192" s="82"/>
      <c r="E192" s="342"/>
      <c r="F192" s="83"/>
      <c r="G192" s="83"/>
      <c r="H192" s="83"/>
      <c r="I192" s="83"/>
    </row>
    <row r="193" spans="1:9" s="70" customFormat="1" ht="23.45" customHeight="1" x14ac:dyDescent="0.2">
      <c r="A193" s="80"/>
      <c r="B193" s="80"/>
      <c r="C193" s="82"/>
      <c r="D193" s="82"/>
      <c r="E193" s="342"/>
      <c r="F193" s="83"/>
      <c r="G193" s="83"/>
      <c r="H193" s="83"/>
      <c r="I193" s="83"/>
    </row>
    <row r="194" spans="1:9" s="70" customFormat="1" ht="23.45" customHeight="1" x14ac:dyDescent="0.2">
      <c r="A194" s="80"/>
      <c r="B194" s="80"/>
      <c r="C194" s="82"/>
      <c r="D194" s="82"/>
      <c r="E194" s="342"/>
      <c r="F194" s="83"/>
      <c r="G194" s="83"/>
      <c r="H194" s="83"/>
      <c r="I194" s="83"/>
    </row>
    <row r="195" spans="1:9" s="70" customFormat="1" ht="23.45" customHeight="1" x14ac:dyDescent="0.2">
      <c r="A195" s="80"/>
      <c r="B195" s="80"/>
      <c r="C195" s="82"/>
      <c r="D195" s="82"/>
      <c r="E195" s="342"/>
      <c r="F195" s="83"/>
      <c r="G195" s="83"/>
      <c r="H195" s="83"/>
      <c r="I195" s="83"/>
    </row>
    <row r="196" spans="1:9" s="70" customFormat="1" ht="23.45" customHeight="1" x14ac:dyDescent="0.2">
      <c r="A196" s="80"/>
      <c r="B196" s="80"/>
      <c r="C196" s="82"/>
      <c r="D196" s="82"/>
      <c r="E196" s="342"/>
      <c r="F196" s="83"/>
      <c r="G196" s="83"/>
      <c r="H196" s="83"/>
      <c r="I196" s="83"/>
    </row>
    <row r="197" spans="1:9" s="70" customFormat="1" ht="23.45" customHeight="1" x14ac:dyDescent="0.2">
      <c r="A197" s="80"/>
      <c r="B197" s="80"/>
      <c r="C197" s="82"/>
      <c r="D197" s="82"/>
      <c r="E197" s="342"/>
      <c r="F197" s="83"/>
      <c r="G197" s="83"/>
      <c r="H197" s="83"/>
      <c r="I197" s="83"/>
    </row>
    <row r="198" spans="1:9" s="70" customFormat="1" ht="23.45" customHeight="1" x14ac:dyDescent="0.2">
      <c r="A198" s="80"/>
      <c r="B198" s="80"/>
      <c r="C198" s="82"/>
      <c r="D198" s="82"/>
      <c r="E198" s="342"/>
      <c r="F198" s="83"/>
      <c r="G198" s="83"/>
      <c r="H198" s="83"/>
      <c r="I198" s="83"/>
    </row>
    <row r="199" spans="1:9" s="70" customFormat="1" ht="23.45" customHeight="1" x14ac:dyDescent="0.2">
      <c r="A199" s="80"/>
      <c r="B199" s="80"/>
      <c r="C199" s="82"/>
      <c r="D199" s="82"/>
      <c r="E199" s="342"/>
      <c r="F199" s="83"/>
      <c r="G199" s="83"/>
      <c r="H199" s="83"/>
      <c r="I199" s="83"/>
    </row>
    <row r="200" spans="1:9" s="70" customFormat="1" ht="23.45" customHeight="1" x14ac:dyDescent="0.2">
      <c r="A200" s="80"/>
      <c r="B200" s="80"/>
      <c r="C200" s="82"/>
      <c r="D200" s="82"/>
      <c r="E200" s="342"/>
      <c r="F200" s="83"/>
      <c r="G200" s="83"/>
      <c r="H200" s="83"/>
      <c r="I200" s="83"/>
    </row>
    <row r="201" spans="1:9" s="70" customFormat="1" ht="23.45" customHeight="1" x14ac:dyDescent="0.2">
      <c r="A201" s="80"/>
      <c r="B201" s="80"/>
      <c r="C201" s="82"/>
      <c r="D201" s="82"/>
      <c r="E201" s="342"/>
      <c r="F201" s="83"/>
      <c r="G201" s="83"/>
      <c r="H201" s="83"/>
      <c r="I201" s="83"/>
    </row>
    <row r="202" spans="1:9" s="70" customFormat="1" ht="23.45" customHeight="1" x14ac:dyDescent="0.2">
      <c r="A202" s="80"/>
      <c r="B202" s="80"/>
      <c r="C202" s="82"/>
      <c r="D202" s="82"/>
      <c r="E202" s="342"/>
      <c r="F202" s="83"/>
      <c r="G202" s="83"/>
      <c r="H202" s="83"/>
      <c r="I202" s="83"/>
    </row>
    <row r="203" spans="1:9" s="70" customFormat="1" ht="23.45" customHeight="1" x14ac:dyDescent="0.2">
      <c r="A203" s="80"/>
      <c r="B203" s="80"/>
      <c r="C203" s="82"/>
      <c r="D203" s="82"/>
      <c r="E203" s="342"/>
      <c r="F203" s="83"/>
      <c r="G203" s="83"/>
      <c r="H203" s="83"/>
      <c r="I203" s="83"/>
    </row>
    <row r="204" spans="1:9" s="70" customFormat="1" ht="23.45" customHeight="1" x14ac:dyDescent="0.2">
      <c r="A204" s="80"/>
      <c r="B204" s="80"/>
      <c r="C204" s="82"/>
      <c r="D204" s="82"/>
      <c r="E204" s="342"/>
      <c r="F204" s="83"/>
      <c r="G204" s="83"/>
      <c r="H204" s="83"/>
      <c r="I204" s="83"/>
    </row>
    <row r="205" spans="1:9" s="70" customFormat="1" ht="23.45" customHeight="1" x14ac:dyDescent="0.2">
      <c r="A205" s="80"/>
      <c r="B205" s="80"/>
      <c r="C205" s="82"/>
      <c r="D205" s="82"/>
      <c r="E205" s="342"/>
      <c r="F205" s="83"/>
      <c r="G205" s="83"/>
      <c r="H205" s="83"/>
      <c r="I205" s="83"/>
    </row>
    <row r="206" spans="1:9" s="70" customFormat="1" ht="23.45" customHeight="1" x14ac:dyDescent="0.2">
      <c r="A206" s="80"/>
      <c r="B206" s="80"/>
      <c r="C206" s="82"/>
      <c r="D206" s="82"/>
      <c r="E206" s="342"/>
      <c r="F206" s="83"/>
      <c r="G206" s="83"/>
      <c r="H206" s="83"/>
      <c r="I206" s="83"/>
    </row>
    <row r="207" spans="1:9" s="70" customFormat="1" ht="23.45" customHeight="1" x14ac:dyDescent="0.2">
      <c r="A207" s="80"/>
      <c r="B207" s="80"/>
      <c r="C207" s="82"/>
      <c r="D207" s="82"/>
      <c r="E207" s="342"/>
      <c r="F207" s="83"/>
      <c r="G207" s="83"/>
      <c r="H207" s="83"/>
      <c r="I207" s="83"/>
    </row>
    <row r="208" spans="1:9" s="70" customFormat="1" ht="23.45" customHeight="1" x14ac:dyDescent="0.2">
      <c r="A208" s="80"/>
      <c r="B208" s="80"/>
      <c r="C208" s="82"/>
      <c r="D208" s="82"/>
      <c r="E208" s="342"/>
      <c r="F208" s="83"/>
      <c r="G208" s="83"/>
      <c r="H208" s="83"/>
      <c r="I208" s="83"/>
    </row>
    <row r="209" spans="1:9" s="70" customFormat="1" ht="23.45" customHeight="1" x14ac:dyDescent="0.2">
      <c r="A209" s="80"/>
      <c r="B209" s="80"/>
      <c r="C209" s="82"/>
      <c r="D209" s="82"/>
      <c r="E209" s="342"/>
      <c r="F209" s="83"/>
      <c r="G209" s="83"/>
      <c r="H209" s="83"/>
      <c r="I209" s="83"/>
    </row>
    <row r="210" spans="1:9" s="70" customFormat="1" ht="23.45" customHeight="1" x14ac:dyDescent="0.2">
      <c r="A210" s="80"/>
      <c r="B210" s="80"/>
      <c r="C210" s="82"/>
      <c r="D210" s="82"/>
      <c r="E210" s="342"/>
      <c r="F210" s="83"/>
      <c r="G210" s="83"/>
      <c r="H210" s="83"/>
      <c r="I210" s="83"/>
    </row>
    <row r="211" spans="1:9" s="70" customFormat="1" ht="23.45" customHeight="1" x14ac:dyDescent="0.2">
      <c r="A211" s="80"/>
      <c r="B211" s="80"/>
      <c r="C211" s="82"/>
      <c r="D211" s="82"/>
      <c r="E211" s="342"/>
      <c r="F211" s="83"/>
      <c r="G211" s="83"/>
      <c r="H211" s="83"/>
      <c r="I211" s="83"/>
    </row>
    <row r="212" spans="1:9" s="70" customFormat="1" ht="23.45" customHeight="1" x14ac:dyDescent="0.2">
      <c r="A212" s="80"/>
      <c r="B212" s="80"/>
      <c r="C212" s="82"/>
      <c r="D212" s="82"/>
      <c r="E212" s="342"/>
      <c r="F212" s="83"/>
      <c r="G212" s="83"/>
      <c r="H212" s="83"/>
      <c r="I212" s="83"/>
    </row>
    <row r="213" spans="1:9" s="70" customFormat="1" ht="23.45" customHeight="1" x14ac:dyDescent="0.2">
      <c r="A213" s="80"/>
      <c r="B213" s="80"/>
      <c r="C213" s="82"/>
      <c r="D213" s="82"/>
      <c r="E213" s="342"/>
      <c r="F213" s="83"/>
      <c r="G213" s="83"/>
      <c r="H213" s="83"/>
      <c r="I213" s="83"/>
    </row>
    <row r="214" spans="1:9" s="70" customFormat="1" ht="23.45" customHeight="1" x14ac:dyDescent="0.2">
      <c r="A214" s="80"/>
      <c r="B214" s="80"/>
      <c r="C214" s="82"/>
      <c r="D214" s="82"/>
      <c r="E214" s="342"/>
      <c r="F214" s="83"/>
      <c r="G214" s="83"/>
      <c r="H214" s="83"/>
      <c r="I214" s="83"/>
    </row>
    <row r="215" spans="1:9" s="70" customFormat="1" ht="23.45" customHeight="1" x14ac:dyDescent="0.2">
      <c r="A215" s="80"/>
      <c r="B215" s="80"/>
      <c r="C215" s="82"/>
      <c r="D215" s="82"/>
      <c r="E215" s="342"/>
      <c r="F215" s="83"/>
      <c r="G215" s="83"/>
      <c r="H215" s="83"/>
      <c r="I215" s="83"/>
    </row>
    <row r="216" spans="1:9" s="70" customFormat="1" ht="23.45" customHeight="1" x14ac:dyDescent="0.2">
      <c r="A216" s="80"/>
      <c r="B216" s="80"/>
      <c r="C216" s="82"/>
      <c r="D216" s="82"/>
      <c r="E216" s="342"/>
      <c r="F216" s="83"/>
      <c r="G216" s="83"/>
      <c r="H216" s="83"/>
      <c r="I216" s="83"/>
    </row>
    <row r="217" spans="1:9" s="70" customFormat="1" ht="23.45" customHeight="1" x14ac:dyDescent="0.2">
      <c r="A217" s="80"/>
      <c r="B217" s="80"/>
      <c r="C217" s="82"/>
      <c r="D217" s="82"/>
      <c r="E217" s="342"/>
      <c r="F217" s="83"/>
      <c r="G217" s="83"/>
      <c r="H217" s="83"/>
      <c r="I217" s="83"/>
    </row>
    <row r="218" spans="1:9" s="70" customFormat="1" ht="23.45" customHeight="1" x14ac:dyDescent="0.2">
      <c r="A218" s="80"/>
      <c r="B218" s="80"/>
      <c r="C218" s="82"/>
      <c r="D218" s="82"/>
      <c r="E218" s="342"/>
      <c r="F218" s="83"/>
      <c r="G218" s="83"/>
      <c r="H218" s="83"/>
      <c r="I218" s="83"/>
    </row>
    <row r="219" spans="1:9" s="70" customFormat="1" ht="23.45" customHeight="1" x14ac:dyDescent="0.2">
      <c r="A219" s="80"/>
      <c r="B219" s="80"/>
      <c r="C219" s="82"/>
      <c r="D219" s="82"/>
      <c r="E219" s="342"/>
      <c r="F219" s="83"/>
      <c r="G219" s="83"/>
      <c r="H219" s="83"/>
      <c r="I219" s="83"/>
    </row>
    <row r="220" spans="1:9" s="70" customFormat="1" ht="23.45" customHeight="1" x14ac:dyDescent="0.2">
      <c r="A220" s="80"/>
      <c r="B220" s="80"/>
      <c r="C220" s="82"/>
      <c r="D220" s="82"/>
      <c r="E220" s="342"/>
      <c r="F220" s="83"/>
      <c r="G220" s="83"/>
      <c r="H220" s="83"/>
      <c r="I220" s="83"/>
    </row>
    <row r="221" spans="1:9" s="70" customFormat="1" ht="23.45" customHeight="1" x14ac:dyDescent="0.2">
      <c r="A221" s="80"/>
      <c r="B221" s="80"/>
      <c r="C221" s="82"/>
      <c r="D221" s="82"/>
      <c r="E221" s="342"/>
      <c r="F221" s="83"/>
      <c r="G221" s="83"/>
      <c r="H221" s="83"/>
      <c r="I221" s="83"/>
    </row>
    <row r="222" spans="1:9" s="70" customFormat="1" ht="23.45" customHeight="1" x14ac:dyDescent="0.2">
      <c r="A222" s="80"/>
      <c r="B222" s="80"/>
      <c r="C222" s="82"/>
      <c r="D222" s="82"/>
      <c r="E222" s="342"/>
      <c r="F222" s="83"/>
      <c r="G222" s="83"/>
      <c r="H222" s="83"/>
      <c r="I222" s="83"/>
    </row>
    <row r="223" spans="1:9" s="70" customFormat="1" ht="23.45" customHeight="1" x14ac:dyDescent="0.2">
      <c r="A223" s="80"/>
      <c r="B223" s="80"/>
      <c r="C223" s="82"/>
      <c r="D223" s="82"/>
      <c r="E223" s="342"/>
      <c r="F223" s="83"/>
      <c r="G223" s="83"/>
      <c r="H223" s="83"/>
      <c r="I223" s="83"/>
    </row>
    <row r="224" spans="1:9" s="70" customFormat="1" ht="23.45" customHeight="1" x14ac:dyDescent="0.2">
      <c r="A224" s="80"/>
      <c r="B224" s="80"/>
      <c r="C224" s="82"/>
      <c r="D224" s="82"/>
      <c r="E224" s="342"/>
      <c r="F224" s="83"/>
      <c r="G224" s="83"/>
      <c r="H224" s="83"/>
      <c r="I224" s="83"/>
    </row>
    <row r="225" spans="1:9" s="70" customFormat="1" ht="23.45" customHeight="1" x14ac:dyDescent="0.2">
      <c r="A225" s="80"/>
      <c r="B225" s="80"/>
      <c r="C225" s="82"/>
      <c r="D225" s="82"/>
      <c r="E225" s="342"/>
      <c r="F225" s="83"/>
      <c r="G225" s="83"/>
      <c r="H225" s="83"/>
      <c r="I225" s="83"/>
    </row>
    <row r="226" spans="1:9" s="70" customFormat="1" ht="23.45" customHeight="1" x14ac:dyDescent="0.2">
      <c r="A226" s="80"/>
      <c r="B226" s="80"/>
      <c r="C226" s="82"/>
      <c r="D226" s="82"/>
      <c r="E226" s="342"/>
      <c r="F226" s="83"/>
      <c r="G226" s="83"/>
      <c r="H226" s="83"/>
      <c r="I226" s="83"/>
    </row>
    <row r="227" spans="1:9" s="70" customFormat="1" ht="23.45" customHeight="1" x14ac:dyDescent="0.2">
      <c r="A227" s="80"/>
      <c r="B227" s="80"/>
      <c r="C227" s="82"/>
      <c r="D227" s="82"/>
      <c r="E227" s="342"/>
      <c r="F227" s="83"/>
      <c r="G227" s="83"/>
      <c r="H227" s="83"/>
      <c r="I227" s="83"/>
    </row>
    <row r="228" spans="1:9" s="70" customFormat="1" ht="23.45" customHeight="1" x14ac:dyDescent="0.2">
      <c r="A228" s="80"/>
      <c r="B228" s="80"/>
      <c r="C228" s="82"/>
      <c r="D228" s="82"/>
      <c r="E228" s="342"/>
      <c r="F228" s="83"/>
      <c r="G228" s="83"/>
      <c r="H228" s="83"/>
      <c r="I228" s="83"/>
    </row>
    <row r="229" spans="1:9" s="70" customFormat="1" ht="23.45" customHeight="1" x14ac:dyDescent="0.2">
      <c r="A229" s="80"/>
      <c r="B229" s="80"/>
      <c r="C229" s="82"/>
      <c r="D229" s="82"/>
      <c r="E229" s="342"/>
      <c r="F229" s="83"/>
      <c r="G229" s="83"/>
      <c r="H229" s="83"/>
      <c r="I229" s="83"/>
    </row>
    <row r="230" spans="1:9" s="70" customFormat="1" ht="23.45" customHeight="1" x14ac:dyDescent="0.2">
      <c r="A230" s="80"/>
      <c r="B230" s="80"/>
      <c r="C230" s="82"/>
      <c r="D230" s="82"/>
      <c r="E230" s="342"/>
      <c r="F230" s="83"/>
      <c r="G230" s="83"/>
      <c r="H230" s="83"/>
      <c r="I230" s="83"/>
    </row>
    <row r="231" spans="1:9" s="70" customFormat="1" ht="23.45" customHeight="1" x14ac:dyDescent="0.2">
      <c r="A231" s="80"/>
      <c r="B231" s="80"/>
      <c r="C231" s="82"/>
      <c r="D231" s="82"/>
      <c r="E231" s="342"/>
      <c r="F231" s="83"/>
      <c r="G231" s="83"/>
      <c r="H231" s="83"/>
      <c r="I231" s="83"/>
    </row>
    <row r="232" spans="1:9" s="70" customFormat="1" ht="23.45" customHeight="1" x14ac:dyDescent="0.2">
      <c r="A232" s="80"/>
      <c r="B232" s="80"/>
      <c r="C232" s="82"/>
      <c r="D232" s="82"/>
      <c r="E232" s="342"/>
      <c r="F232" s="83"/>
      <c r="G232" s="83"/>
      <c r="H232" s="83"/>
      <c r="I232" s="83"/>
    </row>
    <row r="233" spans="1:9" s="70" customFormat="1" ht="23.45" customHeight="1" x14ac:dyDescent="0.2">
      <c r="A233" s="80"/>
      <c r="B233" s="80"/>
      <c r="C233" s="82"/>
      <c r="D233" s="82"/>
      <c r="E233" s="342"/>
      <c r="F233" s="83"/>
      <c r="G233" s="83"/>
      <c r="H233" s="83"/>
      <c r="I233" s="83"/>
    </row>
    <row r="234" spans="1:9" s="70" customFormat="1" ht="23.45" customHeight="1" x14ac:dyDescent="0.2">
      <c r="A234" s="80"/>
      <c r="B234" s="80"/>
      <c r="C234" s="82"/>
      <c r="D234" s="82"/>
      <c r="E234" s="342"/>
      <c r="F234" s="83"/>
      <c r="G234" s="83"/>
      <c r="H234" s="83"/>
      <c r="I234" s="83"/>
    </row>
    <row r="235" spans="1:9" s="70" customFormat="1" ht="23.45" customHeight="1" x14ac:dyDescent="0.2">
      <c r="A235" s="80"/>
      <c r="B235" s="80"/>
      <c r="C235" s="82"/>
      <c r="D235" s="82"/>
      <c r="E235" s="342"/>
      <c r="F235" s="83"/>
      <c r="G235" s="83"/>
      <c r="H235" s="83"/>
      <c r="I235" s="83"/>
    </row>
    <row r="236" spans="1:9" s="70" customFormat="1" ht="23.45" customHeight="1" x14ac:dyDescent="0.2">
      <c r="A236" s="80"/>
      <c r="B236" s="80"/>
      <c r="C236" s="82"/>
      <c r="D236" s="82"/>
      <c r="E236" s="342"/>
      <c r="F236" s="83"/>
      <c r="G236" s="83"/>
      <c r="H236" s="83"/>
      <c r="I236" s="83"/>
    </row>
    <row r="237" spans="1:9" s="70" customFormat="1" ht="23.45" customHeight="1" x14ac:dyDescent="0.2">
      <c r="A237" s="80"/>
      <c r="B237" s="80"/>
      <c r="C237" s="82"/>
      <c r="D237" s="82"/>
      <c r="E237" s="342"/>
      <c r="F237" s="83"/>
      <c r="G237" s="83"/>
      <c r="H237" s="83"/>
      <c r="I237" s="83"/>
    </row>
    <row r="238" spans="1:9" s="70" customFormat="1" ht="23.45" customHeight="1" x14ac:dyDescent="0.2">
      <c r="A238" s="80"/>
      <c r="B238" s="80"/>
      <c r="C238" s="82"/>
      <c r="D238" s="82"/>
      <c r="E238" s="342"/>
      <c r="F238" s="83"/>
      <c r="G238" s="83"/>
      <c r="H238" s="83"/>
      <c r="I238" s="83"/>
    </row>
    <row r="239" spans="1:9" s="70" customFormat="1" ht="23.45" customHeight="1" x14ac:dyDescent="0.2">
      <c r="A239" s="80"/>
      <c r="B239" s="80"/>
      <c r="C239" s="82"/>
      <c r="D239" s="82"/>
      <c r="E239" s="342"/>
      <c r="F239" s="83"/>
      <c r="G239" s="83"/>
      <c r="H239" s="83"/>
      <c r="I239" s="83"/>
    </row>
    <row r="240" spans="1:9" s="70" customFormat="1" ht="23.45" customHeight="1" x14ac:dyDescent="0.2">
      <c r="A240" s="80"/>
      <c r="B240" s="80"/>
      <c r="C240" s="82"/>
      <c r="D240" s="82"/>
      <c r="E240" s="342"/>
      <c r="F240" s="83"/>
      <c r="G240" s="83"/>
      <c r="H240" s="83"/>
      <c r="I240" s="83"/>
    </row>
    <row r="241" spans="1:9" s="70" customFormat="1" ht="23.45" customHeight="1" x14ac:dyDescent="0.2">
      <c r="A241" s="80"/>
      <c r="B241" s="80"/>
      <c r="C241" s="82"/>
      <c r="D241" s="82"/>
      <c r="E241" s="342"/>
      <c r="F241" s="83"/>
      <c r="G241" s="83"/>
      <c r="H241" s="83"/>
      <c r="I241" s="83"/>
    </row>
    <row r="242" spans="1:9" s="70" customFormat="1" ht="23.45" customHeight="1" x14ac:dyDescent="0.2">
      <c r="A242" s="80"/>
      <c r="B242" s="80"/>
      <c r="C242" s="82"/>
      <c r="D242" s="82"/>
      <c r="E242" s="342"/>
      <c r="F242" s="83"/>
      <c r="G242" s="83"/>
      <c r="H242" s="83"/>
      <c r="I242" s="83"/>
    </row>
    <row r="243" spans="1:9" s="70" customFormat="1" ht="23.45" customHeight="1" x14ac:dyDescent="0.2">
      <c r="A243" s="80"/>
      <c r="B243" s="80"/>
      <c r="C243" s="82"/>
      <c r="D243" s="82"/>
      <c r="E243" s="342"/>
      <c r="F243" s="83"/>
      <c r="G243" s="83"/>
      <c r="H243" s="83"/>
      <c r="I243" s="83"/>
    </row>
    <row r="244" spans="1:9" s="70" customFormat="1" ht="23.45" customHeight="1" x14ac:dyDescent="0.2">
      <c r="A244" s="80"/>
      <c r="B244" s="80"/>
      <c r="C244" s="82"/>
      <c r="D244" s="82"/>
      <c r="E244" s="342"/>
      <c r="F244" s="83"/>
      <c r="G244" s="83"/>
      <c r="H244" s="83"/>
      <c r="I244" s="83"/>
    </row>
    <row r="245" spans="1:9" s="70" customFormat="1" ht="23.45" customHeight="1" x14ac:dyDescent="0.2">
      <c r="A245" s="80"/>
      <c r="B245" s="80"/>
      <c r="C245" s="82"/>
      <c r="D245" s="82"/>
      <c r="E245" s="342"/>
      <c r="F245" s="83"/>
      <c r="G245" s="83"/>
      <c r="H245" s="83"/>
      <c r="I245" s="83"/>
    </row>
    <row r="246" spans="1:9" s="70" customFormat="1" ht="23.45" customHeight="1" x14ac:dyDescent="0.2">
      <c r="A246" s="80"/>
      <c r="B246" s="80"/>
      <c r="C246" s="82"/>
      <c r="D246" s="82"/>
      <c r="E246" s="342"/>
      <c r="F246" s="83"/>
      <c r="G246" s="83"/>
      <c r="H246" s="83"/>
      <c r="I246" s="83"/>
    </row>
    <row r="247" spans="1:9" s="70" customFormat="1" ht="23.45" customHeight="1" x14ac:dyDescent="0.2">
      <c r="A247" s="80"/>
      <c r="B247" s="80"/>
      <c r="C247" s="82"/>
      <c r="D247" s="82"/>
      <c r="E247" s="342"/>
      <c r="F247" s="83"/>
      <c r="G247" s="83"/>
      <c r="H247" s="83"/>
      <c r="I247" s="83"/>
    </row>
    <row r="248" spans="1:9" s="70" customFormat="1" ht="23.45" customHeight="1" x14ac:dyDescent="0.2">
      <c r="A248" s="80"/>
      <c r="B248" s="80"/>
      <c r="C248" s="82"/>
      <c r="D248" s="82"/>
      <c r="E248" s="342"/>
      <c r="F248" s="83"/>
      <c r="G248" s="83"/>
      <c r="H248" s="83"/>
      <c r="I248" s="83"/>
    </row>
    <row r="249" spans="1:9" s="70" customFormat="1" ht="23.45" customHeight="1" x14ac:dyDescent="0.2">
      <c r="A249" s="80"/>
      <c r="B249" s="80"/>
      <c r="C249" s="82"/>
      <c r="D249" s="82"/>
      <c r="E249" s="342"/>
      <c r="F249" s="83"/>
      <c r="G249" s="83"/>
      <c r="H249" s="83"/>
      <c r="I249" s="83"/>
    </row>
    <row r="250" spans="1:9" s="70" customFormat="1" ht="23.45" customHeight="1" x14ac:dyDescent="0.2">
      <c r="A250" s="80"/>
      <c r="B250" s="80"/>
      <c r="C250" s="82"/>
      <c r="D250" s="82"/>
      <c r="E250" s="342"/>
      <c r="F250" s="83"/>
      <c r="G250" s="83"/>
      <c r="H250" s="83"/>
      <c r="I250" s="83"/>
    </row>
    <row r="251" spans="1:9" s="70" customFormat="1" ht="23.45" customHeight="1" x14ac:dyDescent="0.2">
      <c r="A251" s="80"/>
      <c r="B251" s="80"/>
      <c r="C251" s="82"/>
      <c r="D251" s="82"/>
      <c r="E251" s="342"/>
      <c r="F251" s="83"/>
      <c r="G251" s="83"/>
      <c r="H251" s="83"/>
      <c r="I251" s="83"/>
    </row>
    <row r="252" spans="1:9" s="70" customFormat="1" ht="23.45" customHeight="1" x14ac:dyDescent="0.2">
      <c r="A252" s="80"/>
      <c r="B252" s="80"/>
      <c r="C252" s="82"/>
      <c r="D252" s="82"/>
      <c r="E252" s="342"/>
      <c r="F252" s="83"/>
      <c r="G252" s="83"/>
      <c r="H252" s="83"/>
      <c r="I252" s="83"/>
    </row>
    <row r="253" spans="1:9" s="70" customFormat="1" ht="23.45" customHeight="1" x14ac:dyDescent="0.2">
      <c r="A253" s="80"/>
      <c r="B253" s="80"/>
      <c r="C253" s="82"/>
      <c r="D253" s="82"/>
      <c r="E253" s="342"/>
      <c r="F253" s="83"/>
      <c r="G253" s="83"/>
      <c r="H253" s="83"/>
      <c r="I253" s="83"/>
    </row>
    <row r="254" spans="1:9" s="70" customFormat="1" ht="23.45" customHeight="1" x14ac:dyDescent="0.2">
      <c r="A254" s="80"/>
      <c r="B254" s="80"/>
      <c r="C254" s="82"/>
      <c r="D254" s="82"/>
      <c r="E254" s="342"/>
      <c r="F254" s="83"/>
      <c r="G254" s="83"/>
      <c r="H254" s="83"/>
      <c r="I254" s="83"/>
    </row>
    <row r="255" spans="1:9" s="70" customFormat="1" ht="23.45" customHeight="1" x14ac:dyDescent="0.2">
      <c r="A255" s="80"/>
      <c r="B255" s="80"/>
      <c r="C255" s="82"/>
      <c r="D255" s="82"/>
      <c r="E255" s="342"/>
      <c r="F255" s="83"/>
      <c r="G255" s="83"/>
      <c r="H255" s="83"/>
      <c r="I255" s="83"/>
    </row>
    <row r="256" spans="1:9" s="70" customFormat="1" ht="23.45" customHeight="1" x14ac:dyDescent="0.2">
      <c r="A256" s="80"/>
      <c r="B256" s="80"/>
      <c r="C256" s="82"/>
      <c r="D256" s="82"/>
      <c r="E256" s="342"/>
      <c r="F256" s="83"/>
      <c r="G256" s="83"/>
      <c r="H256" s="83"/>
      <c r="I256" s="83"/>
    </row>
    <row r="257" spans="1:9" s="70" customFormat="1" ht="23.45" customHeight="1" x14ac:dyDescent="0.2">
      <c r="A257" s="80"/>
      <c r="B257" s="80"/>
      <c r="C257" s="82"/>
      <c r="D257" s="82"/>
      <c r="E257" s="342"/>
      <c r="F257" s="83"/>
      <c r="G257" s="83"/>
      <c r="H257" s="83"/>
      <c r="I257" s="83"/>
    </row>
    <row r="258" spans="1:9" s="70" customFormat="1" ht="23.45" customHeight="1" x14ac:dyDescent="0.2">
      <c r="A258" s="80"/>
      <c r="B258" s="80"/>
      <c r="C258" s="82"/>
      <c r="D258" s="82"/>
      <c r="E258" s="342"/>
      <c r="F258" s="83"/>
      <c r="G258" s="83"/>
      <c r="H258" s="83"/>
      <c r="I258" s="83"/>
    </row>
    <row r="259" spans="1:9" s="70" customFormat="1" ht="23.45" customHeight="1" x14ac:dyDescent="0.2">
      <c r="A259" s="80"/>
      <c r="B259" s="80"/>
      <c r="C259" s="82"/>
      <c r="D259" s="82"/>
      <c r="E259" s="342"/>
      <c r="F259" s="83"/>
      <c r="G259" s="83"/>
      <c r="H259" s="83"/>
      <c r="I259" s="83"/>
    </row>
    <row r="260" spans="1:9" s="70" customFormat="1" ht="23.45" customHeight="1" x14ac:dyDescent="0.2">
      <c r="A260" s="80"/>
      <c r="B260" s="80"/>
      <c r="C260" s="82"/>
      <c r="D260" s="82"/>
      <c r="E260" s="342"/>
      <c r="F260" s="83"/>
      <c r="G260" s="83"/>
      <c r="H260" s="83"/>
      <c r="I260" s="83"/>
    </row>
    <row r="261" spans="1:9" s="70" customFormat="1" ht="23.45" customHeight="1" x14ac:dyDescent="0.2">
      <c r="A261" s="80"/>
      <c r="B261" s="80"/>
      <c r="C261" s="82"/>
      <c r="D261" s="82"/>
      <c r="E261" s="342"/>
      <c r="F261" s="83"/>
      <c r="G261" s="83"/>
      <c r="H261" s="83"/>
      <c r="I261" s="83"/>
    </row>
    <row r="262" spans="1:9" s="70" customFormat="1" ht="23.45" customHeight="1" x14ac:dyDescent="0.2">
      <c r="A262" s="80"/>
      <c r="B262" s="80"/>
      <c r="C262" s="82"/>
      <c r="D262" s="82"/>
      <c r="E262" s="342"/>
      <c r="F262" s="83"/>
      <c r="G262" s="83"/>
      <c r="H262" s="83"/>
      <c r="I262" s="83"/>
    </row>
    <row r="263" spans="1:9" s="70" customFormat="1" ht="23.45" customHeight="1" x14ac:dyDescent="0.2">
      <c r="A263" s="80"/>
      <c r="B263" s="80"/>
      <c r="C263" s="82"/>
      <c r="D263" s="82"/>
      <c r="E263" s="342"/>
      <c r="F263" s="83"/>
      <c r="G263" s="83"/>
      <c r="H263" s="83"/>
      <c r="I263" s="83"/>
    </row>
    <row r="264" spans="1:9" s="70" customFormat="1" ht="23.45" customHeight="1" x14ac:dyDescent="0.2">
      <c r="A264" s="80"/>
      <c r="B264" s="80"/>
      <c r="C264" s="82"/>
      <c r="D264" s="82"/>
      <c r="E264" s="342"/>
      <c r="F264" s="83"/>
      <c r="G264" s="83"/>
      <c r="H264" s="83"/>
      <c r="I264" s="83"/>
    </row>
    <row r="265" spans="1:9" s="70" customFormat="1" ht="23.45" customHeight="1" x14ac:dyDescent="0.2">
      <c r="A265" s="80"/>
      <c r="B265" s="80"/>
      <c r="C265" s="82"/>
      <c r="D265" s="82"/>
      <c r="E265" s="342"/>
      <c r="F265" s="83"/>
      <c r="G265" s="83"/>
      <c r="H265" s="83"/>
      <c r="I265" s="83"/>
    </row>
    <row r="266" spans="1:9" s="70" customFormat="1" ht="23.45" customHeight="1" x14ac:dyDescent="0.2">
      <c r="A266" s="80"/>
      <c r="B266" s="80"/>
      <c r="C266" s="82"/>
      <c r="D266" s="82"/>
      <c r="E266" s="342"/>
      <c r="F266" s="83"/>
      <c r="G266" s="83"/>
      <c r="H266" s="83"/>
      <c r="I266" s="83"/>
    </row>
    <row r="267" spans="1:9" s="70" customFormat="1" ht="23.45" customHeight="1" x14ac:dyDescent="0.2">
      <c r="A267" s="80"/>
      <c r="B267" s="80"/>
      <c r="C267" s="82"/>
      <c r="D267" s="82"/>
      <c r="E267" s="342"/>
      <c r="F267" s="83"/>
      <c r="G267" s="83"/>
      <c r="H267" s="83"/>
      <c r="I267" s="83"/>
    </row>
    <row r="268" spans="1:9" s="70" customFormat="1" ht="23.45" customHeight="1" x14ac:dyDescent="0.2">
      <c r="A268" s="80"/>
      <c r="B268" s="80"/>
      <c r="C268" s="82"/>
      <c r="D268" s="82"/>
      <c r="E268" s="342"/>
      <c r="F268" s="83"/>
      <c r="G268" s="83"/>
      <c r="H268" s="83"/>
      <c r="I268" s="83"/>
    </row>
    <row r="269" spans="1:9" s="70" customFormat="1" ht="23.45" customHeight="1" x14ac:dyDescent="0.2">
      <c r="A269" s="80"/>
      <c r="B269" s="80"/>
      <c r="C269" s="82"/>
      <c r="D269" s="82"/>
      <c r="E269" s="342"/>
      <c r="F269" s="83"/>
      <c r="G269" s="83"/>
      <c r="H269" s="83"/>
      <c r="I269" s="83"/>
    </row>
    <row r="270" spans="1:9" s="70" customFormat="1" ht="23.45" customHeight="1" x14ac:dyDescent="0.2">
      <c r="A270" s="80"/>
      <c r="B270" s="80"/>
      <c r="C270" s="82"/>
      <c r="D270" s="82"/>
      <c r="E270" s="342"/>
      <c r="F270" s="83"/>
      <c r="G270" s="83"/>
      <c r="H270" s="83"/>
      <c r="I270" s="83"/>
    </row>
    <row r="271" spans="1:9" s="70" customFormat="1" ht="23.45" customHeight="1" x14ac:dyDescent="0.2">
      <c r="A271" s="80"/>
      <c r="B271" s="80"/>
      <c r="C271" s="82"/>
      <c r="D271" s="82"/>
      <c r="E271" s="342"/>
      <c r="F271" s="83"/>
      <c r="G271" s="83"/>
      <c r="H271" s="83"/>
      <c r="I271" s="83"/>
    </row>
    <row r="272" spans="1:9" s="70" customFormat="1" ht="23.45" customHeight="1" x14ac:dyDescent="0.2">
      <c r="A272" s="80"/>
      <c r="B272" s="80"/>
      <c r="C272" s="82"/>
      <c r="D272" s="82"/>
      <c r="E272" s="342"/>
      <c r="F272" s="83"/>
      <c r="G272" s="83"/>
      <c r="H272" s="83"/>
      <c r="I272" s="83"/>
    </row>
    <row r="273" spans="1:9" s="70" customFormat="1" ht="23.45" customHeight="1" x14ac:dyDescent="0.2">
      <c r="A273" s="80"/>
      <c r="B273" s="80"/>
      <c r="C273" s="82"/>
      <c r="D273" s="82"/>
      <c r="E273" s="342"/>
      <c r="F273" s="83"/>
      <c r="G273" s="83"/>
      <c r="H273" s="83"/>
      <c r="I273" s="83"/>
    </row>
    <row r="274" spans="1:9" s="70" customFormat="1" ht="23.45" customHeight="1" x14ac:dyDescent="0.2">
      <c r="A274" s="80"/>
      <c r="B274" s="80"/>
      <c r="C274" s="82"/>
      <c r="D274" s="82"/>
      <c r="E274" s="342"/>
      <c r="F274" s="83"/>
      <c r="G274" s="83"/>
      <c r="H274" s="83"/>
      <c r="I274" s="83"/>
    </row>
    <row r="275" spans="1:9" s="70" customFormat="1" ht="23.45" customHeight="1" x14ac:dyDescent="0.2">
      <c r="A275" s="80"/>
      <c r="B275" s="80"/>
      <c r="C275" s="82"/>
      <c r="D275" s="82"/>
      <c r="E275" s="342"/>
      <c r="F275" s="83"/>
      <c r="G275" s="83"/>
      <c r="H275" s="83"/>
      <c r="I275" s="83"/>
    </row>
    <row r="276" spans="1:9" s="70" customFormat="1" ht="23.45" customHeight="1" x14ac:dyDescent="0.2">
      <c r="A276" s="80"/>
      <c r="B276" s="80"/>
      <c r="C276" s="82"/>
      <c r="D276" s="82"/>
      <c r="E276" s="342"/>
      <c r="F276" s="83"/>
      <c r="G276" s="83"/>
      <c r="H276" s="83"/>
      <c r="I276" s="83"/>
    </row>
    <row r="277" spans="1:9" s="70" customFormat="1" ht="23.45" customHeight="1" x14ac:dyDescent="0.2">
      <c r="A277" s="80"/>
      <c r="B277" s="80"/>
      <c r="C277" s="82"/>
      <c r="D277" s="82"/>
      <c r="E277" s="342"/>
      <c r="F277" s="83"/>
      <c r="G277" s="83"/>
      <c r="H277" s="83"/>
      <c r="I277" s="83"/>
    </row>
    <row r="278" spans="1:9" s="70" customFormat="1" ht="23.45" customHeight="1" x14ac:dyDescent="0.2">
      <c r="A278" s="80"/>
      <c r="B278" s="80"/>
      <c r="C278" s="82"/>
      <c r="D278" s="82"/>
      <c r="E278" s="342"/>
      <c r="F278" s="83"/>
      <c r="G278" s="83"/>
      <c r="H278" s="83"/>
      <c r="I278" s="83"/>
    </row>
    <row r="279" spans="1:9" s="70" customFormat="1" ht="23.45" customHeight="1" x14ac:dyDescent="0.2">
      <c r="A279" s="80"/>
      <c r="B279" s="80"/>
      <c r="C279" s="82"/>
      <c r="D279" s="82"/>
      <c r="E279" s="342"/>
      <c r="F279" s="83"/>
      <c r="G279" s="83"/>
      <c r="H279" s="83"/>
      <c r="I279" s="83"/>
    </row>
    <row r="280" spans="1:9" s="70" customFormat="1" ht="23.45" customHeight="1" x14ac:dyDescent="0.2">
      <c r="A280" s="80"/>
      <c r="B280" s="80"/>
      <c r="C280" s="82"/>
      <c r="D280" s="82"/>
      <c r="E280" s="342"/>
      <c r="F280" s="83"/>
      <c r="G280" s="83"/>
      <c r="H280" s="83"/>
      <c r="I280" s="83"/>
    </row>
    <row r="281" spans="1:9" s="70" customFormat="1" ht="23.45" customHeight="1" x14ac:dyDescent="0.2">
      <c r="A281" s="80"/>
      <c r="B281" s="80"/>
      <c r="C281" s="82"/>
      <c r="D281" s="82"/>
      <c r="E281" s="342"/>
      <c r="F281" s="83"/>
      <c r="G281" s="83"/>
      <c r="H281" s="83"/>
      <c r="I281" s="83"/>
    </row>
    <row r="282" spans="1:9" s="70" customFormat="1" ht="23.45" customHeight="1" x14ac:dyDescent="0.2">
      <c r="A282" s="80"/>
      <c r="B282" s="80"/>
      <c r="C282" s="82"/>
      <c r="D282" s="82"/>
      <c r="E282" s="342"/>
      <c r="F282" s="83"/>
      <c r="G282" s="83"/>
      <c r="H282" s="83"/>
      <c r="I282" s="83"/>
    </row>
    <row r="283" spans="1:9" s="70" customFormat="1" ht="23.45" customHeight="1" x14ac:dyDescent="0.2">
      <c r="A283" s="80"/>
      <c r="B283" s="80"/>
      <c r="C283" s="82"/>
      <c r="D283" s="82"/>
      <c r="E283" s="342"/>
      <c r="F283" s="83"/>
      <c r="G283" s="83"/>
      <c r="H283" s="83"/>
      <c r="I283" s="83"/>
    </row>
    <row r="284" spans="1:9" s="70" customFormat="1" ht="23.45" customHeight="1" x14ac:dyDescent="0.2">
      <c r="A284" s="80"/>
      <c r="B284" s="80"/>
      <c r="C284" s="82"/>
      <c r="D284" s="82"/>
      <c r="E284" s="342"/>
      <c r="F284" s="83"/>
      <c r="G284" s="83"/>
      <c r="H284" s="83"/>
      <c r="I284" s="83"/>
    </row>
    <row r="285" spans="1:9" s="70" customFormat="1" ht="23.45" customHeight="1" x14ac:dyDescent="0.2">
      <c r="A285" s="80"/>
      <c r="B285" s="80"/>
      <c r="C285" s="82"/>
      <c r="D285" s="82"/>
      <c r="E285" s="342"/>
      <c r="F285" s="83"/>
      <c r="G285" s="83"/>
      <c r="H285" s="83"/>
      <c r="I285" s="83"/>
    </row>
    <row r="286" spans="1:9" s="70" customFormat="1" ht="23.45" customHeight="1" x14ac:dyDescent="0.2">
      <c r="A286" s="80"/>
      <c r="B286" s="80"/>
      <c r="C286" s="82"/>
      <c r="D286" s="82"/>
      <c r="E286" s="342"/>
      <c r="F286" s="83"/>
      <c r="G286" s="83"/>
      <c r="H286" s="83"/>
      <c r="I286" s="83"/>
    </row>
    <row r="287" spans="1:9" s="70" customFormat="1" ht="23.45" customHeight="1" x14ac:dyDescent="0.2">
      <c r="A287" s="80"/>
      <c r="B287" s="80"/>
      <c r="C287" s="82"/>
      <c r="D287" s="82"/>
      <c r="E287" s="342"/>
      <c r="F287" s="83"/>
      <c r="G287" s="83"/>
      <c r="H287" s="83"/>
      <c r="I287" s="83"/>
    </row>
    <row r="288" spans="1:9" s="70" customFormat="1" ht="23.45" customHeight="1" x14ac:dyDescent="0.2">
      <c r="A288" s="80"/>
      <c r="B288" s="80"/>
      <c r="C288" s="82"/>
      <c r="D288" s="82"/>
      <c r="E288" s="342"/>
      <c r="F288" s="83"/>
      <c r="G288" s="83"/>
      <c r="H288" s="83"/>
      <c r="I288" s="83"/>
    </row>
    <row r="289" spans="1:9" s="70" customFormat="1" ht="23.45" customHeight="1" x14ac:dyDescent="0.2">
      <c r="A289" s="80"/>
      <c r="B289" s="80"/>
      <c r="C289" s="82"/>
      <c r="D289" s="82"/>
      <c r="E289" s="342"/>
      <c r="F289" s="83"/>
      <c r="G289" s="83"/>
      <c r="H289" s="83"/>
      <c r="I289" s="83"/>
    </row>
    <row r="290" spans="1:9" s="70" customFormat="1" ht="23.45" customHeight="1" x14ac:dyDescent="0.2">
      <c r="A290" s="80"/>
      <c r="B290" s="80"/>
      <c r="C290" s="82"/>
      <c r="D290" s="82"/>
      <c r="E290" s="342"/>
      <c r="F290" s="83"/>
      <c r="G290" s="83"/>
      <c r="H290" s="83"/>
      <c r="I290" s="83"/>
    </row>
    <row r="291" spans="1:9" s="70" customFormat="1" ht="23.45" customHeight="1" x14ac:dyDescent="0.2">
      <c r="A291" s="80"/>
      <c r="B291" s="80"/>
      <c r="C291" s="82"/>
      <c r="D291" s="82"/>
      <c r="E291" s="342"/>
      <c r="F291" s="83"/>
      <c r="G291" s="83"/>
      <c r="H291" s="83"/>
      <c r="I291" s="83"/>
    </row>
    <row r="292" spans="1:9" s="70" customFormat="1" ht="23.45" customHeight="1" x14ac:dyDescent="0.2">
      <c r="A292" s="80"/>
      <c r="B292" s="80"/>
      <c r="C292" s="82"/>
      <c r="D292" s="82"/>
      <c r="E292" s="342"/>
      <c r="F292" s="83"/>
      <c r="G292" s="83"/>
      <c r="H292" s="83"/>
      <c r="I292" s="83"/>
    </row>
    <row r="293" spans="1:9" s="70" customFormat="1" ht="23.45" customHeight="1" x14ac:dyDescent="0.2">
      <c r="A293" s="80"/>
      <c r="B293" s="80"/>
      <c r="C293" s="82"/>
      <c r="D293" s="82"/>
      <c r="E293" s="342"/>
      <c r="F293" s="83"/>
      <c r="G293" s="83"/>
      <c r="H293" s="83"/>
      <c r="I293" s="83"/>
    </row>
    <row r="294" spans="1:9" s="70" customFormat="1" ht="23.45" customHeight="1" x14ac:dyDescent="0.2">
      <c r="A294" s="80"/>
      <c r="B294" s="80"/>
      <c r="C294" s="82"/>
      <c r="D294" s="82"/>
      <c r="E294" s="342"/>
      <c r="F294" s="83"/>
      <c r="G294" s="83"/>
      <c r="H294" s="83"/>
      <c r="I294" s="83"/>
    </row>
    <row r="295" spans="1:9" s="70" customFormat="1" ht="23.45" customHeight="1" x14ac:dyDescent="0.2">
      <c r="A295" s="80"/>
      <c r="B295" s="80"/>
      <c r="C295" s="82"/>
      <c r="D295" s="82"/>
      <c r="E295" s="342"/>
      <c r="F295" s="83"/>
      <c r="G295" s="83"/>
      <c r="H295" s="83"/>
      <c r="I295" s="83"/>
    </row>
    <row r="296" spans="1:9" s="70" customFormat="1" ht="23.45" customHeight="1" x14ac:dyDescent="0.2">
      <c r="A296" s="80"/>
      <c r="B296" s="80"/>
      <c r="C296" s="82"/>
      <c r="D296" s="82"/>
      <c r="E296" s="342"/>
      <c r="F296" s="83"/>
      <c r="G296" s="83"/>
      <c r="H296" s="83"/>
      <c r="I296" s="83"/>
    </row>
    <row r="297" spans="1:9" s="70" customFormat="1" ht="23.45" customHeight="1" x14ac:dyDescent="0.2">
      <c r="A297" s="80"/>
      <c r="B297" s="80"/>
      <c r="C297" s="82"/>
      <c r="D297" s="82"/>
      <c r="E297" s="342"/>
      <c r="F297" s="83"/>
      <c r="G297" s="83"/>
      <c r="H297" s="83"/>
      <c r="I297" s="83"/>
    </row>
    <row r="298" spans="1:9" s="70" customFormat="1" ht="23.45" customHeight="1" x14ac:dyDescent="0.2">
      <c r="A298" s="80"/>
      <c r="B298" s="80"/>
      <c r="C298" s="82"/>
      <c r="D298" s="82"/>
      <c r="E298" s="342"/>
      <c r="F298" s="83"/>
      <c r="G298" s="83"/>
      <c r="H298" s="83"/>
      <c r="I298" s="83"/>
    </row>
    <row r="299" spans="1:9" s="70" customFormat="1" ht="23.45" customHeight="1" x14ac:dyDescent="0.2">
      <c r="A299" s="80"/>
      <c r="B299" s="80"/>
      <c r="C299" s="82"/>
      <c r="D299" s="82"/>
      <c r="E299" s="342"/>
      <c r="F299" s="83"/>
      <c r="G299" s="83"/>
      <c r="H299" s="83"/>
      <c r="I299" s="83"/>
    </row>
    <row r="300" spans="1:9" s="70" customFormat="1" ht="23.45" customHeight="1" x14ac:dyDescent="0.2">
      <c r="A300" s="80"/>
      <c r="B300" s="80"/>
      <c r="C300" s="82"/>
      <c r="D300" s="82"/>
      <c r="E300" s="342"/>
      <c r="F300" s="83"/>
      <c r="G300" s="83"/>
      <c r="H300" s="83"/>
      <c r="I300" s="83"/>
    </row>
    <row r="301" spans="1:9" s="70" customFormat="1" ht="23.45" customHeight="1" x14ac:dyDescent="0.2">
      <c r="A301" s="80"/>
      <c r="B301" s="80"/>
      <c r="C301" s="82"/>
      <c r="D301" s="82"/>
      <c r="E301" s="342"/>
      <c r="F301" s="83"/>
      <c r="G301" s="83"/>
      <c r="H301" s="83"/>
      <c r="I301" s="83"/>
    </row>
    <row r="302" spans="1:9" s="70" customFormat="1" ht="23.45" customHeight="1" x14ac:dyDescent="0.2">
      <c r="A302" s="80"/>
      <c r="B302" s="80"/>
      <c r="C302" s="82"/>
      <c r="D302" s="82"/>
      <c r="E302" s="342"/>
      <c r="F302" s="83"/>
      <c r="G302" s="83"/>
      <c r="H302" s="83"/>
      <c r="I302" s="83"/>
    </row>
    <row r="303" spans="1:9" s="70" customFormat="1" ht="23.45" customHeight="1" x14ac:dyDescent="0.2">
      <c r="A303" s="80"/>
      <c r="B303" s="80"/>
      <c r="C303" s="82"/>
      <c r="D303" s="82"/>
      <c r="E303" s="342"/>
      <c r="F303" s="83"/>
      <c r="G303" s="83"/>
      <c r="H303" s="83"/>
      <c r="I303" s="83"/>
    </row>
    <row r="304" spans="1:9" s="70" customFormat="1" ht="23.45" customHeight="1" x14ac:dyDescent="0.2">
      <c r="A304" s="80"/>
      <c r="B304" s="80"/>
      <c r="C304" s="82"/>
      <c r="D304" s="82"/>
      <c r="E304" s="342"/>
      <c r="F304" s="83"/>
      <c r="G304" s="83"/>
      <c r="H304" s="83"/>
      <c r="I304" s="83"/>
    </row>
    <row r="305" spans="1:9" s="70" customFormat="1" ht="23.45" customHeight="1" x14ac:dyDescent="0.2">
      <c r="A305" s="80"/>
      <c r="B305" s="80"/>
      <c r="C305" s="82"/>
      <c r="D305" s="82"/>
      <c r="E305" s="342"/>
      <c r="F305" s="83"/>
      <c r="G305" s="83"/>
      <c r="H305" s="83"/>
      <c r="I305" s="83"/>
    </row>
    <row r="306" spans="1:9" s="70" customFormat="1" ht="23.45" customHeight="1" x14ac:dyDescent="0.2">
      <c r="A306" s="80"/>
      <c r="B306" s="80"/>
      <c r="C306" s="82"/>
      <c r="D306" s="82"/>
      <c r="E306" s="342"/>
      <c r="F306" s="83"/>
      <c r="G306" s="83"/>
      <c r="H306" s="83"/>
      <c r="I306" s="83"/>
    </row>
    <row r="307" spans="1:9" s="70" customFormat="1" ht="23.45" customHeight="1" x14ac:dyDescent="0.2">
      <c r="A307" s="80"/>
      <c r="B307" s="80"/>
      <c r="C307" s="82"/>
      <c r="D307" s="82"/>
      <c r="E307" s="342"/>
      <c r="F307" s="83"/>
      <c r="G307" s="83"/>
      <c r="H307" s="83"/>
      <c r="I307" s="83"/>
    </row>
    <row r="308" spans="1:9" s="70" customFormat="1" ht="23.45" customHeight="1" x14ac:dyDescent="0.2">
      <c r="A308" s="80"/>
      <c r="B308" s="80"/>
      <c r="C308" s="82"/>
      <c r="D308" s="82"/>
      <c r="E308" s="342"/>
      <c r="F308" s="83"/>
      <c r="G308" s="83"/>
      <c r="H308" s="83"/>
      <c r="I308" s="83"/>
    </row>
    <row r="309" spans="1:9" s="70" customFormat="1" ht="23.45" customHeight="1" x14ac:dyDescent="0.2">
      <c r="A309" s="80"/>
      <c r="B309" s="80"/>
      <c r="C309" s="82"/>
      <c r="D309" s="82"/>
      <c r="E309" s="342"/>
      <c r="F309" s="83"/>
      <c r="G309" s="83"/>
      <c r="H309" s="83"/>
      <c r="I309" s="83"/>
    </row>
    <row r="310" spans="1:9" s="70" customFormat="1" ht="23.45" customHeight="1" x14ac:dyDescent="0.2">
      <c r="A310" s="80"/>
      <c r="B310" s="80"/>
      <c r="C310" s="82"/>
      <c r="D310" s="82"/>
      <c r="E310" s="342"/>
      <c r="F310" s="83"/>
      <c r="G310" s="83"/>
      <c r="H310" s="83"/>
      <c r="I310" s="83"/>
    </row>
    <row r="311" spans="1:9" s="70" customFormat="1" ht="23.45" customHeight="1" x14ac:dyDescent="0.2">
      <c r="A311" s="80"/>
      <c r="B311" s="80"/>
      <c r="C311" s="82"/>
      <c r="D311" s="82"/>
      <c r="E311" s="342"/>
      <c r="F311" s="83"/>
      <c r="G311" s="83"/>
      <c r="H311" s="83"/>
      <c r="I311" s="83"/>
    </row>
    <row r="312" spans="1:9" s="70" customFormat="1" ht="23.45" customHeight="1" x14ac:dyDescent="0.2">
      <c r="A312" s="80"/>
      <c r="B312" s="80"/>
      <c r="C312" s="82"/>
      <c r="D312" s="82"/>
      <c r="E312" s="342"/>
      <c r="F312" s="83"/>
      <c r="G312" s="83"/>
      <c r="H312" s="83"/>
      <c r="I312" s="83"/>
    </row>
    <row r="313" spans="1:9" s="70" customFormat="1" ht="23.45" customHeight="1" x14ac:dyDescent="0.2">
      <c r="A313" s="80"/>
      <c r="B313" s="80"/>
      <c r="C313" s="82"/>
      <c r="D313" s="82"/>
      <c r="E313" s="342"/>
      <c r="F313" s="83"/>
      <c r="G313" s="83"/>
      <c r="H313" s="83"/>
      <c r="I313" s="83"/>
    </row>
    <row r="314" spans="1:9" s="70" customFormat="1" ht="23.45" customHeight="1" x14ac:dyDescent="0.2">
      <c r="A314" s="80"/>
      <c r="B314" s="80"/>
      <c r="C314" s="82"/>
      <c r="D314" s="82"/>
      <c r="E314" s="342"/>
      <c r="F314" s="83"/>
      <c r="G314" s="83"/>
      <c r="H314" s="83"/>
      <c r="I314" s="83"/>
    </row>
    <row r="315" spans="1:9" s="70" customFormat="1" ht="23.45" customHeight="1" x14ac:dyDescent="0.2">
      <c r="A315" s="80"/>
      <c r="B315" s="80"/>
      <c r="C315" s="82"/>
      <c r="D315" s="82"/>
      <c r="E315" s="342"/>
      <c r="F315" s="83"/>
      <c r="G315" s="83"/>
      <c r="H315" s="83"/>
      <c r="I315" s="83"/>
    </row>
    <row r="316" spans="1:9" s="70" customFormat="1" ht="23.45" customHeight="1" x14ac:dyDescent="0.2">
      <c r="A316" s="80"/>
      <c r="B316" s="80"/>
      <c r="C316" s="82"/>
      <c r="D316" s="82"/>
      <c r="E316" s="342"/>
      <c r="F316" s="83"/>
      <c r="G316" s="83"/>
      <c r="H316" s="83"/>
      <c r="I316" s="83"/>
    </row>
    <row r="317" spans="1:9" s="70" customFormat="1" ht="23.45" customHeight="1" x14ac:dyDescent="0.2">
      <c r="A317" s="80"/>
      <c r="B317" s="80"/>
      <c r="C317" s="82"/>
      <c r="D317" s="82"/>
      <c r="E317" s="342"/>
      <c r="F317" s="83"/>
      <c r="G317" s="83"/>
      <c r="H317" s="83"/>
      <c r="I317" s="83"/>
    </row>
    <row r="318" spans="1:9" s="70" customFormat="1" ht="23.45" customHeight="1" x14ac:dyDescent="0.2">
      <c r="A318" s="80"/>
      <c r="B318" s="80"/>
      <c r="C318" s="82"/>
      <c r="D318" s="82"/>
      <c r="E318" s="342"/>
      <c r="F318" s="83"/>
      <c r="G318" s="83"/>
      <c r="H318" s="83"/>
      <c r="I318" s="83"/>
    </row>
    <row r="319" spans="1:9" s="70" customFormat="1" ht="23.45" customHeight="1" x14ac:dyDescent="0.2">
      <c r="A319" s="80"/>
      <c r="B319" s="80"/>
      <c r="C319" s="82"/>
      <c r="D319" s="82"/>
      <c r="E319" s="342"/>
      <c r="F319" s="83"/>
      <c r="G319" s="83"/>
      <c r="H319" s="83"/>
      <c r="I319" s="83"/>
    </row>
    <row r="320" spans="1:9" s="70" customFormat="1" ht="23.45" customHeight="1" x14ac:dyDescent="0.2">
      <c r="A320" s="80"/>
      <c r="B320" s="80"/>
      <c r="C320" s="82"/>
      <c r="D320" s="82"/>
      <c r="E320" s="342"/>
      <c r="F320" s="83"/>
      <c r="G320" s="83"/>
      <c r="H320" s="83"/>
      <c r="I320" s="83"/>
    </row>
    <row r="321" spans="1:9" s="70" customFormat="1" ht="23.45" customHeight="1" x14ac:dyDescent="0.2">
      <c r="A321" s="80"/>
      <c r="B321" s="80"/>
      <c r="C321" s="82"/>
      <c r="D321" s="82"/>
      <c r="E321" s="342"/>
      <c r="F321" s="83"/>
      <c r="G321" s="83"/>
      <c r="H321" s="83"/>
      <c r="I321" s="83"/>
    </row>
    <row r="322" spans="1:9" s="70" customFormat="1" ht="23.45" customHeight="1" x14ac:dyDescent="0.2">
      <c r="A322" s="80"/>
      <c r="B322" s="80"/>
      <c r="C322" s="82"/>
      <c r="D322" s="82"/>
      <c r="E322" s="342"/>
      <c r="F322" s="83"/>
      <c r="G322" s="83"/>
      <c r="H322" s="83"/>
      <c r="I322" s="83"/>
    </row>
    <row r="323" spans="1:9" s="70" customFormat="1" ht="23.45" customHeight="1" x14ac:dyDescent="0.2">
      <c r="A323" s="80"/>
      <c r="B323" s="80"/>
      <c r="C323" s="82"/>
      <c r="D323" s="82"/>
      <c r="E323" s="342"/>
      <c r="F323" s="83"/>
      <c r="G323" s="83"/>
      <c r="H323" s="83"/>
      <c r="I323" s="83"/>
    </row>
    <row r="324" spans="1:9" s="70" customFormat="1" ht="23.45" customHeight="1" x14ac:dyDescent="0.2">
      <c r="A324" s="80"/>
      <c r="B324" s="80"/>
      <c r="C324" s="82"/>
      <c r="D324" s="82"/>
      <c r="E324" s="342"/>
      <c r="F324" s="83"/>
      <c r="G324" s="83"/>
      <c r="H324" s="83"/>
      <c r="I324" s="83"/>
    </row>
    <row r="325" spans="1:9" s="70" customFormat="1" ht="23.45" customHeight="1" x14ac:dyDescent="0.2">
      <c r="A325" s="80"/>
      <c r="B325" s="80"/>
      <c r="C325" s="82"/>
      <c r="D325" s="82"/>
      <c r="E325" s="342"/>
      <c r="F325" s="83"/>
      <c r="G325" s="83"/>
      <c r="H325" s="83"/>
      <c r="I325" s="83"/>
    </row>
    <row r="326" spans="1:9" s="70" customFormat="1" ht="23.45" customHeight="1" x14ac:dyDescent="0.2">
      <c r="A326" s="80"/>
      <c r="B326" s="80"/>
      <c r="C326" s="82"/>
      <c r="D326" s="82"/>
      <c r="E326" s="342"/>
      <c r="F326" s="83"/>
      <c r="G326" s="83"/>
      <c r="H326" s="83"/>
      <c r="I326" s="83"/>
    </row>
    <row r="327" spans="1:9" s="70" customFormat="1" ht="23.45" customHeight="1" x14ac:dyDescent="0.2">
      <c r="A327" s="80"/>
      <c r="B327" s="80"/>
      <c r="C327" s="82"/>
      <c r="D327" s="82"/>
      <c r="E327" s="342"/>
      <c r="F327" s="83"/>
      <c r="G327" s="83"/>
      <c r="H327" s="83"/>
      <c r="I327" s="83"/>
    </row>
    <row r="328" spans="1:9" s="70" customFormat="1" ht="23.45" customHeight="1" x14ac:dyDescent="0.2">
      <c r="A328" s="80"/>
      <c r="B328" s="80"/>
      <c r="C328" s="82"/>
      <c r="D328" s="82"/>
      <c r="E328" s="342"/>
      <c r="F328" s="83"/>
      <c r="G328" s="83"/>
      <c r="H328" s="83"/>
      <c r="I328" s="83"/>
    </row>
    <row r="329" spans="1:9" s="70" customFormat="1" ht="23.45" customHeight="1" x14ac:dyDescent="0.2">
      <c r="A329" s="80"/>
      <c r="B329" s="80"/>
      <c r="C329" s="82"/>
      <c r="D329" s="82"/>
      <c r="E329" s="342"/>
      <c r="F329" s="83"/>
      <c r="G329" s="83"/>
      <c r="H329" s="83"/>
      <c r="I329" s="83"/>
    </row>
    <row r="330" spans="1:9" s="70" customFormat="1" ht="23.45" customHeight="1" x14ac:dyDescent="0.2">
      <c r="A330" s="80"/>
      <c r="B330" s="80"/>
      <c r="C330" s="82"/>
      <c r="D330" s="82"/>
      <c r="E330" s="342"/>
      <c r="F330" s="83"/>
      <c r="G330" s="83"/>
      <c r="H330" s="83"/>
      <c r="I330" s="83"/>
    </row>
    <row r="331" spans="1:9" s="70" customFormat="1" ht="23.45" customHeight="1" x14ac:dyDescent="0.2">
      <c r="A331" s="80"/>
      <c r="B331" s="80"/>
      <c r="C331" s="82"/>
      <c r="D331" s="82"/>
      <c r="E331" s="342"/>
      <c r="F331" s="83"/>
      <c r="G331" s="83"/>
      <c r="H331" s="83"/>
      <c r="I331" s="83"/>
    </row>
    <row r="332" spans="1:9" s="70" customFormat="1" ht="23.45" customHeight="1" x14ac:dyDescent="0.2">
      <c r="A332" s="80"/>
      <c r="B332" s="80"/>
      <c r="C332" s="82"/>
      <c r="D332" s="82"/>
      <c r="E332" s="342"/>
      <c r="F332" s="83"/>
      <c r="G332" s="83"/>
      <c r="H332" s="83"/>
      <c r="I332" s="83"/>
    </row>
    <row r="333" spans="1:9" s="70" customFormat="1" ht="23.45" customHeight="1" x14ac:dyDescent="0.2">
      <c r="A333" s="80"/>
      <c r="B333" s="80"/>
      <c r="C333" s="82"/>
      <c r="D333" s="82"/>
      <c r="E333" s="342"/>
      <c r="F333" s="83"/>
      <c r="G333" s="83"/>
      <c r="H333" s="83"/>
      <c r="I333" s="83"/>
    </row>
    <row r="334" spans="1:9" s="70" customFormat="1" ht="23.45" customHeight="1" x14ac:dyDescent="0.2">
      <c r="A334" s="80"/>
      <c r="B334" s="80"/>
      <c r="C334" s="82"/>
      <c r="D334" s="82"/>
      <c r="E334" s="342"/>
      <c r="F334" s="83"/>
      <c r="G334" s="83"/>
      <c r="H334" s="83"/>
      <c r="I334" s="83"/>
    </row>
    <row r="335" spans="1:9" s="70" customFormat="1" ht="23.45" customHeight="1" x14ac:dyDescent="0.2">
      <c r="A335" s="80"/>
      <c r="B335" s="80"/>
      <c r="C335" s="82"/>
      <c r="D335" s="82"/>
      <c r="E335" s="342"/>
      <c r="F335" s="83"/>
      <c r="G335" s="83"/>
      <c r="H335" s="83"/>
      <c r="I335" s="83"/>
    </row>
    <row r="336" spans="1:9" s="70" customFormat="1" ht="23.45" customHeight="1" x14ac:dyDescent="0.2">
      <c r="A336" s="80"/>
      <c r="B336" s="80"/>
      <c r="C336" s="82"/>
      <c r="D336" s="82"/>
      <c r="E336" s="342"/>
      <c r="F336" s="83"/>
      <c r="G336" s="83"/>
      <c r="H336" s="83"/>
      <c r="I336" s="83"/>
    </row>
    <row r="337" spans="1:9" s="70" customFormat="1" ht="23.45" customHeight="1" x14ac:dyDescent="0.2">
      <c r="A337" s="80"/>
      <c r="B337" s="80"/>
      <c r="C337" s="82"/>
      <c r="D337" s="82"/>
      <c r="E337" s="342"/>
      <c r="F337" s="83"/>
      <c r="G337" s="83"/>
      <c r="H337" s="83"/>
      <c r="I337" s="83"/>
    </row>
    <row r="338" spans="1:9" s="70" customFormat="1" ht="23.45" customHeight="1" x14ac:dyDescent="0.2">
      <c r="A338" s="80"/>
      <c r="B338" s="80"/>
      <c r="C338" s="82"/>
      <c r="D338" s="82"/>
      <c r="E338" s="342"/>
      <c r="F338" s="83"/>
      <c r="G338" s="83"/>
      <c r="H338" s="83"/>
      <c r="I338" s="83"/>
    </row>
    <row r="339" spans="1:9" s="70" customFormat="1" ht="23.45" customHeight="1" x14ac:dyDescent="0.2">
      <c r="A339" s="80"/>
      <c r="B339" s="80"/>
      <c r="C339" s="82"/>
      <c r="D339" s="82"/>
      <c r="E339" s="342"/>
      <c r="F339" s="83"/>
      <c r="G339" s="83"/>
      <c r="H339" s="83"/>
      <c r="I339" s="83"/>
    </row>
    <row r="340" spans="1:9" s="70" customFormat="1" ht="23.45" customHeight="1" x14ac:dyDescent="0.2">
      <c r="A340" s="80"/>
      <c r="B340" s="80"/>
      <c r="C340" s="82"/>
      <c r="D340" s="82"/>
      <c r="E340" s="342"/>
      <c r="F340" s="83"/>
      <c r="G340" s="83"/>
      <c r="H340" s="83"/>
      <c r="I340" s="83"/>
    </row>
    <row r="341" spans="1:9" s="70" customFormat="1" ht="23.45" customHeight="1" x14ac:dyDescent="0.2">
      <c r="A341" s="80"/>
      <c r="B341" s="80"/>
      <c r="C341" s="82"/>
      <c r="D341" s="82"/>
      <c r="E341" s="342"/>
      <c r="F341" s="83"/>
      <c r="G341" s="83"/>
      <c r="H341" s="83"/>
      <c r="I341" s="83"/>
    </row>
    <row r="342" spans="1:9" s="70" customFormat="1" ht="23.45" customHeight="1" x14ac:dyDescent="0.2">
      <c r="A342" s="80"/>
      <c r="B342" s="80"/>
      <c r="C342" s="82"/>
      <c r="D342" s="82"/>
      <c r="E342" s="342"/>
      <c r="F342" s="83"/>
      <c r="G342" s="83"/>
      <c r="H342" s="83"/>
      <c r="I342" s="83"/>
    </row>
    <row r="343" spans="1:9" s="70" customFormat="1" ht="23.45" customHeight="1" x14ac:dyDescent="0.2">
      <c r="A343" s="80"/>
      <c r="B343" s="80"/>
      <c r="C343" s="82"/>
      <c r="D343" s="82"/>
      <c r="E343" s="342"/>
      <c r="F343" s="83"/>
      <c r="G343" s="83"/>
      <c r="H343" s="83"/>
      <c r="I343" s="83"/>
    </row>
    <row r="344" spans="1:9" s="70" customFormat="1" ht="23.45" customHeight="1" x14ac:dyDescent="0.2">
      <c r="A344" s="80"/>
      <c r="B344" s="80"/>
      <c r="C344" s="82"/>
      <c r="D344" s="82"/>
      <c r="E344" s="342"/>
      <c r="F344" s="83"/>
      <c r="G344" s="83"/>
      <c r="H344" s="83"/>
      <c r="I344" s="83"/>
    </row>
    <row r="345" spans="1:9" s="70" customFormat="1" ht="23.45" customHeight="1" x14ac:dyDescent="0.2">
      <c r="A345" s="80"/>
      <c r="B345" s="80"/>
      <c r="C345" s="82"/>
      <c r="D345" s="82"/>
      <c r="E345" s="342"/>
      <c r="F345" s="83"/>
      <c r="G345" s="83"/>
      <c r="H345" s="83"/>
      <c r="I345" s="83"/>
    </row>
    <row r="346" spans="1:9" s="70" customFormat="1" ht="23.45" customHeight="1" x14ac:dyDescent="0.2">
      <c r="A346" s="80"/>
      <c r="B346" s="80"/>
      <c r="C346" s="82"/>
      <c r="D346" s="82"/>
      <c r="E346" s="342"/>
      <c r="F346" s="83"/>
      <c r="G346" s="83"/>
      <c r="H346" s="83"/>
      <c r="I346" s="83"/>
    </row>
    <row r="347" spans="1:9" s="70" customFormat="1" ht="23.45" customHeight="1" x14ac:dyDescent="0.2">
      <c r="A347" s="80"/>
      <c r="B347" s="80"/>
      <c r="C347" s="82"/>
      <c r="D347" s="82"/>
      <c r="E347" s="342"/>
      <c r="F347" s="83"/>
      <c r="G347" s="83"/>
      <c r="H347" s="83"/>
      <c r="I347" s="83"/>
    </row>
    <row r="348" spans="1:9" s="70" customFormat="1" ht="23.45" customHeight="1" x14ac:dyDescent="0.2">
      <c r="A348" s="80"/>
      <c r="B348" s="80"/>
      <c r="C348" s="82"/>
      <c r="D348" s="82"/>
      <c r="E348" s="342"/>
      <c r="F348" s="83"/>
      <c r="G348" s="83"/>
      <c r="H348" s="83"/>
      <c r="I348" s="83"/>
    </row>
    <row r="349" spans="1:9" s="70" customFormat="1" ht="23.45" customHeight="1" x14ac:dyDescent="0.2">
      <c r="A349" s="80"/>
      <c r="B349" s="80"/>
      <c r="C349" s="82"/>
      <c r="D349" s="82"/>
      <c r="E349" s="342"/>
      <c r="F349" s="83"/>
      <c r="G349" s="83"/>
      <c r="H349" s="83"/>
      <c r="I349" s="83"/>
    </row>
    <row r="350" spans="1:9" s="70" customFormat="1" ht="23.45" customHeight="1" x14ac:dyDescent="0.2">
      <c r="A350" s="80"/>
      <c r="B350" s="80"/>
      <c r="C350" s="82"/>
      <c r="D350" s="82"/>
      <c r="E350" s="342"/>
      <c r="F350" s="83"/>
      <c r="G350" s="83"/>
      <c r="H350" s="83"/>
      <c r="I350" s="83"/>
    </row>
    <row r="351" spans="1:9" s="70" customFormat="1" ht="23.45" customHeight="1" x14ac:dyDescent="0.2">
      <c r="A351" s="80"/>
      <c r="B351" s="80"/>
      <c r="C351" s="82"/>
      <c r="D351" s="82"/>
      <c r="E351" s="342"/>
      <c r="F351" s="83"/>
      <c r="G351" s="83"/>
      <c r="H351" s="83"/>
      <c r="I351" s="83"/>
    </row>
    <row r="352" spans="1:9" s="70" customFormat="1" ht="23.45" customHeight="1" x14ac:dyDescent="0.2">
      <c r="A352" s="80"/>
      <c r="B352" s="80"/>
      <c r="C352" s="82"/>
      <c r="D352" s="82"/>
      <c r="E352" s="342"/>
      <c r="F352" s="83"/>
      <c r="G352" s="83"/>
      <c r="H352" s="83"/>
      <c r="I352" s="83"/>
    </row>
    <row r="353" spans="1:9" s="70" customFormat="1" ht="23.45" customHeight="1" x14ac:dyDescent="0.2">
      <c r="A353" s="80"/>
      <c r="B353" s="80"/>
      <c r="C353" s="82"/>
      <c r="D353" s="82"/>
      <c r="E353" s="342"/>
      <c r="F353" s="83"/>
      <c r="G353" s="83"/>
      <c r="H353" s="83"/>
      <c r="I353" s="83"/>
    </row>
    <row r="354" spans="1:9" s="70" customFormat="1" ht="23.45" customHeight="1" x14ac:dyDescent="0.2">
      <c r="A354" s="80"/>
      <c r="B354" s="80"/>
      <c r="C354" s="82"/>
      <c r="D354" s="82"/>
      <c r="E354" s="342"/>
      <c r="F354" s="83"/>
      <c r="G354" s="83"/>
      <c r="H354" s="83"/>
      <c r="I354" s="83"/>
    </row>
    <row r="355" spans="1:9" s="70" customFormat="1" ht="23.45" customHeight="1" x14ac:dyDescent="0.2">
      <c r="A355" s="80"/>
      <c r="B355" s="80"/>
      <c r="C355" s="82"/>
      <c r="D355" s="82"/>
      <c r="E355" s="342"/>
      <c r="F355" s="83"/>
      <c r="G355" s="83"/>
      <c r="H355" s="83"/>
      <c r="I355" s="83"/>
    </row>
    <row r="356" spans="1:9" s="70" customFormat="1" ht="23.45" customHeight="1" x14ac:dyDescent="0.2">
      <c r="A356" s="80"/>
      <c r="B356" s="80"/>
      <c r="C356" s="82"/>
      <c r="D356" s="82"/>
      <c r="E356" s="342"/>
      <c r="F356" s="83"/>
      <c r="G356" s="83"/>
      <c r="H356" s="83"/>
      <c r="I356" s="83"/>
    </row>
    <row r="357" spans="1:9" s="70" customFormat="1" ht="23.45" customHeight="1" x14ac:dyDescent="0.2">
      <c r="A357" s="80"/>
      <c r="B357" s="80"/>
      <c r="C357" s="82"/>
      <c r="D357" s="82"/>
      <c r="E357" s="342"/>
      <c r="F357" s="83"/>
      <c r="G357" s="83"/>
      <c r="H357" s="83"/>
      <c r="I357" s="83"/>
    </row>
    <row r="358" spans="1:9" s="70" customFormat="1" ht="23.45" customHeight="1" x14ac:dyDescent="0.2">
      <c r="A358" s="80"/>
      <c r="B358" s="80"/>
      <c r="C358" s="82"/>
      <c r="D358" s="82"/>
      <c r="E358" s="342"/>
      <c r="F358" s="83"/>
      <c r="G358" s="83"/>
      <c r="H358" s="83"/>
      <c r="I358" s="83"/>
    </row>
    <row r="359" spans="1:9" s="70" customFormat="1" ht="23.45" customHeight="1" x14ac:dyDescent="0.2">
      <c r="A359" s="80"/>
      <c r="B359" s="80"/>
      <c r="C359" s="82"/>
      <c r="D359" s="82"/>
      <c r="E359" s="342"/>
      <c r="F359" s="83"/>
      <c r="G359" s="83"/>
      <c r="H359" s="83"/>
      <c r="I359" s="83"/>
    </row>
    <row r="360" spans="1:9" s="70" customFormat="1" ht="23.45" customHeight="1" x14ac:dyDescent="0.2">
      <c r="A360" s="80"/>
      <c r="B360" s="80"/>
      <c r="C360" s="82"/>
      <c r="D360" s="82"/>
      <c r="E360" s="342"/>
      <c r="F360" s="83"/>
      <c r="G360" s="83"/>
      <c r="H360" s="83"/>
      <c r="I360" s="83"/>
    </row>
    <row r="361" spans="1:9" s="70" customFormat="1" ht="23.45" customHeight="1" x14ac:dyDescent="0.2">
      <c r="A361" s="80"/>
      <c r="B361" s="80"/>
      <c r="C361" s="82"/>
      <c r="D361" s="82"/>
      <c r="E361" s="342"/>
      <c r="F361" s="83"/>
      <c r="G361" s="83"/>
      <c r="H361" s="83"/>
      <c r="I361" s="83"/>
    </row>
    <row r="362" spans="1:9" s="70" customFormat="1" ht="23.45" customHeight="1" x14ac:dyDescent="0.2">
      <c r="A362" s="80"/>
      <c r="B362" s="80"/>
      <c r="C362" s="82"/>
      <c r="D362" s="82"/>
      <c r="E362" s="342"/>
      <c r="F362" s="83"/>
      <c r="G362" s="83"/>
      <c r="H362" s="83"/>
      <c r="I362" s="83"/>
    </row>
    <row r="363" spans="1:9" s="70" customFormat="1" ht="23.45" customHeight="1" x14ac:dyDescent="0.2">
      <c r="A363" s="80"/>
      <c r="B363" s="80"/>
      <c r="C363" s="82"/>
      <c r="D363" s="82"/>
      <c r="E363" s="342"/>
      <c r="F363" s="83"/>
      <c r="G363" s="83"/>
      <c r="H363" s="83"/>
      <c r="I363" s="83"/>
    </row>
    <row r="364" spans="1:9" s="70" customFormat="1" ht="23.45" customHeight="1" x14ac:dyDescent="0.2">
      <c r="A364" s="80"/>
      <c r="B364" s="80"/>
      <c r="C364" s="82"/>
      <c r="D364" s="82"/>
      <c r="E364" s="342"/>
      <c r="F364" s="83"/>
      <c r="G364" s="83"/>
      <c r="H364" s="83"/>
      <c r="I364" s="83"/>
    </row>
    <row r="365" spans="1:9" s="70" customFormat="1" ht="23.45" customHeight="1" x14ac:dyDescent="0.2">
      <c r="A365" s="80"/>
      <c r="B365" s="80"/>
      <c r="C365" s="82"/>
      <c r="D365" s="82"/>
      <c r="E365" s="342"/>
      <c r="F365" s="83"/>
      <c r="G365" s="83"/>
      <c r="H365" s="83"/>
      <c r="I365" s="83"/>
    </row>
    <row r="366" spans="1:9" s="70" customFormat="1" ht="23.45" customHeight="1" x14ac:dyDescent="0.2">
      <c r="A366" s="80"/>
      <c r="B366" s="80"/>
      <c r="C366" s="82"/>
      <c r="D366" s="82"/>
      <c r="E366" s="342"/>
      <c r="F366" s="83"/>
      <c r="G366" s="83"/>
      <c r="H366" s="83"/>
      <c r="I366" s="83"/>
    </row>
    <row r="367" spans="1:9" s="70" customFormat="1" ht="23.45" customHeight="1" x14ac:dyDescent="0.2">
      <c r="A367" s="80"/>
      <c r="B367" s="80"/>
      <c r="C367" s="82"/>
      <c r="D367" s="82"/>
      <c r="E367" s="342"/>
      <c r="F367" s="83"/>
      <c r="G367" s="83"/>
      <c r="H367" s="83"/>
      <c r="I367" s="83"/>
    </row>
    <row r="368" spans="1:9" s="70" customFormat="1" ht="23.45" customHeight="1" x14ac:dyDescent="0.2">
      <c r="A368" s="80"/>
      <c r="B368" s="80"/>
      <c r="C368" s="82"/>
      <c r="D368" s="82"/>
      <c r="E368" s="342"/>
      <c r="F368" s="83"/>
      <c r="G368" s="83"/>
      <c r="H368" s="83"/>
      <c r="I368" s="83"/>
    </row>
    <row r="369" spans="1:9" s="70" customFormat="1" ht="23.45" customHeight="1" x14ac:dyDescent="0.2">
      <c r="A369" s="80"/>
      <c r="B369" s="80"/>
      <c r="C369" s="82"/>
      <c r="D369" s="82"/>
      <c r="E369" s="342"/>
      <c r="F369" s="83"/>
      <c r="G369" s="83"/>
      <c r="H369" s="83"/>
      <c r="I369" s="83"/>
    </row>
    <row r="370" spans="1:9" s="70" customFormat="1" ht="23.45" customHeight="1" x14ac:dyDescent="0.2">
      <c r="A370" s="80"/>
      <c r="B370" s="80"/>
      <c r="C370" s="82"/>
      <c r="D370" s="82"/>
      <c r="E370" s="342"/>
      <c r="F370" s="83"/>
      <c r="G370" s="83"/>
      <c r="H370" s="83"/>
      <c r="I370" s="83"/>
    </row>
    <row r="371" spans="1:9" s="70" customFormat="1" ht="23.45" customHeight="1" x14ac:dyDescent="0.2">
      <c r="A371" s="80"/>
      <c r="B371" s="80"/>
      <c r="C371" s="82"/>
      <c r="D371" s="82"/>
      <c r="E371" s="342"/>
      <c r="F371" s="83"/>
      <c r="G371" s="83"/>
      <c r="H371" s="83"/>
      <c r="I371" s="83"/>
    </row>
    <row r="372" spans="1:9" s="70" customFormat="1" ht="23.45" customHeight="1" x14ac:dyDescent="0.2">
      <c r="A372" s="80"/>
      <c r="B372" s="80"/>
      <c r="C372" s="82"/>
      <c r="D372" s="82"/>
      <c r="E372" s="342"/>
      <c r="F372" s="83"/>
      <c r="G372" s="83"/>
      <c r="H372" s="83"/>
      <c r="I372" s="83"/>
    </row>
    <row r="373" spans="1:9" s="70" customFormat="1" ht="23.45" customHeight="1" x14ac:dyDescent="0.2">
      <c r="A373" s="80"/>
      <c r="B373" s="80"/>
      <c r="C373" s="82"/>
      <c r="D373" s="82"/>
      <c r="E373" s="342"/>
      <c r="F373" s="83"/>
      <c r="G373" s="83"/>
      <c r="H373" s="83"/>
      <c r="I373" s="83"/>
    </row>
    <row r="374" spans="1:9" s="70" customFormat="1" ht="23.45" customHeight="1" x14ac:dyDescent="0.2">
      <c r="A374" s="80"/>
      <c r="B374" s="80"/>
      <c r="C374" s="82"/>
      <c r="D374" s="82"/>
      <c r="E374" s="342"/>
      <c r="F374" s="83"/>
      <c r="G374" s="83"/>
      <c r="H374" s="83"/>
      <c r="I374" s="83"/>
    </row>
    <row r="375" spans="1:9" s="70" customFormat="1" ht="23.45" customHeight="1" x14ac:dyDescent="0.2">
      <c r="A375" s="80"/>
      <c r="B375" s="80"/>
      <c r="C375" s="82"/>
      <c r="D375" s="82"/>
      <c r="E375" s="342"/>
      <c r="F375" s="83"/>
      <c r="G375" s="83"/>
      <c r="H375" s="83"/>
      <c r="I375" s="83"/>
    </row>
    <row r="376" spans="1:9" s="70" customFormat="1" ht="23.45" customHeight="1" x14ac:dyDescent="0.2">
      <c r="A376" s="80"/>
      <c r="B376" s="80"/>
      <c r="C376" s="82"/>
      <c r="D376" s="82"/>
      <c r="E376" s="342"/>
      <c r="F376" s="83"/>
      <c r="G376" s="83"/>
      <c r="H376" s="83"/>
      <c r="I376" s="83"/>
    </row>
    <row r="377" spans="1:9" s="70" customFormat="1" ht="23.45" customHeight="1" x14ac:dyDescent="0.2">
      <c r="A377" s="80"/>
      <c r="B377" s="80"/>
      <c r="C377" s="82"/>
      <c r="D377" s="82"/>
      <c r="E377" s="342"/>
      <c r="F377" s="83"/>
      <c r="G377" s="83"/>
      <c r="H377" s="83"/>
      <c r="I377" s="83"/>
    </row>
    <row r="378" spans="1:9" s="70" customFormat="1" ht="23.45" customHeight="1" x14ac:dyDescent="0.2">
      <c r="A378" s="80"/>
      <c r="B378" s="80"/>
      <c r="C378" s="82"/>
      <c r="D378" s="82"/>
      <c r="E378" s="342"/>
      <c r="F378" s="83"/>
      <c r="G378" s="83"/>
      <c r="H378" s="83"/>
      <c r="I378" s="83"/>
    </row>
    <row r="379" spans="1:9" s="70" customFormat="1" ht="23.45" customHeight="1" x14ac:dyDescent="0.2">
      <c r="A379" s="80"/>
      <c r="B379" s="80"/>
      <c r="C379" s="82"/>
      <c r="D379" s="82"/>
      <c r="E379" s="342"/>
      <c r="F379" s="83"/>
      <c r="G379" s="83"/>
      <c r="H379" s="83"/>
      <c r="I379" s="83"/>
    </row>
    <row r="380" spans="1:9" s="70" customFormat="1" ht="23.45" customHeight="1" x14ac:dyDescent="0.2">
      <c r="A380" s="80"/>
      <c r="B380" s="80"/>
      <c r="C380" s="82"/>
      <c r="D380" s="82"/>
      <c r="E380" s="342"/>
      <c r="F380" s="83"/>
      <c r="G380" s="83"/>
      <c r="H380" s="83"/>
      <c r="I380" s="83"/>
    </row>
    <row r="381" spans="1:9" s="70" customFormat="1" ht="23.45" customHeight="1" x14ac:dyDescent="0.2">
      <c r="A381" s="80"/>
      <c r="B381" s="80"/>
      <c r="C381" s="82"/>
      <c r="D381" s="82"/>
      <c r="E381" s="342"/>
      <c r="F381" s="83"/>
      <c r="G381" s="83"/>
      <c r="H381" s="83"/>
      <c r="I381" s="83"/>
    </row>
    <row r="382" spans="1:9" s="70" customFormat="1" ht="23.45" customHeight="1" x14ac:dyDescent="0.2">
      <c r="A382" s="80"/>
      <c r="B382" s="80"/>
      <c r="C382" s="82"/>
      <c r="D382" s="82"/>
      <c r="E382" s="342"/>
      <c r="F382" s="83"/>
      <c r="G382" s="83"/>
      <c r="H382" s="83"/>
      <c r="I382" s="83"/>
    </row>
    <row r="383" spans="1:9" s="70" customFormat="1" ht="23.45" customHeight="1" x14ac:dyDescent="0.2">
      <c r="A383" s="80"/>
      <c r="B383" s="80"/>
      <c r="C383" s="82"/>
      <c r="D383" s="82"/>
      <c r="E383" s="342"/>
      <c r="F383" s="83"/>
      <c r="G383" s="83"/>
      <c r="H383" s="83"/>
      <c r="I383" s="83"/>
    </row>
    <row r="384" spans="1:9" s="70" customFormat="1" ht="23.45" customHeight="1" x14ac:dyDescent="0.2">
      <c r="A384" s="80"/>
      <c r="B384" s="80"/>
      <c r="C384" s="82"/>
      <c r="D384" s="82"/>
      <c r="E384" s="342"/>
      <c r="F384" s="83"/>
      <c r="G384" s="83"/>
      <c r="H384" s="83"/>
      <c r="I384" s="83"/>
    </row>
    <row r="385" spans="1:9" s="70" customFormat="1" ht="23.45" customHeight="1" x14ac:dyDescent="0.2">
      <c r="A385" s="80"/>
      <c r="B385" s="80"/>
      <c r="C385" s="82"/>
      <c r="D385" s="82"/>
      <c r="E385" s="342"/>
      <c r="F385" s="83"/>
      <c r="G385" s="83"/>
      <c r="H385" s="83"/>
      <c r="I385" s="83"/>
    </row>
    <row r="386" spans="1:9" s="70" customFormat="1" ht="23.45" customHeight="1" x14ac:dyDescent="0.2">
      <c r="A386" s="80"/>
      <c r="B386" s="80"/>
      <c r="C386" s="82"/>
      <c r="D386" s="82"/>
      <c r="E386" s="342"/>
      <c r="F386" s="83"/>
      <c r="G386" s="83"/>
      <c r="H386" s="83"/>
      <c r="I386" s="83"/>
    </row>
    <row r="387" spans="1:9" s="70" customFormat="1" ht="23.45" customHeight="1" x14ac:dyDescent="0.2">
      <c r="A387" s="80"/>
      <c r="B387" s="80"/>
      <c r="C387" s="82"/>
      <c r="D387" s="82"/>
      <c r="E387" s="342"/>
      <c r="F387" s="83"/>
      <c r="G387" s="83"/>
      <c r="H387" s="83"/>
      <c r="I387" s="83"/>
    </row>
    <row r="388" spans="1:9" s="70" customFormat="1" ht="23.45" customHeight="1" x14ac:dyDescent="0.2">
      <c r="A388" s="80"/>
      <c r="B388" s="80"/>
      <c r="C388" s="82"/>
      <c r="D388" s="82"/>
      <c r="E388" s="342"/>
      <c r="F388" s="83"/>
      <c r="G388" s="83"/>
      <c r="H388" s="83"/>
      <c r="I388" s="83"/>
    </row>
    <row r="389" spans="1:9" s="70" customFormat="1" ht="23.45" customHeight="1" x14ac:dyDescent="0.2">
      <c r="A389" s="80"/>
      <c r="B389" s="80"/>
      <c r="C389" s="82"/>
      <c r="D389" s="82"/>
      <c r="E389" s="342"/>
      <c r="F389" s="83"/>
      <c r="G389" s="83"/>
      <c r="H389" s="83"/>
      <c r="I389" s="83"/>
    </row>
    <row r="390" spans="1:9" s="70" customFormat="1" ht="23.45" customHeight="1" x14ac:dyDescent="0.2">
      <c r="A390" s="80"/>
      <c r="B390" s="80"/>
      <c r="C390" s="82"/>
      <c r="D390" s="82"/>
      <c r="E390" s="342"/>
      <c r="F390" s="83"/>
      <c r="G390" s="83"/>
      <c r="H390" s="83"/>
      <c r="I390" s="83"/>
    </row>
    <row r="391" spans="1:9" s="70" customFormat="1" ht="23.45" customHeight="1" x14ac:dyDescent="0.2">
      <c r="A391" s="80"/>
      <c r="B391" s="80"/>
      <c r="C391" s="82"/>
      <c r="D391" s="82"/>
      <c r="E391" s="342"/>
      <c r="F391" s="83"/>
      <c r="G391" s="83"/>
      <c r="H391" s="83"/>
      <c r="I391" s="83"/>
    </row>
    <row r="392" spans="1:9" s="70" customFormat="1" ht="23.45" customHeight="1" x14ac:dyDescent="0.2">
      <c r="A392" s="80"/>
      <c r="B392" s="80"/>
      <c r="C392" s="82"/>
      <c r="D392" s="82"/>
      <c r="E392" s="342"/>
      <c r="F392" s="83"/>
      <c r="G392" s="83"/>
      <c r="H392" s="83"/>
      <c r="I392" s="83"/>
    </row>
    <row r="393" spans="1:9" s="70" customFormat="1" ht="23.45" customHeight="1" x14ac:dyDescent="0.2">
      <c r="A393" s="80"/>
      <c r="B393" s="80"/>
      <c r="C393" s="82"/>
      <c r="D393" s="82"/>
      <c r="E393" s="342"/>
      <c r="F393" s="83"/>
      <c r="G393" s="83"/>
      <c r="H393" s="83"/>
      <c r="I393" s="83"/>
    </row>
    <row r="394" spans="1:9" s="70" customFormat="1" ht="23.45" customHeight="1" x14ac:dyDescent="0.2">
      <c r="A394" s="80"/>
      <c r="B394" s="80"/>
      <c r="C394" s="82"/>
      <c r="D394" s="82"/>
      <c r="E394" s="342"/>
      <c r="F394" s="83"/>
      <c r="G394" s="83"/>
      <c r="H394" s="83"/>
      <c r="I394" s="83"/>
    </row>
    <row r="395" spans="1:9" s="70" customFormat="1" ht="23.45" customHeight="1" x14ac:dyDescent="0.2">
      <c r="A395" s="80"/>
      <c r="B395" s="80"/>
      <c r="C395" s="82"/>
      <c r="D395" s="82"/>
      <c r="E395" s="342"/>
      <c r="F395" s="83"/>
      <c r="G395" s="83"/>
      <c r="H395" s="83"/>
      <c r="I395" s="83"/>
    </row>
    <row r="396" spans="1:9" s="70" customFormat="1" ht="23.45" customHeight="1" x14ac:dyDescent="0.2">
      <c r="A396" s="80"/>
      <c r="B396" s="80"/>
      <c r="C396" s="82"/>
      <c r="D396" s="82"/>
      <c r="E396" s="342"/>
      <c r="F396" s="83"/>
      <c r="G396" s="83"/>
      <c r="H396" s="83"/>
      <c r="I396" s="83"/>
    </row>
    <row r="397" spans="1:9" s="70" customFormat="1" ht="23.45" customHeight="1" x14ac:dyDescent="0.2">
      <c r="A397" s="80"/>
      <c r="B397" s="80"/>
      <c r="C397" s="82"/>
      <c r="D397" s="82"/>
      <c r="E397" s="342"/>
      <c r="F397" s="83"/>
      <c r="G397" s="83"/>
      <c r="H397" s="83"/>
      <c r="I397" s="83"/>
    </row>
    <row r="398" spans="1:9" s="70" customFormat="1" ht="23.45" customHeight="1" x14ac:dyDescent="0.2">
      <c r="A398" s="80"/>
      <c r="B398" s="80"/>
      <c r="C398" s="82"/>
      <c r="D398" s="82"/>
      <c r="E398" s="342"/>
      <c r="F398" s="83"/>
      <c r="G398" s="83"/>
      <c r="H398" s="83"/>
      <c r="I398" s="83"/>
    </row>
    <row r="399" spans="1:9" s="70" customFormat="1" ht="23.45" customHeight="1" x14ac:dyDescent="0.2">
      <c r="A399" s="80"/>
      <c r="B399" s="80"/>
      <c r="C399" s="82"/>
      <c r="D399" s="82"/>
      <c r="E399" s="342"/>
      <c r="F399" s="83"/>
      <c r="G399" s="83"/>
      <c r="H399" s="83"/>
      <c r="I399" s="83"/>
    </row>
    <row r="400" spans="1:9" s="70" customFormat="1" ht="23.45" customHeight="1" x14ac:dyDescent="0.2">
      <c r="A400" s="80"/>
      <c r="B400" s="80"/>
      <c r="C400" s="82"/>
      <c r="D400" s="82"/>
      <c r="E400" s="342"/>
      <c r="F400" s="83"/>
      <c r="G400" s="83"/>
      <c r="H400" s="83"/>
      <c r="I400" s="83"/>
    </row>
    <row r="401" spans="1:9" s="70" customFormat="1" ht="23.45" customHeight="1" x14ac:dyDescent="0.2">
      <c r="A401" s="80"/>
      <c r="B401" s="80"/>
      <c r="C401" s="82"/>
      <c r="D401" s="82"/>
      <c r="E401" s="342"/>
      <c r="F401" s="83"/>
      <c r="G401" s="83"/>
      <c r="H401" s="83"/>
      <c r="I401" s="83"/>
    </row>
    <row r="402" spans="1:9" s="70" customFormat="1" ht="23.45" customHeight="1" x14ac:dyDescent="0.2">
      <c r="A402" s="80"/>
      <c r="B402" s="80"/>
      <c r="C402" s="82"/>
      <c r="D402" s="82"/>
      <c r="E402" s="342"/>
      <c r="F402" s="83"/>
      <c r="G402" s="83"/>
      <c r="H402" s="83"/>
      <c r="I402" s="83"/>
    </row>
    <row r="403" spans="1:9" s="70" customFormat="1" ht="23.45" customHeight="1" x14ac:dyDescent="0.2">
      <c r="A403" s="80"/>
      <c r="B403" s="80"/>
      <c r="C403" s="82"/>
      <c r="D403" s="82"/>
      <c r="E403" s="342"/>
      <c r="F403" s="83"/>
      <c r="G403" s="83"/>
      <c r="H403" s="83"/>
      <c r="I403" s="83"/>
    </row>
    <row r="404" spans="1:9" s="70" customFormat="1" ht="23.45" customHeight="1" x14ac:dyDescent="0.2">
      <c r="A404" s="80"/>
      <c r="B404" s="80"/>
      <c r="C404" s="82"/>
      <c r="D404" s="82"/>
      <c r="E404" s="342"/>
      <c r="F404" s="83"/>
      <c r="G404" s="83"/>
      <c r="H404" s="83"/>
      <c r="I404" s="83"/>
    </row>
    <row r="405" spans="1:9" s="70" customFormat="1" ht="23.45" customHeight="1" x14ac:dyDescent="0.2">
      <c r="A405" s="80"/>
      <c r="B405" s="80"/>
      <c r="C405" s="82"/>
      <c r="D405" s="82"/>
      <c r="E405" s="342"/>
      <c r="F405" s="83"/>
      <c r="G405" s="83"/>
      <c r="H405" s="83"/>
      <c r="I405" s="83"/>
    </row>
    <row r="406" spans="1:9" s="70" customFormat="1" ht="23.45" customHeight="1" x14ac:dyDescent="0.2">
      <c r="A406" s="80"/>
      <c r="B406" s="80"/>
      <c r="C406" s="82"/>
      <c r="D406" s="82"/>
      <c r="E406" s="342"/>
      <c r="F406" s="83"/>
      <c r="G406" s="83"/>
      <c r="H406" s="83"/>
      <c r="I406" s="83"/>
    </row>
    <row r="407" spans="1:9" s="70" customFormat="1" ht="23.45" customHeight="1" x14ac:dyDescent="0.2">
      <c r="A407" s="80"/>
      <c r="B407" s="80"/>
      <c r="C407" s="82"/>
      <c r="D407" s="82"/>
      <c r="E407" s="342"/>
      <c r="F407" s="83"/>
      <c r="G407" s="83"/>
      <c r="H407" s="83"/>
      <c r="I407" s="83"/>
    </row>
    <row r="408" spans="1:9" s="70" customFormat="1" ht="23.45" customHeight="1" x14ac:dyDescent="0.2">
      <c r="A408" s="80"/>
      <c r="B408" s="80"/>
      <c r="C408" s="82"/>
      <c r="D408" s="82"/>
      <c r="E408" s="342"/>
      <c r="F408" s="83"/>
      <c r="G408" s="83"/>
      <c r="H408" s="83"/>
      <c r="I408" s="83"/>
    </row>
    <row r="409" spans="1:9" s="70" customFormat="1" ht="23.45" customHeight="1" x14ac:dyDescent="0.2">
      <c r="A409" s="80"/>
      <c r="B409" s="80"/>
      <c r="C409" s="82"/>
      <c r="D409" s="82"/>
      <c r="E409" s="342"/>
      <c r="F409" s="83"/>
      <c r="G409" s="83"/>
      <c r="H409" s="83"/>
      <c r="I409" s="83"/>
    </row>
    <row r="410" spans="1:9" s="70" customFormat="1" ht="23.45" customHeight="1" x14ac:dyDescent="0.2">
      <c r="A410" s="80"/>
      <c r="B410" s="80"/>
      <c r="C410" s="82"/>
      <c r="D410" s="82"/>
      <c r="E410" s="342"/>
      <c r="F410" s="83"/>
      <c r="G410" s="83"/>
      <c r="H410" s="83"/>
      <c r="I410" s="83"/>
    </row>
    <row r="411" spans="1:9" s="70" customFormat="1" ht="23.45" customHeight="1" x14ac:dyDescent="0.2">
      <c r="A411" s="80"/>
      <c r="B411" s="80"/>
      <c r="C411" s="82"/>
      <c r="D411" s="82"/>
      <c r="E411" s="342"/>
      <c r="F411" s="83"/>
      <c r="G411" s="83"/>
      <c r="H411" s="83"/>
      <c r="I411" s="83"/>
    </row>
    <row r="412" spans="1:9" s="70" customFormat="1" ht="23.45" customHeight="1" x14ac:dyDescent="0.2">
      <c r="A412" s="80"/>
      <c r="B412" s="80"/>
      <c r="C412" s="82"/>
      <c r="D412" s="82"/>
      <c r="E412" s="342"/>
      <c r="F412" s="83"/>
      <c r="G412" s="83"/>
      <c r="H412" s="83"/>
      <c r="I412" s="83"/>
    </row>
    <row r="413" spans="1:9" s="70" customFormat="1" ht="23.45" customHeight="1" x14ac:dyDescent="0.2">
      <c r="A413" s="80"/>
      <c r="B413" s="80"/>
      <c r="C413" s="82"/>
      <c r="D413" s="82"/>
      <c r="E413" s="342"/>
      <c r="F413" s="83"/>
      <c r="G413" s="83"/>
      <c r="H413" s="83"/>
      <c r="I413" s="83"/>
    </row>
    <row r="414" spans="1:9" s="70" customFormat="1" ht="23.45" customHeight="1" x14ac:dyDescent="0.2">
      <c r="A414" s="80"/>
      <c r="B414" s="80"/>
      <c r="C414" s="82"/>
      <c r="D414" s="82"/>
      <c r="E414" s="342"/>
      <c r="F414" s="83"/>
      <c r="G414" s="83"/>
      <c r="H414" s="83"/>
      <c r="I414" s="83"/>
    </row>
    <row r="415" spans="1:9" s="70" customFormat="1" ht="23.45" customHeight="1" x14ac:dyDescent="0.2">
      <c r="A415" s="80"/>
      <c r="B415" s="80"/>
      <c r="C415" s="82"/>
      <c r="D415" s="82"/>
      <c r="E415" s="342"/>
      <c r="F415" s="83"/>
      <c r="G415" s="83"/>
      <c r="H415" s="83"/>
      <c r="I415" s="83"/>
    </row>
    <row r="416" spans="1:9" s="70" customFormat="1" ht="23.45" customHeight="1" x14ac:dyDescent="0.2">
      <c r="A416" s="80"/>
      <c r="B416" s="80"/>
      <c r="C416" s="82"/>
      <c r="D416" s="82"/>
      <c r="E416" s="342"/>
      <c r="F416" s="83"/>
      <c r="G416" s="83"/>
      <c r="H416" s="83"/>
      <c r="I416" s="83"/>
    </row>
    <row r="417" spans="1:9" s="70" customFormat="1" ht="23.45" customHeight="1" x14ac:dyDescent="0.2">
      <c r="A417" s="80"/>
      <c r="B417" s="80"/>
      <c r="C417" s="82"/>
      <c r="D417" s="82"/>
      <c r="E417" s="342"/>
      <c r="F417" s="83"/>
      <c r="G417" s="83"/>
      <c r="H417" s="83"/>
      <c r="I417" s="83"/>
    </row>
    <row r="418" spans="1:9" s="70" customFormat="1" ht="23.45" customHeight="1" x14ac:dyDescent="0.2">
      <c r="A418" s="80"/>
      <c r="B418" s="80"/>
      <c r="C418" s="82"/>
      <c r="D418" s="82"/>
      <c r="E418" s="342"/>
      <c r="F418" s="83"/>
      <c r="G418" s="83"/>
      <c r="H418" s="83"/>
      <c r="I418" s="83"/>
    </row>
    <row r="419" spans="1:9" s="70" customFormat="1" ht="23.45" customHeight="1" x14ac:dyDescent="0.2">
      <c r="A419" s="80"/>
      <c r="B419" s="80"/>
      <c r="C419" s="82"/>
      <c r="D419" s="82"/>
      <c r="E419" s="342"/>
      <c r="F419" s="83"/>
      <c r="G419" s="83"/>
      <c r="H419" s="83"/>
      <c r="I419" s="83"/>
    </row>
    <row r="420" spans="1:9" s="70" customFormat="1" ht="23.45" customHeight="1" x14ac:dyDescent="0.2">
      <c r="A420" s="80"/>
      <c r="B420" s="80"/>
      <c r="C420" s="82"/>
      <c r="D420" s="82"/>
      <c r="E420" s="342"/>
      <c r="F420" s="83"/>
      <c r="G420" s="83"/>
      <c r="H420" s="83"/>
      <c r="I420" s="83"/>
    </row>
    <row r="421" spans="1:9" s="70" customFormat="1" ht="23.45" customHeight="1" x14ac:dyDescent="0.2">
      <c r="A421" s="80"/>
      <c r="B421" s="80"/>
      <c r="C421" s="82"/>
      <c r="D421" s="82"/>
      <c r="E421" s="342"/>
      <c r="F421" s="83"/>
      <c r="G421" s="83"/>
      <c r="H421" s="83"/>
      <c r="I421" s="83"/>
    </row>
    <row r="422" spans="1:9" s="70" customFormat="1" ht="23.45" customHeight="1" x14ac:dyDescent="0.2">
      <c r="A422" s="80"/>
      <c r="B422" s="80"/>
      <c r="C422" s="82"/>
      <c r="D422" s="82"/>
      <c r="E422" s="342"/>
      <c r="F422" s="83"/>
      <c r="G422" s="83"/>
      <c r="H422" s="83"/>
      <c r="I422" s="83"/>
    </row>
    <row r="423" spans="1:9" s="70" customFormat="1" ht="23.45" customHeight="1" x14ac:dyDescent="0.2">
      <c r="A423" s="80"/>
      <c r="B423" s="80"/>
      <c r="C423" s="82"/>
      <c r="D423" s="82"/>
      <c r="E423" s="342"/>
      <c r="F423" s="83"/>
      <c r="G423" s="83"/>
      <c r="H423" s="83"/>
      <c r="I423" s="83"/>
    </row>
    <row r="424" spans="1:9" s="70" customFormat="1" ht="23.45" customHeight="1" x14ac:dyDescent="0.2">
      <c r="A424" s="80"/>
      <c r="B424" s="80"/>
      <c r="C424" s="82"/>
      <c r="D424" s="82"/>
      <c r="E424" s="342"/>
      <c r="F424" s="83"/>
      <c r="G424" s="83"/>
      <c r="H424" s="83"/>
      <c r="I424" s="83"/>
    </row>
    <row r="425" spans="1:9" s="70" customFormat="1" ht="23.45" customHeight="1" x14ac:dyDescent="0.2">
      <c r="A425" s="80"/>
      <c r="B425" s="80"/>
      <c r="C425" s="82"/>
      <c r="D425" s="82"/>
      <c r="E425" s="342"/>
      <c r="F425" s="83"/>
      <c r="G425" s="83"/>
      <c r="H425" s="83"/>
      <c r="I425" s="83"/>
    </row>
    <row r="426" spans="1:9" s="70" customFormat="1" ht="23.45" customHeight="1" x14ac:dyDescent="0.2">
      <c r="A426" s="80"/>
      <c r="B426" s="80"/>
      <c r="C426" s="82"/>
      <c r="D426" s="82"/>
      <c r="E426" s="342"/>
      <c r="F426" s="83"/>
      <c r="G426" s="83"/>
      <c r="H426" s="83"/>
      <c r="I426" s="83"/>
    </row>
    <row r="427" spans="1:9" s="70" customFormat="1" ht="23.45" customHeight="1" x14ac:dyDescent="0.2">
      <c r="A427" s="80"/>
      <c r="B427" s="80"/>
      <c r="C427" s="82"/>
      <c r="D427" s="82"/>
      <c r="E427" s="342"/>
      <c r="F427" s="83"/>
      <c r="G427" s="83"/>
      <c r="H427" s="83"/>
      <c r="I427" s="83"/>
    </row>
    <row r="428" spans="1:9" s="70" customFormat="1" ht="23.45" customHeight="1" x14ac:dyDescent="0.2">
      <c r="A428" s="80"/>
      <c r="B428" s="80"/>
      <c r="C428" s="82"/>
      <c r="D428" s="82"/>
      <c r="E428" s="342"/>
      <c r="F428" s="83"/>
      <c r="G428" s="83"/>
      <c r="H428" s="83"/>
      <c r="I428" s="83"/>
    </row>
    <row r="429" spans="1:9" s="70" customFormat="1" ht="23.45" customHeight="1" x14ac:dyDescent="0.2">
      <c r="A429" s="80"/>
      <c r="B429" s="80"/>
      <c r="C429" s="82"/>
      <c r="D429" s="82"/>
      <c r="E429" s="342"/>
      <c r="F429" s="83"/>
      <c r="G429" s="83"/>
      <c r="H429" s="83"/>
      <c r="I429" s="83"/>
    </row>
    <row r="430" spans="1:9" s="70" customFormat="1" ht="23.45" customHeight="1" x14ac:dyDescent="0.2">
      <c r="A430" s="80"/>
      <c r="B430" s="80"/>
      <c r="C430" s="82"/>
      <c r="D430" s="82"/>
      <c r="E430" s="342"/>
      <c r="F430" s="83"/>
      <c r="G430" s="83"/>
      <c r="H430" s="83"/>
      <c r="I430" s="83"/>
    </row>
    <row r="431" spans="1:9" s="70" customFormat="1" ht="23.45" customHeight="1" x14ac:dyDescent="0.2">
      <c r="A431" s="80"/>
      <c r="B431" s="80"/>
      <c r="C431" s="82"/>
      <c r="D431" s="82"/>
      <c r="E431" s="342"/>
      <c r="F431" s="83"/>
      <c r="G431" s="83"/>
      <c r="H431" s="83"/>
      <c r="I431" s="83"/>
    </row>
    <row r="432" spans="1:9" s="70" customFormat="1" ht="23.45" customHeight="1" x14ac:dyDescent="0.2">
      <c r="A432" s="80"/>
      <c r="B432" s="80"/>
      <c r="C432" s="82"/>
      <c r="D432" s="82"/>
      <c r="E432" s="342"/>
      <c r="F432" s="83"/>
      <c r="G432" s="83"/>
      <c r="H432" s="83"/>
      <c r="I432" s="83"/>
    </row>
    <row r="433" spans="1:9" s="70" customFormat="1" ht="23.45" customHeight="1" x14ac:dyDescent="0.2">
      <c r="A433" s="80"/>
      <c r="B433" s="80"/>
      <c r="C433" s="82"/>
      <c r="D433" s="82"/>
      <c r="E433" s="342"/>
      <c r="F433" s="83"/>
      <c r="G433" s="83"/>
      <c r="H433" s="83"/>
      <c r="I433" s="83"/>
    </row>
    <row r="434" spans="1:9" s="70" customFormat="1" ht="23.45" customHeight="1" x14ac:dyDescent="0.2">
      <c r="A434" s="80"/>
      <c r="B434" s="80"/>
      <c r="C434" s="82"/>
      <c r="D434" s="82"/>
      <c r="E434" s="342"/>
      <c r="F434" s="83"/>
      <c r="G434" s="83"/>
      <c r="H434" s="83"/>
      <c r="I434" s="83"/>
    </row>
    <row r="435" spans="1:9" s="70" customFormat="1" ht="23.45" customHeight="1" x14ac:dyDescent="0.2">
      <c r="A435" s="80"/>
      <c r="B435" s="80"/>
      <c r="C435" s="82"/>
      <c r="D435" s="82"/>
      <c r="E435" s="342"/>
      <c r="F435" s="83"/>
      <c r="G435" s="83"/>
      <c r="H435" s="83"/>
      <c r="I435" s="83"/>
    </row>
    <row r="436" spans="1:9" s="70" customFormat="1" ht="23.45" customHeight="1" x14ac:dyDescent="0.2">
      <c r="A436" s="80"/>
      <c r="B436" s="80"/>
      <c r="C436" s="82"/>
      <c r="D436" s="82"/>
      <c r="E436" s="342"/>
      <c r="F436" s="83"/>
      <c r="G436" s="83"/>
      <c r="H436" s="83"/>
      <c r="I436" s="83"/>
    </row>
    <row r="437" spans="1:9" s="70" customFormat="1" ht="23.45" customHeight="1" x14ac:dyDescent="0.2">
      <c r="A437" s="80"/>
      <c r="B437" s="80"/>
      <c r="C437" s="82"/>
      <c r="D437" s="82"/>
      <c r="E437" s="342"/>
      <c r="F437" s="83"/>
      <c r="G437" s="83"/>
      <c r="H437" s="83"/>
      <c r="I437" s="83"/>
    </row>
    <row r="438" spans="1:9" s="70" customFormat="1" ht="23.45" customHeight="1" x14ac:dyDescent="0.2">
      <c r="A438" s="80"/>
      <c r="B438" s="80"/>
      <c r="C438" s="82"/>
      <c r="D438" s="82"/>
      <c r="E438" s="342"/>
      <c r="F438" s="83"/>
      <c r="G438" s="83"/>
      <c r="H438" s="83"/>
      <c r="I438" s="83"/>
    </row>
    <row r="439" spans="1:9" s="70" customFormat="1" ht="23.45" customHeight="1" x14ac:dyDescent="0.2">
      <c r="A439" s="80"/>
      <c r="B439" s="80"/>
      <c r="C439" s="82"/>
      <c r="D439" s="82"/>
      <c r="E439" s="342"/>
      <c r="F439" s="83"/>
      <c r="G439" s="83"/>
      <c r="H439" s="83"/>
      <c r="I439" s="83"/>
    </row>
    <row r="440" spans="1:9" s="70" customFormat="1" ht="23.45" customHeight="1" x14ac:dyDescent="0.2">
      <c r="A440" s="80"/>
      <c r="B440" s="80"/>
      <c r="C440" s="82"/>
      <c r="D440" s="82"/>
      <c r="E440" s="342"/>
      <c r="F440" s="83"/>
      <c r="G440" s="83"/>
      <c r="H440" s="83"/>
      <c r="I440" s="83"/>
    </row>
    <row r="441" spans="1:9" s="70" customFormat="1" ht="23.45" customHeight="1" x14ac:dyDescent="0.2">
      <c r="A441" s="80"/>
      <c r="B441" s="80"/>
      <c r="C441" s="82"/>
      <c r="D441" s="82"/>
      <c r="E441" s="342"/>
      <c r="F441" s="83"/>
      <c r="G441" s="83"/>
      <c r="H441" s="83"/>
      <c r="I441" s="83"/>
    </row>
    <row r="442" spans="1:9" s="70" customFormat="1" ht="23.45" customHeight="1" x14ac:dyDescent="0.2">
      <c r="A442" s="80"/>
      <c r="B442" s="80"/>
      <c r="C442" s="82"/>
      <c r="D442" s="82"/>
      <c r="E442" s="342"/>
      <c r="F442" s="83"/>
      <c r="G442" s="83"/>
      <c r="H442" s="83"/>
      <c r="I442" s="83"/>
    </row>
    <row r="443" spans="1:9" s="70" customFormat="1" ht="23.45" customHeight="1" x14ac:dyDescent="0.2">
      <c r="A443" s="80"/>
      <c r="B443" s="80"/>
      <c r="C443" s="82"/>
      <c r="D443" s="82"/>
      <c r="E443" s="342"/>
      <c r="F443" s="83"/>
      <c r="G443" s="83"/>
      <c r="H443" s="83"/>
      <c r="I443" s="83"/>
    </row>
    <row r="444" spans="1:9" s="70" customFormat="1" ht="23.45" customHeight="1" x14ac:dyDescent="0.2">
      <c r="A444" s="80"/>
      <c r="B444" s="80"/>
      <c r="C444" s="82"/>
      <c r="D444" s="82"/>
      <c r="E444" s="342"/>
      <c r="F444" s="83"/>
      <c r="G444" s="83"/>
      <c r="H444" s="83"/>
      <c r="I444" s="83"/>
    </row>
    <row r="445" spans="1:9" s="70" customFormat="1" ht="23.45" customHeight="1" x14ac:dyDescent="0.2">
      <c r="A445" s="80"/>
      <c r="B445" s="80"/>
      <c r="C445" s="82"/>
      <c r="D445" s="82"/>
      <c r="E445" s="342"/>
      <c r="F445" s="83"/>
      <c r="G445" s="83"/>
      <c r="H445" s="83"/>
      <c r="I445" s="83"/>
    </row>
    <row r="446" spans="1:9" s="70" customFormat="1" ht="23.45" customHeight="1" x14ac:dyDescent="0.2">
      <c r="A446" s="80"/>
      <c r="B446" s="80"/>
      <c r="C446" s="82"/>
      <c r="D446" s="82"/>
      <c r="E446" s="342"/>
      <c r="F446" s="83"/>
      <c r="G446" s="83"/>
      <c r="H446" s="83"/>
      <c r="I446" s="83"/>
    </row>
    <row r="447" spans="1:9" s="70" customFormat="1" ht="23.45" customHeight="1" x14ac:dyDescent="0.2">
      <c r="A447" s="80"/>
      <c r="B447" s="80"/>
      <c r="C447" s="82"/>
      <c r="D447" s="82"/>
      <c r="E447" s="342"/>
      <c r="F447" s="83"/>
      <c r="G447" s="83"/>
      <c r="H447" s="83"/>
      <c r="I447" s="83"/>
    </row>
    <row r="448" spans="1:9" s="70" customFormat="1" ht="23.45" customHeight="1" x14ac:dyDescent="0.2">
      <c r="A448" s="80"/>
      <c r="B448" s="80"/>
      <c r="C448" s="82"/>
      <c r="D448" s="82"/>
      <c r="E448" s="342"/>
      <c r="F448" s="83"/>
      <c r="G448" s="83"/>
      <c r="H448" s="83"/>
      <c r="I448" s="83"/>
    </row>
    <row r="449" spans="1:9" s="70" customFormat="1" ht="23.45" customHeight="1" x14ac:dyDescent="0.2">
      <c r="A449" s="80"/>
      <c r="B449" s="80"/>
      <c r="C449" s="82"/>
      <c r="D449" s="82"/>
      <c r="E449" s="342"/>
      <c r="F449" s="83"/>
      <c r="G449" s="83"/>
      <c r="H449" s="83"/>
      <c r="I449" s="83"/>
    </row>
    <row r="450" spans="1:9" s="70" customFormat="1" ht="23.45" customHeight="1" x14ac:dyDescent="0.2">
      <c r="A450" s="80"/>
      <c r="B450" s="80"/>
      <c r="C450" s="82"/>
      <c r="D450" s="82"/>
      <c r="E450" s="342"/>
      <c r="F450" s="83"/>
      <c r="G450" s="83"/>
      <c r="H450" s="83"/>
      <c r="I450" s="83"/>
    </row>
    <row r="451" spans="1:9" s="70" customFormat="1" ht="23.45" customHeight="1" x14ac:dyDescent="0.2">
      <c r="A451" s="80"/>
      <c r="B451" s="80"/>
      <c r="C451" s="82"/>
      <c r="D451" s="82"/>
      <c r="E451" s="342"/>
      <c r="F451" s="83"/>
      <c r="G451" s="83"/>
      <c r="H451" s="83"/>
      <c r="I451" s="83"/>
    </row>
    <row r="452" spans="1:9" s="70" customFormat="1" ht="23.45" customHeight="1" x14ac:dyDescent="0.2">
      <c r="A452" s="80"/>
      <c r="B452" s="80"/>
      <c r="C452" s="82"/>
      <c r="D452" s="82"/>
      <c r="E452" s="342"/>
      <c r="F452" s="83"/>
      <c r="G452" s="83"/>
      <c r="H452" s="83"/>
      <c r="I452" s="83"/>
    </row>
    <row r="453" spans="1:9" s="70" customFormat="1" ht="23.45" customHeight="1" x14ac:dyDescent="0.2">
      <c r="A453" s="80"/>
      <c r="B453" s="80"/>
      <c r="C453" s="82"/>
      <c r="D453" s="82"/>
      <c r="E453" s="342"/>
      <c r="F453" s="83"/>
      <c r="G453" s="83"/>
      <c r="H453" s="83"/>
      <c r="I453" s="83"/>
    </row>
    <row r="454" spans="1:9" s="70" customFormat="1" ht="23.45" customHeight="1" x14ac:dyDescent="0.2">
      <c r="A454" s="80"/>
      <c r="B454" s="80"/>
      <c r="C454" s="82"/>
      <c r="D454" s="82"/>
      <c r="E454" s="342"/>
      <c r="F454" s="83"/>
      <c r="G454" s="83"/>
      <c r="H454" s="83"/>
      <c r="I454" s="83"/>
    </row>
    <row r="455" spans="1:9" s="70" customFormat="1" ht="23.45" customHeight="1" x14ac:dyDescent="0.2">
      <c r="A455" s="80"/>
      <c r="B455" s="80"/>
      <c r="C455" s="82"/>
      <c r="D455" s="82"/>
      <c r="E455" s="342"/>
      <c r="F455" s="83"/>
      <c r="G455" s="83"/>
      <c r="H455" s="83"/>
      <c r="I455" s="83"/>
    </row>
    <row r="456" spans="1:9" s="70" customFormat="1" ht="23.45" customHeight="1" x14ac:dyDescent="0.2">
      <c r="A456" s="80"/>
      <c r="B456" s="80"/>
      <c r="C456" s="82"/>
      <c r="D456" s="82"/>
      <c r="E456" s="342"/>
      <c r="F456" s="83"/>
      <c r="G456" s="83"/>
      <c r="H456" s="83"/>
      <c r="I456" s="83"/>
    </row>
    <row r="457" spans="1:9" s="70" customFormat="1" ht="23.45" customHeight="1" x14ac:dyDescent="0.2">
      <c r="A457" s="80"/>
      <c r="B457" s="80"/>
      <c r="C457" s="82"/>
      <c r="D457" s="82"/>
      <c r="E457" s="342"/>
      <c r="F457" s="83"/>
      <c r="G457" s="83"/>
      <c r="H457" s="83"/>
      <c r="I457" s="83"/>
    </row>
    <row r="458" spans="1:9" s="70" customFormat="1" ht="23.45" customHeight="1" x14ac:dyDescent="0.2">
      <c r="A458" s="80"/>
      <c r="B458" s="80"/>
      <c r="C458" s="82"/>
      <c r="D458" s="82"/>
      <c r="E458" s="342"/>
      <c r="F458" s="83"/>
      <c r="G458" s="83"/>
      <c r="H458" s="83"/>
      <c r="I458" s="83"/>
    </row>
    <row r="459" spans="1:9" s="70" customFormat="1" ht="23.45" customHeight="1" x14ac:dyDescent="0.2">
      <c r="A459" s="80"/>
      <c r="B459" s="80"/>
      <c r="C459" s="82"/>
      <c r="D459" s="82"/>
      <c r="E459" s="342"/>
      <c r="F459" s="83"/>
      <c r="G459" s="83"/>
      <c r="H459" s="83"/>
      <c r="I459" s="83"/>
    </row>
    <row r="460" spans="1:9" s="70" customFormat="1" ht="23.45" customHeight="1" x14ac:dyDescent="0.2">
      <c r="A460" s="80"/>
      <c r="B460" s="80"/>
      <c r="C460" s="82"/>
      <c r="D460" s="82"/>
      <c r="E460" s="342"/>
      <c r="F460" s="83"/>
      <c r="G460" s="83"/>
      <c r="H460" s="83"/>
      <c r="I460" s="83"/>
    </row>
    <row r="461" spans="1:9" s="70" customFormat="1" ht="23.45" customHeight="1" x14ac:dyDescent="0.2">
      <c r="A461" s="80"/>
      <c r="B461" s="80"/>
      <c r="C461" s="82"/>
      <c r="D461" s="82"/>
      <c r="E461" s="342"/>
      <c r="F461" s="83"/>
      <c r="G461" s="83"/>
      <c r="H461" s="83"/>
      <c r="I461" s="83"/>
    </row>
    <row r="462" spans="1:9" s="70" customFormat="1" ht="23.45" customHeight="1" x14ac:dyDescent="0.2">
      <c r="A462" s="80"/>
      <c r="B462" s="80"/>
      <c r="C462" s="82"/>
      <c r="D462" s="82"/>
      <c r="E462" s="342"/>
      <c r="F462" s="83"/>
      <c r="G462" s="83"/>
      <c r="H462" s="83"/>
      <c r="I462" s="83"/>
    </row>
    <row r="463" spans="1:9" s="70" customFormat="1" ht="23.45" customHeight="1" x14ac:dyDescent="0.2">
      <c r="A463" s="80"/>
      <c r="B463" s="80"/>
      <c r="C463" s="82"/>
      <c r="D463" s="82"/>
      <c r="E463" s="342"/>
      <c r="F463" s="83"/>
      <c r="G463" s="83"/>
      <c r="H463" s="83"/>
      <c r="I463" s="83"/>
    </row>
    <row r="464" spans="1:9" s="70" customFormat="1" ht="23.45" customHeight="1" x14ac:dyDescent="0.2">
      <c r="A464" s="80"/>
      <c r="B464" s="80"/>
      <c r="C464" s="82"/>
      <c r="D464" s="82"/>
      <c r="E464" s="342"/>
      <c r="F464" s="83"/>
      <c r="G464" s="83"/>
      <c r="H464" s="83"/>
      <c r="I464" s="83"/>
    </row>
    <row r="465" spans="1:9" s="70" customFormat="1" ht="23.45" customHeight="1" x14ac:dyDescent="0.2">
      <c r="A465" s="80"/>
      <c r="B465" s="80"/>
      <c r="C465" s="82"/>
      <c r="D465" s="82"/>
      <c r="E465" s="342"/>
      <c r="F465" s="83"/>
      <c r="G465" s="83"/>
      <c r="H465" s="83"/>
      <c r="I465" s="83"/>
    </row>
    <row r="466" spans="1:9" s="70" customFormat="1" ht="23.45" customHeight="1" x14ac:dyDescent="0.2">
      <c r="A466" s="80"/>
      <c r="B466" s="80"/>
      <c r="C466" s="82"/>
      <c r="D466" s="82"/>
      <c r="E466" s="342"/>
      <c r="F466" s="83"/>
      <c r="G466" s="83"/>
      <c r="H466" s="83"/>
      <c r="I466" s="83"/>
    </row>
    <row r="467" spans="1:9" s="70" customFormat="1" ht="23.45" customHeight="1" x14ac:dyDescent="0.2">
      <c r="A467" s="80"/>
      <c r="B467" s="80"/>
      <c r="C467" s="82"/>
      <c r="D467" s="82"/>
      <c r="E467" s="342"/>
      <c r="F467" s="83"/>
      <c r="G467" s="83"/>
      <c r="H467" s="83"/>
      <c r="I467" s="83"/>
    </row>
    <row r="468" spans="1:9" s="70" customFormat="1" ht="23.45" customHeight="1" x14ac:dyDescent="0.2">
      <c r="A468" s="80"/>
      <c r="B468" s="80"/>
      <c r="C468" s="82"/>
      <c r="D468" s="82"/>
      <c r="E468" s="342"/>
      <c r="F468" s="83"/>
      <c r="G468" s="83"/>
      <c r="H468" s="83"/>
      <c r="I468" s="83"/>
    </row>
    <row r="469" spans="1:9" s="70" customFormat="1" ht="23.45" customHeight="1" x14ac:dyDescent="0.2">
      <c r="A469" s="80"/>
      <c r="B469" s="80"/>
      <c r="C469" s="82"/>
      <c r="D469" s="82"/>
      <c r="E469" s="342"/>
      <c r="F469" s="83"/>
      <c r="G469" s="83"/>
      <c r="H469" s="83"/>
      <c r="I469" s="83"/>
    </row>
    <row r="470" spans="1:9" s="70" customFormat="1" ht="23.45" customHeight="1" x14ac:dyDescent="0.2">
      <c r="A470" s="80"/>
      <c r="B470" s="80"/>
      <c r="C470" s="82"/>
      <c r="D470" s="82"/>
      <c r="E470" s="342"/>
      <c r="F470" s="83"/>
      <c r="G470" s="83"/>
      <c r="H470" s="83"/>
      <c r="I470" s="83"/>
    </row>
    <row r="471" spans="1:9" s="70" customFormat="1" ht="23.45" customHeight="1" x14ac:dyDescent="0.2">
      <c r="A471" s="80"/>
      <c r="B471" s="80"/>
      <c r="C471" s="82"/>
      <c r="D471" s="82"/>
      <c r="E471" s="342"/>
      <c r="F471" s="83"/>
      <c r="G471" s="83"/>
      <c r="H471" s="83"/>
      <c r="I471" s="83"/>
    </row>
    <row r="472" spans="1:9" s="70" customFormat="1" ht="23.45" customHeight="1" x14ac:dyDescent="0.2">
      <c r="A472" s="80"/>
      <c r="B472" s="80"/>
      <c r="C472" s="82"/>
      <c r="D472" s="82"/>
      <c r="E472" s="342"/>
      <c r="F472" s="83"/>
      <c r="G472" s="83"/>
      <c r="H472" s="83"/>
      <c r="I472" s="83"/>
    </row>
    <row r="473" spans="1:9" s="70" customFormat="1" ht="23.45" customHeight="1" x14ac:dyDescent="0.2">
      <c r="A473" s="80"/>
      <c r="B473" s="80"/>
      <c r="C473" s="82"/>
      <c r="D473" s="82"/>
      <c r="E473" s="342"/>
      <c r="F473" s="83"/>
      <c r="G473" s="83"/>
      <c r="H473" s="83"/>
      <c r="I473" s="83"/>
    </row>
    <row r="474" spans="1:9" s="70" customFormat="1" ht="23.45" customHeight="1" x14ac:dyDescent="0.2">
      <c r="A474" s="80"/>
      <c r="B474" s="80"/>
      <c r="C474" s="82"/>
      <c r="D474" s="82"/>
      <c r="E474" s="342"/>
      <c r="F474" s="83"/>
      <c r="G474" s="83"/>
      <c r="H474" s="83"/>
      <c r="I474" s="83"/>
    </row>
    <row r="475" spans="1:9" s="70" customFormat="1" ht="23.45" customHeight="1" x14ac:dyDescent="0.2">
      <c r="A475" s="80"/>
      <c r="B475" s="80"/>
      <c r="C475" s="82"/>
      <c r="D475" s="82"/>
      <c r="E475" s="342"/>
      <c r="F475" s="83"/>
      <c r="G475" s="83"/>
      <c r="H475" s="83"/>
      <c r="I475" s="83"/>
    </row>
    <row r="476" spans="1:9" s="70" customFormat="1" ht="23.45" customHeight="1" x14ac:dyDescent="0.2">
      <c r="A476" s="80"/>
      <c r="B476" s="80"/>
      <c r="C476" s="82"/>
      <c r="D476" s="82"/>
      <c r="E476" s="342"/>
      <c r="F476" s="83"/>
      <c r="G476" s="83"/>
      <c r="H476" s="83"/>
      <c r="I476" s="83"/>
    </row>
    <row r="477" spans="1:9" s="70" customFormat="1" ht="23.45" customHeight="1" x14ac:dyDescent="0.2">
      <c r="A477" s="80"/>
      <c r="B477" s="80"/>
      <c r="C477" s="82"/>
      <c r="D477" s="82"/>
      <c r="E477" s="342"/>
      <c r="F477" s="83"/>
      <c r="G477" s="83"/>
      <c r="H477" s="83"/>
      <c r="I477" s="83"/>
    </row>
    <row r="478" spans="1:9" s="70" customFormat="1" ht="23.45" customHeight="1" x14ac:dyDescent="0.2">
      <c r="A478" s="80"/>
      <c r="B478" s="80"/>
      <c r="C478" s="82"/>
      <c r="D478" s="82"/>
      <c r="E478" s="342"/>
      <c r="F478" s="83"/>
      <c r="G478" s="83"/>
      <c r="H478" s="83"/>
      <c r="I478" s="83"/>
    </row>
    <row r="479" spans="1:9" s="70" customFormat="1" ht="23.45" customHeight="1" x14ac:dyDescent="0.2">
      <c r="A479" s="80"/>
      <c r="B479" s="80"/>
      <c r="C479" s="82"/>
      <c r="D479" s="82"/>
      <c r="E479" s="342"/>
      <c r="F479" s="83"/>
      <c r="G479" s="83"/>
      <c r="H479" s="83"/>
      <c r="I479" s="83"/>
    </row>
    <row r="480" spans="1:9" s="70" customFormat="1" ht="23.45" customHeight="1" x14ac:dyDescent="0.2">
      <c r="A480" s="80"/>
      <c r="B480" s="80"/>
      <c r="C480" s="82"/>
      <c r="D480" s="82"/>
      <c r="E480" s="342"/>
      <c r="F480" s="83"/>
      <c r="G480" s="83"/>
      <c r="H480" s="83"/>
      <c r="I480" s="83"/>
    </row>
    <row r="481" spans="1:9" s="70" customFormat="1" ht="23.45" customHeight="1" x14ac:dyDescent="0.2">
      <c r="A481" s="80"/>
      <c r="B481" s="80"/>
      <c r="C481" s="82"/>
      <c r="D481" s="82"/>
      <c r="E481" s="342"/>
      <c r="F481" s="83"/>
      <c r="G481" s="83"/>
      <c r="H481" s="83"/>
      <c r="I481" s="83"/>
    </row>
    <row r="482" spans="1:9" s="70" customFormat="1" ht="23.45" customHeight="1" x14ac:dyDescent="0.2">
      <c r="A482" s="80"/>
      <c r="B482" s="80"/>
      <c r="C482" s="82"/>
      <c r="D482" s="82"/>
      <c r="E482" s="342"/>
      <c r="F482" s="83"/>
      <c r="G482" s="83"/>
      <c r="H482" s="83"/>
      <c r="I482" s="83"/>
    </row>
    <row r="483" spans="1:9" s="70" customFormat="1" ht="23.45" customHeight="1" x14ac:dyDescent="0.2">
      <c r="A483" s="80"/>
      <c r="B483" s="80"/>
      <c r="C483" s="82"/>
      <c r="D483" s="82"/>
      <c r="E483" s="342"/>
      <c r="F483" s="83"/>
      <c r="G483" s="83"/>
      <c r="H483" s="83"/>
      <c r="I483" s="83"/>
    </row>
    <row r="484" spans="1:9" s="70" customFormat="1" ht="23.45" customHeight="1" x14ac:dyDescent="0.2">
      <c r="A484" s="80"/>
      <c r="B484" s="80"/>
      <c r="C484" s="82"/>
      <c r="D484" s="82"/>
      <c r="E484" s="342"/>
      <c r="F484" s="83"/>
      <c r="G484" s="83"/>
      <c r="H484" s="83"/>
      <c r="I484" s="83"/>
    </row>
    <row r="485" spans="1:9" s="70" customFormat="1" ht="23.45" customHeight="1" x14ac:dyDescent="0.2">
      <c r="A485" s="80"/>
      <c r="B485" s="80"/>
      <c r="C485" s="82"/>
      <c r="D485" s="82"/>
      <c r="E485" s="342"/>
      <c r="F485" s="83"/>
      <c r="G485" s="83"/>
      <c r="H485" s="83"/>
      <c r="I485" s="83"/>
    </row>
    <row r="486" spans="1:9" s="70" customFormat="1" ht="23.45" customHeight="1" x14ac:dyDescent="0.2">
      <c r="A486" s="80"/>
      <c r="B486" s="80"/>
      <c r="C486" s="82"/>
      <c r="D486" s="82"/>
      <c r="E486" s="342"/>
      <c r="F486" s="83"/>
      <c r="G486" s="83"/>
      <c r="H486" s="83"/>
      <c r="I486" s="83"/>
    </row>
    <row r="487" spans="1:9" s="70" customFormat="1" ht="23.45" customHeight="1" x14ac:dyDescent="0.2">
      <c r="A487" s="80"/>
      <c r="B487" s="80"/>
      <c r="C487" s="82"/>
      <c r="D487" s="82"/>
      <c r="E487" s="342"/>
      <c r="F487" s="83"/>
      <c r="G487" s="83"/>
      <c r="H487" s="83"/>
      <c r="I487" s="83"/>
    </row>
    <row r="488" spans="1:9" s="70" customFormat="1" ht="23.45" customHeight="1" x14ac:dyDescent="0.2">
      <c r="A488" s="80"/>
      <c r="B488" s="80"/>
      <c r="C488" s="82"/>
      <c r="D488" s="82"/>
      <c r="E488" s="342"/>
      <c r="F488" s="83"/>
      <c r="G488" s="83"/>
      <c r="H488" s="83"/>
      <c r="I488" s="83"/>
    </row>
    <row r="489" spans="1:9" s="70" customFormat="1" ht="23.45" customHeight="1" x14ac:dyDescent="0.2">
      <c r="A489" s="80"/>
      <c r="B489" s="80"/>
      <c r="C489" s="82"/>
      <c r="D489" s="82"/>
      <c r="E489" s="342"/>
      <c r="F489" s="83"/>
      <c r="G489" s="83"/>
      <c r="H489" s="83"/>
      <c r="I489" s="83"/>
    </row>
    <row r="490" spans="1:9" s="70" customFormat="1" ht="23.45" customHeight="1" x14ac:dyDescent="0.2">
      <c r="A490" s="80"/>
      <c r="B490" s="80"/>
      <c r="C490" s="82"/>
      <c r="D490" s="82"/>
      <c r="E490" s="342"/>
      <c r="F490" s="83"/>
      <c r="G490" s="83"/>
      <c r="H490" s="83"/>
      <c r="I490" s="83"/>
    </row>
    <row r="491" spans="1:9" s="70" customFormat="1" ht="23.45" customHeight="1" x14ac:dyDescent="0.2">
      <c r="A491" s="80"/>
      <c r="B491" s="80"/>
      <c r="C491" s="82"/>
      <c r="D491" s="82"/>
      <c r="E491" s="342"/>
      <c r="F491" s="83"/>
      <c r="G491" s="83"/>
      <c r="H491" s="83"/>
      <c r="I491" s="83"/>
    </row>
    <row r="492" spans="1:9" s="70" customFormat="1" ht="23.45" customHeight="1" x14ac:dyDescent="0.2">
      <c r="A492" s="80"/>
      <c r="B492" s="80"/>
      <c r="C492" s="82"/>
      <c r="D492" s="82"/>
      <c r="E492" s="342"/>
      <c r="F492" s="83"/>
      <c r="G492" s="83"/>
      <c r="H492" s="83"/>
      <c r="I492" s="83"/>
    </row>
    <row r="493" spans="1:9" s="70" customFormat="1" ht="23.45" customHeight="1" x14ac:dyDescent="0.2">
      <c r="A493" s="80"/>
      <c r="B493" s="80"/>
      <c r="C493" s="82"/>
      <c r="D493" s="82"/>
      <c r="E493" s="342"/>
      <c r="F493" s="83"/>
      <c r="G493" s="83"/>
      <c r="H493" s="83"/>
      <c r="I493" s="83"/>
    </row>
    <row r="494" spans="1:9" s="70" customFormat="1" ht="23.45" customHeight="1" x14ac:dyDescent="0.2">
      <c r="A494" s="80"/>
      <c r="B494" s="80"/>
      <c r="C494" s="82"/>
      <c r="D494" s="82"/>
      <c r="E494" s="342"/>
      <c r="F494" s="83"/>
      <c r="G494" s="83"/>
      <c r="H494" s="83"/>
      <c r="I494" s="83"/>
    </row>
    <row r="495" spans="1:9" s="70" customFormat="1" ht="23.45" customHeight="1" x14ac:dyDescent="0.2">
      <c r="A495" s="80"/>
      <c r="B495" s="80"/>
      <c r="C495" s="82"/>
      <c r="D495" s="82"/>
      <c r="E495" s="342"/>
      <c r="F495" s="83"/>
      <c r="G495" s="83"/>
      <c r="H495" s="83"/>
      <c r="I495" s="83"/>
    </row>
    <row r="496" spans="1:9" s="70" customFormat="1" ht="23.45" customHeight="1" x14ac:dyDescent="0.2">
      <c r="A496" s="80"/>
      <c r="B496" s="80"/>
      <c r="C496" s="82"/>
      <c r="D496" s="82"/>
      <c r="E496" s="342"/>
      <c r="F496" s="83"/>
      <c r="G496" s="83"/>
      <c r="H496" s="83"/>
      <c r="I496" s="83"/>
    </row>
    <row r="497" spans="1:9" s="70" customFormat="1" ht="23.45" customHeight="1" x14ac:dyDescent="0.2">
      <c r="A497" s="80"/>
      <c r="B497" s="80"/>
      <c r="C497" s="82"/>
      <c r="D497" s="82"/>
      <c r="E497" s="342"/>
      <c r="F497" s="83"/>
      <c r="G497" s="83"/>
      <c r="H497" s="83"/>
      <c r="I497" s="83"/>
    </row>
    <row r="498" spans="1:9" s="70" customFormat="1" ht="23.45" customHeight="1" x14ac:dyDescent="0.2">
      <c r="A498" s="80"/>
      <c r="B498" s="80"/>
      <c r="C498" s="82"/>
      <c r="D498" s="82"/>
      <c r="E498" s="342"/>
      <c r="F498" s="83"/>
      <c r="G498" s="83"/>
      <c r="H498" s="83"/>
      <c r="I498" s="83"/>
    </row>
    <row r="499" spans="1:9" s="70" customFormat="1" ht="23.45" customHeight="1" x14ac:dyDescent="0.2">
      <c r="A499" s="80"/>
      <c r="B499" s="80"/>
      <c r="C499" s="82"/>
      <c r="D499" s="82"/>
      <c r="E499" s="342"/>
      <c r="F499" s="83"/>
      <c r="G499" s="83"/>
      <c r="H499" s="83"/>
      <c r="I499" s="83"/>
    </row>
    <row r="500" spans="1:9" s="70" customFormat="1" ht="23.45" customHeight="1" x14ac:dyDescent="0.2">
      <c r="A500" s="80"/>
      <c r="B500" s="80"/>
      <c r="C500" s="82"/>
      <c r="D500" s="82"/>
      <c r="E500" s="342"/>
      <c r="F500" s="83"/>
      <c r="G500" s="83"/>
      <c r="H500" s="83"/>
      <c r="I500" s="83"/>
    </row>
    <row r="501" spans="1:9" s="70" customFormat="1" ht="23.45" customHeight="1" x14ac:dyDescent="0.2">
      <c r="A501" s="80"/>
      <c r="B501" s="80"/>
      <c r="C501" s="82"/>
      <c r="D501" s="82"/>
      <c r="E501" s="342"/>
      <c r="F501" s="83"/>
      <c r="G501" s="83"/>
      <c r="H501" s="83"/>
      <c r="I501" s="83"/>
    </row>
    <row r="502" spans="1:9" s="70" customFormat="1" ht="23.45" customHeight="1" x14ac:dyDescent="0.2">
      <c r="A502" s="80"/>
      <c r="B502" s="80"/>
      <c r="C502" s="82"/>
      <c r="D502" s="82"/>
      <c r="E502" s="342"/>
      <c r="F502" s="83"/>
      <c r="G502" s="83"/>
      <c r="H502" s="83"/>
      <c r="I502" s="83"/>
    </row>
    <row r="503" spans="1:9" s="70" customFormat="1" ht="23.45" customHeight="1" x14ac:dyDescent="0.2">
      <c r="A503" s="80"/>
      <c r="B503" s="80"/>
      <c r="C503" s="82"/>
      <c r="D503" s="82"/>
      <c r="E503" s="342"/>
      <c r="F503" s="83"/>
      <c r="G503" s="83"/>
      <c r="H503" s="83"/>
      <c r="I503" s="83"/>
    </row>
    <row r="504" spans="1:9" s="70" customFormat="1" ht="23.45" customHeight="1" x14ac:dyDescent="0.2">
      <c r="A504" s="80"/>
      <c r="B504" s="80"/>
      <c r="C504" s="82"/>
      <c r="D504" s="82"/>
      <c r="E504" s="342"/>
      <c r="F504" s="83"/>
      <c r="G504" s="83"/>
      <c r="H504" s="83"/>
      <c r="I504" s="83"/>
    </row>
    <row r="505" spans="1:9" s="70" customFormat="1" ht="23.45" customHeight="1" x14ac:dyDescent="0.2">
      <c r="A505" s="80"/>
      <c r="B505" s="80"/>
      <c r="C505" s="82"/>
      <c r="D505" s="82"/>
      <c r="E505" s="342"/>
      <c r="F505" s="83"/>
      <c r="G505" s="83"/>
      <c r="H505" s="83"/>
      <c r="I505" s="83"/>
    </row>
    <row r="506" spans="1:9" s="70" customFormat="1" ht="23.45" customHeight="1" x14ac:dyDescent="0.2">
      <c r="A506" s="80"/>
      <c r="B506" s="80"/>
      <c r="C506" s="82"/>
      <c r="D506" s="82"/>
      <c r="E506" s="342"/>
      <c r="F506" s="83"/>
      <c r="G506" s="83"/>
      <c r="H506" s="83"/>
      <c r="I506" s="83"/>
    </row>
    <row r="507" spans="1:9" s="70" customFormat="1" ht="23.45" customHeight="1" x14ac:dyDescent="0.2">
      <c r="A507" s="80"/>
      <c r="B507" s="80"/>
      <c r="C507" s="82"/>
      <c r="D507" s="82"/>
      <c r="E507" s="342"/>
      <c r="F507" s="83"/>
      <c r="G507" s="83"/>
      <c r="H507" s="83"/>
      <c r="I507" s="83"/>
    </row>
    <row r="508" spans="1:9" s="70" customFormat="1" ht="23.45" customHeight="1" x14ac:dyDescent="0.2">
      <c r="A508" s="80"/>
      <c r="B508" s="80"/>
      <c r="C508" s="82"/>
      <c r="D508" s="82"/>
      <c r="E508" s="342"/>
      <c r="F508" s="83"/>
      <c r="G508" s="83"/>
      <c r="H508" s="83"/>
      <c r="I508" s="83"/>
    </row>
    <row r="509" spans="1:9" s="70" customFormat="1" ht="23.45" customHeight="1" x14ac:dyDescent="0.2">
      <c r="A509" s="80"/>
      <c r="B509" s="80"/>
      <c r="C509" s="82"/>
      <c r="D509" s="82"/>
      <c r="E509" s="342"/>
      <c r="F509" s="83"/>
      <c r="G509" s="83"/>
      <c r="H509" s="83"/>
      <c r="I509" s="83"/>
    </row>
    <row r="510" spans="1:9" s="70" customFormat="1" ht="23.45" customHeight="1" x14ac:dyDescent="0.2">
      <c r="A510" s="80"/>
      <c r="B510" s="80"/>
      <c r="C510" s="82"/>
      <c r="D510" s="82"/>
      <c r="E510" s="342"/>
      <c r="F510" s="83"/>
      <c r="G510" s="83"/>
      <c r="H510" s="83"/>
      <c r="I510" s="83"/>
    </row>
    <row r="511" spans="1:9" s="70" customFormat="1" ht="23.45" customHeight="1" x14ac:dyDescent="0.2">
      <c r="A511" s="80"/>
      <c r="B511" s="80"/>
      <c r="C511" s="82"/>
      <c r="D511" s="82"/>
      <c r="E511" s="342"/>
      <c r="F511" s="83"/>
      <c r="G511" s="83"/>
      <c r="H511" s="83"/>
      <c r="I511" s="83"/>
    </row>
    <row r="512" spans="1:9" s="70" customFormat="1" ht="23.45" customHeight="1" x14ac:dyDescent="0.2">
      <c r="A512" s="80"/>
      <c r="B512" s="80"/>
      <c r="C512" s="82"/>
      <c r="D512" s="82"/>
      <c r="E512" s="342"/>
      <c r="F512" s="83"/>
      <c r="G512" s="83"/>
      <c r="H512" s="83"/>
      <c r="I512" s="83"/>
    </row>
    <row r="513" spans="1:9" s="70" customFormat="1" ht="23.45" customHeight="1" x14ac:dyDescent="0.2">
      <c r="A513" s="80"/>
      <c r="B513" s="80"/>
      <c r="C513" s="82"/>
      <c r="D513" s="82"/>
      <c r="E513" s="342"/>
      <c r="F513" s="83"/>
      <c r="G513" s="83"/>
      <c r="H513" s="83"/>
      <c r="I513" s="83"/>
    </row>
    <row r="514" spans="1:9" s="70" customFormat="1" ht="23.45" customHeight="1" x14ac:dyDescent="0.2">
      <c r="A514" s="80"/>
      <c r="B514" s="80"/>
      <c r="C514" s="82"/>
      <c r="D514" s="82"/>
      <c r="E514" s="342"/>
      <c r="F514" s="83"/>
      <c r="G514" s="83"/>
      <c r="H514" s="83"/>
      <c r="I514" s="83"/>
    </row>
    <row r="515" spans="1:9" s="70" customFormat="1" ht="23.45" customHeight="1" x14ac:dyDescent="0.2">
      <c r="A515" s="80"/>
      <c r="B515" s="80"/>
      <c r="C515" s="82"/>
      <c r="D515" s="82"/>
      <c r="E515" s="342"/>
      <c r="F515" s="83"/>
      <c r="G515" s="83"/>
      <c r="H515" s="83"/>
      <c r="I515" s="83"/>
    </row>
    <row r="516" spans="1:9" s="70" customFormat="1" ht="23.45" customHeight="1" x14ac:dyDescent="0.2">
      <c r="A516" s="80"/>
      <c r="B516" s="80"/>
      <c r="C516" s="82"/>
      <c r="D516" s="82"/>
      <c r="E516" s="342"/>
      <c r="F516" s="83"/>
      <c r="G516" s="83"/>
      <c r="H516" s="83"/>
      <c r="I516" s="83"/>
    </row>
    <row r="517" spans="1:9" s="70" customFormat="1" ht="23.45" customHeight="1" x14ac:dyDescent="0.2">
      <c r="A517" s="80"/>
      <c r="B517" s="80"/>
      <c r="C517" s="82"/>
      <c r="D517" s="82"/>
      <c r="E517" s="342"/>
      <c r="F517" s="83"/>
      <c r="G517" s="83"/>
      <c r="H517" s="83"/>
      <c r="I517" s="83"/>
    </row>
    <row r="518" spans="1:9" s="70" customFormat="1" ht="23.45" customHeight="1" x14ac:dyDescent="0.2">
      <c r="A518" s="80"/>
      <c r="B518" s="80"/>
      <c r="C518" s="82"/>
      <c r="D518" s="82"/>
      <c r="E518" s="342"/>
      <c r="F518" s="83"/>
      <c r="G518" s="83"/>
      <c r="H518" s="83"/>
      <c r="I518" s="83"/>
    </row>
    <row r="519" spans="1:9" s="70" customFormat="1" ht="23.45" customHeight="1" x14ac:dyDescent="0.2">
      <c r="A519" s="80"/>
      <c r="B519" s="80"/>
      <c r="C519" s="82"/>
      <c r="D519" s="82"/>
      <c r="E519" s="342"/>
      <c r="F519" s="83"/>
      <c r="G519" s="83"/>
      <c r="H519" s="83"/>
      <c r="I519" s="83"/>
    </row>
    <row r="520" spans="1:9" s="70" customFormat="1" ht="23.45" customHeight="1" x14ac:dyDescent="0.2">
      <c r="A520" s="80"/>
      <c r="B520" s="80"/>
      <c r="C520" s="82"/>
      <c r="D520" s="82"/>
      <c r="E520" s="342"/>
      <c r="F520" s="83"/>
      <c r="G520" s="83"/>
      <c r="H520" s="83"/>
      <c r="I520" s="83"/>
    </row>
    <row r="521" spans="1:9" s="70" customFormat="1" ht="23.45" customHeight="1" x14ac:dyDescent="0.2">
      <c r="A521" s="80"/>
      <c r="B521" s="80"/>
      <c r="C521" s="82"/>
      <c r="D521" s="82"/>
      <c r="E521" s="342"/>
      <c r="F521" s="83"/>
      <c r="G521" s="83"/>
      <c r="H521" s="83"/>
      <c r="I521" s="83"/>
    </row>
    <row r="522" spans="1:9" s="70" customFormat="1" ht="23.45" customHeight="1" x14ac:dyDescent="0.2">
      <c r="A522" s="80"/>
      <c r="B522" s="80"/>
      <c r="C522" s="82"/>
      <c r="D522" s="82"/>
      <c r="E522" s="342"/>
      <c r="F522" s="83"/>
      <c r="G522" s="83"/>
      <c r="H522" s="83"/>
      <c r="I522" s="83"/>
    </row>
    <row r="523" spans="1:9" s="70" customFormat="1" ht="23.45" customHeight="1" x14ac:dyDescent="0.2">
      <c r="A523" s="80"/>
      <c r="B523" s="80"/>
      <c r="C523" s="82"/>
      <c r="D523" s="82"/>
      <c r="E523" s="342"/>
      <c r="F523" s="83"/>
      <c r="G523" s="83"/>
      <c r="H523" s="83"/>
      <c r="I523" s="83"/>
    </row>
    <row r="524" spans="1:9" s="70" customFormat="1" ht="23.45" customHeight="1" x14ac:dyDescent="0.2">
      <c r="A524" s="80"/>
      <c r="B524" s="80"/>
      <c r="C524" s="82"/>
      <c r="D524" s="82"/>
      <c r="E524" s="342"/>
      <c r="F524" s="83"/>
      <c r="G524" s="83"/>
      <c r="H524" s="83"/>
      <c r="I524" s="83"/>
    </row>
    <row r="525" spans="1:9" s="70" customFormat="1" ht="23.45" customHeight="1" x14ac:dyDescent="0.2">
      <c r="A525" s="80"/>
      <c r="B525" s="80"/>
      <c r="C525" s="82"/>
      <c r="D525" s="82"/>
      <c r="E525" s="342"/>
      <c r="F525" s="83"/>
      <c r="G525" s="83"/>
      <c r="H525" s="83"/>
      <c r="I525" s="83"/>
    </row>
    <row r="526" spans="1:9" s="70" customFormat="1" ht="23.45" customHeight="1" x14ac:dyDescent="0.2">
      <c r="A526" s="80"/>
      <c r="B526" s="80"/>
      <c r="C526" s="82"/>
      <c r="D526" s="82"/>
      <c r="E526" s="342"/>
      <c r="F526" s="83"/>
      <c r="G526" s="83"/>
      <c r="H526" s="83"/>
      <c r="I526" s="83"/>
    </row>
    <row r="527" spans="1:9" s="70" customFormat="1" ht="23.45" customHeight="1" x14ac:dyDescent="0.2">
      <c r="A527" s="80"/>
      <c r="B527" s="80"/>
      <c r="C527" s="82"/>
      <c r="D527" s="82"/>
      <c r="E527" s="342"/>
      <c r="F527" s="83"/>
      <c r="G527" s="83"/>
      <c r="H527" s="83"/>
      <c r="I527" s="83"/>
    </row>
    <row r="528" spans="1:9" s="70" customFormat="1" ht="23.45" customHeight="1" x14ac:dyDescent="0.2">
      <c r="A528" s="80"/>
      <c r="B528" s="80"/>
      <c r="C528" s="82"/>
      <c r="D528" s="82"/>
      <c r="E528" s="342"/>
      <c r="F528" s="83"/>
      <c r="G528" s="83"/>
      <c r="H528" s="83"/>
      <c r="I528" s="83"/>
    </row>
    <row r="529" spans="1:9" s="70" customFormat="1" ht="23.45" customHeight="1" x14ac:dyDescent="0.2">
      <c r="A529" s="80"/>
      <c r="B529" s="80"/>
      <c r="C529" s="82"/>
      <c r="D529" s="82"/>
      <c r="E529" s="342"/>
      <c r="F529" s="83"/>
      <c r="G529" s="83"/>
      <c r="H529" s="83"/>
      <c r="I529" s="83"/>
    </row>
    <row r="530" spans="1:9" s="70" customFormat="1" ht="23.45" customHeight="1" x14ac:dyDescent="0.2">
      <c r="A530" s="80"/>
      <c r="B530" s="80"/>
      <c r="C530" s="82"/>
      <c r="D530" s="82"/>
      <c r="E530" s="342"/>
      <c r="F530" s="83"/>
      <c r="G530" s="83"/>
      <c r="H530" s="83"/>
      <c r="I530" s="83"/>
    </row>
    <row r="531" spans="1:9" s="70" customFormat="1" ht="23.45" customHeight="1" x14ac:dyDescent="0.2">
      <c r="A531" s="80"/>
      <c r="B531" s="80"/>
      <c r="C531" s="82"/>
      <c r="D531" s="82"/>
      <c r="E531" s="342"/>
      <c r="F531" s="83"/>
      <c r="G531" s="83"/>
      <c r="H531" s="83"/>
      <c r="I531" s="83"/>
    </row>
    <row r="532" spans="1:9" s="70" customFormat="1" ht="23.45" customHeight="1" x14ac:dyDescent="0.2">
      <c r="A532" s="80"/>
      <c r="B532" s="80"/>
      <c r="C532" s="82"/>
      <c r="D532" s="82"/>
      <c r="E532" s="342"/>
      <c r="F532" s="83"/>
      <c r="G532" s="83"/>
      <c r="H532" s="83"/>
      <c r="I532" s="83"/>
    </row>
    <row r="533" spans="1:9" s="70" customFormat="1" ht="23.45" customHeight="1" x14ac:dyDescent="0.2">
      <c r="A533" s="80"/>
      <c r="B533" s="80"/>
      <c r="C533" s="82"/>
      <c r="D533" s="82"/>
      <c r="E533" s="342"/>
      <c r="F533" s="83"/>
      <c r="G533" s="83"/>
      <c r="H533" s="83"/>
      <c r="I533" s="83"/>
    </row>
    <row r="534" spans="1:9" s="70" customFormat="1" ht="23.45" customHeight="1" x14ac:dyDescent="0.2">
      <c r="A534" s="80"/>
      <c r="B534" s="80"/>
      <c r="C534" s="82"/>
      <c r="D534" s="82"/>
      <c r="E534" s="342"/>
      <c r="F534" s="83"/>
      <c r="G534" s="83"/>
      <c r="H534" s="83"/>
      <c r="I534" s="83"/>
    </row>
    <row r="535" spans="1:9" s="70" customFormat="1" ht="23.45" customHeight="1" x14ac:dyDescent="0.2">
      <c r="A535" s="80"/>
      <c r="B535" s="80"/>
      <c r="C535" s="82"/>
      <c r="D535" s="82"/>
      <c r="E535" s="342"/>
      <c r="F535" s="83"/>
      <c r="G535" s="83"/>
      <c r="H535" s="83"/>
      <c r="I535" s="83"/>
    </row>
    <row r="536" spans="1:9" s="70" customFormat="1" ht="23.45" customHeight="1" x14ac:dyDescent="0.2">
      <c r="A536" s="80"/>
      <c r="B536" s="80"/>
      <c r="C536" s="82"/>
      <c r="D536" s="82"/>
      <c r="E536" s="342"/>
      <c r="F536" s="83"/>
      <c r="G536" s="83"/>
      <c r="H536" s="83"/>
      <c r="I536" s="83"/>
    </row>
    <row r="537" spans="1:9" s="70" customFormat="1" ht="23.45" customHeight="1" x14ac:dyDescent="0.2">
      <c r="A537" s="80"/>
      <c r="B537" s="80"/>
      <c r="C537" s="82"/>
      <c r="D537" s="82"/>
      <c r="E537" s="342"/>
      <c r="F537" s="83"/>
      <c r="G537" s="83"/>
      <c r="H537" s="83"/>
      <c r="I537" s="83"/>
    </row>
    <row r="538" spans="1:9" s="70" customFormat="1" ht="23.45" customHeight="1" x14ac:dyDescent="0.2">
      <c r="A538" s="80"/>
      <c r="B538" s="80"/>
      <c r="C538" s="82"/>
      <c r="D538" s="82"/>
      <c r="E538" s="342"/>
      <c r="F538" s="83"/>
      <c r="G538" s="83"/>
      <c r="H538" s="83"/>
      <c r="I538" s="83"/>
    </row>
    <row r="539" spans="1:9" s="70" customFormat="1" ht="23.45" customHeight="1" x14ac:dyDescent="0.2">
      <c r="A539" s="80"/>
      <c r="B539" s="80"/>
      <c r="C539" s="82"/>
      <c r="D539" s="82"/>
      <c r="E539" s="342"/>
      <c r="F539" s="83"/>
      <c r="G539" s="83"/>
      <c r="H539" s="83"/>
      <c r="I539" s="83"/>
    </row>
    <row r="540" spans="1:9" s="70" customFormat="1" ht="23.45" customHeight="1" x14ac:dyDescent="0.2">
      <c r="A540" s="80"/>
      <c r="B540" s="80"/>
      <c r="C540" s="82"/>
      <c r="D540" s="82"/>
      <c r="E540" s="342"/>
      <c r="F540" s="83"/>
      <c r="G540" s="83"/>
      <c r="H540" s="83"/>
      <c r="I540" s="83"/>
    </row>
    <row r="541" spans="1:9" s="70" customFormat="1" ht="23.45" customHeight="1" x14ac:dyDescent="0.2">
      <c r="A541" s="80"/>
      <c r="B541" s="80"/>
      <c r="C541" s="82"/>
      <c r="D541" s="82"/>
      <c r="E541" s="342"/>
      <c r="F541" s="83"/>
      <c r="G541" s="83"/>
      <c r="H541" s="83"/>
      <c r="I541" s="83"/>
    </row>
    <row r="542" spans="1:9" s="70" customFormat="1" ht="23.45" customHeight="1" x14ac:dyDescent="0.2">
      <c r="A542" s="80"/>
      <c r="B542" s="80"/>
      <c r="C542" s="82"/>
      <c r="D542" s="82"/>
      <c r="E542" s="342"/>
      <c r="F542" s="83"/>
      <c r="G542" s="83"/>
      <c r="H542" s="83"/>
      <c r="I542" s="83"/>
    </row>
    <row r="543" spans="1:9" s="70" customFormat="1" ht="23.45" customHeight="1" x14ac:dyDescent="0.2">
      <c r="A543" s="80"/>
      <c r="B543" s="80"/>
      <c r="C543" s="82"/>
      <c r="D543" s="82"/>
      <c r="E543" s="342"/>
      <c r="F543" s="83"/>
      <c r="G543" s="83"/>
      <c r="H543" s="83"/>
      <c r="I543" s="83"/>
    </row>
    <row r="544" spans="1:9" s="70" customFormat="1" ht="23.45" customHeight="1" x14ac:dyDescent="0.2">
      <c r="A544" s="80"/>
      <c r="B544" s="80"/>
      <c r="C544" s="82"/>
      <c r="D544" s="82"/>
      <c r="E544" s="342"/>
      <c r="F544" s="83"/>
      <c r="G544" s="83"/>
      <c r="H544" s="83"/>
      <c r="I544" s="83"/>
    </row>
    <row r="545" spans="1:9" s="70" customFormat="1" ht="23.45" customHeight="1" x14ac:dyDescent="0.2">
      <c r="A545" s="80"/>
      <c r="B545" s="80"/>
      <c r="C545" s="82"/>
      <c r="D545" s="82"/>
      <c r="E545" s="342"/>
      <c r="F545" s="83"/>
      <c r="G545" s="83"/>
      <c r="H545" s="83"/>
      <c r="I545" s="83"/>
    </row>
    <row r="546" spans="1:9" s="70" customFormat="1" ht="23.45" customHeight="1" x14ac:dyDescent="0.2">
      <c r="A546" s="80"/>
      <c r="B546" s="80"/>
      <c r="C546" s="82"/>
      <c r="D546" s="82"/>
      <c r="E546" s="342"/>
      <c r="F546" s="83"/>
      <c r="G546" s="83"/>
      <c r="H546" s="83"/>
      <c r="I546" s="83"/>
    </row>
    <row r="547" spans="1:9" s="70" customFormat="1" ht="23.45" customHeight="1" x14ac:dyDescent="0.2">
      <c r="A547" s="80"/>
      <c r="B547" s="80"/>
      <c r="C547" s="82"/>
      <c r="D547" s="82"/>
      <c r="E547" s="342"/>
      <c r="F547" s="83"/>
      <c r="G547" s="83"/>
      <c r="H547" s="83"/>
      <c r="I547" s="83"/>
    </row>
    <row r="548" spans="1:9" s="70" customFormat="1" ht="23.45" customHeight="1" x14ac:dyDescent="0.2">
      <c r="A548" s="80"/>
      <c r="B548" s="80"/>
      <c r="C548" s="82"/>
      <c r="D548" s="82"/>
      <c r="E548" s="342"/>
      <c r="F548" s="83"/>
      <c r="G548" s="83"/>
      <c r="H548" s="83"/>
      <c r="I548" s="83"/>
    </row>
    <row r="549" spans="1:9" s="70" customFormat="1" ht="23.45" customHeight="1" x14ac:dyDescent="0.2">
      <c r="A549" s="80"/>
      <c r="B549" s="80"/>
      <c r="C549" s="82"/>
      <c r="D549" s="82"/>
      <c r="E549" s="342"/>
      <c r="F549" s="83"/>
      <c r="G549" s="83"/>
      <c r="H549" s="83"/>
      <c r="I549" s="83"/>
    </row>
    <row r="550" spans="1:9" s="70" customFormat="1" ht="23.45" customHeight="1" x14ac:dyDescent="0.2">
      <c r="A550" s="80"/>
      <c r="B550" s="80"/>
      <c r="C550" s="82"/>
      <c r="D550" s="82"/>
      <c r="E550" s="342"/>
      <c r="F550" s="83"/>
      <c r="G550" s="83"/>
      <c r="H550" s="83"/>
      <c r="I550" s="83"/>
    </row>
    <row r="551" spans="1:9" s="70" customFormat="1" ht="23.45" customHeight="1" x14ac:dyDescent="0.2">
      <c r="A551" s="80"/>
      <c r="B551" s="80"/>
      <c r="C551" s="82"/>
      <c r="D551" s="82"/>
      <c r="E551" s="342"/>
      <c r="F551" s="83"/>
      <c r="G551" s="83"/>
      <c r="H551" s="83"/>
      <c r="I551" s="83"/>
    </row>
    <row r="552" spans="1:9" s="70" customFormat="1" ht="23.45" customHeight="1" x14ac:dyDescent="0.2">
      <c r="A552" s="80"/>
      <c r="B552" s="80"/>
      <c r="C552" s="82"/>
      <c r="D552" s="82"/>
      <c r="E552" s="342"/>
      <c r="F552" s="83"/>
      <c r="G552" s="83"/>
      <c r="H552" s="83"/>
      <c r="I552" s="83"/>
    </row>
    <row r="553" spans="1:9" s="70" customFormat="1" ht="23.45" customHeight="1" x14ac:dyDescent="0.2">
      <c r="A553" s="80"/>
      <c r="B553" s="80"/>
      <c r="C553" s="82"/>
      <c r="D553" s="82"/>
      <c r="E553" s="342"/>
      <c r="F553" s="83"/>
      <c r="G553" s="83"/>
      <c r="H553" s="83"/>
      <c r="I553" s="83"/>
    </row>
    <row r="554" spans="1:9" s="70" customFormat="1" ht="23.45" customHeight="1" x14ac:dyDescent="0.2">
      <c r="A554" s="80"/>
      <c r="B554" s="80"/>
      <c r="C554" s="82"/>
      <c r="D554" s="82"/>
      <c r="E554" s="342"/>
      <c r="F554" s="83"/>
      <c r="G554" s="83"/>
      <c r="H554" s="83"/>
      <c r="I554" s="83"/>
    </row>
    <row r="555" spans="1:9" s="70" customFormat="1" ht="23.45" customHeight="1" x14ac:dyDescent="0.2">
      <c r="A555" s="80"/>
      <c r="B555" s="80"/>
      <c r="C555" s="82"/>
      <c r="D555" s="82"/>
      <c r="E555" s="342"/>
      <c r="F555" s="83"/>
      <c r="G555" s="83"/>
      <c r="H555" s="83"/>
      <c r="I555" s="83"/>
    </row>
    <row r="556" spans="1:9" s="70" customFormat="1" ht="23.45" customHeight="1" x14ac:dyDescent="0.2">
      <c r="A556" s="80"/>
      <c r="B556" s="80"/>
      <c r="C556" s="82"/>
      <c r="D556" s="82"/>
      <c r="E556" s="342"/>
      <c r="F556" s="83"/>
      <c r="G556" s="83"/>
      <c r="H556" s="83"/>
      <c r="I556" s="83"/>
    </row>
    <row r="557" spans="1:9" s="70" customFormat="1" ht="23.45" customHeight="1" x14ac:dyDescent="0.2">
      <c r="A557" s="80"/>
      <c r="B557" s="80"/>
      <c r="C557" s="82"/>
      <c r="D557" s="82"/>
      <c r="E557" s="342"/>
      <c r="F557" s="83"/>
      <c r="G557" s="83"/>
      <c r="H557" s="83"/>
      <c r="I557" s="83"/>
    </row>
    <row r="558" spans="1:9" s="70" customFormat="1" ht="23.45" customHeight="1" x14ac:dyDescent="0.2">
      <c r="A558" s="80"/>
      <c r="B558" s="80"/>
      <c r="C558" s="82"/>
      <c r="D558" s="82"/>
      <c r="E558" s="342"/>
      <c r="F558" s="83"/>
      <c r="G558" s="83"/>
      <c r="H558" s="83"/>
      <c r="I558" s="83"/>
    </row>
    <row r="559" spans="1:9" s="70" customFormat="1" ht="23.45" customHeight="1" x14ac:dyDescent="0.2">
      <c r="A559" s="80"/>
      <c r="B559" s="80"/>
      <c r="C559" s="82"/>
      <c r="D559" s="82"/>
      <c r="E559" s="342"/>
      <c r="F559" s="83"/>
      <c r="G559" s="83"/>
      <c r="H559" s="83"/>
      <c r="I559" s="83"/>
    </row>
    <row r="560" spans="1:9" s="70" customFormat="1" ht="23.45" customHeight="1" x14ac:dyDescent="0.2">
      <c r="A560" s="80"/>
      <c r="B560" s="80"/>
      <c r="C560" s="82"/>
      <c r="D560" s="82"/>
      <c r="E560" s="342"/>
      <c r="F560" s="83"/>
      <c r="G560" s="83"/>
      <c r="H560" s="83"/>
      <c r="I560" s="83"/>
    </row>
    <row r="561" spans="1:9" s="70" customFormat="1" ht="23.45" customHeight="1" x14ac:dyDescent="0.2">
      <c r="A561" s="80"/>
      <c r="B561" s="80"/>
      <c r="C561" s="82"/>
      <c r="D561" s="82"/>
      <c r="E561" s="342"/>
      <c r="F561" s="83"/>
      <c r="G561" s="83"/>
      <c r="H561" s="83"/>
      <c r="I561" s="83"/>
    </row>
    <row r="562" spans="1:9" s="70" customFormat="1" ht="23.45" customHeight="1" x14ac:dyDescent="0.2">
      <c r="A562" s="80"/>
      <c r="B562" s="80"/>
      <c r="C562" s="82"/>
      <c r="D562" s="82"/>
      <c r="E562" s="342"/>
      <c r="F562" s="83"/>
      <c r="G562" s="83"/>
      <c r="H562" s="83"/>
      <c r="I562" s="83"/>
    </row>
    <row r="563" spans="1:9" s="70" customFormat="1" ht="23.45" customHeight="1" x14ac:dyDescent="0.2">
      <c r="A563" s="80"/>
      <c r="B563" s="80"/>
      <c r="C563" s="82"/>
      <c r="D563" s="82"/>
      <c r="E563" s="342"/>
      <c r="F563" s="83"/>
      <c r="G563" s="83"/>
      <c r="H563" s="83"/>
      <c r="I563" s="83"/>
    </row>
    <row r="564" spans="1:9" s="70" customFormat="1" ht="23.45" customHeight="1" x14ac:dyDescent="0.2">
      <c r="A564" s="80"/>
      <c r="B564" s="80"/>
      <c r="C564" s="82"/>
      <c r="D564" s="82"/>
      <c r="E564" s="342"/>
      <c r="F564" s="83"/>
      <c r="G564" s="83"/>
      <c r="H564" s="83"/>
      <c r="I564" s="83"/>
    </row>
    <row r="565" spans="1:9" s="70" customFormat="1" ht="23.45" customHeight="1" x14ac:dyDescent="0.2">
      <c r="A565" s="80"/>
      <c r="B565" s="80"/>
      <c r="C565" s="82"/>
      <c r="D565" s="82"/>
      <c r="E565" s="342"/>
      <c r="F565" s="83"/>
      <c r="G565" s="83"/>
      <c r="H565" s="83"/>
      <c r="I565" s="83"/>
    </row>
    <row r="566" spans="1:9" s="70" customFormat="1" ht="23.45" customHeight="1" x14ac:dyDescent="0.2">
      <c r="A566" s="80"/>
      <c r="B566" s="80"/>
      <c r="C566" s="82"/>
      <c r="D566" s="82"/>
      <c r="E566" s="342"/>
      <c r="F566" s="83"/>
      <c r="G566" s="83"/>
      <c r="H566" s="83"/>
      <c r="I566" s="83"/>
    </row>
    <row r="567" spans="1:9" s="70" customFormat="1" ht="23.45" customHeight="1" x14ac:dyDescent="0.2">
      <c r="A567" s="80"/>
      <c r="B567" s="80"/>
      <c r="C567" s="82"/>
      <c r="D567" s="82"/>
      <c r="E567" s="342"/>
      <c r="F567" s="83"/>
      <c r="G567" s="83"/>
      <c r="H567" s="83"/>
      <c r="I567" s="83"/>
    </row>
    <row r="568" spans="1:9" s="70" customFormat="1" ht="23.45" customHeight="1" x14ac:dyDescent="0.2">
      <c r="A568" s="80"/>
      <c r="B568" s="80"/>
      <c r="C568" s="82"/>
      <c r="D568" s="82"/>
      <c r="E568" s="342"/>
      <c r="F568" s="83"/>
      <c r="G568" s="83"/>
      <c r="H568" s="83"/>
      <c r="I568" s="83"/>
    </row>
    <row r="569" spans="1:9" s="70" customFormat="1" ht="23.45" customHeight="1" x14ac:dyDescent="0.2">
      <c r="A569" s="80"/>
      <c r="B569" s="80"/>
      <c r="C569" s="82"/>
      <c r="D569" s="82"/>
      <c r="E569" s="342"/>
      <c r="F569" s="83"/>
      <c r="G569" s="83"/>
      <c r="H569" s="83"/>
      <c r="I569" s="83"/>
    </row>
    <row r="570" spans="1:9" s="70" customFormat="1" ht="23.45" customHeight="1" x14ac:dyDescent="0.2">
      <c r="A570" s="80"/>
      <c r="B570" s="80"/>
      <c r="C570" s="82"/>
      <c r="D570" s="82"/>
      <c r="E570" s="342"/>
      <c r="F570" s="83"/>
      <c r="G570" s="83"/>
      <c r="H570" s="83"/>
      <c r="I570" s="83"/>
    </row>
    <row r="571" spans="1:9" s="70" customFormat="1" ht="23.45" customHeight="1" x14ac:dyDescent="0.2">
      <c r="A571" s="80"/>
      <c r="B571" s="80"/>
      <c r="C571" s="82"/>
      <c r="D571" s="82"/>
      <c r="E571" s="342"/>
      <c r="F571" s="83"/>
      <c r="G571" s="83"/>
      <c r="H571" s="83"/>
      <c r="I571" s="83"/>
    </row>
    <row r="572" spans="1:9" s="70" customFormat="1" ht="23.45" customHeight="1" x14ac:dyDescent="0.2">
      <c r="A572" s="80"/>
      <c r="B572" s="80"/>
      <c r="C572" s="82"/>
      <c r="D572" s="82"/>
      <c r="E572" s="342"/>
      <c r="F572" s="83"/>
      <c r="G572" s="83"/>
      <c r="H572" s="83"/>
      <c r="I572" s="83"/>
    </row>
    <row r="573" spans="1:9" s="70" customFormat="1" ht="23.45" customHeight="1" x14ac:dyDescent="0.2">
      <c r="A573" s="80"/>
      <c r="B573" s="80"/>
      <c r="C573" s="82"/>
      <c r="D573" s="82"/>
      <c r="E573" s="342"/>
      <c r="F573" s="83"/>
      <c r="G573" s="83"/>
      <c r="H573" s="83"/>
      <c r="I573" s="83"/>
    </row>
    <row r="574" spans="1:9" s="70" customFormat="1" ht="23.45" customHeight="1" x14ac:dyDescent="0.2">
      <c r="A574" s="80"/>
      <c r="B574" s="80"/>
      <c r="C574" s="82"/>
      <c r="D574" s="82"/>
      <c r="E574" s="342"/>
      <c r="F574" s="83"/>
      <c r="G574" s="83"/>
      <c r="H574" s="83"/>
      <c r="I574" s="83"/>
    </row>
    <row r="575" spans="1:9" s="70" customFormat="1" ht="23.45" customHeight="1" x14ac:dyDescent="0.2">
      <c r="A575" s="80"/>
      <c r="B575" s="80"/>
      <c r="C575" s="82"/>
      <c r="D575" s="82"/>
      <c r="E575" s="342"/>
      <c r="F575" s="83"/>
      <c r="G575" s="83"/>
      <c r="H575" s="83"/>
      <c r="I575" s="83"/>
    </row>
    <row r="576" spans="1:9" s="70" customFormat="1" ht="23.45" customHeight="1" x14ac:dyDescent="0.2">
      <c r="A576" s="80"/>
      <c r="B576" s="80"/>
      <c r="C576" s="82"/>
      <c r="D576" s="82"/>
      <c r="E576" s="342"/>
      <c r="F576" s="83"/>
      <c r="G576" s="83"/>
      <c r="H576" s="83"/>
      <c r="I576" s="83"/>
    </row>
    <row r="577" spans="1:9" s="70" customFormat="1" ht="23.45" customHeight="1" x14ac:dyDescent="0.2">
      <c r="A577" s="80"/>
      <c r="B577" s="80"/>
      <c r="C577" s="82"/>
      <c r="D577" s="82"/>
      <c r="E577" s="342"/>
      <c r="F577" s="83"/>
      <c r="G577" s="83"/>
      <c r="H577" s="83"/>
      <c r="I577" s="83"/>
    </row>
    <row r="578" spans="1:9" s="70" customFormat="1" ht="23.45" customHeight="1" x14ac:dyDescent="0.2">
      <c r="A578" s="80"/>
      <c r="B578" s="80"/>
      <c r="C578" s="82"/>
      <c r="D578" s="82"/>
      <c r="E578" s="342"/>
      <c r="F578" s="83"/>
      <c r="G578" s="83"/>
      <c r="H578" s="83"/>
      <c r="I578" s="83"/>
    </row>
    <row r="579" spans="1:9" s="70" customFormat="1" ht="23.45" customHeight="1" x14ac:dyDescent="0.2">
      <c r="A579" s="80"/>
      <c r="B579" s="80"/>
      <c r="C579" s="82"/>
      <c r="D579" s="82"/>
      <c r="E579" s="342"/>
      <c r="F579" s="83"/>
      <c r="G579" s="83"/>
      <c r="H579" s="83"/>
      <c r="I579" s="83"/>
    </row>
    <row r="580" spans="1:9" s="70" customFormat="1" ht="23.45" customHeight="1" x14ac:dyDescent="0.2">
      <c r="A580" s="80"/>
      <c r="B580" s="80"/>
      <c r="C580" s="82"/>
      <c r="D580" s="82"/>
      <c r="E580" s="342"/>
      <c r="F580" s="83"/>
      <c r="G580" s="83"/>
      <c r="H580" s="83"/>
      <c r="I580" s="83"/>
    </row>
    <row r="581" spans="1:9" s="70" customFormat="1" ht="23.45" customHeight="1" x14ac:dyDescent="0.2">
      <c r="A581" s="80"/>
      <c r="B581" s="80"/>
      <c r="C581" s="82"/>
      <c r="D581" s="82"/>
      <c r="E581" s="342"/>
      <c r="F581" s="83"/>
      <c r="G581" s="83"/>
      <c r="H581" s="83"/>
      <c r="I581" s="83"/>
    </row>
    <row r="582" spans="1:9" s="70" customFormat="1" ht="23.45" customHeight="1" x14ac:dyDescent="0.2">
      <c r="A582" s="80"/>
      <c r="B582" s="80"/>
      <c r="C582" s="82"/>
      <c r="D582" s="82"/>
      <c r="E582" s="342"/>
      <c r="F582" s="83"/>
      <c r="G582" s="83"/>
      <c r="H582" s="83"/>
      <c r="I582" s="83"/>
    </row>
    <row r="583" spans="1:9" s="70" customFormat="1" ht="23.45" customHeight="1" x14ac:dyDescent="0.2">
      <c r="A583" s="80"/>
      <c r="B583" s="80"/>
      <c r="C583" s="82"/>
      <c r="D583" s="82"/>
      <c r="E583" s="342"/>
      <c r="F583" s="83"/>
      <c r="G583" s="83"/>
      <c r="H583" s="83"/>
      <c r="I583" s="83"/>
    </row>
    <row r="584" spans="1:9" s="70" customFormat="1" ht="23.45" customHeight="1" x14ac:dyDescent="0.2">
      <c r="A584" s="80"/>
      <c r="B584" s="80"/>
      <c r="C584" s="82"/>
      <c r="D584" s="82"/>
      <c r="E584" s="342"/>
      <c r="F584" s="83"/>
      <c r="G584" s="83"/>
      <c r="H584" s="83"/>
      <c r="I584" s="83"/>
    </row>
    <row r="585" spans="1:9" s="70" customFormat="1" ht="23.45" customHeight="1" x14ac:dyDescent="0.2">
      <c r="A585" s="80"/>
      <c r="B585" s="80"/>
      <c r="C585" s="82"/>
      <c r="D585" s="82"/>
      <c r="E585" s="342"/>
      <c r="F585" s="83"/>
      <c r="G585" s="83"/>
      <c r="H585" s="83"/>
      <c r="I585" s="83"/>
    </row>
    <row r="586" spans="1:9" s="70" customFormat="1" ht="23.45" customHeight="1" x14ac:dyDescent="0.2">
      <c r="A586" s="80"/>
      <c r="B586" s="80"/>
      <c r="C586" s="82"/>
      <c r="D586" s="82"/>
      <c r="E586" s="342"/>
      <c r="F586" s="83"/>
      <c r="G586" s="83"/>
      <c r="H586" s="83"/>
      <c r="I586" s="83"/>
    </row>
    <row r="587" spans="1:9" s="70" customFormat="1" ht="23.45" customHeight="1" x14ac:dyDescent="0.2">
      <c r="A587" s="80"/>
      <c r="B587" s="80"/>
      <c r="C587" s="82"/>
      <c r="D587" s="82"/>
      <c r="E587" s="342"/>
      <c r="F587" s="83"/>
      <c r="G587" s="83"/>
      <c r="H587" s="83"/>
      <c r="I587" s="83"/>
    </row>
    <row r="588" spans="1:9" s="70" customFormat="1" ht="23.45" customHeight="1" x14ac:dyDescent="0.2">
      <c r="A588" s="80"/>
      <c r="B588" s="80"/>
      <c r="C588" s="82"/>
      <c r="D588" s="82"/>
      <c r="E588" s="342"/>
      <c r="F588" s="83"/>
      <c r="G588" s="83"/>
      <c r="H588" s="83"/>
      <c r="I588" s="83"/>
    </row>
    <row r="589" spans="1:9" s="70" customFormat="1" ht="23.45" customHeight="1" x14ac:dyDescent="0.2">
      <c r="A589" s="80"/>
      <c r="B589" s="80"/>
      <c r="C589" s="82"/>
      <c r="D589" s="82"/>
      <c r="E589" s="342"/>
      <c r="F589" s="83"/>
      <c r="G589" s="83"/>
      <c r="H589" s="83"/>
      <c r="I589" s="83"/>
    </row>
    <row r="590" spans="1:9" s="70" customFormat="1" ht="23.45" customHeight="1" x14ac:dyDescent="0.2">
      <c r="A590" s="80"/>
      <c r="B590" s="80"/>
      <c r="C590" s="82"/>
      <c r="D590" s="82"/>
      <c r="E590" s="342"/>
      <c r="F590" s="83"/>
      <c r="G590" s="83"/>
      <c r="H590" s="83"/>
      <c r="I590" s="83"/>
    </row>
    <row r="591" spans="1:9" s="70" customFormat="1" ht="23.45" customHeight="1" x14ac:dyDescent="0.2">
      <c r="A591" s="80"/>
      <c r="B591" s="80"/>
      <c r="C591" s="82"/>
      <c r="D591" s="82"/>
      <c r="E591" s="342"/>
      <c r="F591" s="83"/>
      <c r="G591" s="83"/>
      <c r="H591" s="83"/>
      <c r="I591" s="83"/>
    </row>
    <row r="592" spans="1:9" s="70" customFormat="1" ht="23.45" customHeight="1" x14ac:dyDescent="0.2">
      <c r="A592" s="80"/>
      <c r="B592" s="80"/>
      <c r="C592" s="82"/>
      <c r="D592" s="82"/>
      <c r="E592" s="342"/>
      <c r="F592" s="83"/>
      <c r="G592" s="83"/>
      <c r="H592" s="83"/>
      <c r="I592" s="83"/>
    </row>
    <row r="593" spans="1:9" s="70" customFormat="1" ht="23.45" customHeight="1" x14ac:dyDescent="0.2">
      <c r="A593" s="80"/>
      <c r="B593" s="80"/>
      <c r="C593" s="82"/>
      <c r="D593" s="82"/>
      <c r="E593" s="342"/>
      <c r="F593" s="83"/>
      <c r="G593" s="83"/>
      <c r="H593" s="83"/>
      <c r="I593" s="83"/>
    </row>
    <row r="594" spans="1:9" s="70" customFormat="1" ht="23.45" customHeight="1" x14ac:dyDescent="0.2">
      <c r="A594" s="80"/>
      <c r="B594" s="80"/>
      <c r="C594" s="82"/>
      <c r="D594" s="82"/>
      <c r="E594" s="342"/>
      <c r="F594" s="83"/>
      <c r="G594" s="83"/>
      <c r="H594" s="83"/>
      <c r="I594" s="83"/>
    </row>
    <row r="595" spans="1:9" s="70" customFormat="1" ht="23.45" customHeight="1" x14ac:dyDescent="0.2">
      <c r="A595" s="80"/>
      <c r="B595" s="80"/>
      <c r="C595" s="82"/>
      <c r="D595" s="82"/>
      <c r="E595" s="342"/>
      <c r="F595" s="83"/>
      <c r="G595" s="83"/>
      <c r="H595" s="83"/>
      <c r="I595" s="83"/>
    </row>
    <row r="596" spans="1:9" s="70" customFormat="1" ht="23.45" customHeight="1" x14ac:dyDescent="0.2">
      <c r="A596" s="80"/>
      <c r="B596" s="80"/>
      <c r="C596" s="82"/>
      <c r="D596" s="82"/>
      <c r="E596" s="342"/>
      <c r="F596" s="83"/>
      <c r="G596" s="83"/>
      <c r="H596" s="83"/>
      <c r="I596" s="83"/>
    </row>
    <row r="597" spans="1:9" s="70" customFormat="1" ht="23.45" customHeight="1" x14ac:dyDescent="0.2">
      <c r="A597" s="80"/>
      <c r="B597" s="80"/>
      <c r="C597" s="82"/>
      <c r="D597" s="82"/>
      <c r="E597" s="342"/>
      <c r="F597" s="83"/>
      <c r="G597" s="83"/>
      <c r="H597" s="83"/>
      <c r="I597" s="83"/>
    </row>
    <row r="598" spans="1:9" s="70" customFormat="1" ht="23.45" customHeight="1" x14ac:dyDescent="0.2">
      <c r="A598" s="80"/>
      <c r="B598" s="80"/>
      <c r="C598" s="82"/>
      <c r="D598" s="82"/>
      <c r="E598" s="342"/>
      <c r="F598" s="83"/>
      <c r="G598" s="83"/>
      <c r="H598" s="83"/>
      <c r="I598" s="83"/>
    </row>
    <row r="599" spans="1:9" s="70" customFormat="1" ht="23.45" customHeight="1" x14ac:dyDescent="0.2">
      <c r="A599" s="80"/>
      <c r="B599" s="80"/>
      <c r="C599" s="82"/>
      <c r="D599" s="82"/>
      <c r="E599" s="342"/>
      <c r="F599" s="83"/>
      <c r="G599" s="83"/>
      <c r="H599" s="83"/>
      <c r="I599" s="83"/>
    </row>
    <row r="600" spans="1:9" s="70" customFormat="1" ht="23.45" customHeight="1" x14ac:dyDescent="0.2">
      <c r="A600" s="80"/>
      <c r="B600" s="80"/>
      <c r="C600" s="82"/>
      <c r="D600" s="82"/>
      <c r="E600" s="342"/>
      <c r="F600" s="83"/>
      <c r="G600" s="83"/>
      <c r="H600" s="83"/>
      <c r="I600" s="83"/>
    </row>
    <row r="601" spans="1:9" s="70" customFormat="1" ht="23.45" customHeight="1" x14ac:dyDescent="0.2">
      <c r="A601" s="80"/>
      <c r="B601" s="80"/>
      <c r="C601" s="82"/>
      <c r="D601" s="82"/>
      <c r="E601" s="342"/>
      <c r="F601" s="83"/>
      <c r="G601" s="83"/>
      <c r="H601" s="83"/>
      <c r="I601" s="83"/>
    </row>
    <row r="602" spans="1:9" s="70" customFormat="1" ht="23.45" customHeight="1" x14ac:dyDescent="0.2">
      <c r="A602" s="80"/>
      <c r="B602" s="80"/>
      <c r="C602" s="82"/>
      <c r="D602" s="82"/>
      <c r="E602" s="342"/>
      <c r="F602" s="83"/>
      <c r="G602" s="83"/>
      <c r="H602" s="83"/>
      <c r="I602" s="83"/>
    </row>
    <row r="603" spans="1:9" s="70" customFormat="1" ht="23.45" customHeight="1" x14ac:dyDescent="0.2">
      <c r="A603" s="80"/>
      <c r="B603" s="80"/>
      <c r="C603" s="82"/>
      <c r="D603" s="82"/>
      <c r="E603" s="342"/>
      <c r="F603" s="83"/>
      <c r="G603" s="83"/>
      <c r="H603" s="83"/>
      <c r="I603" s="83"/>
    </row>
    <row r="604" spans="1:9" s="70" customFormat="1" ht="23.45" customHeight="1" x14ac:dyDescent="0.2">
      <c r="A604" s="80"/>
      <c r="B604" s="80"/>
      <c r="C604" s="82"/>
      <c r="D604" s="82"/>
      <c r="E604" s="342"/>
      <c r="F604" s="83"/>
      <c r="G604" s="83"/>
      <c r="H604" s="83"/>
      <c r="I604" s="83"/>
    </row>
    <row r="605" spans="1:9" s="70" customFormat="1" ht="23.45" customHeight="1" x14ac:dyDescent="0.2">
      <c r="A605" s="80"/>
      <c r="B605" s="80"/>
      <c r="C605" s="82"/>
      <c r="D605" s="82"/>
      <c r="E605" s="342"/>
      <c r="F605" s="83"/>
      <c r="G605" s="83"/>
      <c r="H605" s="83"/>
      <c r="I605" s="83"/>
    </row>
    <row r="606" spans="1:9" s="70" customFormat="1" ht="23.45" customHeight="1" x14ac:dyDescent="0.2">
      <c r="A606" s="80"/>
      <c r="B606" s="80"/>
      <c r="C606" s="82"/>
      <c r="D606" s="82"/>
      <c r="E606" s="342"/>
      <c r="F606" s="83"/>
      <c r="G606" s="83"/>
      <c r="H606" s="83"/>
      <c r="I606" s="83"/>
    </row>
    <row r="607" spans="1:9" s="70" customFormat="1" ht="23.45" customHeight="1" x14ac:dyDescent="0.2">
      <c r="A607" s="80"/>
      <c r="B607" s="80"/>
      <c r="C607" s="82"/>
      <c r="D607" s="82"/>
      <c r="E607" s="342"/>
      <c r="F607" s="83"/>
      <c r="G607" s="83"/>
      <c r="H607" s="83"/>
      <c r="I607" s="83"/>
    </row>
    <row r="608" spans="1:9" s="70" customFormat="1" ht="23.45" customHeight="1" x14ac:dyDescent="0.2">
      <c r="A608" s="80"/>
      <c r="B608" s="80"/>
      <c r="C608" s="82"/>
      <c r="D608" s="82"/>
      <c r="E608" s="342"/>
      <c r="F608" s="83"/>
      <c r="G608" s="83"/>
      <c r="H608" s="83"/>
      <c r="I608" s="83"/>
    </row>
    <row r="609" spans="1:9" s="70" customFormat="1" ht="23.45" customHeight="1" x14ac:dyDescent="0.2">
      <c r="A609" s="80"/>
      <c r="B609" s="80"/>
      <c r="C609" s="82"/>
      <c r="D609" s="82"/>
      <c r="E609" s="342"/>
      <c r="F609" s="83"/>
      <c r="G609" s="83"/>
      <c r="H609" s="83"/>
      <c r="I609" s="83"/>
    </row>
    <row r="610" spans="1:9" s="70" customFormat="1" ht="23.45" customHeight="1" x14ac:dyDescent="0.2">
      <c r="A610" s="80"/>
      <c r="B610" s="80"/>
      <c r="C610" s="82"/>
      <c r="D610" s="82"/>
      <c r="E610" s="342"/>
      <c r="F610" s="83"/>
      <c r="G610" s="83"/>
      <c r="H610" s="83"/>
      <c r="I610" s="83"/>
    </row>
    <row r="611" spans="1:9" s="70" customFormat="1" ht="23.45" customHeight="1" x14ac:dyDescent="0.2">
      <c r="A611" s="80"/>
      <c r="B611" s="80"/>
      <c r="C611" s="82"/>
      <c r="D611" s="82"/>
      <c r="E611" s="342"/>
      <c r="F611" s="83"/>
      <c r="G611" s="83"/>
      <c r="H611" s="83"/>
      <c r="I611" s="83"/>
    </row>
    <row r="612" spans="1:9" s="70" customFormat="1" ht="23.45" customHeight="1" x14ac:dyDescent="0.2">
      <c r="A612" s="80"/>
      <c r="B612" s="80"/>
      <c r="C612" s="82"/>
      <c r="D612" s="82"/>
      <c r="E612" s="342"/>
      <c r="F612" s="83"/>
      <c r="G612" s="83"/>
      <c r="H612" s="83"/>
      <c r="I612" s="83"/>
    </row>
    <row r="613" spans="1:9" s="70" customFormat="1" ht="23.45" customHeight="1" x14ac:dyDescent="0.2">
      <c r="A613" s="80"/>
      <c r="B613" s="80"/>
      <c r="C613" s="82"/>
      <c r="D613" s="82"/>
      <c r="E613" s="342"/>
      <c r="F613" s="83"/>
      <c r="G613" s="83"/>
      <c r="H613" s="83"/>
      <c r="I613" s="83"/>
    </row>
    <row r="614" spans="1:9" s="70" customFormat="1" ht="23.45" customHeight="1" x14ac:dyDescent="0.2">
      <c r="A614" s="80"/>
      <c r="B614" s="80"/>
      <c r="C614" s="82"/>
      <c r="D614" s="82"/>
      <c r="E614" s="342"/>
      <c r="F614" s="83"/>
      <c r="G614" s="83"/>
      <c r="H614" s="83"/>
      <c r="I614" s="83"/>
    </row>
    <row r="615" spans="1:9" s="70" customFormat="1" ht="23.45" customHeight="1" x14ac:dyDescent="0.2">
      <c r="A615" s="80"/>
      <c r="B615" s="80"/>
      <c r="C615" s="82"/>
      <c r="D615" s="82"/>
      <c r="E615" s="342"/>
      <c r="F615" s="83"/>
      <c r="G615" s="83"/>
      <c r="H615" s="83"/>
      <c r="I615" s="83"/>
    </row>
    <row r="616" spans="1:9" s="70" customFormat="1" ht="23.45" customHeight="1" x14ac:dyDescent="0.2">
      <c r="A616" s="80"/>
      <c r="B616" s="80"/>
      <c r="C616" s="82"/>
      <c r="D616" s="82"/>
      <c r="E616" s="342"/>
      <c r="F616" s="83"/>
      <c r="G616" s="83"/>
      <c r="H616" s="83"/>
      <c r="I616" s="83"/>
    </row>
    <row r="617" spans="1:9" s="70" customFormat="1" ht="23.45" customHeight="1" x14ac:dyDescent="0.2">
      <c r="A617" s="80"/>
      <c r="B617" s="80"/>
      <c r="C617" s="82"/>
      <c r="D617" s="82"/>
      <c r="E617" s="342"/>
      <c r="F617" s="83"/>
      <c r="G617" s="83"/>
      <c r="H617" s="83"/>
      <c r="I617" s="83"/>
    </row>
    <row r="618" spans="1:9" s="70" customFormat="1" ht="23.45" customHeight="1" x14ac:dyDescent="0.2">
      <c r="A618" s="80"/>
      <c r="B618" s="80"/>
      <c r="C618" s="82"/>
      <c r="D618" s="82"/>
      <c r="E618" s="342"/>
      <c r="F618" s="83"/>
      <c r="G618" s="83"/>
      <c r="H618" s="83"/>
      <c r="I618" s="83"/>
    </row>
    <row r="619" spans="1:9" s="70" customFormat="1" ht="23.45" customHeight="1" x14ac:dyDescent="0.2">
      <c r="A619" s="80"/>
      <c r="B619" s="80"/>
      <c r="C619" s="82"/>
      <c r="D619" s="82"/>
      <c r="E619" s="342"/>
      <c r="F619" s="83"/>
      <c r="G619" s="83"/>
      <c r="H619" s="83"/>
      <c r="I619" s="83"/>
    </row>
    <row r="620" spans="1:9" s="70" customFormat="1" ht="23.45" customHeight="1" x14ac:dyDescent="0.2">
      <c r="A620" s="80"/>
      <c r="B620" s="80"/>
      <c r="C620" s="82"/>
      <c r="D620" s="82"/>
      <c r="E620" s="342"/>
      <c r="F620" s="83"/>
      <c r="G620" s="83"/>
      <c r="H620" s="83"/>
      <c r="I620" s="83"/>
    </row>
    <row r="621" spans="1:9" s="70" customFormat="1" ht="23.45" customHeight="1" x14ac:dyDescent="0.2">
      <c r="A621" s="80"/>
      <c r="B621" s="80"/>
      <c r="C621" s="82"/>
      <c r="D621" s="82"/>
      <c r="E621" s="342"/>
      <c r="F621" s="83"/>
      <c r="G621" s="83"/>
      <c r="H621" s="83"/>
      <c r="I621" s="83"/>
    </row>
    <row r="622" spans="1:9" s="70" customFormat="1" ht="23.45" customHeight="1" x14ac:dyDescent="0.2">
      <c r="A622" s="80"/>
      <c r="B622" s="80"/>
      <c r="C622" s="82"/>
      <c r="D622" s="82"/>
      <c r="E622" s="342"/>
      <c r="F622" s="83"/>
      <c r="G622" s="83"/>
      <c r="H622" s="83"/>
      <c r="I622" s="83"/>
    </row>
    <row r="623" spans="1:9" s="70" customFormat="1" ht="23.45" customHeight="1" x14ac:dyDescent="0.2">
      <c r="A623" s="80"/>
      <c r="B623" s="80"/>
      <c r="C623" s="82"/>
      <c r="D623" s="82"/>
      <c r="E623" s="342"/>
      <c r="F623" s="83"/>
      <c r="G623" s="83"/>
      <c r="H623" s="83"/>
      <c r="I623" s="83"/>
    </row>
    <row r="624" spans="1:9" s="70" customFormat="1" ht="23.45" customHeight="1" x14ac:dyDescent="0.2">
      <c r="A624" s="80"/>
      <c r="B624" s="80"/>
      <c r="C624" s="82"/>
      <c r="D624" s="82"/>
      <c r="E624" s="342"/>
      <c r="F624" s="83"/>
      <c r="G624" s="83"/>
      <c r="H624" s="83"/>
      <c r="I624" s="83"/>
    </row>
    <row r="625" spans="1:9" s="70" customFormat="1" ht="23.45" customHeight="1" x14ac:dyDescent="0.2">
      <c r="A625" s="80"/>
      <c r="B625" s="80"/>
      <c r="C625" s="82"/>
      <c r="D625" s="82"/>
      <c r="E625" s="342"/>
      <c r="F625" s="83"/>
      <c r="G625" s="83"/>
      <c r="H625" s="83"/>
      <c r="I625" s="83"/>
    </row>
    <row r="626" spans="1:9" s="70" customFormat="1" ht="23.45" customHeight="1" x14ac:dyDescent="0.2">
      <c r="A626" s="80"/>
      <c r="B626" s="80"/>
      <c r="C626" s="82"/>
      <c r="D626" s="82"/>
      <c r="E626" s="342"/>
      <c r="F626" s="83"/>
      <c r="G626" s="83"/>
      <c r="H626" s="83"/>
      <c r="I626" s="83"/>
    </row>
    <row r="627" spans="1:9" s="70" customFormat="1" ht="23.45" customHeight="1" x14ac:dyDescent="0.2">
      <c r="A627" s="80"/>
      <c r="B627" s="80"/>
      <c r="C627" s="82"/>
      <c r="D627" s="82"/>
      <c r="E627" s="342"/>
      <c r="F627" s="83"/>
      <c r="G627" s="83"/>
      <c r="H627" s="83"/>
      <c r="I627" s="83"/>
    </row>
    <row r="628" spans="1:9" s="70" customFormat="1" ht="23.45" customHeight="1" x14ac:dyDescent="0.2">
      <c r="A628" s="80"/>
      <c r="B628" s="80"/>
      <c r="C628" s="82"/>
      <c r="D628" s="82"/>
      <c r="E628" s="342"/>
      <c r="F628" s="83"/>
      <c r="G628" s="83"/>
      <c r="H628" s="83"/>
      <c r="I628" s="83"/>
    </row>
    <row r="629" spans="1:9" s="70" customFormat="1" ht="23.45" customHeight="1" x14ac:dyDescent="0.2">
      <c r="A629" s="80"/>
      <c r="B629" s="80"/>
      <c r="C629" s="82"/>
      <c r="D629" s="82"/>
      <c r="E629" s="342"/>
      <c r="F629" s="83"/>
      <c r="G629" s="83"/>
      <c r="H629" s="83"/>
      <c r="I629" s="83"/>
    </row>
    <row r="630" spans="1:9" s="70" customFormat="1" ht="23.45" customHeight="1" x14ac:dyDescent="0.2">
      <c r="A630" s="80"/>
      <c r="B630" s="80"/>
      <c r="C630" s="82"/>
      <c r="D630" s="82"/>
      <c r="E630" s="342"/>
      <c r="F630" s="83"/>
      <c r="G630" s="83"/>
      <c r="H630" s="83"/>
      <c r="I630" s="83"/>
    </row>
    <row r="631" spans="1:9" s="70" customFormat="1" ht="23.45" customHeight="1" x14ac:dyDescent="0.2">
      <c r="A631" s="80"/>
      <c r="B631" s="80"/>
      <c r="C631" s="82"/>
      <c r="D631" s="82"/>
      <c r="E631" s="342"/>
      <c r="F631" s="83"/>
      <c r="G631" s="83"/>
      <c r="H631" s="83"/>
      <c r="I631" s="83"/>
    </row>
    <row r="632" spans="1:9" s="70" customFormat="1" ht="23.45" customHeight="1" x14ac:dyDescent="0.2">
      <c r="A632" s="80"/>
      <c r="B632" s="80"/>
      <c r="C632" s="82"/>
      <c r="D632" s="82"/>
      <c r="E632" s="342"/>
      <c r="F632" s="83"/>
      <c r="G632" s="83"/>
      <c r="H632" s="83"/>
      <c r="I632" s="83"/>
    </row>
    <row r="633" spans="1:9" s="70" customFormat="1" ht="23.45" customHeight="1" x14ac:dyDescent="0.2">
      <c r="A633" s="80"/>
      <c r="B633" s="80"/>
      <c r="C633" s="82"/>
      <c r="D633" s="82"/>
      <c r="E633" s="342"/>
      <c r="F633" s="83"/>
      <c r="G633" s="83"/>
      <c r="H633" s="83"/>
      <c r="I633" s="83"/>
    </row>
    <row r="634" spans="1:9" s="70" customFormat="1" ht="23.45" customHeight="1" x14ac:dyDescent="0.2">
      <c r="A634" s="80"/>
      <c r="B634" s="80"/>
      <c r="C634" s="82"/>
      <c r="D634" s="82"/>
      <c r="E634" s="342"/>
      <c r="F634" s="83"/>
      <c r="G634" s="83"/>
      <c r="H634" s="83"/>
      <c r="I634" s="83"/>
    </row>
    <row r="635" spans="1:9" s="70" customFormat="1" ht="23.45" customHeight="1" x14ac:dyDescent="0.2">
      <c r="A635" s="80"/>
      <c r="B635" s="80"/>
      <c r="C635" s="82"/>
      <c r="D635" s="82"/>
      <c r="E635" s="342"/>
      <c r="F635" s="83"/>
      <c r="G635" s="83"/>
      <c r="H635" s="83"/>
      <c r="I635" s="83"/>
    </row>
    <row r="636" spans="1:9" s="70" customFormat="1" ht="23.45" customHeight="1" x14ac:dyDescent="0.2">
      <c r="A636" s="80"/>
      <c r="B636" s="80"/>
      <c r="C636" s="82"/>
      <c r="D636" s="82"/>
      <c r="E636" s="342"/>
      <c r="F636" s="83"/>
      <c r="G636" s="83"/>
      <c r="H636" s="83"/>
      <c r="I636" s="83"/>
    </row>
    <row r="637" spans="1:9" s="70" customFormat="1" ht="23.45" customHeight="1" x14ac:dyDescent="0.2">
      <c r="A637" s="80"/>
      <c r="B637" s="80"/>
      <c r="C637" s="82"/>
      <c r="D637" s="82"/>
      <c r="E637" s="342"/>
      <c r="F637" s="83"/>
      <c r="G637" s="83"/>
      <c r="H637" s="83"/>
      <c r="I637" s="83"/>
    </row>
    <row r="638" spans="1:9" s="70" customFormat="1" ht="23.45" customHeight="1" x14ac:dyDescent="0.2">
      <c r="A638" s="80"/>
      <c r="B638" s="80"/>
      <c r="C638" s="82"/>
      <c r="D638" s="82"/>
      <c r="E638" s="342"/>
      <c r="F638" s="83"/>
      <c r="G638" s="83"/>
      <c r="H638" s="83"/>
      <c r="I638" s="83"/>
    </row>
    <row r="639" spans="1:9" s="70" customFormat="1" ht="23.45" customHeight="1" x14ac:dyDescent="0.2">
      <c r="A639" s="80"/>
      <c r="B639" s="80"/>
      <c r="C639" s="82"/>
      <c r="D639" s="82"/>
      <c r="E639" s="342"/>
      <c r="F639" s="83"/>
      <c r="G639" s="83"/>
      <c r="H639" s="83"/>
      <c r="I639" s="83"/>
    </row>
    <row r="640" spans="1:9" s="70" customFormat="1" ht="23.45" customHeight="1" x14ac:dyDescent="0.2">
      <c r="A640" s="80"/>
      <c r="B640" s="80"/>
      <c r="C640" s="82"/>
      <c r="D640" s="82"/>
      <c r="E640" s="342"/>
      <c r="F640" s="83"/>
      <c r="G640" s="83"/>
      <c r="H640" s="83"/>
      <c r="I640" s="83"/>
    </row>
    <row r="641" spans="1:9" s="70" customFormat="1" ht="23.45" customHeight="1" x14ac:dyDescent="0.2">
      <c r="A641" s="80"/>
      <c r="B641" s="80"/>
      <c r="C641" s="82"/>
      <c r="D641" s="82"/>
      <c r="E641" s="342"/>
      <c r="F641" s="83"/>
      <c r="G641" s="83"/>
      <c r="H641" s="83"/>
      <c r="I641" s="83"/>
    </row>
    <row r="642" spans="1:9" s="70" customFormat="1" ht="23.45" customHeight="1" x14ac:dyDescent="0.2">
      <c r="A642" s="80"/>
      <c r="B642" s="80"/>
      <c r="C642" s="82"/>
      <c r="D642" s="82"/>
      <c r="E642" s="342"/>
      <c r="F642" s="83"/>
      <c r="G642" s="83"/>
      <c r="H642" s="83"/>
      <c r="I642" s="83"/>
    </row>
    <row r="643" spans="1:9" s="70" customFormat="1" ht="23.45" customHeight="1" x14ac:dyDescent="0.2">
      <c r="A643" s="80"/>
      <c r="B643" s="80"/>
      <c r="C643" s="82"/>
      <c r="D643" s="82"/>
      <c r="E643" s="342"/>
      <c r="F643" s="83"/>
      <c r="G643" s="83"/>
      <c r="H643" s="83"/>
      <c r="I643" s="83"/>
    </row>
    <row r="644" spans="1:9" s="70" customFormat="1" ht="23.45" customHeight="1" x14ac:dyDescent="0.2">
      <c r="A644" s="80"/>
      <c r="B644" s="80"/>
      <c r="C644" s="82"/>
      <c r="D644" s="82"/>
      <c r="E644" s="342"/>
      <c r="F644" s="83"/>
      <c r="G644" s="83"/>
      <c r="H644" s="83"/>
      <c r="I644" s="83"/>
    </row>
    <row r="645" spans="1:9" s="70" customFormat="1" ht="23.45" customHeight="1" x14ac:dyDescent="0.2">
      <c r="A645" s="80"/>
      <c r="B645" s="80"/>
      <c r="C645" s="82"/>
      <c r="D645" s="82"/>
      <c r="E645" s="342"/>
      <c r="F645" s="83"/>
      <c r="G645" s="83"/>
      <c r="H645" s="83"/>
      <c r="I645" s="83"/>
    </row>
    <row r="646" spans="1:9" s="70" customFormat="1" ht="23.45" customHeight="1" x14ac:dyDescent="0.2">
      <c r="A646" s="80"/>
      <c r="B646" s="80"/>
      <c r="C646" s="82"/>
      <c r="D646" s="82"/>
      <c r="E646" s="342"/>
      <c r="F646" s="83"/>
      <c r="G646" s="83"/>
      <c r="H646" s="83"/>
      <c r="I646" s="83"/>
    </row>
    <row r="647" spans="1:9" s="70" customFormat="1" ht="23.45" customHeight="1" x14ac:dyDescent="0.2">
      <c r="A647" s="80"/>
      <c r="B647" s="80"/>
      <c r="C647" s="82"/>
      <c r="D647" s="82"/>
      <c r="E647" s="342"/>
      <c r="F647" s="83"/>
      <c r="G647" s="83"/>
      <c r="H647" s="83"/>
      <c r="I647" s="83"/>
    </row>
    <row r="648" spans="1:9" s="70" customFormat="1" ht="23.45" customHeight="1" x14ac:dyDescent="0.2">
      <c r="A648" s="80"/>
      <c r="B648" s="80"/>
      <c r="C648" s="82"/>
      <c r="D648" s="82"/>
      <c r="E648" s="342"/>
      <c r="F648" s="83"/>
      <c r="G648" s="83"/>
      <c r="H648" s="83"/>
      <c r="I648" s="83"/>
    </row>
    <row r="649" spans="1:9" s="70" customFormat="1" ht="23.45" customHeight="1" x14ac:dyDescent="0.2">
      <c r="A649" s="80"/>
      <c r="B649" s="80"/>
      <c r="C649" s="82"/>
      <c r="D649" s="82"/>
      <c r="E649" s="342"/>
      <c r="F649" s="83"/>
      <c r="G649" s="83"/>
      <c r="H649" s="83"/>
      <c r="I649" s="83"/>
    </row>
    <row r="650" spans="1:9" s="70" customFormat="1" ht="23.45" customHeight="1" x14ac:dyDescent="0.2">
      <c r="A650" s="80"/>
      <c r="B650" s="80"/>
      <c r="C650" s="82"/>
      <c r="D650" s="82"/>
      <c r="E650" s="342"/>
      <c r="F650" s="83"/>
      <c r="G650" s="83"/>
      <c r="H650" s="83"/>
      <c r="I650" s="83"/>
    </row>
    <row r="651" spans="1:9" s="70" customFormat="1" ht="23.45" customHeight="1" x14ac:dyDescent="0.2">
      <c r="A651" s="80"/>
      <c r="B651" s="80"/>
      <c r="C651" s="82"/>
      <c r="D651" s="82"/>
      <c r="E651" s="342"/>
      <c r="F651" s="83"/>
      <c r="G651" s="83"/>
      <c r="H651" s="83"/>
      <c r="I651" s="83"/>
    </row>
    <row r="652" spans="1:9" s="70" customFormat="1" ht="23.45" customHeight="1" x14ac:dyDescent="0.2">
      <c r="A652" s="80"/>
      <c r="B652" s="80"/>
      <c r="C652" s="82"/>
      <c r="D652" s="82"/>
      <c r="E652" s="342"/>
      <c r="F652" s="83"/>
      <c r="G652" s="83"/>
      <c r="H652" s="83"/>
      <c r="I652" s="83"/>
    </row>
    <row r="653" spans="1:9" s="70" customFormat="1" ht="23.45" customHeight="1" x14ac:dyDescent="0.2">
      <c r="A653" s="80"/>
      <c r="B653" s="80"/>
      <c r="C653" s="82"/>
      <c r="D653" s="82"/>
      <c r="E653" s="342"/>
      <c r="F653" s="83"/>
      <c r="G653" s="83"/>
      <c r="H653" s="83"/>
      <c r="I653" s="83"/>
    </row>
    <row r="654" spans="1:9" s="70" customFormat="1" ht="23.45" customHeight="1" x14ac:dyDescent="0.2">
      <c r="A654" s="80"/>
      <c r="B654" s="80"/>
      <c r="C654" s="82"/>
      <c r="D654" s="82"/>
      <c r="E654" s="342"/>
      <c r="F654" s="83"/>
      <c r="G654" s="83"/>
      <c r="H654" s="83"/>
      <c r="I654" s="83"/>
    </row>
    <row r="655" spans="1:9" s="70" customFormat="1" ht="23.45" customHeight="1" x14ac:dyDescent="0.2">
      <c r="A655" s="80"/>
      <c r="B655" s="80"/>
      <c r="C655" s="82"/>
      <c r="D655" s="82"/>
      <c r="E655" s="342"/>
      <c r="F655" s="83"/>
      <c r="G655" s="83"/>
      <c r="H655" s="83"/>
      <c r="I655" s="83"/>
    </row>
    <row r="656" spans="1:9" s="70" customFormat="1" ht="23.45" customHeight="1" x14ac:dyDescent="0.2">
      <c r="A656" s="80"/>
      <c r="B656" s="80"/>
      <c r="C656" s="82"/>
      <c r="D656" s="82"/>
      <c r="E656" s="342"/>
      <c r="F656" s="83"/>
      <c r="G656" s="83"/>
      <c r="H656" s="83"/>
      <c r="I656" s="83"/>
    </row>
    <row r="657" spans="1:9" s="70" customFormat="1" ht="23.45" customHeight="1" x14ac:dyDescent="0.2">
      <c r="A657" s="80"/>
      <c r="B657" s="80"/>
      <c r="C657" s="82"/>
      <c r="D657" s="82"/>
      <c r="E657" s="342"/>
      <c r="F657" s="83"/>
      <c r="G657" s="83"/>
      <c r="H657" s="83"/>
      <c r="I657" s="83"/>
    </row>
    <row r="658" spans="1:9" s="70" customFormat="1" ht="23.45" customHeight="1" x14ac:dyDescent="0.2">
      <c r="A658" s="80"/>
      <c r="B658" s="80"/>
      <c r="C658" s="82"/>
      <c r="D658" s="82"/>
      <c r="E658" s="342"/>
      <c r="F658" s="83"/>
      <c r="G658" s="83"/>
      <c r="H658" s="83"/>
      <c r="I658" s="83"/>
    </row>
    <row r="659" spans="1:9" s="70" customFormat="1" ht="23.45" customHeight="1" x14ac:dyDescent="0.2">
      <c r="A659" s="80"/>
      <c r="B659" s="80"/>
      <c r="C659" s="82"/>
      <c r="D659" s="82"/>
      <c r="E659" s="342"/>
      <c r="F659" s="83"/>
      <c r="G659" s="83"/>
      <c r="H659" s="83"/>
      <c r="I659" s="83"/>
    </row>
    <row r="660" spans="1:9" s="70" customFormat="1" ht="23.45" customHeight="1" x14ac:dyDescent="0.2">
      <c r="A660" s="80"/>
      <c r="B660" s="80"/>
      <c r="C660" s="82"/>
      <c r="D660" s="82"/>
      <c r="E660" s="342"/>
      <c r="F660" s="83"/>
      <c r="G660" s="83"/>
      <c r="H660" s="83"/>
      <c r="I660" s="83"/>
    </row>
    <row r="661" spans="1:9" s="70" customFormat="1" ht="23.45" customHeight="1" x14ac:dyDescent="0.2">
      <c r="A661" s="80"/>
      <c r="B661" s="80"/>
      <c r="C661" s="82"/>
      <c r="D661" s="82"/>
      <c r="E661" s="342"/>
      <c r="F661" s="83"/>
      <c r="G661" s="83"/>
      <c r="H661" s="83"/>
      <c r="I661" s="83"/>
    </row>
    <row r="662" spans="1:9" s="70" customFormat="1" ht="23.45" customHeight="1" x14ac:dyDescent="0.2">
      <c r="A662" s="80"/>
      <c r="B662" s="80"/>
      <c r="C662" s="82"/>
      <c r="D662" s="82"/>
      <c r="E662" s="342"/>
      <c r="F662" s="83"/>
      <c r="G662" s="83"/>
      <c r="H662" s="83"/>
      <c r="I662" s="83"/>
    </row>
    <row r="663" spans="1:9" s="70" customFormat="1" ht="23.45" customHeight="1" x14ac:dyDescent="0.2">
      <c r="A663" s="80"/>
      <c r="B663" s="80"/>
      <c r="C663" s="82"/>
      <c r="D663" s="82"/>
      <c r="E663" s="342"/>
      <c r="F663" s="83"/>
      <c r="G663" s="83"/>
      <c r="H663" s="83"/>
      <c r="I663" s="83"/>
    </row>
    <row r="664" spans="1:9" s="70" customFormat="1" ht="23.45" customHeight="1" x14ac:dyDescent="0.2">
      <c r="A664" s="80"/>
      <c r="B664" s="80"/>
      <c r="C664" s="82"/>
      <c r="D664" s="82"/>
      <c r="E664" s="342"/>
      <c r="F664" s="83"/>
      <c r="G664" s="83"/>
      <c r="H664" s="83"/>
      <c r="I664" s="83"/>
    </row>
    <row r="665" spans="1:9" s="70" customFormat="1" ht="23.45" customHeight="1" x14ac:dyDescent="0.2">
      <c r="A665" s="80"/>
      <c r="B665" s="80"/>
      <c r="C665" s="82"/>
      <c r="D665" s="82"/>
      <c r="E665" s="342"/>
      <c r="F665" s="83"/>
      <c r="G665" s="83"/>
      <c r="H665" s="83"/>
      <c r="I665" s="83"/>
    </row>
    <row r="666" spans="1:9" s="70" customFormat="1" ht="23.45" customHeight="1" x14ac:dyDescent="0.2">
      <c r="A666" s="80"/>
      <c r="B666" s="80"/>
      <c r="C666" s="82"/>
      <c r="D666" s="82"/>
      <c r="E666" s="342"/>
      <c r="F666" s="83"/>
      <c r="G666" s="83"/>
      <c r="H666" s="83"/>
      <c r="I666" s="83"/>
    </row>
    <row r="667" spans="1:9" s="70" customFormat="1" ht="23.45" customHeight="1" x14ac:dyDescent="0.2">
      <c r="A667" s="80"/>
      <c r="B667" s="80"/>
      <c r="C667" s="82"/>
      <c r="D667" s="82"/>
      <c r="E667" s="342"/>
      <c r="F667" s="83"/>
      <c r="G667" s="83"/>
      <c r="H667" s="83"/>
      <c r="I667" s="83"/>
    </row>
    <row r="668" spans="1:9" s="70" customFormat="1" ht="23.45" customHeight="1" x14ac:dyDescent="0.2">
      <c r="A668" s="80"/>
      <c r="B668" s="80"/>
      <c r="C668" s="82"/>
      <c r="D668" s="82"/>
      <c r="E668" s="342"/>
      <c r="F668" s="83"/>
      <c r="G668" s="83"/>
      <c r="H668" s="83"/>
      <c r="I668" s="83"/>
    </row>
    <row r="669" spans="1:9" s="70" customFormat="1" ht="23.45" customHeight="1" x14ac:dyDescent="0.2">
      <c r="A669" s="80"/>
      <c r="B669" s="80"/>
      <c r="C669" s="82"/>
      <c r="D669" s="82"/>
      <c r="E669" s="342"/>
      <c r="F669" s="83"/>
      <c r="G669" s="83"/>
      <c r="H669" s="83"/>
      <c r="I669" s="83"/>
    </row>
    <row r="670" spans="1:9" s="70" customFormat="1" ht="23.45" customHeight="1" x14ac:dyDescent="0.2">
      <c r="A670" s="80"/>
      <c r="B670" s="80"/>
      <c r="C670" s="82"/>
      <c r="D670" s="82"/>
      <c r="E670" s="342"/>
      <c r="F670" s="83"/>
      <c r="G670" s="83"/>
      <c r="H670" s="83"/>
      <c r="I670" s="83"/>
    </row>
    <row r="671" spans="1:9" s="70" customFormat="1" ht="23.45" customHeight="1" x14ac:dyDescent="0.2">
      <c r="A671" s="80"/>
      <c r="B671" s="80"/>
      <c r="C671" s="82"/>
      <c r="D671" s="82"/>
      <c r="E671" s="342"/>
      <c r="F671" s="83"/>
      <c r="G671" s="83"/>
      <c r="H671" s="83"/>
      <c r="I671" s="83"/>
    </row>
    <row r="672" spans="1:9" s="70" customFormat="1" ht="23.45" customHeight="1" x14ac:dyDescent="0.2">
      <c r="A672" s="80"/>
      <c r="B672" s="80"/>
      <c r="C672" s="82"/>
      <c r="D672" s="82"/>
      <c r="E672" s="342"/>
      <c r="F672" s="83"/>
      <c r="G672" s="83"/>
      <c r="H672" s="83"/>
      <c r="I672" s="83"/>
    </row>
    <row r="673" spans="1:9" s="70" customFormat="1" ht="23.45" customHeight="1" x14ac:dyDescent="0.2">
      <c r="A673" s="80"/>
      <c r="B673" s="80"/>
      <c r="C673" s="82"/>
      <c r="D673" s="82"/>
      <c r="E673" s="342"/>
      <c r="F673" s="83"/>
      <c r="G673" s="83"/>
      <c r="H673" s="83"/>
      <c r="I673" s="83"/>
    </row>
    <row r="674" spans="1:9" s="70" customFormat="1" ht="23.45" customHeight="1" x14ac:dyDescent="0.2">
      <c r="A674" s="80"/>
      <c r="B674" s="80"/>
      <c r="C674" s="82"/>
      <c r="D674" s="82"/>
      <c r="E674" s="342"/>
      <c r="F674" s="83"/>
      <c r="G674" s="83"/>
      <c r="H674" s="83"/>
      <c r="I674" s="83"/>
    </row>
    <row r="675" spans="1:9" s="70" customFormat="1" ht="23.45" customHeight="1" x14ac:dyDescent="0.2">
      <c r="A675" s="80"/>
      <c r="B675" s="80"/>
      <c r="C675" s="82"/>
      <c r="D675" s="82"/>
      <c r="E675" s="342"/>
      <c r="F675" s="83"/>
      <c r="G675" s="83"/>
      <c r="H675" s="83"/>
      <c r="I675" s="83"/>
    </row>
    <row r="676" spans="1:9" s="70" customFormat="1" ht="23.45" customHeight="1" x14ac:dyDescent="0.2">
      <c r="A676" s="80"/>
      <c r="B676" s="80"/>
      <c r="C676" s="82"/>
      <c r="D676" s="82"/>
      <c r="E676" s="342"/>
      <c r="F676" s="83"/>
      <c r="G676" s="83"/>
      <c r="H676" s="83"/>
      <c r="I676" s="83"/>
    </row>
    <row r="677" spans="1:9" s="70" customFormat="1" ht="23.45" customHeight="1" x14ac:dyDescent="0.2">
      <c r="A677" s="80"/>
      <c r="B677" s="80"/>
      <c r="C677" s="82"/>
      <c r="D677" s="82"/>
      <c r="E677" s="342"/>
      <c r="F677" s="83"/>
      <c r="G677" s="83"/>
      <c r="H677" s="83"/>
      <c r="I677" s="83"/>
    </row>
    <row r="678" spans="1:9" s="70" customFormat="1" ht="23.45" customHeight="1" x14ac:dyDescent="0.2">
      <c r="A678" s="80"/>
      <c r="B678" s="80"/>
      <c r="C678" s="82"/>
      <c r="D678" s="82"/>
      <c r="E678" s="342"/>
      <c r="F678" s="83"/>
      <c r="G678" s="83"/>
      <c r="H678" s="83"/>
      <c r="I678" s="83"/>
    </row>
    <row r="679" spans="1:9" s="70" customFormat="1" ht="23.45" customHeight="1" x14ac:dyDescent="0.2">
      <c r="A679" s="80"/>
      <c r="B679" s="80"/>
      <c r="C679" s="82"/>
      <c r="D679" s="82"/>
      <c r="E679" s="342"/>
      <c r="F679" s="83"/>
      <c r="G679" s="83"/>
      <c r="H679" s="83"/>
      <c r="I679" s="83"/>
    </row>
    <row r="680" spans="1:9" s="70" customFormat="1" ht="23.45" customHeight="1" x14ac:dyDescent="0.2">
      <c r="A680" s="80"/>
      <c r="B680" s="80"/>
      <c r="C680" s="82"/>
      <c r="D680" s="82"/>
      <c r="E680" s="342"/>
      <c r="F680" s="83"/>
      <c r="G680" s="83"/>
      <c r="H680" s="83"/>
      <c r="I680" s="83"/>
    </row>
    <row r="681" spans="1:9" s="70" customFormat="1" ht="23.45" customHeight="1" x14ac:dyDescent="0.2">
      <c r="A681" s="80"/>
      <c r="B681" s="80"/>
      <c r="C681" s="82"/>
      <c r="D681" s="82"/>
      <c r="E681" s="342"/>
      <c r="F681" s="83"/>
      <c r="G681" s="83"/>
      <c r="H681" s="83"/>
      <c r="I681" s="83"/>
    </row>
    <row r="682" spans="1:9" s="70" customFormat="1" ht="23.45" customHeight="1" x14ac:dyDescent="0.2">
      <c r="A682" s="80"/>
      <c r="B682" s="80"/>
      <c r="C682" s="82"/>
      <c r="D682" s="82"/>
      <c r="E682" s="342"/>
      <c r="F682" s="83"/>
      <c r="G682" s="83"/>
      <c r="H682" s="83"/>
      <c r="I682" s="83"/>
    </row>
    <row r="683" spans="1:9" s="70" customFormat="1" ht="23.45" customHeight="1" x14ac:dyDescent="0.2">
      <c r="A683" s="80"/>
      <c r="B683" s="80"/>
      <c r="C683" s="82"/>
      <c r="D683" s="82"/>
      <c r="E683" s="342"/>
      <c r="F683" s="83"/>
      <c r="G683" s="83"/>
      <c r="H683" s="83"/>
      <c r="I683" s="83"/>
    </row>
    <row r="684" spans="1:9" s="70" customFormat="1" ht="23.45" customHeight="1" x14ac:dyDescent="0.2">
      <c r="A684" s="80"/>
      <c r="B684" s="80"/>
      <c r="C684" s="82"/>
      <c r="D684" s="82"/>
      <c r="E684" s="342"/>
      <c r="F684" s="83"/>
      <c r="G684" s="83"/>
      <c r="H684" s="83"/>
      <c r="I684" s="83"/>
    </row>
    <row r="685" spans="1:9" s="70" customFormat="1" ht="23.45" customHeight="1" x14ac:dyDescent="0.2">
      <c r="A685" s="80"/>
      <c r="B685" s="80"/>
      <c r="C685" s="82"/>
      <c r="D685" s="82"/>
      <c r="E685" s="342"/>
      <c r="F685" s="83"/>
      <c r="G685" s="83"/>
      <c r="H685" s="83"/>
      <c r="I685" s="83"/>
    </row>
    <row r="686" spans="1:9" s="70" customFormat="1" ht="23.45" customHeight="1" x14ac:dyDescent="0.2">
      <c r="A686" s="80"/>
      <c r="B686" s="80"/>
      <c r="C686" s="82"/>
      <c r="D686" s="82"/>
      <c r="E686" s="342"/>
      <c r="F686" s="83"/>
      <c r="G686" s="83"/>
      <c r="H686" s="83"/>
      <c r="I686" s="83"/>
    </row>
    <row r="687" spans="1:9" s="70" customFormat="1" ht="23.45" customHeight="1" x14ac:dyDescent="0.2">
      <c r="A687" s="80"/>
      <c r="B687" s="80"/>
      <c r="C687" s="82"/>
      <c r="D687" s="82"/>
      <c r="E687" s="342"/>
      <c r="F687" s="83"/>
      <c r="G687" s="83"/>
      <c r="H687" s="83"/>
      <c r="I687" s="83"/>
    </row>
    <row r="688" spans="1:9" s="70" customFormat="1" ht="23.45" customHeight="1" x14ac:dyDescent="0.2">
      <c r="A688" s="80"/>
      <c r="B688" s="80"/>
      <c r="C688" s="82"/>
      <c r="D688" s="82"/>
      <c r="E688" s="342"/>
      <c r="F688" s="83"/>
      <c r="G688" s="83"/>
      <c r="H688" s="83"/>
      <c r="I688" s="83"/>
    </row>
    <row r="689" spans="1:9" s="70" customFormat="1" ht="23.45" customHeight="1" x14ac:dyDescent="0.2">
      <c r="A689" s="80"/>
      <c r="B689" s="80"/>
      <c r="C689" s="82"/>
      <c r="D689" s="82"/>
      <c r="E689" s="342"/>
      <c r="F689" s="83"/>
      <c r="G689" s="83"/>
      <c r="H689" s="83"/>
      <c r="I689" s="83"/>
    </row>
    <row r="690" spans="1:9" s="70" customFormat="1" ht="23.45" customHeight="1" x14ac:dyDescent="0.2">
      <c r="A690" s="80"/>
      <c r="B690" s="80"/>
      <c r="C690" s="82"/>
      <c r="D690" s="82"/>
      <c r="E690" s="342"/>
      <c r="F690" s="83"/>
      <c r="G690" s="83"/>
      <c r="H690" s="83"/>
      <c r="I690" s="83"/>
    </row>
    <row r="691" spans="1:9" s="70" customFormat="1" ht="23.45" customHeight="1" x14ac:dyDescent="0.2">
      <c r="A691" s="80"/>
      <c r="B691" s="80"/>
      <c r="C691" s="82"/>
      <c r="D691" s="82"/>
      <c r="E691" s="342"/>
      <c r="F691" s="83"/>
      <c r="G691" s="83"/>
      <c r="H691" s="83"/>
      <c r="I691" s="83"/>
    </row>
    <row r="692" spans="1:9" s="70" customFormat="1" ht="23.45" customHeight="1" x14ac:dyDescent="0.2">
      <c r="A692" s="80"/>
      <c r="B692" s="80"/>
      <c r="C692" s="82"/>
      <c r="D692" s="82"/>
      <c r="E692" s="342"/>
      <c r="F692" s="83"/>
      <c r="G692" s="83"/>
      <c r="H692" s="83"/>
      <c r="I692" s="83"/>
    </row>
    <row r="693" spans="1:9" s="70" customFormat="1" ht="23.45" customHeight="1" x14ac:dyDescent="0.2">
      <c r="A693" s="80"/>
      <c r="B693" s="80"/>
      <c r="C693" s="82"/>
      <c r="D693" s="82"/>
      <c r="E693" s="342"/>
      <c r="F693" s="83"/>
      <c r="G693" s="83"/>
      <c r="H693" s="83"/>
      <c r="I693" s="83"/>
    </row>
    <row r="694" spans="1:9" s="70" customFormat="1" ht="23.45" customHeight="1" x14ac:dyDescent="0.2">
      <c r="A694" s="80"/>
      <c r="B694" s="80"/>
      <c r="C694" s="82"/>
      <c r="D694" s="82"/>
      <c r="E694" s="342"/>
      <c r="F694" s="83"/>
      <c r="G694" s="83"/>
      <c r="H694" s="83"/>
      <c r="I694" s="83"/>
    </row>
    <row r="695" spans="1:9" s="70" customFormat="1" ht="23.45" customHeight="1" x14ac:dyDescent="0.2">
      <c r="A695" s="80"/>
      <c r="B695" s="80"/>
      <c r="C695" s="82"/>
      <c r="D695" s="82"/>
      <c r="E695" s="342"/>
      <c r="F695" s="83"/>
      <c r="G695" s="83"/>
      <c r="H695" s="83"/>
      <c r="I695" s="83"/>
    </row>
    <row r="696" spans="1:9" s="70" customFormat="1" ht="23.45" customHeight="1" x14ac:dyDescent="0.2">
      <c r="A696" s="80"/>
      <c r="B696" s="80"/>
      <c r="C696" s="82"/>
      <c r="D696" s="82"/>
      <c r="E696" s="342"/>
      <c r="F696" s="83"/>
      <c r="G696" s="83"/>
      <c r="H696" s="83"/>
      <c r="I696" s="83"/>
    </row>
    <row r="697" spans="1:9" s="70" customFormat="1" ht="23.45" customHeight="1" x14ac:dyDescent="0.2">
      <c r="A697" s="80"/>
      <c r="B697" s="80"/>
      <c r="C697" s="82"/>
      <c r="D697" s="82"/>
      <c r="E697" s="342"/>
      <c r="F697" s="83"/>
      <c r="G697" s="83"/>
      <c r="H697" s="83"/>
      <c r="I697" s="83"/>
    </row>
    <row r="698" spans="1:9" s="70" customFormat="1" ht="23.45" customHeight="1" x14ac:dyDescent="0.2">
      <c r="A698" s="80"/>
      <c r="B698" s="80"/>
      <c r="C698" s="82"/>
      <c r="D698" s="82"/>
      <c r="E698" s="342"/>
      <c r="F698" s="83"/>
      <c r="G698" s="83"/>
      <c r="H698" s="83"/>
      <c r="I698" s="83"/>
    </row>
    <row r="699" spans="1:9" s="70" customFormat="1" ht="23.45" customHeight="1" x14ac:dyDescent="0.2">
      <c r="A699" s="80"/>
      <c r="B699" s="80"/>
      <c r="C699" s="82"/>
      <c r="D699" s="82"/>
      <c r="E699" s="342"/>
      <c r="F699" s="83"/>
      <c r="G699" s="83"/>
      <c r="H699" s="83"/>
      <c r="I699" s="83"/>
    </row>
    <row r="700" spans="1:9" s="70" customFormat="1" ht="23.45" customHeight="1" x14ac:dyDescent="0.2">
      <c r="A700" s="80"/>
      <c r="B700" s="80"/>
      <c r="C700" s="82"/>
      <c r="D700" s="82"/>
      <c r="E700" s="342"/>
      <c r="F700" s="83"/>
      <c r="G700" s="83"/>
      <c r="H700" s="83"/>
      <c r="I700" s="83"/>
    </row>
    <row r="701" spans="1:9" s="70" customFormat="1" ht="23.45" customHeight="1" x14ac:dyDescent="0.2">
      <c r="A701" s="80"/>
      <c r="B701" s="80"/>
      <c r="C701" s="82"/>
      <c r="D701" s="82"/>
      <c r="E701" s="342"/>
      <c r="F701" s="83"/>
      <c r="G701" s="83"/>
      <c r="H701" s="83"/>
      <c r="I701" s="83"/>
    </row>
    <row r="702" spans="1:9" s="70" customFormat="1" ht="23.45" customHeight="1" x14ac:dyDescent="0.2">
      <c r="A702" s="80"/>
      <c r="B702" s="80"/>
      <c r="C702" s="82"/>
      <c r="D702" s="82"/>
      <c r="E702" s="342"/>
      <c r="F702" s="83"/>
      <c r="G702" s="83"/>
      <c r="H702" s="83"/>
      <c r="I702" s="83"/>
    </row>
    <row r="703" spans="1:9" s="70" customFormat="1" ht="23.45" customHeight="1" x14ac:dyDescent="0.2">
      <c r="A703" s="80"/>
      <c r="B703" s="80"/>
      <c r="C703" s="82"/>
      <c r="D703" s="82"/>
      <c r="E703" s="342"/>
      <c r="F703" s="83"/>
      <c r="G703" s="83"/>
      <c r="H703" s="83"/>
      <c r="I703" s="83"/>
    </row>
    <row r="704" spans="1:9" s="70" customFormat="1" ht="23.45" customHeight="1" x14ac:dyDescent="0.2">
      <c r="A704" s="80"/>
      <c r="B704" s="80"/>
      <c r="C704" s="82"/>
      <c r="D704" s="82"/>
      <c r="E704" s="342"/>
      <c r="F704" s="83"/>
      <c r="G704" s="83"/>
      <c r="H704" s="83"/>
      <c r="I704" s="83"/>
    </row>
    <row r="705" spans="1:9" s="70" customFormat="1" ht="23.45" customHeight="1" x14ac:dyDescent="0.2">
      <c r="A705" s="80"/>
      <c r="B705" s="80"/>
      <c r="C705" s="82"/>
      <c r="D705" s="82"/>
      <c r="E705" s="342"/>
      <c r="F705" s="83"/>
      <c r="G705" s="83"/>
      <c r="H705" s="83"/>
      <c r="I705" s="83"/>
    </row>
    <row r="706" spans="1:9" s="70" customFormat="1" ht="23.45" customHeight="1" x14ac:dyDescent="0.2">
      <c r="A706" s="80"/>
      <c r="B706" s="80"/>
      <c r="C706" s="82"/>
      <c r="D706" s="82"/>
      <c r="E706" s="342"/>
      <c r="F706" s="83"/>
      <c r="G706" s="83"/>
      <c r="H706" s="83"/>
      <c r="I706" s="83"/>
    </row>
    <row r="707" spans="1:9" s="70" customFormat="1" ht="23.45" customHeight="1" x14ac:dyDescent="0.2">
      <c r="A707" s="80"/>
      <c r="B707" s="80"/>
      <c r="C707" s="82"/>
      <c r="D707" s="82"/>
      <c r="E707" s="342"/>
      <c r="F707" s="83"/>
      <c r="G707" s="83"/>
      <c r="H707" s="83"/>
      <c r="I707" s="83"/>
    </row>
    <row r="708" spans="1:9" s="70" customFormat="1" ht="23.45" customHeight="1" x14ac:dyDescent="0.2">
      <c r="A708" s="80"/>
      <c r="B708" s="80"/>
      <c r="C708" s="82"/>
      <c r="D708" s="82"/>
      <c r="E708" s="342"/>
      <c r="F708" s="83"/>
      <c r="G708" s="83"/>
      <c r="H708" s="83"/>
      <c r="I708" s="83"/>
    </row>
    <row r="709" spans="1:9" s="70" customFormat="1" ht="23.45" customHeight="1" x14ac:dyDescent="0.2">
      <c r="A709" s="80"/>
      <c r="B709" s="80"/>
      <c r="C709" s="82"/>
      <c r="D709" s="82"/>
      <c r="E709" s="342"/>
      <c r="F709" s="83"/>
      <c r="G709" s="83"/>
      <c r="H709" s="83"/>
      <c r="I709" s="83"/>
    </row>
    <row r="710" spans="1:9" s="70" customFormat="1" ht="23.45" customHeight="1" x14ac:dyDescent="0.2">
      <c r="A710" s="80"/>
      <c r="B710" s="80"/>
      <c r="C710" s="82"/>
      <c r="D710" s="82"/>
      <c r="E710" s="342"/>
      <c r="F710" s="83"/>
      <c r="G710" s="83"/>
      <c r="H710" s="83"/>
      <c r="I710" s="83"/>
    </row>
    <row r="711" spans="1:9" s="70" customFormat="1" ht="23.45" customHeight="1" x14ac:dyDescent="0.2">
      <c r="A711" s="80"/>
      <c r="B711" s="80"/>
      <c r="C711" s="82"/>
      <c r="D711" s="82"/>
      <c r="E711" s="342"/>
      <c r="F711" s="83"/>
      <c r="G711" s="83"/>
      <c r="H711" s="83"/>
      <c r="I711" s="83"/>
    </row>
    <row r="712" spans="1:9" s="70" customFormat="1" ht="23.45" customHeight="1" x14ac:dyDescent="0.2">
      <c r="A712" s="80"/>
      <c r="B712" s="80"/>
      <c r="C712" s="82"/>
      <c r="D712" s="82"/>
      <c r="E712" s="342"/>
      <c r="F712" s="83"/>
      <c r="G712" s="83"/>
      <c r="H712" s="83"/>
      <c r="I712" s="83"/>
    </row>
    <row r="713" spans="1:9" s="70" customFormat="1" ht="23.45" customHeight="1" x14ac:dyDescent="0.2">
      <c r="A713" s="80"/>
      <c r="B713" s="80"/>
      <c r="C713" s="82"/>
      <c r="D713" s="82"/>
      <c r="E713" s="342"/>
      <c r="F713" s="83"/>
      <c r="G713" s="83"/>
      <c r="H713" s="83"/>
      <c r="I713" s="83"/>
    </row>
    <row r="714" spans="1:9" s="70" customFormat="1" ht="23.45" customHeight="1" x14ac:dyDescent="0.2">
      <c r="A714" s="80"/>
      <c r="B714" s="80"/>
      <c r="C714" s="82"/>
      <c r="D714" s="82"/>
      <c r="E714" s="342"/>
      <c r="F714" s="83"/>
      <c r="G714" s="83"/>
      <c r="H714" s="83"/>
      <c r="I714" s="83"/>
    </row>
    <row r="715" spans="1:9" s="70" customFormat="1" ht="23.45" customHeight="1" x14ac:dyDescent="0.2">
      <c r="A715" s="80"/>
      <c r="B715" s="80"/>
      <c r="C715" s="82"/>
      <c r="D715" s="82"/>
      <c r="E715" s="342"/>
      <c r="F715" s="83"/>
      <c r="G715" s="83"/>
      <c r="H715" s="83"/>
      <c r="I715" s="83"/>
    </row>
    <row r="716" spans="1:9" s="70" customFormat="1" ht="23.45" customHeight="1" x14ac:dyDescent="0.2">
      <c r="A716" s="80"/>
      <c r="B716" s="80"/>
      <c r="C716" s="82"/>
      <c r="D716" s="82"/>
      <c r="E716" s="342"/>
      <c r="F716" s="83"/>
      <c r="G716" s="83"/>
      <c r="H716" s="83"/>
      <c r="I716" s="83"/>
    </row>
    <row r="717" spans="1:9" s="70" customFormat="1" ht="23.45" customHeight="1" x14ac:dyDescent="0.2">
      <c r="A717" s="80"/>
      <c r="B717" s="80"/>
      <c r="C717" s="82"/>
      <c r="D717" s="82"/>
      <c r="E717" s="342"/>
      <c r="F717" s="83"/>
      <c r="G717" s="83"/>
      <c r="H717" s="83"/>
      <c r="I717" s="83"/>
    </row>
    <row r="718" spans="1:9" s="70" customFormat="1" ht="23.45" customHeight="1" x14ac:dyDescent="0.2">
      <c r="A718" s="80"/>
      <c r="B718" s="80"/>
      <c r="C718" s="82"/>
      <c r="D718" s="82"/>
      <c r="E718" s="342"/>
      <c r="F718" s="83"/>
      <c r="G718" s="83"/>
      <c r="H718" s="83"/>
      <c r="I718" s="83"/>
    </row>
    <row r="719" spans="1:9" s="70" customFormat="1" ht="23.45" customHeight="1" x14ac:dyDescent="0.2">
      <c r="A719" s="80"/>
      <c r="B719" s="80"/>
      <c r="C719" s="82"/>
      <c r="D719" s="82"/>
      <c r="E719" s="342"/>
      <c r="F719" s="83"/>
      <c r="G719" s="83"/>
      <c r="H719" s="83"/>
      <c r="I719" s="83"/>
    </row>
    <row r="720" spans="1:9" s="70" customFormat="1" ht="23.45" customHeight="1" x14ac:dyDescent="0.2">
      <c r="A720" s="80"/>
      <c r="B720" s="80"/>
      <c r="C720" s="82"/>
      <c r="D720" s="82"/>
      <c r="E720" s="342"/>
      <c r="F720" s="83"/>
      <c r="G720" s="83"/>
      <c r="H720" s="83"/>
      <c r="I720" s="83"/>
    </row>
    <row r="721" spans="1:9" s="70" customFormat="1" ht="23.45" customHeight="1" x14ac:dyDescent="0.2">
      <c r="A721" s="80"/>
      <c r="B721" s="80"/>
      <c r="C721" s="82"/>
      <c r="D721" s="82"/>
      <c r="E721" s="342"/>
      <c r="F721" s="83"/>
      <c r="G721" s="83"/>
      <c r="H721" s="83"/>
      <c r="I721" s="83"/>
    </row>
    <row r="722" spans="1:9" s="70" customFormat="1" ht="23.45" customHeight="1" x14ac:dyDescent="0.2">
      <c r="A722" s="80"/>
      <c r="B722" s="80"/>
      <c r="C722" s="82"/>
      <c r="D722" s="82"/>
      <c r="E722" s="342"/>
      <c r="F722" s="83"/>
      <c r="G722" s="83"/>
      <c r="H722" s="83"/>
      <c r="I722" s="83"/>
    </row>
    <row r="723" spans="1:9" s="70" customFormat="1" ht="23.45" customHeight="1" x14ac:dyDescent="0.2">
      <c r="A723" s="80"/>
      <c r="B723" s="80"/>
      <c r="C723" s="82"/>
      <c r="D723" s="82"/>
      <c r="E723" s="342"/>
      <c r="F723" s="83"/>
      <c r="G723" s="83"/>
      <c r="H723" s="83"/>
      <c r="I723" s="83"/>
    </row>
    <row r="724" spans="1:9" s="70" customFormat="1" ht="23.45" customHeight="1" x14ac:dyDescent="0.2">
      <c r="A724" s="80"/>
      <c r="B724" s="80"/>
      <c r="C724" s="82"/>
      <c r="D724" s="82"/>
      <c r="E724" s="342"/>
      <c r="F724" s="83"/>
      <c r="G724" s="83"/>
      <c r="H724" s="83"/>
      <c r="I724" s="83"/>
    </row>
    <row r="725" spans="1:9" s="70" customFormat="1" ht="23.45" customHeight="1" x14ac:dyDescent="0.2">
      <c r="A725" s="80"/>
      <c r="B725" s="80"/>
      <c r="C725" s="82"/>
      <c r="D725" s="82"/>
      <c r="E725" s="342"/>
      <c r="F725" s="83"/>
      <c r="G725" s="83"/>
      <c r="H725" s="83"/>
      <c r="I725" s="83"/>
    </row>
    <row r="726" spans="1:9" s="70" customFormat="1" ht="23.45" customHeight="1" x14ac:dyDescent="0.2">
      <c r="A726" s="80"/>
      <c r="B726" s="80"/>
      <c r="C726" s="82"/>
      <c r="D726" s="82"/>
      <c r="E726" s="342"/>
      <c r="F726" s="83"/>
      <c r="G726" s="83"/>
      <c r="H726" s="83"/>
      <c r="I726" s="83"/>
    </row>
    <row r="727" spans="1:9" s="70" customFormat="1" ht="23.45" customHeight="1" x14ac:dyDescent="0.2">
      <c r="A727" s="80"/>
      <c r="B727" s="80"/>
      <c r="C727" s="82"/>
      <c r="D727" s="82"/>
      <c r="E727" s="342"/>
      <c r="F727" s="83"/>
      <c r="G727" s="83"/>
      <c r="H727" s="83"/>
      <c r="I727" s="83"/>
    </row>
    <row r="728" spans="1:9" s="70" customFormat="1" ht="23.45" customHeight="1" x14ac:dyDescent="0.2">
      <c r="A728" s="80"/>
      <c r="B728" s="80"/>
      <c r="C728" s="82"/>
      <c r="D728" s="82"/>
      <c r="E728" s="342"/>
      <c r="F728" s="83"/>
      <c r="G728" s="83"/>
      <c r="H728" s="83"/>
      <c r="I728" s="83"/>
    </row>
    <row r="729" spans="1:9" s="70" customFormat="1" ht="23.45" customHeight="1" x14ac:dyDescent="0.2">
      <c r="A729" s="80"/>
      <c r="B729" s="80"/>
      <c r="C729" s="82"/>
      <c r="D729" s="82"/>
      <c r="E729" s="342"/>
      <c r="F729" s="83"/>
      <c r="G729" s="83"/>
      <c r="H729" s="83"/>
      <c r="I729" s="83"/>
    </row>
    <row r="730" spans="1:9" s="70" customFormat="1" ht="23.45" customHeight="1" x14ac:dyDescent="0.2">
      <c r="A730" s="80"/>
      <c r="B730" s="80"/>
      <c r="C730" s="82"/>
      <c r="D730" s="82"/>
      <c r="E730" s="342"/>
      <c r="F730" s="83"/>
      <c r="G730" s="83"/>
      <c r="H730" s="83"/>
      <c r="I730" s="83"/>
    </row>
    <row r="731" spans="1:9" s="70" customFormat="1" ht="23.45" customHeight="1" x14ac:dyDescent="0.2">
      <c r="A731" s="80"/>
      <c r="B731" s="80"/>
      <c r="C731" s="82"/>
      <c r="D731" s="82"/>
      <c r="E731" s="342"/>
      <c r="F731" s="83"/>
      <c r="G731" s="83"/>
      <c r="H731" s="83"/>
      <c r="I731" s="83"/>
    </row>
    <row r="732" spans="1:9" s="70" customFormat="1" ht="23.45" customHeight="1" x14ac:dyDescent="0.2">
      <c r="A732" s="80"/>
      <c r="B732" s="80"/>
      <c r="C732" s="82"/>
      <c r="D732" s="82"/>
      <c r="E732" s="342"/>
      <c r="F732" s="83"/>
      <c r="G732" s="83"/>
      <c r="H732" s="83"/>
      <c r="I732" s="83"/>
    </row>
    <row r="733" spans="1:9" s="70" customFormat="1" ht="23.45" customHeight="1" x14ac:dyDescent="0.2">
      <c r="A733" s="80"/>
      <c r="B733" s="80"/>
      <c r="C733" s="82"/>
      <c r="D733" s="82"/>
      <c r="E733" s="342"/>
      <c r="F733" s="83"/>
      <c r="G733" s="83"/>
      <c r="H733" s="83"/>
      <c r="I733" s="83"/>
    </row>
    <row r="734" spans="1:9" s="70" customFormat="1" ht="23.45" customHeight="1" x14ac:dyDescent="0.2">
      <c r="A734" s="80"/>
      <c r="B734" s="80"/>
      <c r="C734" s="82"/>
      <c r="D734" s="82"/>
      <c r="E734" s="342"/>
      <c r="F734" s="83"/>
      <c r="G734" s="83"/>
      <c r="H734" s="83"/>
      <c r="I734" s="83"/>
    </row>
    <row r="735" spans="1:9" s="70" customFormat="1" ht="23.45" customHeight="1" x14ac:dyDescent="0.2">
      <c r="A735" s="80"/>
      <c r="B735" s="80"/>
      <c r="C735" s="82"/>
      <c r="D735" s="82"/>
      <c r="E735" s="342"/>
      <c r="F735" s="83"/>
      <c r="G735" s="83"/>
      <c r="H735" s="83"/>
      <c r="I735" s="83"/>
    </row>
    <row r="736" spans="1:9" s="70" customFormat="1" ht="23.45" customHeight="1" x14ac:dyDescent="0.2">
      <c r="A736" s="80"/>
      <c r="B736" s="80"/>
      <c r="C736" s="82"/>
      <c r="D736" s="82"/>
      <c r="E736" s="342"/>
      <c r="F736" s="83"/>
      <c r="G736" s="83"/>
      <c r="H736" s="83"/>
      <c r="I736" s="83"/>
    </row>
    <row r="737" spans="1:9" s="70" customFormat="1" ht="23.45" customHeight="1" x14ac:dyDescent="0.2">
      <c r="A737" s="80"/>
      <c r="B737" s="80"/>
      <c r="C737" s="82"/>
      <c r="D737" s="82"/>
      <c r="E737" s="342"/>
      <c r="F737" s="83"/>
      <c r="G737" s="83"/>
      <c r="H737" s="83"/>
      <c r="I737" s="83"/>
    </row>
    <row r="738" spans="1:9" s="70" customFormat="1" ht="23.45" customHeight="1" x14ac:dyDescent="0.2">
      <c r="A738" s="80"/>
      <c r="B738" s="80"/>
      <c r="C738" s="82"/>
      <c r="D738" s="82"/>
      <c r="E738" s="342"/>
      <c r="F738" s="83"/>
      <c r="G738" s="83"/>
      <c r="H738" s="83"/>
      <c r="I738" s="83"/>
    </row>
    <row r="739" spans="1:9" s="70" customFormat="1" ht="23.45" customHeight="1" x14ac:dyDescent="0.2">
      <c r="A739" s="80"/>
      <c r="B739" s="80"/>
      <c r="C739" s="82"/>
      <c r="D739" s="82"/>
      <c r="E739" s="342"/>
      <c r="F739" s="83"/>
      <c r="G739" s="83"/>
      <c r="H739" s="83"/>
      <c r="I739" s="83"/>
    </row>
    <row r="740" spans="1:9" s="70" customFormat="1" ht="23.45" customHeight="1" x14ac:dyDescent="0.2">
      <c r="A740" s="80"/>
      <c r="B740" s="80"/>
      <c r="C740" s="82"/>
      <c r="D740" s="82"/>
      <c r="E740" s="342"/>
      <c r="F740" s="83"/>
      <c r="G740" s="83"/>
      <c r="H740" s="83"/>
      <c r="I740" s="83"/>
    </row>
    <row r="741" spans="1:9" s="70" customFormat="1" ht="23.45" customHeight="1" x14ac:dyDescent="0.2">
      <c r="A741" s="80"/>
      <c r="B741" s="80"/>
      <c r="C741" s="82"/>
      <c r="D741" s="82"/>
      <c r="E741" s="342"/>
      <c r="F741" s="83"/>
      <c r="G741" s="83"/>
      <c r="H741" s="83"/>
      <c r="I741" s="83"/>
    </row>
    <row r="742" spans="1:9" s="70" customFormat="1" ht="23.45" customHeight="1" x14ac:dyDescent="0.2">
      <c r="A742" s="80"/>
      <c r="B742" s="80"/>
      <c r="C742" s="82"/>
      <c r="D742" s="82"/>
      <c r="E742" s="342"/>
      <c r="F742" s="83"/>
      <c r="G742" s="83"/>
      <c r="H742" s="83"/>
      <c r="I742" s="83"/>
    </row>
    <row r="743" spans="1:9" s="70" customFormat="1" ht="23.45" customHeight="1" x14ac:dyDescent="0.2">
      <c r="A743" s="80"/>
      <c r="B743" s="80"/>
      <c r="C743" s="82"/>
      <c r="D743" s="82"/>
      <c r="E743" s="342"/>
      <c r="F743" s="83"/>
      <c r="G743" s="83"/>
      <c r="H743" s="83"/>
      <c r="I743" s="83"/>
    </row>
    <row r="744" spans="1:9" s="70" customFormat="1" ht="23.45" customHeight="1" x14ac:dyDescent="0.2">
      <c r="A744" s="80"/>
      <c r="B744" s="80"/>
      <c r="C744" s="82"/>
      <c r="D744" s="82"/>
      <c r="E744" s="342"/>
      <c r="F744" s="83"/>
      <c r="G744" s="83"/>
      <c r="H744" s="83"/>
      <c r="I744" s="83"/>
    </row>
    <row r="745" spans="1:9" s="70" customFormat="1" ht="23.45" customHeight="1" x14ac:dyDescent="0.2">
      <c r="A745" s="80"/>
      <c r="B745" s="80"/>
      <c r="C745" s="82"/>
      <c r="D745" s="82"/>
      <c r="E745" s="342"/>
      <c r="F745" s="83"/>
      <c r="G745" s="83"/>
      <c r="H745" s="83"/>
      <c r="I745" s="83"/>
    </row>
    <row r="746" spans="1:9" s="70" customFormat="1" ht="23.45" customHeight="1" x14ac:dyDescent="0.2">
      <c r="A746" s="80"/>
      <c r="B746" s="80"/>
      <c r="C746" s="82"/>
      <c r="D746" s="82"/>
      <c r="E746" s="342"/>
      <c r="F746" s="83"/>
      <c r="G746" s="83"/>
      <c r="H746" s="83"/>
      <c r="I746" s="83"/>
    </row>
    <row r="747" spans="1:9" s="70" customFormat="1" ht="23.45" customHeight="1" x14ac:dyDescent="0.2">
      <c r="A747" s="80"/>
      <c r="B747" s="80"/>
      <c r="C747" s="82"/>
      <c r="D747" s="82"/>
      <c r="E747" s="342"/>
      <c r="F747" s="83"/>
      <c r="G747" s="83"/>
      <c r="H747" s="83"/>
      <c r="I747" s="83"/>
    </row>
    <row r="748" spans="1:9" s="70" customFormat="1" ht="23.45" customHeight="1" x14ac:dyDescent="0.2">
      <c r="A748" s="80"/>
      <c r="B748" s="80"/>
      <c r="C748" s="82"/>
      <c r="D748" s="82"/>
      <c r="E748" s="342"/>
      <c r="F748" s="83"/>
      <c r="G748" s="83"/>
      <c r="H748" s="83"/>
      <c r="I748" s="83"/>
    </row>
    <row r="749" spans="1:9" s="70" customFormat="1" ht="23.45" customHeight="1" x14ac:dyDescent="0.2">
      <c r="A749" s="80"/>
      <c r="B749" s="80"/>
      <c r="C749" s="82"/>
      <c r="D749" s="82"/>
      <c r="E749" s="342"/>
      <c r="F749" s="83"/>
      <c r="G749" s="83"/>
      <c r="H749" s="83"/>
      <c r="I749" s="83"/>
    </row>
    <row r="750" spans="1:9" s="70" customFormat="1" ht="23.45" customHeight="1" x14ac:dyDescent="0.2">
      <c r="A750" s="80"/>
      <c r="B750" s="80"/>
      <c r="C750" s="82"/>
      <c r="D750" s="82"/>
      <c r="E750" s="342"/>
      <c r="F750" s="83"/>
      <c r="G750" s="83"/>
      <c r="H750" s="83"/>
      <c r="I750" s="83"/>
    </row>
    <row r="751" spans="1:9" s="70" customFormat="1" ht="23.45" customHeight="1" x14ac:dyDescent="0.2">
      <c r="A751" s="80"/>
      <c r="B751" s="80"/>
      <c r="C751" s="82"/>
      <c r="D751" s="82"/>
      <c r="E751" s="342"/>
      <c r="F751" s="83"/>
      <c r="G751" s="83"/>
      <c r="H751" s="83"/>
      <c r="I751" s="83"/>
    </row>
    <row r="752" spans="1:9" s="70" customFormat="1" ht="23.45" customHeight="1" x14ac:dyDescent="0.2">
      <c r="A752" s="80"/>
      <c r="B752" s="80"/>
      <c r="C752" s="82"/>
      <c r="D752" s="82"/>
      <c r="E752" s="342"/>
      <c r="F752" s="83"/>
      <c r="G752" s="83"/>
      <c r="H752" s="83"/>
      <c r="I752" s="83"/>
    </row>
    <row r="753" spans="1:9" s="70" customFormat="1" ht="23.45" customHeight="1" x14ac:dyDescent="0.2">
      <c r="A753" s="80"/>
      <c r="B753" s="80"/>
      <c r="C753" s="82"/>
      <c r="D753" s="82"/>
      <c r="E753" s="342"/>
      <c r="F753" s="83"/>
      <c r="G753" s="83"/>
      <c r="H753" s="83"/>
      <c r="I753" s="83"/>
    </row>
    <row r="754" spans="1:9" s="70" customFormat="1" ht="23.45" customHeight="1" x14ac:dyDescent="0.2">
      <c r="A754" s="80"/>
      <c r="B754" s="80"/>
      <c r="C754" s="82"/>
      <c r="D754" s="82"/>
      <c r="E754" s="342"/>
      <c r="F754" s="83"/>
      <c r="G754" s="83"/>
      <c r="H754" s="83"/>
      <c r="I754" s="83"/>
    </row>
    <row r="755" spans="1:9" s="70" customFormat="1" ht="23.45" customHeight="1" x14ac:dyDescent="0.2">
      <c r="A755" s="80"/>
      <c r="B755" s="80"/>
      <c r="C755" s="82"/>
      <c r="D755" s="82"/>
      <c r="E755" s="342"/>
      <c r="F755" s="83"/>
      <c r="G755" s="83"/>
      <c r="H755" s="83"/>
      <c r="I755" s="83"/>
    </row>
    <row r="756" spans="1:9" s="70" customFormat="1" ht="23.45" customHeight="1" x14ac:dyDescent="0.2">
      <c r="A756" s="80"/>
      <c r="B756" s="80"/>
      <c r="C756" s="82"/>
      <c r="D756" s="82"/>
      <c r="E756" s="342"/>
      <c r="F756" s="83"/>
      <c r="G756" s="83"/>
      <c r="H756" s="83"/>
      <c r="I756" s="83"/>
    </row>
    <row r="757" spans="1:9" s="70" customFormat="1" ht="23.45" customHeight="1" x14ac:dyDescent="0.2">
      <c r="A757" s="80"/>
      <c r="B757" s="80"/>
      <c r="C757" s="82"/>
      <c r="D757" s="82"/>
      <c r="E757" s="342"/>
      <c r="F757" s="83"/>
      <c r="G757" s="83"/>
      <c r="H757" s="83"/>
      <c r="I757" s="83"/>
    </row>
    <row r="758" spans="1:9" s="70" customFormat="1" ht="23.45" customHeight="1" x14ac:dyDescent="0.2">
      <c r="A758" s="80"/>
      <c r="B758" s="80"/>
      <c r="C758" s="82"/>
      <c r="D758" s="82"/>
      <c r="E758" s="342"/>
      <c r="F758" s="83"/>
      <c r="G758" s="83"/>
      <c r="H758" s="83"/>
      <c r="I758" s="83"/>
    </row>
    <row r="759" spans="1:9" s="70" customFormat="1" ht="23.45" customHeight="1" x14ac:dyDescent="0.2">
      <c r="A759" s="80"/>
      <c r="B759" s="80"/>
      <c r="C759" s="82"/>
      <c r="D759" s="82"/>
      <c r="E759" s="342"/>
      <c r="F759" s="83"/>
      <c r="G759" s="83"/>
      <c r="H759" s="83"/>
      <c r="I759" s="83"/>
    </row>
    <row r="760" spans="1:9" s="70" customFormat="1" ht="23.45" customHeight="1" x14ac:dyDescent="0.2">
      <c r="A760" s="80"/>
      <c r="B760" s="80"/>
      <c r="C760" s="82"/>
      <c r="D760" s="82"/>
      <c r="E760" s="342"/>
      <c r="F760" s="83"/>
      <c r="G760" s="83"/>
      <c r="H760" s="83"/>
      <c r="I760" s="83"/>
    </row>
    <row r="761" spans="1:9" s="70" customFormat="1" ht="23.45" customHeight="1" x14ac:dyDescent="0.2">
      <c r="A761" s="80"/>
      <c r="B761" s="80"/>
      <c r="C761" s="82"/>
      <c r="D761" s="82"/>
      <c r="E761" s="342"/>
      <c r="F761" s="83"/>
      <c r="G761" s="83"/>
      <c r="H761" s="83"/>
      <c r="I761" s="83"/>
    </row>
    <row r="762" spans="1:9" s="70" customFormat="1" ht="23.45" customHeight="1" x14ac:dyDescent="0.2">
      <c r="A762" s="80"/>
      <c r="B762" s="80"/>
      <c r="C762" s="82"/>
      <c r="D762" s="82"/>
      <c r="E762" s="342"/>
      <c r="F762" s="83"/>
      <c r="G762" s="83"/>
      <c r="H762" s="83"/>
      <c r="I762" s="83"/>
    </row>
    <row r="763" spans="1:9" s="70" customFormat="1" ht="23.45" customHeight="1" x14ac:dyDescent="0.2">
      <c r="A763" s="80"/>
      <c r="B763" s="80"/>
      <c r="C763" s="82"/>
      <c r="D763" s="82"/>
      <c r="E763" s="342"/>
      <c r="F763" s="83"/>
      <c r="G763" s="83"/>
      <c r="H763" s="83"/>
      <c r="I763" s="83"/>
    </row>
    <row r="764" spans="1:9" s="70" customFormat="1" ht="23.45" customHeight="1" x14ac:dyDescent="0.2">
      <c r="A764" s="80"/>
      <c r="B764" s="80"/>
      <c r="C764" s="82"/>
      <c r="D764" s="82"/>
      <c r="E764" s="342"/>
      <c r="F764" s="83"/>
      <c r="G764" s="83"/>
      <c r="H764" s="83"/>
      <c r="I764" s="83"/>
    </row>
    <row r="765" spans="1:9" s="70" customFormat="1" ht="23.45" customHeight="1" x14ac:dyDescent="0.2">
      <c r="A765" s="80"/>
      <c r="B765" s="80"/>
      <c r="C765" s="82"/>
      <c r="D765" s="82"/>
      <c r="E765" s="342"/>
      <c r="F765" s="83"/>
      <c r="G765" s="83"/>
      <c r="H765" s="83"/>
      <c r="I765" s="83"/>
    </row>
    <row r="766" spans="1:9" s="70" customFormat="1" ht="23.45" customHeight="1" x14ac:dyDescent="0.2">
      <c r="A766" s="80"/>
      <c r="B766" s="80"/>
      <c r="C766" s="82"/>
      <c r="D766" s="82"/>
      <c r="E766" s="342"/>
      <c r="F766" s="83"/>
      <c r="G766" s="83"/>
      <c r="H766" s="83"/>
      <c r="I766" s="83"/>
    </row>
    <row r="767" spans="1:9" s="70" customFormat="1" ht="23.45" customHeight="1" x14ac:dyDescent="0.2">
      <c r="A767" s="80"/>
      <c r="B767" s="80"/>
      <c r="C767" s="82"/>
      <c r="D767" s="82"/>
      <c r="E767" s="342"/>
      <c r="F767" s="83"/>
      <c r="G767" s="83"/>
      <c r="H767" s="83"/>
      <c r="I767" s="83"/>
    </row>
    <row r="768" spans="1:9" s="70" customFormat="1" ht="23.45" customHeight="1" x14ac:dyDescent="0.2">
      <c r="A768" s="80"/>
      <c r="B768" s="80"/>
      <c r="C768" s="82"/>
      <c r="D768" s="82"/>
      <c r="E768" s="342"/>
      <c r="F768" s="83"/>
      <c r="G768" s="83"/>
      <c r="H768" s="83"/>
      <c r="I768" s="83"/>
    </row>
    <row r="769" spans="1:9" s="70" customFormat="1" ht="23.45" customHeight="1" x14ac:dyDescent="0.2">
      <c r="A769" s="80"/>
      <c r="B769" s="80"/>
      <c r="C769" s="82"/>
      <c r="D769" s="82"/>
      <c r="E769" s="342"/>
      <c r="F769" s="83"/>
      <c r="G769" s="83"/>
      <c r="H769" s="83"/>
      <c r="I769" s="83"/>
    </row>
    <row r="770" spans="1:9" s="70" customFormat="1" ht="23.45" customHeight="1" x14ac:dyDescent="0.2">
      <c r="A770" s="80"/>
      <c r="B770" s="80"/>
      <c r="C770" s="82"/>
      <c r="D770" s="82"/>
      <c r="E770" s="342"/>
      <c r="F770" s="83"/>
      <c r="G770" s="83"/>
      <c r="H770" s="83"/>
      <c r="I770" s="83"/>
    </row>
    <row r="771" spans="1:9" s="70" customFormat="1" ht="23.45" customHeight="1" x14ac:dyDescent="0.2">
      <c r="A771" s="80"/>
      <c r="B771" s="80"/>
      <c r="C771" s="82"/>
      <c r="D771" s="82"/>
      <c r="E771" s="342"/>
      <c r="F771" s="83"/>
      <c r="G771" s="83"/>
      <c r="H771" s="83"/>
      <c r="I771" s="83"/>
    </row>
    <row r="772" spans="1:9" s="70" customFormat="1" ht="23.45" customHeight="1" x14ac:dyDescent="0.2">
      <c r="A772" s="80"/>
      <c r="B772" s="80"/>
      <c r="C772" s="82"/>
      <c r="D772" s="82"/>
      <c r="E772" s="342"/>
      <c r="F772" s="83"/>
      <c r="G772" s="83"/>
      <c r="H772" s="83"/>
      <c r="I772" s="83"/>
    </row>
    <row r="773" spans="1:9" s="70" customFormat="1" ht="23.45" customHeight="1" x14ac:dyDescent="0.2">
      <c r="A773" s="80"/>
      <c r="B773" s="80"/>
      <c r="C773" s="82"/>
      <c r="D773" s="82"/>
      <c r="E773" s="342"/>
      <c r="F773" s="83"/>
      <c r="G773" s="83"/>
      <c r="H773" s="83"/>
      <c r="I773" s="83"/>
    </row>
    <row r="774" spans="1:9" s="70" customFormat="1" ht="23.45" customHeight="1" x14ac:dyDescent="0.2">
      <c r="A774" s="80"/>
      <c r="B774" s="80"/>
      <c r="C774" s="82"/>
      <c r="D774" s="82"/>
      <c r="E774" s="342"/>
      <c r="F774" s="83"/>
      <c r="G774" s="83"/>
      <c r="H774" s="83"/>
      <c r="I774" s="83"/>
    </row>
    <row r="775" spans="1:9" s="70" customFormat="1" ht="23.45" customHeight="1" x14ac:dyDescent="0.2">
      <c r="A775" s="80"/>
      <c r="B775" s="80"/>
      <c r="C775" s="82"/>
      <c r="D775" s="82"/>
      <c r="E775" s="342"/>
      <c r="F775" s="83"/>
      <c r="G775" s="83"/>
      <c r="H775" s="83"/>
      <c r="I775" s="83"/>
    </row>
    <row r="776" spans="1:9" s="70" customFormat="1" ht="23.45" customHeight="1" x14ac:dyDescent="0.2">
      <c r="A776" s="80"/>
      <c r="B776" s="80"/>
      <c r="C776" s="82"/>
      <c r="D776" s="82"/>
      <c r="E776" s="342"/>
      <c r="F776" s="83"/>
      <c r="G776" s="83"/>
      <c r="H776" s="83"/>
      <c r="I776" s="83"/>
    </row>
    <row r="777" spans="1:9" s="70" customFormat="1" ht="23.45" customHeight="1" x14ac:dyDescent="0.2">
      <c r="A777" s="80"/>
      <c r="B777" s="80"/>
      <c r="C777" s="82"/>
      <c r="D777" s="82"/>
      <c r="E777" s="342"/>
      <c r="F777" s="83"/>
      <c r="G777" s="83"/>
      <c r="H777" s="83"/>
      <c r="I777" s="83"/>
    </row>
    <row r="778" spans="1:9" s="70" customFormat="1" ht="23.45" customHeight="1" x14ac:dyDescent="0.2">
      <c r="A778" s="80"/>
      <c r="B778" s="80"/>
      <c r="C778" s="82"/>
      <c r="D778" s="82"/>
      <c r="E778" s="342"/>
      <c r="F778" s="83"/>
      <c r="G778" s="83"/>
      <c r="H778" s="83"/>
      <c r="I778" s="83"/>
    </row>
    <row r="779" spans="1:9" s="70" customFormat="1" ht="23.45" customHeight="1" x14ac:dyDescent="0.2">
      <c r="A779" s="80"/>
      <c r="B779" s="80"/>
      <c r="C779" s="82"/>
      <c r="D779" s="82"/>
      <c r="E779" s="342"/>
      <c r="F779" s="83"/>
      <c r="G779" s="83"/>
      <c r="H779" s="83"/>
      <c r="I779" s="83"/>
    </row>
    <row r="780" spans="1:9" s="70" customFormat="1" ht="23.45" customHeight="1" x14ac:dyDescent="0.2">
      <c r="A780" s="80"/>
      <c r="B780" s="80"/>
      <c r="C780" s="82"/>
      <c r="D780" s="82"/>
      <c r="E780" s="342"/>
      <c r="F780" s="83"/>
      <c r="G780" s="83"/>
      <c r="H780" s="83"/>
      <c r="I780" s="83"/>
    </row>
    <row r="781" spans="1:9" s="70" customFormat="1" ht="23.45" customHeight="1" x14ac:dyDescent="0.2">
      <c r="A781" s="80"/>
      <c r="B781" s="80"/>
      <c r="C781" s="82"/>
      <c r="D781" s="82"/>
      <c r="E781" s="342"/>
      <c r="F781" s="83"/>
      <c r="G781" s="83"/>
      <c r="H781" s="83"/>
      <c r="I781" s="83"/>
    </row>
    <row r="782" spans="1:9" s="70" customFormat="1" ht="23.45" customHeight="1" x14ac:dyDescent="0.2">
      <c r="A782" s="80"/>
      <c r="B782" s="80"/>
      <c r="C782" s="82"/>
      <c r="D782" s="82"/>
      <c r="E782" s="342"/>
      <c r="F782" s="83"/>
      <c r="G782" s="83"/>
      <c r="H782" s="83"/>
      <c r="I782" s="83"/>
    </row>
    <row r="783" spans="1:9" s="70" customFormat="1" ht="23.45" customHeight="1" x14ac:dyDescent="0.2">
      <c r="A783" s="80"/>
      <c r="B783" s="80"/>
      <c r="C783" s="82"/>
      <c r="D783" s="82"/>
      <c r="E783" s="342"/>
      <c r="F783" s="83"/>
      <c r="G783" s="83"/>
      <c r="H783" s="83"/>
      <c r="I783" s="83"/>
    </row>
    <row r="784" spans="1:9" s="70" customFormat="1" ht="23.45" customHeight="1" x14ac:dyDescent="0.2">
      <c r="A784" s="80"/>
      <c r="B784" s="80"/>
      <c r="C784" s="82"/>
      <c r="D784" s="82"/>
      <c r="E784" s="342"/>
      <c r="F784" s="83"/>
      <c r="G784" s="83"/>
      <c r="H784" s="83"/>
      <c r="I784" s="83"/>
    </row>
    <row r="785" spans="1:9" s="70" customFormat="1" ht="23.45" customHeight="1" x14ac:dyDescent="0.2">
      <c r="A785" s="80"/>
      <c r="B785" s="80"/>
      <c r="C785" s="82"/>
      <c r="D785" s="82"/>
      <c r="E785" s="342"/>
      <c r="F785" s="83"/>
      <c r="G785" s="83"/>
      <c r="H785" s="83"/>
      <c r="I785" s="83"/>
    </row>
    <row r="786" spans="1:9" s="70" customFormat="1" ht="23.45" customHeight="1" x14ac:dyDescent="0.2">
      <c r="A786" s="80"/>
      <c r="B786" s="80"/>
      <c r="C786" s="82"/>
      <c r="D786" s="82"/>
      <c r="E786" s="342"/>
      <c r="F786" s="83"/>
      <c r="G786" s="83"/>
      <c r="H786" s="83"/>
      <c r="I786" s="83"/>
    </row>
    <row r="787" spans="1:9" s="70" customFormat="1" ht="23.45" customHeight="1" x14ac:dyDescent="0.2">
      <c r="A787" s="80"/>
      <c r="B787" s="80"/>
      <c r="C787" s="82"/>
      <c r="D787" s="82"/>
      <c r="E787" s="342"/>
      <c r="F787" s="83"/>
      <c r="G787" s="83"/>
      <c r="H787" s="83"/>
      <c r="I787" s="83"/>
    </row>
    <row r="788" spans="1:9" s="70" customFormat="1" ht="23.45" customHeight="1" x14ac:dyDescent="0.2">
      <c r="A788" s="80"/>
      <c r="B788" s="80"/>
      <c r="C788" s="82"/>
      <c r="D788" s="82"/>
      <c r="E788" s="342"/>
      <c r="F788" s="83"/>
      <c r="G788" s="83"/>
      <c r="H788" s="83"/>
      <c r="I788" s="83"/>
    </row>
    <row r="789" spans="1:9" s="70" customFormat="1" ht="23.45" customHeight="1" x14ac:dyDescent="0.2">
      <c r="A789" s="80"/>
      <c r="B789" s="80"/>
      <c r="C789" s="82"/>
      <c r="D789" s="82"/>
      <c r="E789" s="342"/>
      <c r="F789" s="83"/>
      <c r="G789" s="83"/>
      <c r="H789" s="83"/>
      <c r="I789" s="83"/>
    </row>
    <row r="790" spans="1:9" s="70" customFormat="1" ht="23.45" customHeight="1" x14ac:dyDescent="0.2">
      <c r="A790" s="80"/>
      <c r="B790" s="80"/>
      <c r="C790" s="82"/>
      <c r="D790" s="82"/>
      <c r="E790" s="342"/>
      <c r="F790" s="83"/>
      <c r="G790" s="83"/>
      <c r="H790" s="83"/>
      <c r="I790" s="83"/>
    </row>
    <row r="791" spans="1:9" s="70" customFormat="1" ht="23.45" customHeight="1" x14ac:dyDescent="0.2">
      <c r="A791" s="80"/>
      <c r="B791" s="80"/>
      <c r="C791" s="82"/>
      <c r="D791" s="82"/>
      <c r="E791" s="342"/>
      <c r="F791" s="83"/>
      <c r="G791" s="83"/>
      <c r="H791" s="83"/>
      <c r="I791" s="83"/>
    </row>
    <row r="792" spans="1:9" s="70" customFormat="1" ht="23.45" customHeight="1" x14ac:dyDescent="0.2">
      <c r="A792" s="80"/>
      <c r="B792" s="80"/>
      <c r="C792" s="82"/>
      <c r="D792" s="82"/>
      <c r="E792" s="342"/>
      <c r="F792" s="83"/>
      <c r="G792" s="83"/>
      <c r="H792" s="83"/>
      <c r="I792" s="83"/>
    </row>
    <row r="793" spans="1:9" s="70" customFormat="1" ht="23.45" customHeight="1" x14ac:dyDescent="0.2">
      <c r="A793" s="80"/>
      <c r="B793" s="80"/>
      <c r="C793" s="82"/>
      <c r="D793" s="82"/>
      <c r="E793" s="342"/>
      <c r="F793" s="83"/>
      <c r="G793" s="83"/>
      <c r="H793" s="83"/>
      <c r="I793" s="83"/>
    </row>
    <row r="794" spans="1:9" s="70" customFormat="1" ht="23.45" customHeight="1" x14ac:dyDescent="0.2">
      <c r="A794" s="80"/>
      <c r="B794" s="80"/>
      <c r="C794" s="82"/>
      <c r="D794" s="82"/>
      <c r="E794" s="342"/>
      <c r="F794" s="83"/>
      <c r="G794" s="83"/>
      <c r="H794" s="83"/>
      <c r="I794" s="83"/>
    </row>
    <row r="795" spans="1:9" s="70" customFormat="1" ht="23.45" customHeight="1" x14ac:dyDescent="0.2">
      <c r="A795" s="80"/>
      <c r="B795" s="80"/>
      <c r="C795" s="82"/>
      <c r="D795" s="82"/>
      <c r="E795" s="342"/>
      <c r="F795" s="83"/>
      <c r="G795" s="83"/>
      <c r="H795" s="83"/>
      <c r="I795" s="83"/>
    </row>
    <row r="796" spans="1:9" s="70" customFormat="1" ht="23.45" customHeight="1" x14ac:dyDescent="0.2">
      <c r="A796" s="80"/>
      <c r="B796" s="80"/>
      <c r="C796" s="82"/>
      <c r="D796" s="82"/>
      <c r="E796" s="342"/>
      <c r="F796" s="83"/>
      <c r="G796" s="83"/>
      <c r="H796" s="83"/>
      <c r="I796" s="83"/>
    </row>
    <row r="797" spans="1:9" s="70" customFormat="1" ht="23.45" customHeight="1" x14ac:dyDescent="0.2">
      <c r="A797" s="80"/>
      <c r="B797" s="80"/>
      <c r="C797" s="82"/>
      <c r="D797" s="82"/>
      <c r="E797" s="342"/>
      <c r="F797" s="83"/>
      <c r="G797" s="83"/>
      <c r="H797" s="83"/>
      <c r="I797" s="83"/>
    </row>
    <row r="798" spans="1:9" s="70" customFormat="1" ht="23.45" customHeight="1" x14ac:dyDescent="0.2">
      <c r="A798" s="80"/>
      <c r="B798" s="80"/>
      <c r="C798" s="82"/>
      <c r="D798" s="82"/>
      <c r="E798" s="342"/>
      <c r="F798" s="83"/>
      <c r="G798" s="83"/>
      <c r="H798" s="83"/>
      <c r="I798" s="83"/>
    </row>
    <row r="799" spans="1:9" s="70" customFormat="1" ht="23.45" customHeight="1" x14ac:dyDescent="0.2">
      <c r="A799" s="80"/>
      <c r="B799" s="80"/>
      <c r="C799" s="82"/>
      <c r="D799" s="82"/>
      <c r="E799" s="342"/>
      <c r="F799" s="83"/>
      <c r="G799" s="83"/>
      <c r="H799" s="83"/>
      <c r="I799" s="83"/>
    </row>
    <row r="800" spans="1:9" s="70" customFormat="1" ht="23.45" customHeight="1" x14ac:dyDescent="0.2">
      <c r="A800" s="80"/>
      <c r="B800" s="80"/>
      <c r="C800" s="82"/>
      <c r="D800" s="82"/>
      <c r="E800" s="342"/>
      <c r="F800" s="83"/>
      <c r="G800" s="83"/>
      <c r="H800" s="83"/>
      <c r="I800" s="83"/>
    </row>
    <row r="801" spans="1:9" s="70" customFormat="1" ht="23.45" customHeight="1" x14ac:dyDescent="0.2">
      <c r="A801" s="80"/>
      <c r="B801" s="80"/>
      <c r="C801" s="82"/>
      <c r="D801" s="82"/>
      <c r="E801" s="342"/>
      <c r="F801" s="83"/>
      <c r="G801" s="83"/>
      <c r="H801" s="83"/>
      <c r="I801" s="83"/>
    </row>
    <row r="802" spans="1:9" s="70" customFormat="1" ht="23.45" customHeight="1" x14ac:dyDescent="0.2">
      <c r="A802" s="80"/>
      <c r="B802" s="80"/>
      <c r="C802" s="82"/>
      <c r="D802" s="82"/>
      <c r="E802" s="342"/>
      <c r="F802" s="83"/>
      <c r="G802" s="83"/>
      <c r="H802" s="83"/>
      <c r="I802" s="83"/>
    </row>
    <row r="803" spans="1:9" s="70" customFormat="1" ht="23.45" customHeight="1" x14ac:dyDescent="0.2">
      <c r="A803" s="80"/>
      <c r="B803" s="80"/>
      <c r="C803" s="82"/>
      <c r="D803" s="82"/>
      <c r="E803" s="342"/>
      <c r="F803" s="83"/>
      <c r="G803" s="83"/>
      <c r="H803" s="83"/>
      <c r="I803" s="83"/>
    </row>
    <row r="804" spans="1:9" s="70" customFormat="1" ht="23.45" customHeight="1" x14ac:dyDescent="0.2">
      <c r="A804" s="80"/>
      <c r="B804" s="80"/>
      <c r="C804" s="82"/>
      <c r="D804" s="82"/>
      <c r="E804" s="342"/>
      <c r="F804" s="83"/>
      <c r="G804" s="83"/>
      <c r="H804" s="83"/>
      <c r="I804" s="83"/>
    </row>
    <row r="805" spans="1:9" s="70" customFormat="1" ht="23.45" customHeight="1" x14ac:dyDescent="0.2">
      <c r="A805" s="80"/>
      <c r="B805" s="80"/>
      <c r="C805" s="82"/>
      <c r="D805" s="82"/>
      <c r="E805" s="342"/>
      <c r="F805" s="83"/>
      <c r="G805" s="83"/>
      <c r="H805" s="83"/>
      <c r="I805" s="83"/>
    </row>
    <row r="806" spans="1:9" s="70" customFormat="1" ht="23.45" customHeight="1" x14ac:dyDescent="0.2">
      <c r="A806" s="80"/>
      <c r="B806" s="80"/>
      <c r="C806" s="82"/>
      <c r="D806" s="82"/>
      <c r="E806" s="342"/>
      <c r="F806" s="83"/>
      <c r="G806" s="83"/>
      <c r="H806" s="83"/>
      <c r="I806" s="83"/>
    </row>
    <row r="807" spans="1:9" s="70" customFormat="1" ht="23.45" customHeight="1" x14ac:dyDescent="0.2">
      <c r="A807" s="80"/>
      <c r="B807" s="80"/>
      <c r="C807" s="82"/>
      <c r="D807" s="82"/>
      <c r="E807" s="342"/>
      <c r="F807" s="83"/>
      <c r="G807" s="83"/>
      <c r="H807" s="83"/>
      <c r="I807" s="83"/>
    </row>
    <row r="808" spans="1:9" s="70" customFormat="1" ht="23.45" customHeight="1" x14ac:dyDescent="0.2">
      <c r="A808" s="80"/>
      <c r="B808" s="80"/>
      <c r="C808" s="82"/>
      <c r="D808" s="82"/>
      <c r="E808" s="342"/>
      <c r="F808" s="83"/>
      <c r="G808" s="83"/>
      <c r="H808" s="83"/>
      <c r="I808" s="83"/>
    </row>
    <row r="809" spans="1:9" s="70" customFormat="1" ht="23.45" customHeight="1" x14ac:dyDescent="0.2">
      <c r="A809" s="80"/>
      <c r="B809" s="80"/>
      <c r="C809" s="82"/>
      <c r="D809" s="82"/>
      <c r="E809" s="342"/>
      <c r="F809" s="83"/>
      <c r="G809" s="83"/>
      <c r="H809" s="83"/>
      <c r="I809" s="83"/>
    </row>
    <row r="810" spans="1:9" s="70" customFormat="1" ht="23.45" customHeight="1" x14ac:dyDescent="0.2">
      <c r="A810" s="80"/>
      <c r="B810" s="80"/>
      <c r="C810" s="82"/>
      <c r="D810" s="82"/>
      <c r="E810" s="342"/>
      <c r="F810" s="83"/>
      <c r="G810" s="83"/>
      <c r="H810" s="83"/>
      <c r="I810" s="83"/>
    </row>
    <row r="811" spans="1:9" s="70" customFormat="1" ht="23.45" customHeight="1" x14ac:dyDescent="0.2">
      <c r="A811" s="80"/>
      <c r="B811" s="80"/>
      <c r="C811" s="82"/>
      <c r="D811" s="82"/>
      <c r="E811" s="342"/>
      <c r="F811" s="83"/>
      <c r="G811" s="83"/>
      <c r="H811" s="83"/>
      <c r="I811" s="83"/>
    </row>
    <row r="812" spans="1:9" s="70" customFormat="1" ht="23.45" customHeight="1" x14ac:dyDescent="0.2">
      <c r="A812" s="80"/>
      <c r="B812" s="80"/>
      <c r="C812" s="82"/>
      <c r="D812" s="82"/>
      <c r="E812" s="342"/>
      <c r="F812" s="83"/>
      <c r="G812" s="83"/>
      <c r="H812" s="83"/>
      <c r="I812" s="83"/>
    </row>
    <row r="813" spans="1:9" s="70" customFormat="1" ht="23.45" customHeight="1" x14ac:dyDescent="0.2">
      <c r="A813" s="80"/>
      <c r="B813" s="80"/>
      <c r="C813" s="82"/>
      <c r="D813" s="82"/>
      <c r="E813" s="342"/>
      <c r="F813" s="83"/>
      <c r="G813" s="83"/>
      <c r="H813" s="83"/>
      <c r="I813" s="83"/>
    </row>
    <row r="814" spans="1:9" s="70" customFormat="1" ht="23.45" customHeight="1" x14ac:dyDescent="0.2">
      <c r="A814" s="80"/>
      <c r="B814" s="80"/>
      <c r="C814" s="82"/>
      <c r="D814" s="82"/>
      <c r="E814" s="342"/>
      <c r="F814" s="83"/>
      <c r="G814" s="83"/>
      <c r="H814" s="83"/>
      <c r="I814" s="83"/>
    </row>
    <row r="815" spans="1:9" s="70" customFormat="1" ht="23.45" customHeight="1" x14ac:dyDescent="0.2">
      <c r="A815" s="80"/>
      <c r="B815" s="80"/>
      <c r="C815" s="82"/>
      <c r="D815" s="82"/>
      <c r="E815" s="342"/>
      <c r="F815" s="83"/>
      <c r="G815" s="83"/>
      <c r="H815" s="83"/>
      <c r="I815" s="83"/>
    </row>
    <row r="816" spans="1:9" s="70" customFormat="1" ht="23.45" customHeight="1" x14ac:dyDescent="0.2">
      <c r="A816" s="80"/>
      <c r="B816" s="80"/>
      <c r="C816" s="82"/>
      <c r="D816" s="82"/>
      <c r="E816" s="342"/>
      <c r="F816" s="83"/>
      <c r="G816" s="83"/>
      <c r="H816" s="83"/>
      <c r="I816" s="83"/>
    </row>
    <row r="817" spans="1:9" s="70" customFormat="1" ht="23.45" customHeight="1" x14ac:dyDescent="0.2">
      <c r="A817" s="80"/>
      <c r="B817" s="80"/>
      <c r="C817" s="82"/>
      <c r="D817" s="82"/>
      <c r="E817" s="342"/>
      <c r="F817" s="83"/>
      <c r="G817" s="83"/>
      <c r="H817" s="83"/>
      <c r="I817" s="83"/>
    </row>
    <row r="818" spans="1:9" s="70" customFormat="1" ht="23.45" customHeight="1" x14ac:dyDescent="0.2">
      <c r="A818" s="80"/>
      <c r="B818" s="80"/>
      <c r="C818" s="82"/>
      <c r="D818" s="82"/>
      <c r="E818" s="342"/>
      <c r="F818" s="83"/>
      <c r="G818" s="83"/>
      <c r="H818" s="83"/>
      <c r="I818" s="83"/>
    </row>
    <row r="819" spans="1:9" s="70" customFormat="1" ht="23.45" customHeight="1" x14ac:dyDescent="0.2">
      <c r="A819" s="80"/>
      <c r="B819" s="80"/>
      <c r="C819" s="82"/>
      <c r="D819" s="82"/>
      <c r="E819" s="342"/>
      <c r="F819" s="83"/>
      <c r="G819" s="83"/>
      <c r="H819" s="83"/>
      <c r="I819" s="83"/>
    </row>
    <row r="820" spans="1:9" s="70" customFormat="1" ht="23.45" customHeight="1" x14ac:dyDescent="0.2">
      <c r="A820" s="80"/>
      <c r="B820" s="80"/>
      <c r="C820" s="82"/>
      <c r="D820" s="82"/>
      <c r="E820" s="342"/>
      <c r="F820" s="83"/>
      <c r="G820" s="83"/>
      <c r="H820" s="83"/>
      <c r="I820" s="83"/>
    </row>
    <row r="821" spans="1:9" s="70" customFormat="1" ht="23.45" customHeight="1" x14ac:dyDescent="0.2">
      <c r="A821" s="80"/>
      <c r="B821" s="80"/>
      <c r="C821" s="82"/>
      <c r="D821" s="82"/>
      <c r="E821" s="342"/>
      <c r="F821" s="83"/>
      <c r="G821" s="83"/>
      <c r="H821" s="83"/>
      <c r="I821" s="83"/>
    </row>
    <row r="822" spans="1:9" s="70" customFormat="1" ht="23.45" customHeight="1" x14ac:dyDescent="0.2">
      <c r="A822" s="80"/>
      <c r="B822" s="80"/>
      <c r="C822" s="82"/>
      <c r="D822" s="82"/>
      <c r="E822" s="342"/>
      <c r="F822" s="83"/>
      <c r="G822" s="83"/>
      <c r="H822" s="83"/>
      <c r="I822" s="83"/>
    </row>
    <row r="823" spans="1:9" s="70" customFormat="1" ht="23.45" customHeight="1" x14ac:dyDescent="0.2">
      <c r="A823" s="80"/>
      <c r="B823" s="80"/>
      <c r="C823" s="82"/>
      <c r="D823" s="82"/>
      <c r="E823" s="342"/>
      <c r="F823" s="83"/>
      <c r="G823" s="83"/>
      <c r="H823" s="83"/>
      <c r="I823" s="83"/>
    </row>
    <row r="824" spans="1:9" s="70" customFormat="1" ht="23.45" customHeight="1" x14ac:dyDescent="0.2">
      <c r="A824" s="80"/>
      <c r="B824" s="80"/>
      <c r="C824" s="82"/>
      <c r="D824" s="82"/>
      <c r="E824" s="342"/>
      <c r="F824" s="83"/>
      <c r="G824" s="83"/>
      <c r="H824" s="83"/>
      <c r="I824" s="83"/>
    </row>
    <row r="825" spans="1:9" s="70" customFormat="1" ht="23.45" customHeight="1" x14ac:dyDescent="0.2">
      <c r="A825" s="80"/>
      <c r="B825" s="80"/>
      <c r="C825" s="82"/>
      <c r="D825" s="82"/>
      <c r="E825" s="342"/>
      <c r="F825" s="83"/>
      <c r="G825" s="83"/>
      <c r="H825" s="83"/>
      <c r="I825" s="83"/>
    </row>
    <row r="826" spans="1:9" s="70" customFormat="1" ht="23.45" customHeight="1" x14ac:dyDescent="0.2">
      <c r="A826" s="80"/>
      <c r="B826" s="80"/>
      <c r="C826" s="82"/>
      <c r="D826" s="82"/>
      <c r="E826" s="342"/>
      <c r="F826" s="83"/>
      <c r="G826" s="83"/>
      <c r="H826" s="83"/>
      <c r="I826" s="83"/>
    </row>
    <row r="827" spans="1:9" s="70" customFormat="1" ht="23.45" customHeight="1" x14ac:dyDescent="0.2">
      <c r="A827" s="80"/>
      <c r="B827" s="80"/>
      <c r="C827" s="82"/>
      <c r="D827" s="82"/>
      <c r="E827" s="342"/>
      <c r="F827" s="83"/>
      <c r="G827" s="83"/>
      <c r="H827" s="83"/>
      <c r="I827" s="83"/>
    </row>
    <row r="828" spans="1:9" s="70" customFormat="1" ht="23.45" customHeight="1" x14ac:dyDescent="0.2">
      <c r="A828" s="80"/>
      <c r="B828" s="80"/>
      <c r="C828" s="82"/>
      <c r="D828" s="82"/>
      <c r="E828" s="342"/>
      <c r="F828" s="83"/>
      <c r="G828" s="83"/>
      <c r="H828" s="83"/>
      <c r="I828" s="83"/>
    </row>
    <row r="829" spans="1:9" s="70" customFormat="1" ht="23.45" customHeight="1" x14ac:dyDescent="0.2">
      <c r="A829" s="80"/>
      <c r="B829" s="80"/>
      <c r="C829" s="82"/>
      <c r="D829" s="82"/>
      <c r="E829" s="342"/>
      <c r="F829" s="83"/>
      <c r="G829" s="83"/>
      <c r="H829" s="83"/>
      <c r="I829" s="83"/>
    </row>
    <row r="830" spans="1:9" s="70" customFormat="1" ht="23.45" customHeight="1" x14ac:dyDescent="0.2">
      <c r="A830" s="80"/>
      <c r="B830" s="80"/>
      <c r="C830" s="82"/>
      <c r="D830" s="82"/>
      <c r="E830" s="342"/>
      <c r="F830" s="83"/>
      <c r="G830" s="83"/>
      <c r="H830" s="83"/>
      <c r="I830" s="83"/>
    </row>
    <row r="831" spans="1:9" s="70" customFormat="1" ht="23.45" customHeight="1" x14ac:dyDescent="0.2">
      <c r="A831" s="80"/>
      <c r="B831" s="80"/>
      <c r="C831" s="82"/>
      <c r="D831" s="82"/>
      <c r="E831" s="342"/>
      <c r="F831" s="83"/>
      <c r="G831" s="83"/>
      <c r="H831" s="83"/>
      <c r="I831" s="83"/>
    </row>
    <row r="832" spans="1:9" s="70" customFormat="1" ht="23.45" customHeight="1" x14ac:dyDescent="0.2">
      <c r="A832" s="80"/>
      <c r="B832" s="80"/>
      <c r="C832" s="82"/>
      <c r="D832" s="82"/>
      <c r="E832" s="342"/>
      <c r="F832" s="83"/>
      <c r="G832" s="83"/>
      <c r="H832" s="83"/>
      <c r="I832" s="83"/>
    </row>
    <row r="833" spans="1:9" s="70" customFormat="1" ht="23.45" customHeight="1" x14ac:dyDescent="0.2">
      <c r="A833" s="80"/>
      <c r="B833" s="80"/>
      <c r="C833" s="82"/>
      <c r="D833" s="82"/>
      <c r="E833" s="342"/>
      <c r="F833" s="83"/>
      <c r="G833" s="83"/>
      <c r="H833" s="83"/>
      <c r="I833" s="83"/>
    </row>
    <row r="834" spans="1:9" s="70" customFormat="1" ht="23.45" customHeight="1" x14ac:dyDescent="0.2">
      <c r="A834" s="80"/>
      <c r="B834" s="80"/>
      <c r="C834" s="82"/>
      <c r="D834" s="82"/>
      <c r="E834" s="342"/>
      <c r="F834" s="83"/>
      <c r="G834" s="83"/>
      <c r="H834" s="83"/>
      <c r="I834" s="83"/>
    </row>
    <row r="835" spans="1:9" s="70" customFormat="1" ht="23.45" customHeight="1" x14ac:dyDescent="0.2">
      <c r="A835" s="80"/>
      <c r="B835" s="80"/>
      <c r="C835" s="82"/>
      <c r="D835" s="82"/>
      <c r="E835" s="342"/>
      <c r="F835" s="83"/>
      <c r="G835" s="83"/>
      <c r="H835" s="83"/>
      <c r="I835" s="83"/>
    </row>
    <row r="836" spans="1:9" s="70" customFormat="1" ht="23.45" customHeight="1" x14ac:dyDescent="0.2">
      <c r="A836" s="80"/>
      <c r="B836" s="80"/>
      <c r="C836" s="82"/>
      <c r="D836" s="82"/>
      <c r="E836" s="342"/>
      <c r="F836" s="83"/>
      <c r="G836" s="83"/>
      <c r="H836" s="83"/>
      <c r="I836" s="83"/>
    </row>
    <row r="837" spans="1:9" s="70" customFormat="1" ht="23.45" customHeight="1" x14ac:dyDescent="0.2">
      <c r="A837" s="80"/>
      <c r="B837" s="80"/>
      <c r="C837" s="82"/>
      <c r="D837" s="82"/>
      <c r="E837" s="342"/>
      <c r="F837" s="83"/>
      <c r="G837" s="83"/>
      <c r="H837" s="83"/>
      <c r="I837" s="83"/>
    </row>
    <row r="838" spans="1:9" s="70" customFormat="1" ht="23.45" customHeight="1" x14ac:dyDescent="0.2">
      <c r="A838" s="80"/>
      <c r="B838" s="80"/>
      <c r="C838" s="82"/>
      <c r="D838" s="82"/>
      <c r="E838" s="342"/>
      <c r="F838" s="83"/>
      <c r="G838" s="83"/>
      <c r="H838" s="83"/>
      <c r="I838" s="83"/>
    </row>
    <row r="839" spans="1:9" s="70" customFormat="1" ht="23.45" customHeight="1" x14ac:dyDescent="0.2">
      <c r="A839" s="80"/>
      <c r="B839" s="80"/>
      <c r="C839" s="82"/>
      <c r="D839" s="82"/>
      <c r="E839" s="342"/>
      <c r="F839" s="83"/>
      <c r="G839" s="83"/>
      <c r="H839" s="83"/>
      <c r="I839" s="83"/>
    </row>
    <row r="840" spans="1:9" s="70" customFormat="1" ht="23.45" customHeight="1" x14ac:dyDescent="0.2">
      <c r="A840" s="80"/>
      <c r="B840" s="80"/>
      <c r="C840" s="82"/>
      <c r="D840" s="82"/>
      <c r="E840" s="342"/>
      <c r="F840" s="83"/>
      <c r="G840" s="83"/>
      <c r="H840" s="83"/>
      <c r="I840" s="83"/>
    </row>
    <row r="841" spans="1:9" s="70" customFormat="1" ht="23.45" customHeight="1" x14ac:dyDescent="0.2">
      <c r="A841" s="80"/>
      <c r="B841" s="80"/>
      <c r="C841" s="82"/>
      <c r="D841" s="82"/>
      <c r="E841" s="342"/>
      <c r="F841" s="83"/>
      <c r="G841" s="83"/>
      <c r="H841" s="83"/>
      <c r="I841" s="83"/>
    </row>
    <row r="842" spans="1:9" s="70" customFormat="1" ht="23.45" customHeight="1" x14ac:dyDescent="0.2">
      <c r="A842" s="80"/>
      <c r="B842" s="80"/>
      <c r="C842" s="82"/>
      <c r="D842" s="82"/>
      <c r="E842" s="342"/>
      <c r="F842" s="83"/>
      <c r="G842" s="83"/>
      <c r="H842" s="83"/>
      <c r="I842" s="83"/>
    </row>
    <row r="843" spans="1:9" s="70" customFormat="1" ht="23.45" customHeight="1" x14ac:dyDescent="0.2">
      <c r="A843" s="80"/>
      <c r="B843" s="80"/>
      <c r="C843" s="82"/>
      <c r="D843" s="82"/>
      <c r="E843" s="342"/>
      <c r="F843" s="83"/>
      <c r="G843" s="83"/>
      <c r="H843" s="83"/>
      <c r="I843" s="83"/>
    </row>
    <row r="844" spans="1:9" s="70" customFormat="1" ht="23.45" customHeight="1" x14ac:dyDescent="0.2">
      <c r="A844" s="80"/>
      <c r="B844" s="80"/>
      <c r="C844" s="82"/>
      <c r="D844" s="82"/>
      <c r="E844" s="342"/>
      <c r="F844" s="83"/>
      <c r="G844" s="83"/>
      <c r="H844" s="83"/>
      <c r="I844" s="83"/>
    </row>
    <row r="845" spans="1:9" s="70" customFormat="1" ht="23.45" customHeight="1" x14ac:dyDescent="0.2">
      <c r="A845" s="80"/>
      <c r="B845" s="80"/>
      <c r="C845" s="82"/>
      <c r="D845" s="82"/>
      <c r="E845" s="342"/>
      <c r="F845" s="83"/>
      <c r="G845" s="83"/>
      <c r="H845" s="83"/>
      <c r="I845" s="83"/>
    </row>
    <row r="846" spans="1:9" s="70" customFormat="1" ht="23.45" customHeight="1" x14ac:dyDescent="0.2">
      <c r="A846" s="80"/>
      <c r="B846" s="80"/>
      <c r="C846" s="82"/>
      <c r="D846" s="82"/>
      <c r="E846" s="342"/>
      <c r="F846" s="83"/>
      <c r="G846" s="83"/>
      <c r="H846" s="83"/>
      <c r="I846" s="83"/>
    </row>
    <row r="847" spans="1:9" s="70" customFormat="1" ht="23.45" customHeight="1" x14ac:dyDescent="0.2">
      <c r="A847" s="80"/>
      <c r="B847" s="80"/>
      <c r="C847" s="82"/>
      <c r="D847" s="82"/>
      <c r="E847" s="342"/>
      <c r="F847" s="83"/>
      <c r="G847" s="83"/>
      <c r="H847" s="83"/>
      <c r="I847" s="83"/>
    </row>
    <row r="848" spans="1:9" s="70" customFormat="1" ht="23.45" customHeight="1" x14ac:dyDescent="0.2">
      <c r="A848" s="80"/>
      <c r="B848" s="80"/>
      <c r="C848" s="82"/>
      <c r="D848" s="82"/>
      <c r="E848" s="342"/>
      <c r="F848" s="83"/>
      <c r="G848" s="83"/>
      <c r="H848" s="83"/>
      <c r="I848" s="83"/>
    </row>
    <row r="849" spans="1:9" s="70" customFormat="1" ht="23.45" customHeight="1" x14ac:dyDescent="0.2">
      <c r="A849" s="80"/>
      <c r="B849" s="80"/>
      <c r="C849" s="82"/>
      <c r="D849" s="82"/>
      <c r="E849" s="342"/>
      <c r="F849" s="83"/>
      <c r="G849" s="83"/>
      <c r="H849" s="83"/>
      <c r="I849" s="83"/>
    </row>
    <row r="850" spans="1:9" s="70" customFormat="1" ht="23.45" customHeight="1" x14ac:dyDescent="0.2">
      <c r="A850" s="80"/>
      <c r="B850" s="80"/>
      <c r="C850" s="82"/>
      <c r="D850" s="82"/>
      <c r="E850" s="342"/>
      <c r="F850" s="83"/>
      <c r="G850" s="83"/>
      <c r="H850" s="83"/>
      <c r="I850" s="83"/>
    </row>
    <row r="851" spans="1:9" s="70" customFormat="1" ht="23.45" customHeight="1" x14ac:dyDescent="0.2">
      <c r="A851" s="80"/>
      <c r="B851" s="80"/>
      <c r="C851" s="82"/>
      <c r="D851" s="82"/>
      <c r="E851" s="342"/>
      <c r="F851" s="83"/>
      <c r="G851" s="83"/>
      <c r="H851" s="83"/>
      <c r="I851" s="83"/>
    </row>
    <row r="852" spans="1:9" s="70" customFormat="1" ht="23.45" customHeight="1" x14ac:dyDescent="0.2">
      <c r="A852" s="80"/>
      <c r="B852" s="80"/>
      <c r="C852" s="82"/>
      <c r="D852" s="82"/>
      <c r="E852" s="342"/>
      <c r="F852" s="83"/>
      <c r="G852" s="83"/>
      <c r="H852" s="83"/>
      <c r="I852" s="83"/>
    </row>
    <row r="853" spans="1:9" s="70" customFormat="1" ht="23.45" customHeight="1" x14ac:dyDescent="0.2">
      <c r="A853" s="80"/>
      <c r="B853" s="80"/>
      <c r="C853" s="82"/>
      <c r="D853" s="82"/>
      <c r="E853" s="342"/>
      <c r="F853" s="83"/>
      <c r="G853" s="83"/>
      <c r="H853" s="83"/>
      <c r="I853" s="83"/>
    </row>
    <row r="854" spans="1:9" s="70" customFormat="1" ht="23.45" customHeight="1" x14ac:dyDescent="0.2">
      <c r="A854" s="80"/>
      <c r="B854" s="80"/>
      <c r="C854" s="82"/>
      <c r="D854" s="82"/>
      <c r="E854" s="342"/>
      <c r="F854" s="83"/>
      <c r="G854" s="83"/>
      <c r="H854" s="83"/>
      <c r="I854" s="83"/>
    </row>
    <row r="855" spans="1:9" s="70" customFormat="1" ht="23.45" customHeight="1" x14ac:dyDescent="0.2">
      <c r="A855" s="80"/>
      <c r="B855" s="80"/>
      <c r="C855" s="82"/>
      <c r="D855" s="82"/>
      <c r="E855" s="342"/>
      <c r="F855" s="83"/>
      <c r="G855" s="83"/>
      <c r="H855" s="83"/>
      <c r="I855" s="83"/>
    </row>
    <row r="856" spans="1:9" s="70" customFormat="1" ht="23.45" customHeight="1" x14ac:dyDescent="0.2">
      <c r="A856" s="80"/>
      <c r="B856" s="80"/>
      <c r="C856" s="82"/>
      <c r="D856" s="82"/>
      <c r="E856" s="342"/>
      <c r="F856" s="83"/>
      <c r="G856" s="83"/>
      <c r="H856" s="83"/>
      <c r="I856" s="83"/>
    </row>
    <row r="857" spans="1:9" s="70" customFormat="1" ht="23.45" customHeight="1" x14ac:dyDescent="0.2">
      <c r="A857" s="80"/>
      <c r="B857" s="80"/>
      <c r="C857" s="82"/>
      <c r="D857" s="82"/>
      <c r="E857" s="342"/>
      <c r="F857" s="83"/>
      <c r="G857" s="83"/>
      <c r="H857" s="83"/>
      <c r="I857" s="83"/>
    </row>
    <row r="858" spans="1:9" s="70" customFormat="1" ht="23.45" customHeight="1" x14ac:dyDescent="0.2">
      <c r="A858" s="80"/>
      <c r="B858" s="80"/>
      <c r="C858" s="82"/>
      <c r="D858" s="82"/>
      <c r="E858" s="342"/>
      <c r="F858" s="83"/>
      <c r="G858" s="83"/>
      <c r="H858" s="83"/>
      <c r="I858" s="83"/>
    </row>
    <row r="859" spans="1:9" s="70" customFormat="1" ht="23.45" customHeight="1" x14ac:dyDescent="0.2">
      <c r="A859" s="80"/>
      <c r="B859" s="80"/>
      <c r="C859" s="82"/>
      <c r="D859" s="82"/>
      <c r="E859" s="342"/>
      <c r="F859" s="83"/>
      <c r="G859" s="83"/>
      <c r="H859" s="83"/>
      <c r="I859" s="83"/>
    </row>
    <row r="860" spans="1:9" s="70" customFormat="1" ht="23.45" customHeight="1" x14ac:dyDescent="0.2">
      <c r="A860" s="80"/>
      <c r="B860" s="80"/>
      <c r="C860" s="82"/>
      <c r="D860" s="82"/>
      <c r="E860" s="342"/>
      <c r="F860" s="83"/>
      <c r="G860" s="83"/>
      <c r="H860" s="83"/>
      <c r="I860" s="83"/>
    </row>
    <row r="861" spans="1:9" s="70" customFormat="1" ht="23.45" customHeight="1" x14ac:dyDescent="0.2">
      <c r="A861" s="80"/>
      <c r="B861" s="80"/>
      <c r="C861" s="82"/>
      <c r="D861" s="82"/>
      <c r="E861" s="342"/>
      <c r="F861" s="83"/>
      <c r="G861" s="83"/>
      <c r="H861" s="83"/>
      <c r="I861" s="83"/>
    </row>
    <row r="862" spans="1:9" s="70" customFormat="1" ht="23.45" customHeight="1" x14ac:dyDescent="0.2">
      <c r="A862" s="80"/>
      <c r="B862" s="80"/>
      <c r="C862" s="82"/>
      <c r="D862" s="82"/>
      <c r="E862" s="342"/>
      <c r="F862" s="83"/>
      <c r="G862" s="83"/>
      <c r="H862" s="83"/>
      <c r="I862" s="83"/>
    </row>
    <row r="863" spans="1:9" s="70" customFormat="1" ht="23.45" customHeight="1" x14ac:dyDescent="0.2">
      <c r="A863" s="80"/>
      <c r="B863" s="80"/>
      <c r="C863" s="82"/>
      <c r="D863" s="82"/>
      <c r="E863" s="342"/>
      <c r="F863" s="83"/>
      <c r="G863" s="83"/>
      <c r="H863" s="83"/>
      <c r="I863" s="83"/>
    </row>
    <row r="864" spans="1:9" s="70" customFormat="1" ht="23.45" customHeight="1" x14ac:dyDescent="0.2">
      <c r="A864" s="80"/>
      <c r="B864" s="80"/>
      <c r="C864" s="82"/>
      <c r="D864" s="82"/>
      <c r="E864" s="342"/>
      <c r="F864" s="83"/>
      <c r="G864" s="83"/>
      <c r="H864" s="83"/>
      <c r="I864" s="83"/>
    </row>
    <row r="865" spans="1:9" s="70" customFormat="1" ht="23.45" customHeight="1" x14ac:dyDescent="0.2">
      <c r="A865" s="80"/>
      <c r="B865" s="80"/>
      <c r="C865" s="82"/>
      <c r="D865" s="82"/>
      <c r="E865" s="342"/>
      <c r="F865" s="83"/>
      <c r="G865" s="83"/>
      <c r="H865" s="83"/>
      <c r="I865" s="83"/>
    </row>
    <row r="866" spans="1:9" s="70" customFormat="1" ht="23.45" customHeight="1" x14ac:dyDescent="0.2">
      <c r="A866" s="80"/>
      <c r="B866" s="80"/>
      <c r="C866" s="82"/>
      <c r="D866" s="82"/>
      <c r="E866" s="342"/>
      <c r="F866" s="83"/>
      <c r="G866" s="83"/>
      <c r="H866" s="83"/>
      <c r="I866" s="83"/>
    </row>
    <row r="867" spans="1:9" s="70" customFormat="1" ht="23.45" customHeight="1" x14ac:dyDescent="0.2">
      <c r="A867" s="80"/>
      <c r="B867" s="80"/>
      <c r="C867" s="82"/>
      <c r="D867" s="82"/>
      <c r="E867" s="342"/>
      <c r="F867" s="83"/>
      <c r="G867" s="83"/>
      <c r="H867" s="83"/>
      <c r="I867" s="83"/>
    </row>
    <row r="868" spans="1:9" s="70" customFormat="1" ht="23.45" customHeight="1" x14ac:dyDescent="0.2">
      <c r="A868" s="80"/>
      <c r="B868" s="80"/>
      <c r="C868" s="82"/>
      <c r="D868" s="82"/>
      <c r="E868" s="342"/>
      <c r="F868" s="83"/>
      <c r="G868" s="83"/>
      <c r="H868" s="83"/>
      <c r="I868" s="83"/>
    </row>
    <row r="869" spans="1:9" s="70" customFormat="1" ht="23.45" customHeight="1" x14ac:dyDescent="0.2">
      <c r="A869" s="80"/>
      <c r="B869" s="80"/>
      <c r="C869" s="82"/>
      <c r="D869" s="82"/>
      <c r="E869" s="342"/>
      <c r="F869" s="83"/>
      <c r="G869" s="83"/>
      <c r="H869" s="83"/>
      <c r="I869" s="83"/>
    </row>
    <row r="870" spans="1:9" s="70" customFormat="1" ht="23.45" customHeight="1" x14ac:dyDescent="0.2">
      <c r="A870" s="80"/>
      <c r="B870" s="80"/>
      <c r="C870" s="82"/>
      <c r="D870" s="82"/>
      <c r="E870" s="342"/>
      <c r="F870" s="83"/>
      <c r="G870" s="83"/>
      <c r="H870" s="83"/>
      <c r="I870" s="83"/>
    </row>
    <row r="871" spans="1:9" s="70" customFormat="1" ht="23.45" customHeight="1" x14ac:dyDescent="0.2">
      <c r="A871" s="80"/>
      <c r="B871" s="80"/>
      <c r="C871" s="82"/>
      <c r="D871" s="82"/>
      <c r="E871" s="342"/>
      <c r="F871" s="83"/>
      <c r="G871" s="83"/>
      <c r="H871" s="83"/>
      <c r="I871" s="83"/>
    </row>
    <row r="872" spans="1:9" s="70" customFormat="1" ht="23.45" customHeight="1" x14ac:dyDescent="0.2">
      <c r="A872" s="80"/>
      <c r="B872" s="80"/>
      <c r="C872" s="82"/>
      <c r="D872" s="82"/>
      <c r="E872" s="342"/>
      <c r="F872" s="83"/>
      <c r="G872" s="83"/>
      <c r="H872" s="83"/>
      <c r="I872" s="83"/>
    </row>
    <row r="873" spans="1:9" s="70" customFormat="1" ht="23.45" customHeight="1" x14ac:dyDescent="0.2">
      <c r="A873" s="80"/>
      <c r="B873" s="80"/>
      <c r="C873" s="82"/>
      <c r="D873" s="82"/>
      <c r="E873" s="342"/>
      <c r="F873" s="83"/>
      <c r="G873" s="83"/>
      <c r="H873" s="83"/>
      <c r="I873" s="83"/>
    </row>
    <row r="874" spans="1:9" s="70" customFormat="1" ht="23.45" customHeight="1" x14ac:dyDescent="0.2">
      <c r="A874" s="80"/>
      <c r="B874" s="80"/>
      <c r="C874" s="82"/>
      <c r="D874" s="82"/>
      <c r="E874" s="342"/>
      <c r="F874" s="83"/>
      <c r="G874" s="83"/>
      <c r="H874" s="83"/>
      <c r="I874" s="83"/>
    </row>
    <row r="875" spans="1:9" s="70" customFormat="1" ht="23.45" customHeight="1" x14ac:dyDescent="0.2">
      <c r="A875" s="80"/>
      <c r="B875" s="80"/>
      <c r="C875" s="82"/>
      <c r="D875" s="82"/>
      <c r="E875" s="342"/>
      <c r="F875" s="83"/>
      <c r="G875" s="83"/>
      <c r="H875" s="83"/>
      <c r="I875" s="83"/>
    </row>
    <row r="876" spans="1:9" s="70" customFormat="1" ht="23.45" customHeight="1" x14ac:dyDescent="0.2">
      <c r="A876" s="80"/>
      <c r="B876" s="80"/>
      <c r="C876" s="82"/>
      <c r="D876" s="82"/>
      <c r="E876" s="342"/>
      <c r="F876" s="83"/>
      <c r="G876" s="83"/>
      <c r="H876" s="83"/>
      <c r="I876" s="83"/>
    </row>
    <row r="877" spans="1:9" s="70" customFormat="1" ht="23.45" customHeight="1" x14ac:dyDescent="0.2">
      <c r="A877" s="80"/>
      <c r="B877" s="80"/>
      <c r="C877" s="82"/>
      <c r="D877" s="82"/>
      <c r="E877" s="342"/>
      <c r="F877" s="83"/>
      <c r="G877" s="83"/>
      <c r="H877" s="83"/>
      <c r="I877" s="83"/>
    </row>
    <row r="878" spans="1:9" s="70" customFormat="1" ht="23.45" customHeight="1" x14ac:dyDescent="0.2">
      <c r="A878" s="80"/>
      <c r="B878" s="80"/>
      <c r="C878" s="82"/>
      <c r="D878" s="82"/>
      <c r="E878" s="342"/>
      <c r="F878" s="83"/>
      <c r="G878" s="83"/>
      <c r="H878" s="83"/>
      <c r="I878" s="83"/>
    </row>
    <row r="879" spans="1:9" s="70" customFormat="1" ht="23.45" customHeight="1" x14ac:dyDescent="0.2">
      <c r="A879" s="80"/>
      <c r="B879" s="80"/>
      <c r="C879" s="82"/>
      <c r="D879" s="82"/>
      <c r="E879" s="342"/>
      <c r="F879" s="83"/>
      <c r="G879" s="83"/>
      <c r="H879" s="83"/>
      <c r="I879" s="83"/>
    </row>
    <row r="880" spans="1:9" s="70" customFormat="1" ht="23.45" customHeight="1" x14ac:dyDescent="0.2">
      <c r="A880" s="80"/>
      <c r="B880" s="80"/>
      <c r="C880" s="82"/>
      <c r="D880" s="82"/>
      <c r="E880" s="342"/>
      <c r="F880" s="83"/>
      <c r="G880" s="83"/>
      <c r="H880" s="83"/>
      <c r="I880" s="83"/>
    </row>
    <row r="881" spans="1:9" s="70" customFormat="1" ht="23.45" customHeight="1" x14ac:dyDescent="0.2">
      <c r="A881" s="80"/>
      <c r="B881" s="80"/>
      <c r="C881" s="82"/>
      <c r="D881" s="82"/>
      <c r="E881" s="342"/>
      <c r="F881" s="83"/>
      <c r="G881" s="83"/>
      <c r="H881" s="83"/>
      <c r="I881" s="83"/>
    </row>
    <row r="882" spans="1:9" s="70" customFormat="1" ht="23.45" customHeight="1" x14ac:dyDescent="0.2">
      <c r="A882" s="80"/>
      <c r="B882" s="80"/>
      <c r="C882" s="82"/>
      <c r="D882" s="82"/>
      <c r="E882" s="342"/>
      <c r="F882" s="83"/>
      <c r="G882" s="83"/>
      <c r="H882" s="83"/>
      <c r="I882" s="83"/>
    </row>
    <row r="883" spans="1:9" s="70" customFormat="1" ht="23.45" customHeight="1" x14ac:dyDescent="0.2">
      <c r="A883" s="80"/>
      <c r="B883" s="80"/>
      <c r="C883" s="82"/>
      <c r="D883" s="82"/>
      <c r="E883" s="342"/>
      <c r="F883" s="83"/>
      <c r="G883" s="83"/>
      <c r="H883" s="83"/>
      <c r="I883" s="83"/>
    </row>
    <row r="884" spans="1:9" s="70" customFormat="1" ht="23.45" customHeight="1" x14ac:dyDescent="0.2">
      <c r="A884" s="80"/>
      <c r="B884" s="80"/>
      <c r="C884" s="82"/>
      <c r="D884" s="82"/>
      <c r="E884" s="342"/>
      <c r="F884" s="83"/>
      <c r="G884" s="83"/>
      <c r="H884" s="83"/>
      <c r="I884" s="83"/>
    </row>
    <row r="885" spans="1:9" s="70" customFormat="1" ht="23.45" customHeight="1" x14ac:dyDescent="0.2">
      <c r="A885" s="80"/>
      <c r="B885" s="80"/>
      <c r="C885" s="82"/>
      <c r="D885" s="82"/>
      <c r="E885" s="342"/>
      <c r="F885" s="83"/>
      <c r="G885" s="83"/>
      <c r="H885" s="83"/>
      <c r="I885" s="83"/>
    </row>
    <row r="886" spans="1:9" s="70" customFormat="1" ht="23.45" customHeight="1" x14ac:dyDescent="0.2">
      <c r="A886" s="80"/>
      <c r="B886" s="80"/>
      <c r="C886" s="82"/>
      <c r="D886" s="82"/>
      <c r="E886" s="342"/>
      <c r="F886" s="83"/>
      <c r="G886" s="83"/>
      <c r="H886" s="83"/>
      <c r="I886" s="83"/>
    </row>
    <row r="887" spans="1:9" s="70" customFormat="1" ht="23.45" customHeight="1" x14ac:dyDescent="0.2">
      <c r="A887" s="80"/>
      <c r="B887" s="80"/>
      <c r="C887" s="82"/>
      <c r="D887" s="82"/>
      <c r="E887" s="342"/>
      <c r="F887" s="83"/>
      <c r="G887" s="83"/>
      <c r="H887" s="83"/>
      <c r="I887" s="83"/>
    </row>
    <row r="888" spans="1:9" s="70" customFormat="1" ht="23.45" customHeight="1" x14ac:dyDescent="0.2">
      <c r="A888" s="80"/>
      <c r="B888" s="80"/>
      <c r="C888" s="82"/>
      <c r="D888" s="82"/>
      <c r="E888" s="342"/>
      <c r="F888" s="83"/>
      <c r="G888" s="83"/>
      <c r="H888" s="83"/>
      <c r="I888" s="83"/>
    </row>
    <row r="889" spans="1:9" s="70" customFormat="1" ht="23.45" customHeight="1" x14ac:dyDescent="0.2">
      <c r="A889" s="80"/>
      <c r="B889" s="80"/>
      <c r="C889" s="82"/>
      <c r="D889" s="82"/>
      <c r="E889" s="342"/>
      <c r="F889" s="83"/>
      <c r="G889" s="83"/>
      <c r="H889" s="83"/>
      <c r="I889" s="83"/>
    </row>
    <row r="890" spans="1:9" s="70" customFormat="1" ht="23.45" customHeight="1" x14ac:dyDescent="0.2">
      <c r="A890" s="80"/>
      <c r="B890" s="80"/>
      <c r="C890" s="82"/>
      <c r="D890" s="82"/>
      <c r="E890" s="342"/>
      <c r="F890" s="83"/>
      <c r="G890" s="83"/>
      <c r="H890" s="83"/>
      <c r="I890" s="83"/>
    </row>
    <row r="891" spans="1:9" s="70" customFormat="1" ht="23.45" customHeight="1" x14ac:dyDescent="0.2">
      <c r="A891" s="80"/>
      <c r="B891" s="80"/>
      <c r="C891" s="82"/>
      <c r="D891" s="82"/>
      <c r="E891" s="342"/>
      <c r="F891" s="83"/>
      <c r="G891" s="83"/>
      <c r="H891" s="83"/>
      <c r="I891" s="83"/>
    </row>
    <row r="892" spans="1:9" s="70" customFormat="1" ht="23.45" customHeight="1" x14ac:dyDescent="0.2">
      <c r="A892" s="80"/>
      <c r="B892" s="80"/>
      <c r="C892" s="82"/>
      <c r="D892" s="82"/>
      <c r="E892" s="342"/>
      <c r="F892" s="83"/>
      <c r="G892" s="83"/>
      <c r="H892" s="83"/>
      <c r="I892" s="83"/>
    </row>
    <row r="893" spans="1:9" s="70" customFormat="1" ht="23.45" customHeight="1" x14ac:dyDescent="0.2">
      <c r="A893" s="80"/>
      <c r="B893" s="80"/>
      <c r="C893" s="82"/>
      <c r="D893" s="82"/>
      <c r="E893" s="342"/>
      <c r="F893" s="83"/>
      <c r="G893" s="83"/>
      <c r="H893" s="83"/>
      <c r="I893" s="83"/>
    </row>
    <row r="894" spans="1:9" s="70" customFormat="1" ht="23.45" customHeight="1" x14ac:dyDescent="0.2">
      <c r="A894" s="80"/>
      <c r="B894" s="80"/>
      <c r="C894" s="82"/>
      <c r="D894" s="82"/>
      <c r="E894" s="342"/>
      <c r="F894" s="83"/>
      <c r="G894" s="83"/>
      <c r="H894" s="83"/>
      <c r="I894" s="83"/>
    </row>
    <row r="895" spans="1:9" s="70" customFormat="1" ht="23.45" customHeight="1" x14ac:dyDescent="0.2">
      <c r="A895" s="80"/>
      <c r="B895" s="80"/>
      <c r="C895" s="82"/>
      <c r="D895" s="82"/>
      <c r="E895" s="342"/>
      <c r="F895" s="83"/>
      <c r="G895" s="83"/>
      <c r="H895" s="83"/>
      <c r="I895" s="83"/>
    </row>
    <row r="896" spans="1:9" s="70" customFormat="1" ht="23.45" customHeight="1" x14ac:dyDescent="0.2">
      <c r="A896" s="80"/>
      <c r="B896" s="80"/>
      <c r="C896" s="82"/>
      <c r="D896" s="82"/>
      <c r="E896" s="342"/>
      <c r="F896" s="83"/>
      <c r="G896" s="83"/>
      <c r="H896" s="83"/>
      <c r="I896" s="83"/>
    </row>
    <row r="897" spans="1:9" s="70" customFormat="1" ht="23.45" customHeight="1" x14ac:dyDescent="0.2">
      <c r="A897" s="80"/>
      <c r="B897" s="80"/>
      <c r="C897" s="82"/>
      <c r="D897" s="82"/>
      <c r="E897" s="342"/>
      <c r="F897" s="83"/>
      <c r="G897" s="83"/>
      <c r="H897" s="83"/>
      <c r="I897" s="83"/>
    </row>
    <row r="898" spans="1:9" s="70" customFormat="1" ht="23.45" customHeight="1" x14ac:dyDescent="0.2">
      <c r="A898" s="80"/>
      <c r="B898" s="80"/>
      <c r="C898" s="82"/>
      <c r="D898" s="82"/>
      <c r="E898" s="342"/>
      <c r="F898" s="83"/>
      <c r="G898" s="83"/>
      <c r="H898" s="83"/>
      <c r="I898" s="83"/>
    </row>
    <row r="899" spans="1:9" s="70" customFormat="1" ht="23.45" customHeight="1" x14ac:dyDescent="0.2">
      <c r="A899" s="80"/>
      <c r="B899" s="80"/>
      <c r="C899" s="82"/>
      <c r="D899" s="82"/>
      <c r="E899" s="342"/>
      <c r="F899" s="83"/>
      <c r="G899" s="83"/>
      <c r="H899" s="83"/>
      <c r="I899" s="83"/>
    </row>
    <row r="900" spans="1:9" s="70" customFormat="1" ht="23.45" customHeight="1" x14ac:dyDescent="0.2">
      <c r="A900" s="80"/>
      <c r="B900" s="80"/>
      <c r="C900" s="82"/>
      <c r="D900" s="82"/>
      <c r="E900" s="342"/>
      <c r="F900" s="83"/>
      <c r="G900" s="83"/>
      <c r="H900" s="83"/>
      <c r="I900" s="83"/>
    </row>
    <row r="901" spans="1:9" s="70" customFormat="1" ht="23.45" customHeight="1" x14ac:dyDescent="0.2">
      <c r="A901" s="80"/>
      <c r="B901" s="80"/>
      <c r="C901" s="82"/>
      <c r="D901" s="82"/>
      <c r="E901" s="342"/>
      <c r="F901" s="83"/>
      <c r="G901" s="83"/>
      <c r="H901" s="83"/>
      <c r="I901" s="83"/>
    </row>
    <row r="902" spans="1:9" s="70" customFormat="1" ht="23.45" customHeight="1" x14ac:dyDescent="0.2">
      <c r="A902" s="80"/>
      <c r="B902" s="80"/>
      <c r="C902" s="82"/>
      <c r="D902" s="82"/>
      <c r="E902" s="342"/>
      <c r="F902" s="83"/>
      <c r="G902" s="83"/>
      <c r="H902" s="83"/>
      <c r="I902" s="83"/>
    </row>
    <row r="903" spans="1:9" s="70" customFormat="1" ht="23.45" customHeight="1" x14ac:dyDescent="0.2">
      <c r="A903" s="80"/>
      <c r="B903" s="80"/>
      <c r="C903" s="82"/>
      <c r="D903" s="82"/>
      <c r="E903" s="342"/>
      <c r="F903" s="83"/>
      <c r="G903" s="83"/>
      <c r="H903" s="83"/>
      <c r="I903" s="83"/>
    </row>
    <row r="904" spans="1:9" s="70" customFormat="1" ht="23.45" customHeight="1" x14ac:dyDescent="0.2">
      <c r="A904" s="80"/>
      <c r="B904" s="80"/>
      <c r="C904" s="82"/>
      <c r="D904" s="82"/>
      <c r="E904" s="342"/>
      <c r="F904" s="83"/>
      <c r="G904" s="83"/>
      <c r="H904" s="83"/>
      <c r="I904" s="83"/>
    </row>
    <row r="905" spans="1:9" s="70" customFormat="1" ht="23.45" customHeight="1" x14ac:dyDescent="0.2">
      <c r="A905" s="80"/>
      <c r="B905" s="80"/>
      <c r="C905" s="82"/>
      <c r="D905" s="82"/>
      <c r="E905" s="342"/>
      <c r="F905" s="83"/>
      <c r="G905" s="83"/>
      <c r="H905" s="83"/>
      <c r="I905" s="83"/>
    </row>
    <row r="906" spans="1:9" s="70" customFormat="1" ht="23.45" customHeight="1" x14ac:dyDescent="0.2">
      <c r="A906" s="80"/>
      <c r="B906" s="80"/>
      <c r="C906" s="82"/>
      <c r="D906" s="82"/>
      <c r="E906" s="342"/>
      <c r="F906" s="83"/>
      <c r="G906" s="83"/>
      <c r="H906" s="83"/>
      <c r="I906" s="83"/>
    </row>
    <row r="907" spans="1:9" s="70" customFormat="1" ht="23.45" customHeight="1" x14ac:dyDescent="0.2">
      <c r="A907" s="80"/>
      <c r="B907" s="80"/>
      <c r="C907" s="82"/>
      <c r="D907" s="82"/>
      <c r="E907" s="342"/>
      <c r="F907" s="83"/>
      <c r="G907" s="83"/>
      <c r="H907" s="83"/>
      <c r="I907" s="83"/>
    </row>
    <row r="908" spans="1:9" s="70" customFormat="1" ht="23.45" customHeight="1" x14ac:dyDescent="0.2">
      <c r="A908" s="80"/>
      <c r="B908" s="80"/>
      <c r="C908" s="82"/>
      <c r="D908" s="82"/>
      <c r="E908" s="342"/>
      <c r="F908" s="83"/>
      <c r="G908" s="83"/>
      <c r="H908" s="83"/>
      <c r="I908" s="83"/>
    </row>
    <row r="909" spans="1:9" s="70" customFormat="1" ht="23.45" customHeight="1" x14ac:dyDescent="0.2">
      <c r="A909" s="80"/>
      <c r="B909" s="80"/>
      <c r="C909" s="82"/>
      <c r="D909" s="82"/>
      <c r="E909" s="342"/>
      <c r="F909" s="83"/>
      <c r="G909" s="83"/>
      <c r="H909" s="83"/>
      <c r="I909" s="83"/>
    </row>
    <row r="910" spans="1:9" s="70" customFormat="1" ht="23.45" customHeight="1" x14ac:dyDescent="0.2">
      <c r="A910" s="80"/>
      <c r="B910" s="80"/>
      <c r="C910" s="82"/>
      <c r="D910" s="82"/>
      <c r="E910" s="342"/>
      <c r="F910" s="83"/>
      <c r="G910" s="83"/>
      <c r="H910" s="83"/>
      <c r="I910" s="83"/>
    </row>
    <row r="911" spans="1:9" s="70" customFormat="1" ht="23.45" customHeight="1" x14ac:dyDescent="0.2">
      <c r="A911" s="80"/>
      <c r="B911" s="80"/>
      <c r="C911" s="82"/>
      <c r="D911" s="82"/>
      <c r="E911" s="342"/>
      <c r="F911" s="83"/>
      <c r="G911" s="83"/>
      <c r="H911" s="83"/>
      <c r="I911" s="83"/>
    </row>
    <row r="912" spans="1:9" s="70" customFormat="1" ht="23.45" customHeight="1" x14ac:dyDescent="0.2">
      <c r="A912" s="80"/>
      <c r="B912" s="80"/>
      <c r="C912" s="82"/>
      <c r="D912" s="82"/>
      <c r="E912" s="342"/>
      <c r="F912" s="83"/>
      <c r="G912" s="83"/>
      <c r="H912" s="83"/>
      <c r="I912" s="83"/>
    </row>
    <row r="913" spans="1:9" s="70" customFormat="1" ht="23.45" customHeight="1" x14ac:dyDescent="0.2">
      <c r="A913" s="80"/>
      <c r="B913" s="80"/>
      <c r="C913" s="82"/>
      <c r="D913" s="82"/>
      <c r="E913" s="342"/>
      <c r="F913" s="83"/>
      <c r="G913" s="83"/>
      <c r="H913" s="83"/>
      <c r="I913" s="83"/>
    </row>
    <row r="914" spans="1:9" s="70" customFormat="1" ht="23.45" customHeight="1" x14ac:dyDescent="0.2">
      <c r="A914" s="80"/>
      <c r="B914" s="80"/>
      <c r="C914" s="82"/>
      <c r="D914" s="82"/>
      <c r="E914" s="342"/>
      <c r="F914" s="83"/>
      <c r="G914" s="83"/>
      <c r="H914" s="83"/>
      <c r="I914" s="83"/>
    </row>
    <row r="915" spans="1:9" s="70" customFormat="1" ht="23.45" customHeight="1" x14ac:dyDescent="0.2">
      <c r="A915" s="80"/>
      <c r="B915" s="80"/>
      <c r="C915" s="82"/>
      <c r="D915" s="82"/>
      <c r="E915" s="342"/>
      <c r="F915" s="83"/>
      <c r="G915" s="83"/>
      <c r="H915" s="83"/>
      <c r="I915" s="83"/>
    </row>
    <row r="916" spans="1:9" s="70" customFormat="1" ht="23.45" customHeight="1" x14ac:dyDescent="0.2">
      <c r="A916" s="80"/>
      <c r="B916" s="80"/>
      <c r="C916" s="82"/>
      <c r="D916" s="82"/>
      <c r="E916" s="342"/>
      <c r="F916" s="83"/>
      <c r="G916" s="83"/>
      <c r="H916" s="83"/>
      <c r="I916" s="83"/>
    </row>
    <row r="917" spans="1:9" s="70" customFormat="1" ht="23.45" customHeight="1" x14ac:dyDescent="0.2">
      <c r="A917" s="80"/>
      <c r="B917" s="80"/>
      <c r="C917" s="82"/>
      <c r="D917" s="82"/>
      <c r="E917" s="342"/>
      <c r="F917" s="83"/>
      <c r="G917" s="83"/>
      <c r="H917" s="83"/>
      <c r="I917" s="83"/>
    </row>
    <row r="918" spans="1:9" s="70" customFormat="1" ht="23.45" customHeight="1" x14ac:dyDescent="0.2">
      <c r="A918" s="80"/>
      <c r="B918" s="80"/>
      <c r="C918" s="82"/>
      <c r="D918" s="82"/>
      <c r="E918" s="342"/>
      <c r="F918" s="83"/>
      <c r="G918" s="83"/>
      <c r="H918" s="83"/>
      <c r="I918" s="83"/>
    </row>
    <row r="919" spans="1:9" s="70" customFormat="1" ht="23.45" customHeight="1" x14ac:dyDescent="0.2">
      <c r="A919" s="80"/>
      <c r="B919" s="80"/>
      <c r="C919" s="82"/>
      <c r="D919" s="82"/>
      <c r="E919" s="342"/>
      <c r="F919" s="83"/>
      <c r="G919" s="83"/>
      <c r="H919" s="83"/>
      <c r="I919" s="83"/>
    </row>
    <row r="920" spans="1:9" s="70" customFormat="1" ht="23.45" customHeight="1" x14ac:dyDescent="0.2">
      <c r="A920" s="80"/>
      <c r="B920" s="80"/>
      <c r="C920" s="82"/>
      <c r="D920" s="82"/>
      <c r="E920" s="342"/>
      <c r="F920" s="83"/>
      <c r="G920" s="83"/>
      <c r="H920" s="83"/>
      <c r="I920" s="83"/>
    </row>
    <row r="921" spans="1:9" s="70" customFormat="1" ht="23.45" customHeight="1" x14ac:dyDescent="0.2">
      <c r="A921" s="80"/>
      <c r="B921" s="80"/>
      <c r="C921" s="82"/>
      <c r="D921" s="82"/>
      <c r="E921" s="342"/>
      <c r="F921" s="83"/>
      <c r="G921" s="83"/>
      <c r="H921" s="83"/>
      <c r="I921" s="83"/>
    </row>
    <row r="922" spans="1:9" s="70" customFormat="1" ht="23.45" customHeight="1" x14ac:dyDescent="0.2">
      <c r="A922" s="80"/>
      <c r="B922" s="80"/>
      <c r="C922" s="82"/>
      <c r="D922" s="82"/>
      <c r="E922" s="342"/>
      <c r="F922" s="83"/>
      <c r="G922" s="83"/>
      <c r="H922" s="83"/>
      <c r="I922" s="83"/>
    </row>
    <row r="923" spans="1:9" s="70" customFormat="1" ht="23.45" customHeight="1" x14ac:dyDescent="0.2">
      <c r="A923" s="80"/>
      <c r="B923" s="80"/>
      <c r="C923" s="82"/>
      <c r="D923" s="82"/>
      <c r="E923" s="342"/>
      <c r="F923" s="83"/>
      <c r="G923" s="83"/>
      <c r="H923" s="83"/>
      <c r="I923" s="83"/>
    </row>
    <row r="924" spans="1:9" s="70" customFormat="1" ht="23.45" customHeight="1" x14ac:dyDescent="0.2">
      <c r="A924" s="80"/>
      <c r="B924" s="80"/>
      <c r="C924" s="82"/>
      <c r="D924" s="82"/>
      <c r="E924" s="342"/>
      <c r="F924" s="83"/>
      <c r="G924" s="83"/>
      <c r="H924" s="83"/>
      <c r="I924" s="83"/>
    </row>
    <row r="925" spans="1:9" s="70" customFormat="1" ht="23.45" customHeight="1" x14ac:dyDescent="0.2">
      <c r="A925" s="80"/>
      <c r="B925" s="80"/>
      <c r="C925" s="82"/>
      <c r="D925" s="82"/>
      <c r="E925" s="342"/>
      <c r="F925" s="83"/>
      <c r="G925" s="83"/>
      <c r="H925" s="83"/>
      <c r="I925" s="83"/>
    </row>
    <row r="926" spans="1:9" s="70" customFormat="1" ht="23.45" customHeight="1" x14ac:dyDescent="0.2">
      <c r="A926" s="80"/>
      <c r="B926" s="80"/>
      <c r="C926" s="82"/>
      <c r="D926" s="82"/>
      <c r="E926" s="342"/>
      <c r="F926" s="83"/>
      <c r="G926" s="83"/>
      <c r="H926" s="83"/>
      <c r="I926" s="83"/>
    </row>
    <row r="927" spans="1:9" s="70" customFormat="1" ht="23.45" customHeight="1" x14ac:dyDescent="0.2">
      <c r="A927" s="80"/>
      <c r="B927" s="80"/>
      <c r="C927" s="82"/>
      <c r="D927" s="82"/>
      <c r="E927" s="342"/>
      <c r="F927" s="83"/>
      <c r="G927" s="83"/>
      <c r="H927" s="83"/>
      <c r="I927" s="83"/>
    </row>
    <row r="928" spans="1:9" s="70" customFormat="1" ht="23.45" customHeight="1" x14ac:dyDescent="0.2">
      <c r="A928" s="80"/>
      <c r="B928" s="80"/>
      <c r="C928" s="82"/>
      <c r="D928" s="82"/>
      <c r="E928" s="342"/>
      <c r="F928" s="83"/>
      <c r="G928" s="83"/>
      <c r="H928" s="83"/>
      <c r="I928" s="83"/>
    </row>
    <row r="929" spans="1:9" s="70" customFormat="1" ht="23.45" customHeight="1" x14ac:dyDescent="0.2">
      <c r="A929" s="80"/>
      <c r="B929" s="80"/>
      <c r="C929" s="82"/>
      <c r="D929" s="82"/>
      <c r="E929" s="342"/>
      <c r="F929" s="83"/>
      <c r="G929" s="83"/>
      <c r="H929" s="83"/>
      <c r="I929" s="83"/>
    </row>
    <row r="930" spans="1:9" s="70" customFormat="1" ht="23.45" customHeight="1" x14ac:dyDescent="0.2">
      <c r="A930" s="80"/>
      <c r="B930" s="80"/>
      <c r="C930" s="82"/>
      <c r="D930" s="82"/>
      <c r="E930" s="342"/>
      <c r="F930" s="83"/>
      <c r="G930" s="83"/>
      <c r="H930" s="83"/>
      <c r="I930" s="83"/>
    </row>
    <row r="931" spans="1:9" s="70" customFormat="1" ht="23.45" customHeight="1" x14ac:dyDescent="0.2">
      <c r="A931" s="80"/>
      <c r="B931" s="80"/>
      <c r="C931" s="82"/>
      <c r="D931" s="82"/>
      <c r="E931" s="342"/>
      <c r="F931" s="83"/>
      <c r="G931" s="83"/>
      <c r="H931" s="83"/>
      <c r="I931" s="83"/>
    </row>
    <row r="932" spans="1:9" s="70" customFormat="1" ht="23.45" customHeight="1" x14ac:dyDescent="0.2">
      <c r="A932" s="80"/>
      <c r="B932" s="80"/>
      <c r="C932" s="82"/>
      <c r="D932" s="82"/>
      <c r="E932" s="342"/>
      <c r="F932" s="83"/>
      <c r="G932" s="83"/>
      <c r="H932" s="83"/>
      <c r="I932" s="83"/>
    </row>
    <row r="933" spans="1:9" s="70" customFormat="1" ht="23.45" customHeight="1" x14ac:dyDescent="0.2">
      <c r="A933" s="80"/>
      <c r="B933" s="80"/>
      <c r="C933" s="82"/>
      <c r="D933" s="82"/>
      <c r="E933" s="342"/>
      <c r="F933" s="83"/>
      <c r="G933" s="83"/>
      <c r="H933" s="83"/>
      <c r="I933" s="83"/>
    </row>
    <row r="934" spans="1:9" s="70" customFormat="1" ht="23.45" customHeight="1" x14ac:dyDescent="0.2">
      <c r="A934" s="80"/>
      <c r="B934" s="80"/>
      <c r="C934" s="82"/>
      <c r="D934" s="82"/>
      <c r="E934" s="342"/>
      <c r="F934" s="83"/>
      <c r="G934" s="83"/>
      <c r="H934" s="83"/>
      <c r="I934" s="83"/>
    </row>
    <row r="935" spans="1:9" s="70" customFormat="1" ht="23.45" customHeight="1" x14ac:dyDescent="0.2">
      <c r="A935" s="80"/>
      <c r="B935" s="80"/>
      <c r="C935" s="82"/>
      <c r="D935" s="82"/>
      <c r="E935" s="342"/>
      <c r="F935" s="83"/>
      <c r="G935" s="83"/>
      <c r="H935" s="83"/>
      <c r="I935" s="83"/>
    </row>
    <row r="936" spans="1:9" s="70" customFormat="1" ht="23.45" customHeight="1" x14ac:dyDescent="0.2">
      <c r="A936" s="80"/>
      <c r="B936" s="80"/>
      <c r="C936" s="82"/>
      <c r="D936" s="82"/>
      <c r="E936" s="342"/>
      <c r="F936" s="83"/>
      <c r="G936" s="83"/>
      <c r="H936" s="83"/>
      <c r="I936" s="83"/>
    </row>
    <row r="937" spans="1:9" s="70" customFormat="1" ht="23.45" customHeight="1" x14ac:dyDescent="0.2">
      <c r="A937" s="80"/>
      <c r="B937" s="80"/>
      <c r="C937" s="82"/>
      <c r="D937" s="82"/>
      <c r="E937" s="342"/>
      <c r="F937" s="83"/>
      <c r="G937" s="83"/>
      <c r="H937" s="83"/>
      <c r="I937" s="83"/>
    </row>
    <row r="938" spans="1:9" s="70" customFormat="1" ht="23.45" customHeight="1" x14ac:dyDescent="0.2">
      <c r="A938" s="80"/>
      <c r="B938" s="80"/>
      <c r="C938" s="82"/>
      <c r="D938" s="82"/>
      <c r="E938" s="342"/>
      <c r="F938" s="83"/>
      <c r="G938" s="83"/>
      <c r="H938" s="83"/>
      <c r="I938" s="83"/>
    </row>
    <row r="939" spans="1:9" s="70" customFormat="1" ht="23.45" customHeight="1" x14ac:dyDescent="0.2">
      <c r="A939" s="80"/>
      <c r="B939" s="80"/>
      <c r="C939" s="82"/>
      <c r="D939" s="82"/>
      <c r="E939" s="342"/>
      <c r="F939" s="83"/>
      <c r="G939" s="83"/>
      <c r="H939" s="83"/>
      <c r="I939" s="83"/>
    </row>
    <row r="940" spans="1:9" s="70" customFormat="1" ht="23.45" customHeight="1" x14ac:dyDescent="0.2">
      <c r="A940" s="80"/>
      <c r="B940" s="80"/>
      <c r="C940" s="82"/>
      <c r="D940" s="82"/>
      <c r="E940" s="342"/>
      <c r="F940" s="83"/>
      <c r="G940" s="83"/>
      <c r="H940" s="83"/>
      <c r="I940" s="83"/>
    </row>
    <row r="941" spans="1:9" s="70" customFormat="1" ht="23.45" customHeight="1" x14ac:dyDescent="0.2">
      <c r="A941" s="80"/>
      <c r="B941" s="80"/>
      <c r="C941" s="82"/>
      <c r="D941" s="82"/>
      <c r="E941" s="342"/>
      <c r="F941" s="83"/>
      <c r="G941" s="83"/>
      <c r="H941" s="83"/>
      <c r="I941" s="83"/>
    </row>
    <row r="942" spans="1:9" s="70" customFormat="1" ht="23.45" customHeight="1" x14ac:dyDescent="0.2">
      <c r="A942" s="80"/>
      <c r="B942" s="80"/>
      <c r="C942" s="82"/>
      <c r="D942" s="82"/>
      <c r="E942" s="342"/>
      <c r="F942" s="83"/>
      <c r="G942" s="83"/>
      <c r="H942" s="83"/>
      <c r="I942" s="83"/>
    </row>
    <row r="943" spans="1:9" s="70" customFormat="1" ht="23.45" customHeight="1" x14ac:dyDescent="0.2">
      <c r="A943" s="80"/>
      <c r="B943" s="80"/>
      <c r="C943" s="82"/>
      <c r="D943" s="82"/>
      <c r="E943" s="342"/>
      <c r="F943" s="83"/>
      <c r="G943" s="83"/>
      <c r="H943" s="83"/>
      <c r="I943" s="83"/>
    </row>
    <row r="944" spans="1:9" s="70" customFormat="1" ht="23.45" customHeight="1" x14ac:dyDescent="0.2">
      <c r="A944" s="80"/>
      <c r="B944" s="80"/>
      <c r="C944" s="82"/>
      <c r="D944" s="82"/>
      <c r="E944" s="342"/>
      <c r="F944" s="83"/>
      <c r="G944" s="83"/>
      <c r="H944" s="83"/>
      <c r="I944" s="83"/>
    </row>
    <row r="945" spans="1:9" s="70" customFormat="1" ht="23.45" customHeight="1" x14ac:dyDescent="0.2">
      <c r="A945" s="80"/>
      <c r="B945" s="80"/>
      <c r="C945" s="82"/>
      <c r="D945" s="82"/>
      <c r="E945" s="342"/>
      <c r="F945" s="83"/>
      <c r="G945" s="83"/>
      <c r="H945" s="83"/>
      <c r="I945" s="83"/>
    </row>
    <row r="946" spans="1:9" s="70" customFormat="1" ht="23.45" customHeight="1" x14ac:dyDescent="0.2">
      <c r="A946" s="80"/>
      <c r="B946" s="80"/>
      <c r="C946" s="82"/>
      <c r="D946" s="82"/>
      <c r="E946" s="342"/>
      <c r="F946" s="83"/>
      <c r="G946" s="83"/>
      <c r="H946" s="83"/>
      <c r="I946" s="83"/>
    </row>
    <row r="947" spans="1:9" s="70" customFormat="1" ht="23.45" customHeight="1" x14ac:dyDescent="0.2">
      <c r="A947" s="80"/>
      <c r="B947" s="80"/>
      <c r="C947" s="82"/>
      <c r="D947" s="82"/>
      <c r="E947" s="342"/>
      <c r="F947" s="83"/>
      <c r="G947" s="83"/>
      <c r="H947" s="83"/>
      <c r="I947" s="83"/>
    </row>
    <row r="948" spans="1:9" s="70" customFormat="1" ht="23.45" customHeight="1" x14ac:dyDescent="0.2">
      <c r="A948" s="80"/>
      <c r="B948" s="80"/>
      <c r="C948" s="82"/>
      <c r="D948" s="82"/>
      <c r="E948" s="342"/>
      <c r="F948" s="83"/>
      <c r="G948" s="83"/>
      <c r="H948" s="83"/>
      <c r="I948" s="83"/>
    </row>
    <row r="949" spans="1:9" s="70" customFormat="1" ht="23.45" customHeight="1" x14ac:dyDescent="0.2">
      <c r="A949" s="80"/>
      <c r="B949" s="80"/>
      <c r="C949" s="82"/>
      <c r="D949" s="82"/>
      <c r="E949" s="342"/>
      <c r="F949" s="83"/>
      <c r="G949" s="83"/>
      <c r="H949" s="83"/>
      <c r="I949" s="83"/>
    </row>
    <row r="950" spans="1:9" s="70" customFormat="1" ht="23.45" customHeight="1" x14ac:dyDescent="0.2">
      <c r="A950" s="80"/>
      <c r="B950" s="80"/>
      <c r="C950" s="82"/>
      <c r="D950" s="82"/>
      <c r="E950" s="342"/>
      <c r="F950" s="83"/>
      <c r="G950" s="83"/>
      <c r="H950" s="83"/>
      <c r="I950" s="83"/>
    </row>
    <row r="951" spans="1:9" s="70" customFormat="1" ht="23.45" customHeight="1" x14ac:dyDescent="0.2">
      <c r="A951" s="80"/>
      <c r="B951" s="80"/>
      <c r="C951" s="82"/>
      <c r="D951" s="82"/>
      <c r="E951" s="342"/>
      <c r="F951" s="83"/>
      <c r="G951" s="83"/>
      <c r="H951" s="83"/>
      <c r="I951" s="83"/>
    </row>
    <row r="952" spans="1:9" s="70" customFormat="1" ht="23.45" customHeight="1" x14ac:dyDescent="0.2">
      <c r="A952" s="80"/>
      <c r="B952" s="80"/>
      <c r="C952" s="82"/>
      <c r="D952" s="82"/>
      <c r="E952" s="342"/>
      <c r="F952" s="83"/>
      <c r="G952" s="83"/>
      <c r="H952" s="83"/>
      <c r="I952" s="83"/>
    </row>
    <row r="953" spans="1:9" s="70" customFormat="1" ht="23.45" customHeight="1" x14ac:dyDescent="0.2">
      <c r="A953" s="80"/>
      <c r="B953" s="80"/>
      <c r="C953" s="82"/>
      <c r="D953" s="82"/>
      <c r="E953" s="342"/>
      <c r="F953" s="83"/>
      <c r="G953" s="83"/>
      <c r="H953" s="83"/>
      <c r="I953" s="83"/>
    </row>
    <row r="954" spans="1:9" s="70" customFormat="1" ht="23.45" customHeight="1" x14ac:dyDescent="0.2">
      <c r="A954" s="80"/>
      <c r="B954" s="80"/>
      <c r="C954" s="82"/>
      <c r="D954" s="82"/>
      <c r="E954" s="342"/>
      <c r="F954" s="83"/>
      <c r="G954" s="83"/>
      <c r="H954" s="83"/>
      <c r="I954" s="83"/>
    </row>
    <row r="955" spans="1:9" s="70" customFormat="1" ht="23.45" customHeight="1" x14ac:dyDescent="0.2">
      <c r="A955" s="80"/>
      <c r="B955" s="80"/>
      <c r="C955" s="82"/>
      <c r="D955" s="82"/>
      <c r="E955" s="342"/>
      <c r="F955" s="83"/>
      <c r="G955" s="83"/>
      <c r="H955" s="83"/>
      <c r="I955" s="83"/>
    </row>
    <row r="956" spans="1:9" s="70" customFormat="1" ht="23.45" customHeight="1" x14ac:dyDescent="0.2">
      <c r="A956" s="80"/>
      <c r="B956" s="80"/>
      <c r="C956" s="82"/>
      <c r="D956" s="82"/>
      <c r="E956" s="342"/>
      <c r="F956" s="83"/>
      <c r="G956" s="83"/>
      <c r="H956" s="83"/>
      <c r="I956" s="83"/>
    </row>
    <row r="957" spans="1:9" s="70" customFormat="1" ht="23.45" customHeight="1" x14ac:dyDescent="0.2">
      <c r="A957" s="80"/>
      <c r="B957" s="80"/>
      <c r="C957" s="82"/>
      <c r="D957" s="82"/>
      <c r="E957" s="342"/>
      <c r="F957" s="83"/>
      <c r="G957" s="83"/>
      <c r="H957" s="83"/>
      <c r="I957" s="83"/>
    </row>
    <row r="958" spans="1:9" s="70" customFormat="1" ht="23.45" customHeight="1" x14ac:dyDescent="0.2">
      <c r="A958" s="80"/>
      <c r="B958" s="80"/>
      <c r="C958" s="82"/>
      <c r="D958" s="82"/>
      <c r="E958" s="342"/>
      <c r="F958" s="83"/>
      <c r="G958" s="83"/>
      <c r="H958" s="83"/>
      <c r="I958" s="83"/>
    </row>
    <row r="959" spans="1:9" s="70" customFormat="1" ht="23.45" customHeight="1" x14ac:dyDescent="0.2">
      <c r="A959" s="80"/>
      <c r="B959" s="80"/>
      <c r="C959" s="82"/>
      <c r="D959" s="82"/>
      <c r="E959" s="342"/>
      <c r="F959" s="83"/>
      <c r="G959" s="83"/>
      <c r="H959" s="83"/>
      <c r="I959" s="83"/>
    </row>
    <row r="960" spans="1:9" s="70" customFormat="1" ht="23.45" customHeight="1" x14ac:dyDescent="0.2">
      <c r="A960" s="80"/>
      <c r="B960" s="80"/>
      <c r="C960" s="82"/>
      <c r="D960" s="82"/>
      <c r="E960" s="342"/>
      <c r="F960" s="83"/>
      <c r="G960" s="83"/>
      <c r="H960" s="83"/>
      <c r="I960" s="83"/>
    </row>
    <row r="961" spans="1:9" s="70" customFormat="1" ht="23.45" customHeight="1" x14ac:dyDescent="0.2">
      <c r="A961" s="80"/>
      <c r="B961" s="80"/>
      <c r="C961" s="82"/>
      <c r="D961" s="82"/>
      <c r="E961" s="342"/>
      <c r="F961" s="83"/>
      <c r="G961" s="83"/>
      <c r="H961" s="83"/>
      <c r="I961" s="83"/>
    </row>
    <row r="962" spans="1:9" s="70" customFormat="1" ht="23.45" customHeight="1" x14ac:dyDescent="0.2">
      <c r="A962" s="80"/>
      <c r="B962" s="80"/>
      <c r="C962" s="82"/>
      <c r="D962" s="82"/>
      <c r="E962" s="342"/>
      <c r="F962" s="83"/>
      <c r="G962" s="83"/>
      <c r="H962" s="83"/>
      <c r="I962" s="83"/>
    </row>
    <row r="963" spans="1:9" s="70" customFormat="1" ht="23.45" customHeight="1" x14ac:dyDescent="0.2">
      <c r="A963" s="80"/>
      <c r="B963" s="80"/>
      <c r="C963" s="82"/>
      <c r="D963" s="82"/>
      <c r="E963" s="342"/>
      <c r="F963" s="83"/>
      <c r="G963" s="83"/>
      <c r="H963" s="83"/>
      <c r="I963" s="83"/>
    </row>
    <row r="964" spans="1:9" s="70" customFormat="1" ht="23.45" customHeight="1" x14ac:dyDescent="0.2">
      <c r="A964" s="80"/>
      <c r="B964" s="80"/>
      <c r="C964" s="82"/>
      <c r="D964" s="82"/>
      <c r="E964" s="342"/>
      <c r="F964" s="83"/>
      <c r="G964" s="83"/>
      <c r="H964" s="83"/>
      <c r="I964" s="83"/>
    </row>
    <row r="965" spans="1:9" s="70" customFormat="1" ht="23.45" customHeight="1" x14ac:dyDescent="0.2">
      <c r="A965" s="80"/>
      <c r="B965" s="80"/>
      <c r="C965" s="82"/>
      <c r="D965" s="82"/>
      <c r="E965" s="342"/>
      <c r="F965" s="83"/>
      <c r="G965" s="83"/>
      <c r="H965" s="83"/>
      <c r="I965" s="83"/>
    </row>
    <row r="966" spans="1:9" s="70" customFormat="1" ht="23.45" customHeight="1" x14ac:dyDescent="0.2">
      <c r="A966" s="80"/>
      <c r="B966" s="80"/>
      <c r="C966" s="82"/>
      <c r="D966" s="82"/>
      <c r="E966" s="342"/>
      <c r="F966" s="83"/>
      <c r="G966" s="83"/>
      <c r="H966" s="83"/>
      <c r="I966" s="83"/>
    </row>
    <row r="967" spans="1:9" s="70" customFormat="1" ht="23.45" customHeight="1" x14ac:dyDescent="0.2">
      <c r="A967" s="80"/>
      <c r="B967" s="80"/>
      <c r="C967" s="82"/>
      <c r="D967" s="82"/>
      <c r="E967" s="342"/>
      <c r="F967" s="83"/>
      <c r="G967" s="83"/>
      <c r="H967" s="83"/>
      <c r="I967" s="83"/>
    </row>
    <row r="968" spans="1:9" s="70" customFormat="1" ht="23.45" customHeight="1" x14ac:dyDescent="0.2">
      <c r="A968" s="80"/>
      <c r="B968" s="80"/>
      <c r="C968" s="82"/>
      <c r="D968" s="82"/>
      <c r="E968" s="342"/>
      <c r="F968" s="83"/>
      <c r="G968" s="83"/>
      <c r="H968" s="83"/>
      <c r="I968" s="83"/>
    </row>
    <row r="969" spans="1:9" s="70" customFormat="1" ht="23.45" customHeight="1" x14ac:dyDescent="0.2">
      <c r="A969" s="80"/>
      <c r="B969" s="80"/>
      <c r="C969" s="82"/>
      <c r="D969" s="82"/>
      <c r="E969" s="342"/>
      <c r="F969" s="83"/>
      <c r="G969" s="83"/>
      <c r="H969" s="83"/>
      <c r="I969" s="83"/>
    </row>
    <row r="970" spans="1:9" s="70" customFormat="1" ht="23.45" customHeight="1" x14ac:dyDescent="0.2">
      <c r="A970" s="80"/>
      <c r="B970" s="80"/>
      <c r="C970" s="82"/>
      <c r="D970" s="82"/>
      <c r="E970" s="342"/>
      <c r="F970" s="83"/>
      <c r="G970" s="83"/>
      <c r="H970" s="83"/>
      <c r="I970" s="83"/>
    </row>
    <row r="971" spans="1:9" s="70" customFormat="1" ht="23.45" customHeight="1" x14ac:dyDescent="0.2">
      <c r="A971" s="80"/>
      <c r="B971" s="80"/>
      <c r="C971" s="82"/>
      <c r="D971" s="82"/>
      <c r="E971" s="342"/>
      <c r="F971" s="83"/>
      <c r="G971" s="83"/>
      <c r="H971" s="83"/>
      <c r="I971" s="83"/>
    </row>
    <row r="972" spans="1:9" s="70" customFormat="1" ht="23.45" customHeight="1" x14ac:dyDescent="0.2">
      <c r="A972" s="80"/>
      <c r="B972" s="80"/>
      <c r="C972" s="82"/>
      <c r="D972" s="82"/>
      <c r="E972" s="342"/>
      <c r="F972" s="83"/>
      <c r="G972" s="83"/>
      <c r="H972" s="83"/>
      <c r="I972" s="83"/>
    </row>
    <row r="973" spans="1:9" s="70" customFormat="1" ht="23.45" customHeight="1" x14ac:dyDescent="0.2">
      <c r="A973" s="80"/>
      <c r="B973" s="80"/>
      <c r="C973" s="82"/>
      <c r="D973" s="82"/>
      <c r="E973" s="342"/>
      <c r="F973" s="83"/>
      <c r="G973" s="83"/>
      <c r="H973" s="83"/>
      <c r="I973" s="83"/>
    </row>
    <row r="974" spans="1:9" s="70" customFormat="1" ht="23.45" customHeight="1" x14ac:dyDescent="0.2">
      <c r="A974" s="80"/>
      <c r="B974" s="80"/>
      <c r="C974" s="82"/>
      <c r="D974" s="82"/>
      <c r="E974" s="342"/>
      <c r="F974" s="83"/>
      <c r="G974" s="83"/>
      <c r="H974" s="83"/>
      <c r="I974" s="83"/>
    </row>
    <row r="975" spans="1:9" s="70" customFormat="1" ht="23.45" customHeight="1" x14ac:dyDescent="0.2">
      <c r="A975" s="80"/>
      <c r="B975" s="80"/>
      <c r="C975" s="82"/>
      <c r="D975" s="82"/>
      <c r="E975" s="342"/>
      <c r="F975" s="83"/>
      <c r="G975" s="83"/>
      <c r="H975" s="83"/>
      <c r="I975" s="83"/>
    </row>
    <row r="976" spans="1:9" s="70" customFormat="1" ht="23.45" customHeight="1" x14ac:dyDescent="0.2">
      <c r="A976" s="80"/>
      <c r="B976" s="80"/>
      <c r="C976" s="82"/>
      <c r="D976" s="82"/>
      <c r="E976" s="342"/>
      <c r="F976" s="83"/>
      <c r="G976" s="83"/>
      <c r="H976" s="83"/>
      <c r="I976" s="83"/>
    </row>
    <row r="977" spans="1:9" s="70" customFormat="1" ht="23.45" customHeight="1" x14ac:dyDescent="0.2">
      <c r="A977" s="80"/>
      <c r="B977" s="80"/>
      <c r="C977" s="82"/>
      <c r="D977" s="82"/>
      <c r="E977" s="342"/>
      <c r="F977" s="83"/>
      <c r="G977" s="83"/>
      <c r="H977" s="83"/>
      <c r="I977" s="83"/>
    </row>
    <row r="978" spans="1:9" s="70" customFormat="1" ht="23.45" customHeight="1" x14ac:dyDescent="0.2">
      <c r="A978" s="80"/>
      <c r="B978" s="80"/>
      <c r="C978" s="82"/>
      <c r="D978" s="82"/>
      <c r="E978" s="342"/>
      <c r="F978" s="83"/>
      <c r="G978" s="83"/>
      <c r="H978" s="83"/>
      <c r="I978" s="83"/>
    </row>
    <row r="979" spans="1:9" s="70" customFormat="1" ht="23.45" customHeight="1" x14ac:dyDescent="0.2">
      <c r="A979" s="80"/>
      <c r="B979" s="80"/>
      <c r="C979" s="82"/>
      <c r="D979" s="82"/>
      <c r="E979" s="342"/>
      <c r="F979" s="83"/>
      <c r="G979" s="83"/>
      <c r="H979" s="83"/>
      <c r="I979" s="83"/>
    </row>
    <row r="980" spans="1:9" s="70" customFormat="1" ht="23.45" customHeight="1" x14ac:dyDescent="0.2">
      <c r="A980" s="80"/>
      <c r="B980" s="80"/>
      <c r="C980" s="82"/>
      <c r="D980" s="82"/>
      <c r="E980" s="342"/>
      <c r="F980" s="83"/>
      <c r="G980" s="83"/>
      <c r="H980" s="83"/>
      <c r="I980" s="83"/>
    </row>
    <row r="981" spans="1:9" s="70" customFormat="1" ht="23.45" customHeight="1" x14ac:dyDescent="0.2">
      <c r="A981" s="80"/>
      <c r="B981" s="80"/>
      <c r="C981" s="82"/>
      <c r="D981" s="82"/>
      <c r="E981" s="342"/>
      <c r="F981" s="83"/>
      <c r="G981" s="83"/>
      <c r="H981" s="83"/>
      <c r="I981" s="83"/>
    </row>
    <row r="982" spans="1:9" s="70" customFormat="1" ht="23.45" customHeight="1" x14ac:dyDescent="0.2">
      <c r="A982" s="80"/>
      <c r="B982" s="80"/>
      <c r="C982" s="82"/>
      <c r="D982" s="82"/>
      <c r="E982" s="342"/>
      <c r="F982" s="83"/>
      <c r="G982" s="83"/>
      <c r="H982" s="83"/>
      <c r="I982" s="83"/>
    </row>
    <row r="983" spans="1:9" s="70" customFormat="1" ht="23.45" customHeight="1" x14ac:dyDescent="0.2">
      <c r="A983" s="80"/>
      <c r="B983" s="80"/>
      <c r="C983" s="82"/>
      <c r="D983" s="82"/>
      <c r="E983" s="342"/>
      <c r="F983" s="83"/>
      <c r="G983" s="83"/>
      <c r="H983" s="83"/>
      <c r="I983" s="83"/>
    </row>
    <row r="984" spans="1:9" s="70" customFormat="1" ht="23.45" customHeight="1" x14ac:dyDescent="0.2">
      <c r="A984" s="80"/>
      <c r="B984" s="80"/>
      <c r="C984" s="82"/>
      <c r="D984" s="82"/>
      <c r="E984" s="342"/>
      <c r="F984" s="83"/>
      <c r="G984" s="83"/>
      <c r="H984" s="83"/>
      <c r="I984" s="83"/>
    </row>
    <row r="985" spans="1:9" s="70" customFormat="1" ht="23.45" customHeight="1" x14ac:dyDescent="0.2">
      <c r="A985" s="80"/>
      <c r="B985" s="80"/>
      <c r="C985" s="82"/>
      <c r="D985" s="82"/>
      <c r="E985" s="342"/>
      <c r="F985" s="83"/>
      <c r="G985" s="83"/>
      <c r="H985" s="83"/>
      <c r="I985" s="83"/>
    </row>
    <row r="986" spans="1:9" s="70" customFormat="1" ht="23.45" customHeight="1" x14ac:dyDescent="0.2">
      <c r="A986" s="80"/>
      <c r="B986" s="80"/>
      <c r="C986" s="82"/>
      <c r="D986" s="82"/>
      <c r="E986" s="342"/>
      <c r="F986" s="83"/>
      <c r="G986" s="83"/>
      <c r="H986" s="83"/>
      <c r="I986" s="83"/>
    </row>
    <row r="987" spans="1:9" s="70" customFormat="1" ht="23.45" customHeight="1" x14ac:dyDescent="0.2">
      <c r="A987" s="80"/>
      <c r="B987" s="80"/>
      <c r="C987" s="82"/>
      <c r="D987" s="82"/>
      <c r="E987" s="342"/>
      <c r="F987" s="83"/>
      <c r="G987" s="83"/>
      <c r="H987" s="83"/>
      <c r="I987" s="83"/>
    </row>
    <row r="988" spans="1:9" s="70" customFormat="1" ht="23.45" customHeight="1" x14ac:dyDescent="0.2">
      <c r="A988" s="80"/>
      <c r="B988" s="80"/>
      <c r="C988" s="82"/>
      <c r="D988" s="82"/>
      <c r="E988" s="342"/>
      <c r="F988" s="83"/>
      <c r="G988" s="83"/>
      <c r="H988" s="83"/>
      <c r="I988" s="83"/>
    </row>
    <row r="989" spans="1:9" s="70" customFormat="1" ht="23.45" customHeight="1" x14ac:dyDescent="0.2">
      <c r="A989" s="80"/>
      <c r="B989" s="80"/>
      <c r="C989" s="82"/>
      <c r="D989" s="82"/>
      <c r="E989" s="342"/>
      <c r="F989" s="83"/>
      <c r="G989" s="83"/>
      <c r="H989" s="83"/>
      <c r="I989" s="83"/>
    </row>
    <row r="990" spans="1:9" s="70" customFormat="1" ht="23.45" customHeight="1" x14ac:dyDescent="0.2">
      <c r="A990" s="80"/>
      <c r="B990" s="80"/>
      <c r="C990" s="82"/>
      <c r="D990" s="82"/>
      <c r="E990" s="342"/>
      <c r="F990" s="83"/>
      <c r="G990" s="83"/>
      <c r="H990" s="83"/>
      <c r="I990" s="83"/>
    </row>
    <row r="991" spans="1:9" s="70" customFormat="1" ht="23.45" customHeight="1" x14ac:dyDescent="0.2">
      <c r="A991" s="80"/>
      <c r="B991" s="80"/>
      <c r="C991" s="82"/>
      <c r="D991" s="82"/>
      <c r="E991" s="342"/>
      <c r="F991" s="83"/>
      <c r="G991" s="83"/>
      <c r="H991" s="83"/>
      <c r="I991" s="83"/>
    </row>
    <row r="992" spans="1:9" s="70" customFormat="1" ht="23.45" customHeight="1" x14ac:dyDescent="0.2">
      <c r="A992" s="80"/>
      <c r="B992" s="80"/>
      <c r="C992" s="82"/>
      <c r="D992" s="82"/>
      <c r="E992" s="342"/>
      <c r="F992" s="83"/>
      <c r="G992" s="83"/>
      <c r="H992" s="83"/>
      <c r="I992" s="83"/>
    </row>
    <row r="993" spans="1:9" s="70" customFormat="1" ht="23.45" customHeight="1" x14ac:dyDescent="0.2">
      <c r="A993" s="80"/>
      <c r="B993" s="80"/>
      <c r="C993" s="82"/>
      <c r="D993" s="82"/>
      <c r="E993" s="342"/>
      <c r="F993" s="83"/>
      <c r="G993" s="83"/>
      <c r="H993" s="83"/>
      <c r="I993" s="83"/>
    </row>
    <row r="994" spans="1:9" s="70" customFormat="1" ht="23.45" customHeight="1" x14ac:dyDescent="0.2">
      <c r="A994" s="80"/>
      <c r="B994" s="80"/>
      <c r="C994" s="82"/>
      <c r="D994" s="82"/>
      <c r="E994" s="342"/>
      <c r="F994" s="83"/>
      <c r="G994" s="83"/>
      <c r="H994" s="83"/>
      <c r="I994" s="83"/>
    </row>
    <row r="995" spans="1:9" s="70" customFormat="1" ht="23.45" customHeight="1" x14ac:dyDescent="0.2">
      <c r="A995" s="80"/>
      <c r="B995" s="80"/>
      <c r="C995" s="82"/>
      <c r="D995" s="82"/>
      <c r="E995" s="342"/>
      <c r="F995" s="83"/>
      <c r="G995" s="83"/>
      <c r="H995" s="83"/>
      <c r="I995" s="83"/>
    </row>
    <row r="996" spans="1:9" s="70" customFormat="1" ht="23.45" customHeight="1" x14ac:dyDescent="0.2">
      <c r="A996" s="80"/>
      <c r="B996" s="80"/>
      <c r="C996" s="82"/>
      <c r="D996" s="82"/>
      <c r="E996" s="342"/>
      <c r="F996" s="83"/>
      <c r="G996" s="83"/>
      <c r="H996" s="83"/>
      <c r="I996" s="83"/>
    </row>
    <row r="997" spans="1:9" s="70" customFormat="1" ht="23.45" customHeight="1" x14ac:dyDescent="0.2">
      <c r="A997" s="80"/>
      <c r="B997" s="80"/>
      <c r="C997" s="82"/>
      <c r="D997" s="82"/>
      <c r="E997" s="342"/>
      <c r="F997" s="83"/>
      <c r="G997" s="83"/>
      <c r="H997" s="83"/>
      <c r="I997" s="83"/>
    </row>
    <row r="998" spans="1:9" s="70" customFormat="1" ht="23.45" customHeight="1" x14ac:dyDescent="0.2">
      <c r="A998" s="80"/>
      <c r="B998" s="80"/>
      <c r="C998" s="82"/>
      <c r="D998" s="82"/>
      <c r="E998" s="342"/>
      <c r="F998" s="83"/>
      <c r="G998" s="83"/>
      <c r="H998" s="83"/>
      <c r="I998" s="83"/>
    </row>
    <row r="999" spans="1:9" s="70" customFormat="1" ht="23.45" customHeight="1" x14ac:dyDescent="0.2">
      <c r="A999" s="80"/>
      <c r="B999" s="80"/>
      <c r="C999" s="82"/>
      <c r="D999" s="82"/>
      <c r="E999" s="342"/>
      <c r="F999" s="83"/>
      <c r="G999" s="83"/>
      <c r="H999" s="83"/>
      <c r="I999" s="83"/>
    </row>
    <row r="1000" spans="1:9" s="70" customFormat="1" ht="23.45" customHeight="1" x14ac:dyDescent="0.2">
      <c r="A1000" s="80"/>
      <c r="B1000" s="80"/>
      <c r="C1000" s="82"/>
      <c r="D1000" s="82"/>
      <c r="E1000" s="342"/>
      <c r="F1000" s="83"/>
      <c r="G1000" s="83"/>
      <c r="H1000" s="83"/>
      <c r="I1000" s="83"/>
    </row>
    <row r="1001" spans="1:9" s="70" customFormat="1" ht="23.45" customHeight="1" x14ac:dyDescent="0.2">
      <c r="A1001" s="80"/>
      <c r="B1001" s="80"/>
      <c r="C1001" s="82"/>
      <c r="D1001" s="82"/>
      <c r="E1001" s="342"/>
      <c r="F1001" s="83"/>
      <c r="G1001" s="83"/>
      <c r="H1001" s="83"/>
      <c r="I1001" s="83"/>
    </row>
    <row r="1002" spans="1:9" s="70" customFormat="1" ht="23.45" customHeight="1" x14ac:dyDescent="0.2">
      <c r="A1002" s="80"/>
      <c r="B1002" s="80"/>
      <c r="C1002" s="82"/>
      <c r="D1002" s="82"/>
      <c r="E1002" s="342"/>
      <c r="F1002" s="83"/>
      <c r="G1002" s="83"/>
      <c r="H1002" s="83"/>
      <c r="I1002" s="83"/>
    </row>
    <row r="1003" spans="1:9" s="70" customFormat="1" ht="23.45" customHeight="1" x14ac:dyDescent="0.2">
      <c r="A1003" s="80"/>
      <c r="B1003" s="80"/>
      <c r="C1003" s="82"/>
      <c r="D1003" s="82"/>
      <c r="E1003" s="342"/>
      <c r="F1003" s="83"/>
      <c r="G1003" s="83"/>
      <c r="H1003" s="83"/>
      <c r="I1003" s="83"/>
    </row>
    <row r="1004" spans="1:9" s="70" customFormat="1" ht="23.45" customHeight="1" x14ac:dyDescent="0.2">
      <c r="A1004" s="80"/>
      <c r="B1004" s="80"/>
      <c r="C1004" s="82"/>
      <c r="D1004" s="82"/>
      <c r="E1004" s="342"/>
      <c r="F1004" s="83"/>
      <c r="G1004" s="83"/>
      <c r="H1004" s="83"/>
      <c r="I1004" s="83"/>
    </row>
    <row r="1005" spans="1:9" s="70" customFormat="1" ht="23.45" customHeight="1" x14ac:dyDescent="0.2">
      <c r="A1005" s="80"/>
      <c r="B1005" s="80"/>
      <c r="C1005" s="82"/>
      <c r="D1005" s="82"/>
      <c r="E1005" s="342"/>
      <c r="F1005" s="83"/>
      <c r="G1005" s="83"/>
      <c r="H1005" s="83"/>
      <c r="I1005" s="83"/>
    </row>
    <row r="1006" spans="1:9" s="70" customFormat="1" ht="23.45" customHeight="1" x14ac:dyDescent="0.2">
      <c r="A1006" s="80"/>
      <c r="B1006" s="80"/>
      <c r="C1006" s="82"/>
      <c r="D1006" s="82"/>
      <c r="E1006" s="342"/>
      <c r="F1006" s="83"/>
      <c r="G1006" s="83"/>
      <c r="H1006" s="83"/>
      <c r="I1006" s="83"/>
    </row>
    <row r="1007" spans="1:9" s="70" customFormat="1" ht="23.45" customHeight="1" x14ac:dyDescent="0.2">
      <c r="A1007" s="80"/>
      <c r="B1007" s="80"/>
      <c r="C1007" s="82"/>
      <c r="D1007" s="82"/>
      <c r="E1007" s="342"/>
      <c r="F1007" s="83"/>
      <c r="G1007" s="83"/>
      <c r="H1007" s="83"/>
      <c r="I1007" s="83"/>
    </row>
    <row r="1008" spans="1:9" s="70" customFormat="1" ht="23.45" customHeight="1" x14ac:dyDescent="0.2">
      <c r="A1008" s="80"/>
      <c r="B1008" s="80"/>
      <c r="C1008" s="82"/>
      <c r="D1008" s="82"/>
      <c r="E1008" s="342"/>
      <c r="F1008" s="83"/>
      <c r="G1008" s="83"/>
      <c r="H1008" s="83"/>
      <c r="I1008" s="83"/>
    </row>
    <row r="1009" spans="1:9" s="70" customFormat="1" ht="23.45" customHeight="1" x14ac:dyDescent="0.2">
      <c r="A1009" s="80"/>
      <c r="B1009" s="80"/>
      <c r="C1009" s="82"/>
      <c r="D1009" s="82"/>
      <c r="E1009" s="342"/>
      <c r="F1009" s="83"/>
      <c r="G1009" s="83"/>
      <c r="H1009" s="83"/>
      <c r="I1009" s="83"/>
    </row>
    <row r="1010" spans="1:9" s="70" customFormat="1" ht="23.45" customHeight="1" x14ac:dyDescent="0.2">
      <c r="A1010" s="80"/>
      <c r="B1010" s="80"/>
      <c r="C1010" s="82"/>
      <c r="D1010" s="82"/>
      <c r="E1010" s="342"/>
      <c r="F1010" s="83"/>
      <c r="G1010" s="83"/>
      <c r="H1010" s="83"/>
      <c r="I1010" s="83"/>
    </row>
    <row r="1011" spans="1:9" s="70" customFormat="1" ht="23.45" customHeight="1" x14ac:dyDescent="0.2">
      <c r="A1011" s="80"/>
      <c r="B1011" s="80"/>
      <c r="C1011" s="82"/>
      <c r="D1011" s="82"/>
      <c r="E1011" s="342"/>
      <c r="F1011" s="83"/>
      <c r="G1011" s="83"/>
      <c r="H1011" s="83"/>
      <c r="I1011" s="83"/>
    </row>
    <row r="1012" spans="1:9" s="70" customFormat="1" ht="23.45" customHeight="1" x14ac:dyDescent="0.2">
      <c r="A1012" s="80"/>
      <c r="B1012" s="80"/>
      <c r="C1012" s="82"/>
      <c r="D1012" s="82"/>
      <c r="E1012" s="342"/>
      <c r="F1012" s="83"/>
      <c r="G1012" s="83"/>
      <c r="H1012" s="83"/>
      <c r="I1012" s="83"/>
    </row>
    <row r="1013" spans="1:9" s="70" customFormat="1" ht="23.45" customHeight="1" x14ac:dyDescent="0.2">
      <c r="A1013" s="80"/>
      <c r="B1013" s="80"/>
      <c r="C1013" s="82"/>
      <c r="D1013" s="82"/>
      <c r="E1013" s="342"/>
      <c r="F1013" s="83"/>
      <c r="G1013" s="83"/>
      <c r="H1013" s="83"/>
      <c r="I1013" s="83"/>
    </row>
    <row r="1014" spans="1:9" s="70" customFormat="1" ht="23.45" customHeight="1" x14ac:dyDescent="0.2">
      <c r="A1014" s="80"/>
      <c r="B1014" s="80"/>
      <c r="C1014" s="82"/>
      <c r="D1014" s="82"/>
      <c r="E1014" s="342"/>
      <c r="F1014" s="83"/>
      <c r="G1014" s="83"/>
      <c r="H1014" s="83"/>
      <c r="I1014" s="83"/>
    </row>
    <row r="1015" spans="1:9" s="70" customFormat="1" ht="23.45" customHeight="1" x14ac:dyDescent="0.2">
      <c r="A1015" s="80"/>
      <c r="B1015" s="80"/>
      <c r="C1015" s="82"/>
      <c r="D1015" s="82"/>
      <c r="E1015" s="342"/>
      <c r="F1015" s="83"/>
      <c r="G1015" s="83"/>
      <c r="H1015" s="83"/>
      <c r="I1015" s="83"/>
    </row>
    <row r="1016" spans="1:9" s="70" customFormat="1" ht="23.45" customHeight="1" x14ac:dyDescent="0.2">
      <c r="A1016" s="80"/>
      <c r="B1016" s="80"/>
      <c r="C1016" s="82"/>
      <c r="D1016" s="82"/>
      <c r="E1016" s="342"/>
      <c r="F1016" s="83"/>
      <c r="G1016" s="83"/>
      <c r="H1016" s="83"/>
      <c r="I1016" s="83"/>
    </row>
    <row r="1017" spans="1:9" s="70" customFormat="1" ht="23.45" customHeight="1" x14ac:dyDescent="0.2">
      <c r="A1017" s="80"/>
      <c r="B1017" s="80"/>
      <c r="C1017" s="82"/>
      <c r="D1017" s="82"/>
      <c r="E1017" s="342"/>
      <c r="F1017" s="83"/>
      <c r="G1017" s="83"/>
      <c r="H1017" s="83"/>
      <c r="I1017" s="83"/>
    </row>
    <row r="1018" spans="1:9" s="70" customFormat="1" ht="23.45" customHeight="1" x14ac:dyDescent="0.2">
      <c r="A1018" s="80"/>
      <c r="B1018" s="80"/>
      <c r="C1018" s="82"/>
      <c r="D1018" s="82"/>
      <c r="E1018" s="342"/>
      <c r="F1018" s="83"/>
      <c r="G1018" s="83"/>
      <c r="H1018" s="83"/>
      <c r="I1018" s="83"/>
    </row>
    <row r="1019" spans="1:9" s="70" customFormat="1" ht="23.45" customHeight="1" x14ac:dyDescent="0.2">
      <c r="A1019" s="80"/>
      <c r="B1019" s="80"/>
      <c r="C1019" s="82"/>
      <c r="D1019" s="82"/>
      <c r="E1019" s="342"/>
      <c r="F1019" s="83"/>
      <c r="G1019" s="83"/>
      <c r="H1019" s="83"/>
      <c r="I1019" s="83"/>
    </row>
    <row r="1020" spans="1:9" s="70" customFormat="1" ht="23.45" customHeight="1" x14ac:dyDescent="0.2">
      <c r="A1020" s="80"/>
      <c r="B1020" s="80"/>
      <c r="C1020" s="82"/>
      <c r="D1020" s="82"/>
      <c r="E1020" s="342"/>
      <c r="F1020" s="83"/>
      <c r="G1020" s="83"/>
      <c r="H1020" s="83"/>
      <c r="I1020" s="83"/>
    </row>
    <row r="1021" spans="1:9" s="70" customFormat="1" ht="23.45" customHeight="1" x14ac:dyDescent="0.2">
      <c r="A1021" s="80"/>
      <c r="B1021" s="80"/>
      <c r="C1021" s="82"/>
      <c r="D1021" s="82"/>
      <c r="E1021" s="342"/>
      <c r="F1021" s="83"/>
      <c r="G1021" s="83"/>
      <c r="H1021" s="83"/>
      <c r="I1021" s="83"/>
    </row>
    <row r="1022" spans="1:9" s="70" customFormat="1" ht="23.45" customHeight="1" x14ac:dyDescent="0.2">
      <c r="A1022" s="80"/>
      <c r="B1022" s="80"/>
      <c r="C1022" s="82"/>
      <c r="D1022" s="82"/>
      <c r="E1022" s="342"/>
      <c r="F1022" s="83"/>
      <c r="G1022" s="83"/>
      <c r="H1022" s="83"/>
      <c r="I1022" s="83"/>
    </row>
    <row r="1023" spans="1:9" s="70" customFormat="1" ht="23.45" customHeight="1" x14ac:dyDescent="0.2">
      <c r="A1023" s="80"/>
      <c r="B1023" s="80"/>
      <c r="C1023" s="82"/>
      <c r="D1023" s="82"/>
      <c r="E1023" s="342"/>
      <c r="F1023" s="83"/>
      <c r="G1023" s="83"/>
      <c r="H1023" s="83"/>
      <c r="I1023" s="83"/>
    </row>
    <row r="1024" spans="1:9" s="70" customFormat="1" ht="23.45" customHeight="1" x14ac:dyDescent="0.2">
      <c r="A1024" s="80"/>
      <c r="B1024" s="80"/>
      <c r="C1024" s="82"/>
      <c r="D1024" s="82"/>
      <c r="E1024" s="342"/>
      <c r="F1024" s="83"/>
      <c r="G1024" s="83"/>
      <c r="H1024" s="83"/>
      <c r="I1024" s="83"/>
    </row>
    <row r="1025" spans="1:9" s="70" customFormat="1" ht="23.45" customHeight="1" x14ac:dyDescent="0.2">
      <c r="A1025" s="80"/>
      <c r="B1025" s="80"/>
      <c r="C1025" s="82"/>
      <c r="D1025" s="82"/>
      <c r="E1025" s="342"/>
      <c r="F1025" s="83"/>
      <c r="G1025" s="83"/>
      <c r="H1025" s="83"/>
      <c r="I1025" s="83"/>
    </row>
    <row r="1026" spans="1:9" s="70" customFormat="1" ht="23.45" customHeight="1" x14ac:dyDescent="0.2">
      <c r="A1026" s="80"/>
      <c r="B1026" s="80"/>
      <c r="C1026" s="82"/>
      <c r="D1026" s="82"/>
      <c r="E1026" s="342"/>
      <c r="F1026" s="83"/>
      <c r="G1026" s="83"/>
      <c r="H1026" s="83"/>
      <c r="I1026" s="83"/>
    </row>
    <row r="1027" spans="1:9" s="70" customFormat="1" ht="23.45" customHeight="1" x14ac:dyDescent="0.2">
      <c r="A1027" s="80"/>
      <c r="B1027" s="80"/>
      <c r="C1027" s="82"/>
      <c r="D1027" s="82"/>
      <c r="E1027" s="342"/>
      <c r="F1027" s="83"/>
      <c r="G1027" s="83"/>
      <c r="H1027" s="83"/>
      <c r="I1027" s="83"/>
    </row>
    <row r="1028" spans="1:9" s="70" customFormat="1" ht="23.45" customHeight="1" x14ac:dyDescent="0.2">
      <c r="A1028" s="80"/>
      <c r="B1028" s="80"/>
      <c r="C1028" s="82"/>
      <c r="D1028" s="82"/>
      <c r="E1028" s="342"/>
      <c r="F1028" s="83"/>
      <c r="G1028" s="83"/>
      <c r="H1028" s="83"/>
      <c r="I1028" s="83"/>
    </row>
    <row r="1029" spans="1:9" s="70" customFormat="1" ht="23.45" customHeight="1" x14ac:dyDescent="0.2">
      <c r="A1029" s="80"/>
      <c r="B1029" s="80"/>
      <c r="C1029" s="82"/>
      <c r="D1029" s="82"/>
      <c r="E1029" s="342"/>
      <c r="F1029" s="83"/>
      <c r="G1029" s="83"/>
      <c r="H1029" s="83"/>
      <c r="I1029" s="83"/>
    </row>
    <row r="1030" spans="1:9" s="70" customFormat="1" ht="23.45" customHeight="1" x14ac:dyDescent="0.2">
      <c r="A1030" s="80"/>
      <c r="B1030" s="80"/>
      <c r="C1030" s="82"/>
      <c r="D1030" s="82"/>
      <c r="E1030" s="342"/>
      <c r="F1030" s="83"/>
      <c r="G1030" s="83"/>
      <c r="H1030" s="83"/>
      <c r="I1030" s="83"/>
    </row>
    <row r="1031" spans="1:9" s="70" customFormat="1" ht="23.45" customHeight="1" x14ac:dyDescent="0.2">
      <c r="A1031" s="80"/>
      <c r="B1031" s="80"/>
      <c r="C1031" s="82"/>
      <c r="D1031" s="82"/>
      <c r="E1031" s="342"/>
      <c r="F1031" s="83"/>
      <c r="G1031" s="83"/>
      <c r="H1031" s="83"/>
      <c r="I1031" s="83"/>
    </row>
    <row r="1032" spans="1:9" s="70" customFormat="1" ht="23.45" customHeight="1" x14ac:dyDescent="0.2">
      <c r="A1032" s="80"/>
      <c r="B1032" s="80"/>
      <c r="C1032" s="82"/>
      <c r="D1032" s="82"/>
      <c r="E1032" s="342"/>
      <c r="F1032" s="83"/>
      <c r="G1032" s="83"/>
      <c r="H1032" s="83"/>
      <c r="I1032" s="83"/>
    </row>
    <row r="1033" spans="1:9" s="70" customFormat="1" ht="23.45" customHeight="1" x14ac:dyDescent="0.2">
      <c r="A1033" s="80"/>
      <c r="B1033" s="80"/>
      <c r="C1033" s="82"/>
      <c r="D1033" s="82"/>
      <c r="E1033" s="342"/>
      <c r="F1033" s="83"/>
      <c r="G1033" s="83"/>
      <c r="H1033" s="83"/>
      <c r="I1033" s="83"/>
    </row>
    <row r="1034" spans="1:9" s="70" customFormat="1" ht="23.45" customHeight="1" x14ac:dyDescent="0.2">
      <c r="A1034" s="80"/>
      <c r="B1034" s="80"/>
      <c r="C1034" s="82"/>
      <c r="D1034" s="82"/>
      <c r="E1034" s="342"/>
      <c r="F1034" s="83"/>
      <c r="G1034" s="83"/>
      <c r="H1034" s="83"/>
      <c r="I1034" s="83"/>
    </row>
    <row r="1035" spans="1:9" s="70" customFormat="1" ht="23.45" customHeight="1" x14ac:dyDescent="0.2">
      <c r="A1035" s="80"/>
      <c r="B1035" s="80"/>
      <c r="C1035" s="82"/>
      <c r="D1035" s="82"/>
      <c r="E1035" s="342"/>
      <c r="F1035" s="83"/>
      <c r="G1035" s="83"/>
      <c r="H1035" s="83"/>
      <c r="I1035" s="83"/>
    </row>
    <row r="1036" spans="1:9" s="70" customFormat="1" ht="23.45" customHeight="1" x14ac:dyDescent="0.2">
      <c r="A1036" s="80"/>
      <c r="B1036" s="80"/>
      <c r="C1036" s="82"/>
      <c r="D1036" s="82"/>
      <c r="E1036" s="342"/>
      <c r="F1036" s="83"/>
      <c r="G1036" s="83"/>
      <c r="H1036" s="83"/>
      <c r="I1036" s="83"/>
    </row>
    <row r="1037" spans="1:9" s="70" customFormat="1" ht="23.45" customHeight="1" x14ac:dyDescent="0.2">
      <c r="A1037" s="80"/>
      <c r="B1037" s="80"/>
      <c r="C1037" s="82"/>
      <c r="D1037" s="82"/>
      <c r="E1037" s="342"/>
      <c r="F1037" s="83"/>
      <c r="G1037" s="83"/>
      <c r="H1037" s="83"/>
      <c r="I1037" s="83"/>
    </row>
    <row r="1038" spans="1:9" s="70" customFormat="1" ht="23.45" customHeight="1" x14ac:dyDescent="0.2">
      <c r="A1038" s="80"/>
      <c r="B1038" s="80"/>
      <c r="C1038" s="82"/>
      <c r="D1038" s="82"/>
      <c r="E1038" s="342"/>
      <c r="F1038" s="83"/>
      <c r="G1038" s="83"/>
      <c r="H1038" s="83"/>
      <c r="I1038" s="83"/>
    </row>
    <row r="1039" spans="1:9" s="70" customFormat="1" ht="23.45" customHeight="1" x14ac:dyDescent="0.2">
      <c r="A1039" s="80"/>
      <c r="B1039" s="80"/>
      <c r="C1039" s="82"/>
      <c r="D1039" s="82"/>
      <c r="E1039" s="342"/>
      <c r="F1039" s="83"/>
      <c r="G1039" s="83"/>
      <c r="H1039" s="83"/>
      <c r="I1039" s="83"/>
    </row>
    <row r="1040" spans="1:9" s="70" customFormat="1" ht="23.45" customHeight="1" x14ac:dyDescent="0.2">
      <c r="A1040" s="80"/>
      <c r="B1040" s="80"/>
      <c r="C1040" s="82"/>
      <c r="D1040" s="82"/>
      <c r="E1040" s="342"/>
      <c r="F1040" s="83"/>
      <c r="G1040" s="83"/>
      <c r="H1040" s="83"/>
      <c r="I1040" s="83"/>
    </row>
    <row r="1041" spans="1:9" s="70" customFormat="1" ht="23.45" customHeight="1" x14ac:dyDescent="0.2">
      <c r="A1041" s="80"/>
      <c r="B1041" s="80"/>
      <c r="C1041" s="82"/>
      <c r="D1041" s="82"/>
      <c r="E1041" s="342"/>
      <c r="F1041" s="83"/>
      <c r="G1041" s="83"/>
      <c r="H1041" s="83"/>
      <c r="I1041" s="83"/>
    </row>
    <row r="1042" spans="1:9" s="70" customFormat="1" ht="23.45" customHeight="1" x14ac:dyDescent="0.2">
      <c r="A1042" s="80"/>
      <c r="B1042" s="80"/>
      <c r="C1042" s="82"/>
      <c r="D1042" s="82"/>
      <c r="E1042" s="342"/>
      <c r="F1042" s="83"/>
      <c r="G1042" s="83"/>
      <c r="H1042" s="83"/>
      <c r="I1042" s="83"/>
    </row>
    <row r="1043" spans="1:9" s="70" customFormat="1" ht="23.45" customHeight="1" x14ac:dyDescent="0.2">
      <c r="A1043" s="80"/>
      <c r="B1043" s="80"/>
      <c r="C1043" s="82"/>
      <c r="D1043" s="82"/>
      <c r="E1043" s="342"/>
      <c r="F1043" s="83"/>
      <c r="G1043" s="83"/>
      <c r="H1043" s="83"/>
      <c r="I1043" s="83"/>
    </row>
    <row r="1044" spans="1:9" s="70" customFormat="1" ht="23.45" customHeight="1" x14ac:dyDescent="0.2">
      <c r="A1044" s="80"/>
      <c r="B1044" s="80"/>
      <c r="C1044" s="82"/>
      <c r="D1044" s="82"/>
      <c r="E1044" s="342"/>
      <c r="F1044" s="83"/>
      <c r="G1044" s="83"/>
      <c r="H1044" s="83"/>
      <c r="I1044" s="83"/>
    </row>
    <row r="1045" spans="1:9" s="70" customFormat="1" ht="23.45" customHeight="1" x14ac:dyDescent="0.2">
      <c r="A1045" s="80"/>
      <c r="B1045" s="80"/>
      <c r="C1045" s="82"/>
      <c r="D1045" s="82"/>
      <c r="E1045" s="342"/>
      <c r="F1045" s="83"/>
      <c r="G1045" s="83"/>
      <c r="H1045" s="83"/>
      <c r="I1045" s="83"/>
    </row>
    <row r="1046" spans="1:9" s="70" customFormat="1" ht="23.45" customHeight="1" x14ac:dyDescent="0.2">
      <c r="A1046" s="80"/>
      <c r="B1046" s="80"/>
      <c r="C1046" s="82"/>
      <c r="D1046" s="82"/>
      <c r="E1046" s="342"/>
      <c r="F1046" s="83"/>
      <c r="G1046" s="83"/>
      <c r="H1046" s="83"/>
      <c r="I1046" s="83"/>
    </row>
    <row r="1047" spans="1:9" s="70" customFormat="1" ht="23.45" customHeight="1" x14ac:dyDescent="0.2">
      <c r="A1047" s="80"/>
      <c r="B1047" s="80"/>
      <c r="C1047" s="82"/>
      <c r="D1047" s="82"/>
      <c r="E1047" s="342"/>
      <c r="F1047" s="83"/>
      <c r="G1047" s="83"/>
      <c r="H1047" s="83"/>
      <c r="I1047" s="83"/>
    </row>
    <row r="1048" spans="1:9" s="70" customFormat="1" ht="23.45" customHeight="1" x14ac:dyDescent="0.2">
      <c r="A1048" s="80"/>
      <c r="B1048" s="80"/>
      <c r="C1048" s="82"/>
      <c r="D1048" s="82"/>
      <c r="E1048" s="342"/>
      <c r="F1048" s="83"/>
      <c r="G1048" s="83"/>
      <c r="H1048" s="83"/>
      <c r="I1048" s="83"/>
    </row>
    <row r="1049" spans="1:9" s="70" customFormat="1" ht="23.45" customHeight="1" x14ac:dyDescent="0.2">
      <c r="A1049" s="80"/>
      <c r="B1049" s="80"/>
      <c r="C1049" s="82"/>
      <c r="D1049" s="82"/>
      <c r="E1049" s="342"/>
      <c r="F1049" s="83"/>
      <c r="G1049" s="83"/>
      <c r="H1049" s="83"/>
      <c r="I1049" s="83"/>
    </row>
    <row r="1050" spans="1:9" s="70" customFormat="1" ht="23.45" customHeight="1" x14ac:dyDescent="0.2">
      <c r="A1050" s="80"/>
      <c r="B1050" s="80"/>
      <c r="C1050" s="82"/>
      <c r="D1050" s="82"/>
      <c r="E1050" s="342"/>
      <c r="F1050" s="83"/>
      <c r="G1050" s="83"/>
      <c r="H1050" s="83"/>
      <c r="I1050" s="83"/>
    </row>
    <row r="1051" spans="1:9" s="70" customFormat="1" ht="23.45" customHeight="1" x14ac:dyDescent="0.2">
      <c r="A1051" s="80"/>
      <c r="B1051" s="80"/>
      <c r="C1051" s="82"/>
      <c r="D1051" s="82"/>
      <c r="E1051" s="342"/>
      <c r="F1051" s="83"/>
      <c r="G1051" s="83"/>
      <c r="H1051" s="83"/>
      <c r="I1051" s="83"/>
    </row>
    <row r="1052" spans="1:9" s="70" customFormat="1" ht="23.45" customHeight="1" x14ac:dyDescent="0.2">
      <c r="A1052" s="80"/>
      <c r="B1052" s="80"/>
      <c r="C1052" s="82"/>
      <c r="D1052" s="82"/>
      <c r="E1052" s="342"/>
      <c r="F1052" s="83"/>
      <c r="G1052" s="83"/>
      <c r="H1052" s="83"/>
      <c r="I1052" s="83"/>
    </row>
    <row r="1053" spans="1:9" s="70" customFormat="1" ht="23.45" customHeight="1" x14ac:dyDescent="0.2">
      <c r="A1053" s="80"/>
      <c r="B1053" s="80"/>
      <c r="C1053" s="82"/>
      <c r="D1053" s="82"/>
      <c r="E1053" s="342"/>
      <c r="F1053" s="83"/>
      <c r="G1053" s="83"/>
      <c r="H1053" s="83"/>
      <c r="I1053" s="83"/>
    </row>
    <row r="1054" spans="1:9" s="70" customFormat="1" ht="23.45" customHeight="1" x14ac:dyDescent="0.2">
      <c r="A1054" s="80"/>
      <c r="B1054" s="80"/>
      <c r="C1054" s="82"/>
      <c r="D1054" s="82"/>
      <c r="E1054" s="342"/>
      <c r="F1054" s="83"/>
      <c r="G1054" s="83"/>
      <c r="H1054" s="83"/>
      <c r="I1054" s="83"/>
    </row>
    <row r="1055" spans="1:9" s="70" customFormat="1" ht="23.45" customHeight="1" x14ac:dyDescent="0.2">
      <c r="A1055" s="80"/>
      <c r="B1055" s="80"/>
      <c r="C1055" s="82"/>
      <c r="D1055" s="82"/>
      <c r="E1055" s="342"/>
      <c r="F1055" s="83"/>
      <c r="G1055" s="83"/>
      <c r="H1055" s="83"/>
      <c r="I1055" s="83"/>
    </row>
    <row r="1056" spans="1:9" s="70" customFormat="1" ht="23.45" customHeight="1" x14ac:dyDescent="0.2">
      <c r="A1056" s="80"/>
      <c r="B1056" s="80"/>
      <c r="C1056" s="82"/>
      <c r="D1056" s="82"/>
      <c r="E1056" s="342"/>
      <c r="F1056" s="83"/>
      <c r="G1056" s="83"/>
      <c r="H1056" s="83"/>
      <c r="I1056" s="83"/>
    </row>
    <row r="1057" spans="1:9" s="70" customFormat="1" ht="23.45" customHeight="1" x14ac:dyDescent="0.2">
      <c r="A1057" s="80"/>
      <c r="B1057" s="80"/>
      <c r="C1057" s="82"/>
      <c r="D1057" s="82"/>
      <c r="E1057" s="342"/>
      <c r="F1057" s="83"/>
      <c r="G1057" s="83"/>
      <c r="H1057" s="83"/>
      <c r="I1057" s="83"/>
    </row>
    <row r="1058" spans="1:9" s="70" customFormat="1" ht="23.45" customHeight="1" x14ac:dyDescent="0.2">
      <c r="A1058" s="80"/>
      <c r="B1058" s="80"/>
      <c r="C1058" s="82"/>
      <c r="D1058" s="82"/>
      <c r="E1058" s="342"/>
      <c r="F1058" s="83"/>
      <c r="G1058" s="83"/>
      <c r="H1058" s="83"/>
      <c r="I1058" s="83"/>
    </row>
    <row r="1059" spans="1:9" s="70" customFormat="1" ht="23.45" customHeight="1" x14ac:dyDescent="0.2">
      <c r="A1059" s="80"/>
      <c r="B1059" s="80"/>
      <c r="C1059" s="82"/>
      <c r="D1059" s="82"/>
      <c r="E1059" s="342"/>
      <c r="F1059" s="83"/>
      <c r="G1059" s="83"/>
      <c r="H1059" s="83"/>
      <c r="I1059" s="83"/>
    </row>
    <row r="1060" spans="1:9" s="70" customFormat="1" ht="23.45" customHeight="1" x14ac:dyDescent="0.2">
      <c r="A1060" s="80"/>
      <c r="B1060" s="80"/>
      <c r="C1060" s="82"/>
      <c r="D1060" s="82"/>
      <c r="E1060" s="342"/>
      <c r="F1060" s="83"/>
      <c r="G1060" s="83"/>
      <c r="H1060" s="83"/>
      <c r="I1060" s="83"/>
    </row>
    <row r="1061" spans="1:9" s="70" customFormat="1" ht="23.45" customHeight="1" x14ac:dyDescent="0.2">
      <c r="A1061" s="80"/>
      <c r="B1061" s="80"/>
      <c r="C1061" s="82"/>
      <c r="D1061" s="82"/>
      <c r="E1061" s="342"/>
      <c r="F1061" s="83"/>
      <c r="G1061" s="83"/>
      <c r="H1061" s="83"/>
      <c r="I1061" s="83"/>
    </row>
    <row r="1062" spans="1:9" s="70" customFormat="1" ht="23.45" customHeight="1" x14ac:dyDescent="0.2">
      <c r="A1062" s="80"/>
      <c r="B1062" s="80"/>
      <c r="C1062" s="82"/>
      <c r="D1062" s="82"/>
      <c r="E1062" s="342"/>
      <c r="F1062" s="83"/>
      <c r="G1062" s="83"/>
      <c r="H1062" s="83"/>
      <c r="I1062" s="83"/>
    </row>
    <row r="1063" spans="1:9" s="70" customFormat="1" ht="23.45" customHeight="1" x14ac:dyDescent="0.2">
      <c r="A1063" s="80"/>
      <c r="B1063" s="80"/>
      <c r="C1063" s="82"/>
      <c r="D1063" s="82"/>
      <c r="E1063" s="342"/>
      <c r="F1063" s="83"/>
      <c r="G1063" s="83"/>
      <c r="H1063" s="83"/>
      <c r="I1063" s="83"/>
    </row>
    <row r="1064" spans="1:9" s="70" customFormat="1" ht="23.45" customHeight="1" x14ac:dyDescent="0.2">
      <c r="A1064" s="80"/>
      <c r="B1064" s="80"/>
      <c r="C1064" s="82"/>
      <c r="D1064" s="82"/>
      <c r="E1064" s="342"/>
      <c r="F1064" s="83"/>
      <c r="G1064" s="83"/>
      <c r="H1064" s="83"/>
      <c r="I1064" s="83"/>
    </row>
    <row r="1065" spans="1:9" s="70" customFormat="1" ht="23.45" customHeight="1" x14ac:dyDescent="0.2">
      <c r="A1065" s="80"/>
      <c r="B1065" s="80"/>
      <c r="C1065" s="82"/>
      <c r="D1065" s="82"/>
      <c r="E1065" s="342"/>
      <c r="F1065" s="83"/>
      <c r="G1065" s="83"/>
      <c r="H1065" s="83"/>
      <c r="I1065" s="83"/>
    </row>
    <row r="1066" spans="1:9" s="70" customFormat="1" ht="23.45" customHeight="1" x14ac:dyDescent="0.2">
      <c r="A1066" s="80"/>
      <c r="B1066" s="80"/>
      <c r="C1066" s="82"/>
      <c r="D1066" s="82"/>
      <c r="E1066" s="342"/>
      <c r="F1066" s="83"/>
      <c r="G1066" s="83"/>
      <c r="H1066" s="83"/>
      <c r="I1066" s="83"/>
    </row>
    <row r="1067" spans="1:9" s="70" customFormat="1" ht="23.45" customHeight="1" x14ac:dyDescent="0.2">
      <c r="A1067" s="80"/>
      <c r="B1067" s="80"/>
      <c r="C1067" s="82"/>
      <c r="D1067" s="82"/>
      <c r="E1067" s="342"/>
      <c r="F1067" s="83"/>
      <c r="G1067" s="83"/>
      <c r="H1067" s="83"/>
      <c r="I1067" s="83"/>
    </row>
    <row r="1068" spans="1:9" s="70" customFormat="1" ht="23.45" customHeight="1" x14ac:dyDescent="0.2">
      <c r="A1068" s="80"/>
      <c r="B1068" s="80"/>
      <c r="C1068" s="82"/>
      <c r="D1068" s="82"/>
      <c r="E1068" s="342"/>
      <c r="F1068" s="83"/>
      <c r="G1068" s="83"/>
      <c r="H1068" s="83"/>
      <c r="I1068" s="83"/>
    </row>
    <row r="1069" spans="1:9" s="70" customFormat="1" ht="23.45" customHeight="1" x14ac:dyDescent="0.2">
      <c r="A1069" s="80"/>
      <c r="B1069" s="80"/>
      <c r="C1069" s="82"/>
      <c r="D1069" s="82"/>
      <c r="E1069" s="342"/>
      <c r="F1069" s="83"/>
      <c r="G1069" s="83"/>
      <c r="H1069" s="83"/>
      <c r="I1069" s="83"/>
    </row>
    <row r="1070" spans="1:9" s="70" customFormat="1" ht="23.45" customHeight="1" x14ac:dyDescent="0.2">
      <c r="A1070" s="80"/>
      <c r="B1070" s="80"/>
      <c r="C1070" s="82"/>
      <c r="D1070" s="82"/>
      <c r="E1070" s="342"/>
      <c r="F1070" s="83"/>
      <c r="G1070" s="83"/>
      <c r="H1070" s="83"/>
      <c r="I1070" s="83"/>
    </row>
    <row r="1071" spans="1:9" s="70" customFormat="1" ht="23.45" customHeight="1" x14ac:dyDescent="0.2">
      <c r="A1071" s="80"/>
      <c r="B1071" s="80"/>
      <c r="C1071" s="82"/>
      <c r="D1071" s="82"/>
      <c r="E1071" s="342"/>
      <c r="F1071" s="83"/>
      <c r="G1071" s="83"/>
      <c r="H1071" s="83"/>
      <c r="I1071" s="83"/>
    </row>
    <row r="1072" spans="1:9" s="70" customFormat="1" ht="23.45" customHeight="1" x14ac:dyDescent="0.2">
      <c r="A1072" s="80"/>
      <c r="B1072" s="80"/>
      <c r="C1072" s="82"/>
      <c r="D1072" s="82"/>
      <c r="E1072" s="342"/>
      <c r="F1072" s="83"/>
      <c r="G1072" s="83"/>
      <c r="H1072" s="83"/>
      <c r="I1072" s="83"/>
    </row>
    <row r="1073" spans="1:9" s="70" customFormat="1" ht="23.45" customHeight="1" x14ac:dyDescent="0.2">
      <c r="A1073" s="80"/>
      <c r="B1073" s="80"/>
      <c r="C1073" s="82"/>
      <c r="D1073" s="82"/>
      <c r="E1073" s="342"/>
      <c r="F1073" s="83"/>
      <c r="G1073" s="83"/>
      <c r="H1073" s="83"/>
      <c r="I1073" s="83"/>
    </row>
    <row r="1074" spans="1:9" s="70" customFormat="1" ht="23.45" customHeight="1" x14ac:dyDescent="0.2">
      <c r="A1074" s="80"/>
      <c r="B1074" s="80"/>
      <c r="C1074" s="82"/>
      <c r="D1074" s="82"/>
      <c r="E1074" s="342"/>
      <c r="F1074" s="83"/>
      <c r="G1074" s="83"/>
      <c r="H1074" s="83"/>
      <c r="I1074" s="83"/>
    </row>
    <row r="1075" spans="1:9" s="70" customFormat="1" ht="23.45" customHeight="1" x14ac:dyDescent="0.2">
      <c r="A1075" s="80"/>
      <c r="B1075" s="80"/>
      <c r="C1075" s="82"/>
      <c r="D1075" s="82"/>
      <c r="E1075" s="342"/>
      <c r="F1075" s="83"/>
      <c r="G1075" s="83"/>
      <c r="H1075" s="83"/>
      <c r="I1075" s="83"/>
    </row>
    <row r="1076" spans="1:9" s="70" customFormat="1" ht="23.45" customHeight="1" x14ac:dyDescent="0.2">
      <c r="A1076" s="80"/>
      <c r="B1076" s="80"/>
      <c r="C1076" s="82"/>
      <c r="D1076" s="82"/>
      <c r="E1076" s="342"/>
      <c r="F1076" s="83"/>
      <c r="G1076" s="83"/>
      <c r="H1076" s="83"/>
      <c r="I1076" s="83"/>
    </row>
    <row r="1077" spans="1:9" s="70" customFormat="1" ht="23.45" customHeight="1" x14ac:dyDescent="0.2">
      <c r="A1077" s="80"/>
      <c r="B1077" s="80"/>
      <c r="C1077" s="82"/>
      <c r="D1077" s="82"/>
      <c r="E1077" s="342"/>
      <c r="F1077" s="83"/>
      <c r="G1077" s="83"/>
      <c r="H1077" s="83"/>
      <c r="I1077" s="83"/>
    </row>
    <row r="1078" spans="1:9" s="70" customFormat="1" ht="23.45" customHeight="1" x14ac:dyDescent="0.2">
      <c r="A1078" s="80"/>
      <c r="B1078" s="80"/>
      <c r="C1078" s="82"/>
      <c r="D1078" s="82"/>
      <c r="E1078" s="342"/>
      <c r="F1078" s="83"/>
      <c r="G1078" s="83"/>
      <c r="H1078" s="83"/>
      <c r="I1078" s="83"/>
    </row>
    <row r="1079" spans="1:9" s="70" customFormat="1" ht="23.45" customHeight="1" x14ac:dyDescent="0.2">
      <c r="A1079" s="80"/>
      <c r="B1079" s="80"/>
      <c r="C1079" s="82"/>
      <c r="D1079" s="82"/>
      <c r="E1079" s="342"/>
      <c r="F1079" s="83"/>
      <c r="G1079" s="83"/>
      <c r="H1079" s="83"/>
      <c r="I1079" s="83"/>
    </row>
    <row r="1080" spans="1:9" s="70" customFormat="1" ht="23.45" customHeight="1" x14ac:dyDescent="0.2">
      <c r="A1080" s="80"/>
      <c r="B1080" s="80"/>
      <c r="C1080" s="82"/>
      <c r="D1080" s="82"/>
      <c r="E1080" s="342"/>
      <c r="F1080" s="83"/>
      <c r="G1080" s="83"/>
      <c r="H1080" s="83"/>
      <c r="I1080" s="83"/>
    </row>
    <row r="1081" spans="1:9" s="70" customFormat="1" ht="23.45" customHeight="1" x14ac:dyDescent="0.2">
      <c r="A1081" s="80"/>
      <c r="B1081" s="80"/>
      <c r="C1081" s="82"/>
      <c r="D1081" s="82"/>
      <c r="E1081" s="342"/>
      <c r="F1081" s="83"/>
      <c r="G1081" s="83"/>
      <c r="H1081" s="83"/>
      <c r="I1081" s="83"/>
    </row>
    <row r="1082" spans="1:9" s="70" customFormat="1" ht="23.45" customHeight="1" x14ac:dyDescent="0.2">
      <c r="A1082" s="80"/>
      <c r="B1082" s="80"/>
      <c r="C1082" s="82"/>
      <c r="D1082" s="82"/>
      <c r="E1082" s="342"/>
      <c r="F1082" s="83"/>
      <c r="G1082" s="83"/>
      <c r="H1082" s="83"/>
      <c r="I1082" s="83"/>
    </row>
    <row r="1083" spans="1:9" s="70" customFormat="1" ht="23.45" customHeight="1" x14ac:dyDescent="0.2">
      <c r="A1083" s="80"/>
      <c r="B1083" s="80"/>
      <c r="C1083" s="82"/>
      <c r="D1083" s="82"/>
      <c r="E1083" s="342"/>
      <c r="F1083" s="83"/>
      <c r="G1083" s="83"/>
      <c r="H1083" s="83"/>
      <c r="I1083" s="83"/>
    </row>
    <row r="1084" spans="1:9" s="70" customFormat="1" ht="23.45" customHeight="1" x14ac:dyDescent="0.2">
      <c r="A1084" s="80"/>
      <c r="B1084" s="80"/>
      <c r="C1084" s="82"/>
      <c r="D1084" s="82"/>
      <c r="E1084" s="342"/>
      <c r="F1084" s="83"/>
      <c r="G1084" s="83"/>
      <c r="H1084" s="83"/>
      <c r="I1084" s="83"/>
    </row>
    <row r="1085" spans="1:9" s="70" customFormat="1" ht="23.45" customHeight="1" x14ac:dyDescent="0.2">
      <c r="A1085" s="80"/>
      <c r="B1085" s="80"/>
      <c r="C1085" s="82"/>
      <c r="D1085" s="82"/>
      <c r="E1085" s="342"/>
      <c r="F1085" s="83"/>
      <c r="G1085" s="83"/>
      <c r="H1085" s="83"/>
      <c r="I1085" s="83"/>
    </row>
    <row r="1086" spans="1:9" s="70" customFormat="1" ht="23.45" customHeight="1" x14ac:dyDescent="0.2">
      <c r="A1086" s="80"/>
      <c r="B1086" s="80"/>
      <c r="C1086" s="82"/>
      <c r="D1086" s="82"/>
      <c r="E1086" s="342"/>
      <c r="F1086" s="83"/>
      <c r="G1086" s="83"/>
      <c r="H1086" s="83"/>
      <c r="I1086" s="83"/>
    </row>
    <row r="1087" spans="1:9" s="70" customFormat="1" ht="23.45" customHeight="1" x14ac:dyDescent="0.2">
      <c r="A1087" s="80"/>
      <c r="B1087" s="80"/>
      <c r="C1087" s="82"/>
      <c r="D1087" s="82"/>
      <c r="E1087" s="342"/>
      <c r="F1087" s="83"/>
      <c r="G1087" s="83"/>
      <c r="H1087" s="83"/>
      <c r="I1087" s="83"/>
    </row>
    <row r="1088" spans="1:9" s="70" customFormat="1" ht="23.45" customHeight="1" x14ac:dyDescent="0.2">
      <c r="A1088" s="80"/>
      <c r="B1088" s="80"/>
      <c r="C1088" s="82"/>
      <c r="D1088" s="82"/>
      <c r="E1088" s="342"/>
      <c r="F1088" s="83"/>
      <c r="G1088" s="83"/>
      <c r="H1088" s="83"/>
      <c r="I1088" s="83"/>
    </row>
    <row r="1089" spans="1:9" s="70" customFormat="1" ht="23.45" customHeight="1" x14ac:dyDescent="0.2">
      <c r="A1089" s="80"/>
      <c r="B1089" s="80"/>
      <c r="C1089" s="82"/>
      <c r="D1089" s="82"/>
      <c r="E1089" s="342"/>
      <c r="F1089" s="83"/>
      <c r="G1089" s="83"/>
      <c r="H1089" s="83"/>
      <c r="I1089" s="83"/>
    </row>
    <row r="1090" spans="1:9" s="70" customFormat="1" ht="23.45" customHeight="1" x14ac:dyDescent="0.2">
      <c r="A1090" s="80"/>
      <c r="B1090" s="80"/>
      <c r="C1090" s="82"/>
      <c r="D1090" s="82"/>
      <c r="E1090" s="342"/>
      <c r="F1090" s="83"/>
      <c r="G1090" s="83"/>
      <c r="H1090" s="83"/>
      <c r="I1090" s="83"/>
    </row>
    <row r="1091" spans="1:9" s="70" customFormat="1" ht="23.45" customHeight="1" x14ac:dyDescent="0.2">
      <c r="A1091" s="80"/>
      <c r="B1091" s="80"/>
      <c r="C1091" s="82"/>
      <c r="D1091" s="82"/>
      <c r="E1091" s="342"/>
      <c r="F1091" s="83"/>
      <c r="G1091" s="83"/>
      <c r="H1091" s="83"/>
      <c r="I1091" s="83"/>
    </row>
    <row r="1092" spans="1:9" s="70" customFormat="1" ht="23.45" customHeight="1" x14ac:dyDescent="0.2">
      <c r="A1092" s="80"/>
      <c r="B1092" s="80"/>
      <c r="C1092" s="82"/>
      <c r="D1092" s="82"/>
      <c r="E1092" s="342"/>
      <c r="F1092" s="83"/>
      <c r="G1092" s="83"/>
      <c r="H1092" s="83"/>
      <c r="I1092" s="83"/>
    </row>
    <row r="1093" spans="1:9" s="70" customFormat="1" ht="23.45" customHeight="1" x14ac:dyDescent="0.2">
      <c r="A1093" s="80"/>
      <c r="B1093" s="80"/>
      <c r="C1093" s="82"/>
      <c r="D1093" s="82"/>
      <c r="E1093" s="342"/>
      <c r="F1093" s="83"/>
      <c r="G1093" s="83"/>
      <c r="H1093" s="83"/>
      <c r="I1093" s="83"/>
    </row>
    <row r="1094" spans="1:9" s="70" customFormat="1" ht="23.45" customHeight="1" x14ac:dyDescent="0.2">
      <c r="A1094" s="80"/>
      <c r="B1094" s="80"/>
      <c r="C1094" s="82"/>
      <c r="D1094" s="82"/>
      <c r="E1094" s="342"/>
      <c r="F1094" s="83"/>
      <c r="G1094" s="83"/>
      <c r="H1094" s="83"/>
      <c r="I1094" s="83"/>
    </row>
    <row r="1095" spans="1:9" s="70" customFormat="1" ht="23.45" customHeight="1" x14ac:dyDescent="0.2">
      <c r="A1095" s="80"/>
      <c r="B1095" s="80"/>
      <c r="C1095" s="82"/>
      <c r="D1095" s="82"/>
      <c r="E1095" s="342"/>
      <c r="F1095" s="83"/>
      <c r="G1095" s="83"/>
      <c r="H1095" s="83"/>
      <c r="I1095" s="83"/>
    </row>
    <row r="1096" spans="1:9" s="70" customFormat="1" ht="23.45" customHeight="1" x14ac:dyDescent="0.2">
      <c r="A1096" s="80"/>
      <c r="B1096" s="80"/>
      <c r="C1096" s="82"/>
      <c r="D1096" s="82"/>
      <c r="E1096" s="342"/>
      <c r="F1096" s="83"/>
      <c r="G1096" s="83"/>
      <c r="H1096" s="83"/>
      <c r="I1096" s="83"/>
    </row>
    <row r="1097" spans="1:9" s="70" customFormat="1" ht="23.45" customHeight="1" x14ac:dyDescent="0.2">
      <c r="A1097" s="80"/>
      <c r="B1097" s="80"/>
      <c r="C1097" s="82"/>
      <c r="D1097" s="82"/>
      <c r="E1097" s="342"/>
      <c r="F1097" s="83"/>
      <c r="G1097" s="83"/>
      <c r="H1097" s="83"/>
      <c r="I1097" s="83"/>
    </row>
    <row r="1098" spans="1:9" s="70" customFormat="1" ht="23.45" customHeight="1" x14ac:dyDescent="0.2">
      <c r="A1098" s="80"/>
      <c r="B1098" s="80"/>
      <c r="C1098" s="82"/>
      <c r="D1098" s="82"/>
      <c r="E1098" s="342"/>
      <c r="F1098" s="83"/>
      <c r="G1098" s="83"/>
      <c r="H1098" s="83"/>
      <c r="I1098" s="83"/>
    </row>
    <row r="1099" spans="1:9" s="70" customFormat="1" ht="23.45" customHeight="1" x14ac:dyDescent="0.2">
      <c r="A1099" s="80"/>
      <c r="B1099" s="80"/>
      <c r="C1099" s="82"/>
      <c r="D1099" s="82"/>
      <c r="E1099" s="342"/>
      <c r="F1099" s="83"/>
      <c r="G1099" s="83"/>
      <c r="H1099" s="83"/>
      <c r="I1099" s="83"/>
    </row>
    <row r="1100" spans="1:9" s="70" customFormat="1" ht="23.45" customHeight="1" x14ac:dyDescent="0.2">
      <c r="A1100" s="80"/>
      <c r="B1100" s="80"/>
      <c r="C1100" s="82"/>
      <c r="D1100" s="82"/>
      <c r="E1100" s="342"/>
      <c r="F1100" s="83"/>
      <c r="G1100" s="83"/>
      <c r="H1100" s="83"/>
      <c r="I1100" s="83"/>
    </row>
    <row r="1101" spans="1:9" s="70" customFormat="1" ht="23.45" customHeight="1" x14ac:dyDescent="0.2">
      <c r="A1101" s="80"/>
      <c r="B1101" s="80"/>
      <c r="C1101" s="82"/>
      <c r="D1101" s="82"/>
      <c r="E1101" s="342"/>
      <c r="F1101" s="83"/>
      <c r="G1101" s="83"/>
      <c r="H1101" s="83"/>
      <c r="I1101" s="83"/>
    </row>
    <row r="1102" spans="1:9" s="70" customFormat="1" ht="23.45" customHeight="1" x14ac:dyDescent="0.2">
      <c r="A1102" s="80"/>
      <c r="B1102" s="80"/>
      <c r="C1102" s="82"/>
      <c r="D1102" s="82"/>
      <c r="E1102" s="342"/>
      <c r="F1102" s="83"/>
      <c r="G1102" s="83"/>
      <c r="H1102" s="83"/>
      <c r="I1102" s="83"/>
    </row>
    <row r="1103" spans="1:9" s="70" customFormat="1" ht="23.45" customHeight="1" x14ac:dyDescent="0.2">
      <c r="A1103" s="80"/>
      <c r="B1103" s="80"/>
      <c r="C1103" s="82"/>
      <c r="D1103" s="82"/>
      <c r="E1103" s="342"/>
      <c r="F1103" s="83"/>
      <c r="G1103" s="83"/>
      <c r="H1103" s="83"/>
      <c r="I1103" s="83"/>
    </row>
    <row r="1104" spans="1:9" s="70" customFormat="1" ht="23.45" customHeight="1" x14ac:dyDescent="0.2">
      <c r="A1104" s="80"/>
      <c r="B1104" s="80"/>
      <c r="C1104" s="82"/>
      <c r="D1104" s="82"/>
      <c r="E1104" s="342"/>
      <c r="F1104" s="83"/>
      <c r="G1104" s="83"/>
      <c r="H1104" s="83"/>
      <c r="I1104" s="83"/>
    </row>
    <row r="1105" spans="1:9" s="70" customFormat="1" ht="23.45" customHeight="1" x14ac:dyDescent="0.2">
      <c r="A1105" s="80"/>
      <c r="B1105" s="80"/>
      <c r="C1105" s="82"/>
      <c r="D1105" s="82"/>
      <c r="E1105" s="342"/>
      <c r="F1105" s="83"/>
      <c r="G1105" s="83"/>
      <c r="H1105" s="83"/>
      <c r="I1105" s="83"/>
    </row>
    <row r="1106" spans="1:9" s="70" customFormat="1" ht="23.45" customHeight="1" x14ac:dyDescent="0.2">
      <c r="A1106" s="80"/>
      <c r="B1106" s="80"/>
      <c r="C1106" s="82"/>
      <c r="D1106" s="82"/>
      <c r="E1106" s="342"/>
      <c r="F1106" s="83"/>
      <c r="G1106" s="83"/>
      <c r="H1106" s="83"/>
      <c r="I1106" s="83"/>
    </row>
    <row r="1107" spans="1:9" s="70" customFormat="1" ht="23.45" customHeight="1" x14ac:dyDescent="0.2">
      <c r="A1107" s="80"/>
      <c r="B1107" s="80"/>
      <c r="C1107" s="82"/>
      <c r="D1107" s="82"/>
      <c r="E1107" s="342"/>
      <c r="F1107" s="83"/>
      <c r="G1107" s="83"/>
      <c r="H1107" s="83"/>
      <c r="I1107" s="83"/>
    </row>
    <row r="1108" spans="1:9" s="70" customFormat="1" ht="23.45" customHeight="1" x14ac:dyDescent="0.2">
      <c r="A1108" s="80"/>
      <c r="B1108" s="80"/>
      <c r="C1108" s="82"/>
      <c r="D1108" s="82"/>
      <c r="E1108" s="342"/>
      <c r="F1108" s="83"/>
      <c r="G1108" s="83"/>
      <c r="H1108" s="83"/>
      <c r="I1108" s="83"/>
    </row>
    <row r="1109" spans="1:9" s="70" customFormat="1" ht="23.45" customHeight="1" x14ac:dyDescent="0.2">
      <c r="A1109" s="80"/>
      <c r="B1109" s="80"/>
      <c r="C1109" s="82"/>
      <c r="D1109" s="82"/>
      <c r="E1109" s="342"/>
      <c r="F1109" s="83"/>
      <c r="G1109" s="83"/>
      <c r="H1109" s="83"/>
      <c r="I1109" s="83"/>
    </row>
    <row r="1110" spans="1:9" s="70" customFormat="1" ht="23.45" customHeight="1" x14ac:dyDescent="0.2">
      <c r="A1110" s="80"/>
      <c r="B1110" s="80"/>
      <c r="C1110" s="82"/>
      <c r="D1110" s="82"/>
      <c r="E1110" s="342"/>
      <c r="F1110" s="83"/>
      <c r="G1110" s="83"/>
      <c r="H1110" s="83"/>
      <c r="I1110" s="83"/>
    </row>
    <row r="1111" spans="1:9" s="70" customFormat="1" ht="23.45" customHeight="1" x14ac:dyDescent="0.2">
      <c r="A1111" s="80"/>
      <c r="B1111" s="80"/>
      <c r="C1111" s="82"/>
      <c r="D1111" s="82"/>
      <c r="E1111" s="342"/>
      <c r="F1111" s="83"/>
      <c r="G1111" s="83"/>
      <c r="H1111" s="83"/>
      <c r="I1111" s="83"/>
    </row>
    <row r="1112" spans="1:9" s="70" customFormat="1" ht="23.45" customHeight="1" x14ac:dyDescent="0.2">
      <c r="A1112" s="80"/>
      <c r="B1112" s="80"/>
      <c r="C1112" s="82"/>
      <c r="D1112" s="82"/>
      <c r="E1112" s="342"/>
      <c r="F1112" s="83"/>
      <c r="G1112" s="83"/>
      <c r="H1112" s="83"/>
      <c r="I1112" s="83"/>
    </row>
    <row r="1113" spans="1:9" s="70" customFormat="1" ht="23.45" customHeight="1" x14ac:dyDescent="0.2">
      <c r="A1113" s="80"/>
      <c r="B1113" s="80"/>
      <c r="C1113" s="82"/>
      <c r="D1113" s="82"/>
      <c r="E1113" s="342"/>
      <c r="F1113" s="83"/>
      <c r="G1113" s="83"/>
      <c r="H1113" s="83"/>
      <c r="I1113" s="83"/>
    </row>
    <row r="1114" spans="1:9" s="70" customFormat="1" ht="23.45" customHeight="1" x14ac:dyDescent="0.2">
      <c r="A1114" s="80"/>
      <c r="B1114" s="80"/>
      <c r="C1114" s="82"/>
      <c r="D1114" s="82"/>
      <c r="E1114" s="342"/>
      <c r="F1114" s="83"/>
      <c r="G1114" s="83"/>
      <c r="H1114" s="83"/>
      <c r="I1114" s="83"/>
    </row>
    <row r="1115" spans="1:9" s="70" customFormat="1" ht="23.45" customHeight="1" x14ac:dyDescent="0.2">
      <c r="A1115" s="80"/>
      <c r="B1115" s="80"/>
      <c r="C1115" s="82"/>
      <c r="D1115" s="82"/>
      <c r="E1115" s="342"/>
      <c r="F1115" s="83"/>
      <c r="G1115" s="83"/>
      <c r="H1115" s="83"/>
      <c r="I1115" s="83"/>
    </row>
    <row r="1116" spans="1:9" s="70" customFormat="1" ht="23.45" customHeight="1" x14ac:dyDescent="0.2">
      <c r="A1116" s="80"/>
      <c r="B1116" s="80"/>
      <c r="C1116" s="82"/>
      <c r="D1116" s="82"/>
      <c r="E1116" s="342"/>
      <c r="F1116" s="83"/>
      <c r="G1116" s="83"/>
      <c r="H1116" s="83"/>
      <c r="I1116" s="83"/>
    </row>
    <row r="1117" spans="1:9" s="70" customFormat="1" ht="23.45" customHeight="1" x14ac:dyDescent="0.2">
      <c r="A1117" s="80"/>
      <c r="B1117" s="80"/>
      <c r="C1117" s="82"/>
      <c r="D1117" s="82"/>
      <c r="E1117" s="342"/>
      <c r="F1117" s="83"/>
      <c r="G1117" s="83"/>
      <c r="H1117" s="83"/>
      <c r="I1117" s="83"/>
    </row>
    <row r="1118" spans="1:9" s="70" customFormat="1" ht="23.45" customHeight="1" x14ac:dyDescent="0.2">
      <c r="A1118" s="80"/>
      <c r="B1118" s="80"/>
      <c r="C1118" s="82"/>
      <c r="D1118" s="82"/>
      <c r="E1118" s="342"/>
      <c r="F1118" s="83"/>
      <c r="G1118" s="83"/>
      <c r="H1118" s="83"/>
      <c r="I1118" s="83"/>
    </row>
    <row r="1119" spans="1:9" s="70" customFormat="1" ht="23.45" customHeight="1" x14ac:dyDescent="0.2">
      <c r="A1119" s="80"/>
      <c r="B1119" s="80"/>
      <c r="C1119" s="82"/>
      <c r="D1119" s="82"/>
      <c r="E1119" s="342"/>
      <c r="F1119" s="83"/>
      <c r="G1119" s="83"/>
      <c r="H1119" s="83"/>
      <c r="I1119" s="83"/>
    </row>
    <row r="1120" spans="1:9" s="70" customFormat="1" ht="23.45" customHeight="1" x14ac:dyDescent="0.2">
      <c r="A1120" s="80"/>
      <c r="B1120" s="80"/>
      <c r="C1120" s="82"/>
      <c r="D1120" s="82"/>
      <c r="E1120" s="342"/>
      <c r="F1120" s="83"/>
      <c r="G1120" s="83"/>
      <c r="H1120" s="83"/>
      <c r="I1120" s="83"/>
    </row>
    <row r="1121" spans="1:9" s="70" customFormat="1" ht="23.45" customHeight="1" x14ac:dyDescent="0.2">
      <c r="A1121" s="80"/>
      <c r="B1121" s="80"/>
      <c r="C1121" s="82"/>
      <c r="D1121" s="82"/>
      <c r="E1121" s="342"/>
      <c r="F1121" s="83"/>
      <c r="G1121" s="83"/>
      <c r="H1121" s="83"/>
      <c r="I1121" s="83"/>
    </row>
    <row r="1122" spans="1:9" s="70" customFormat="1" ht="23.45" customHeight="1" x14ac:dyDescent="0.2">
      <c r="A1122" s="80"/>
      <c r="B1122" s="80"/>
      <c r="C1122" s="82"/>
      <c r="D1122" s="82"/>
      <c r="E1122" s="342"/>
      <c r="F1122" s="83"/>
      <c r="G1122" s="83"/>
      <c r="H1122" s="83"/>
      <c r="I1122" s="83"/>
    </row>
    <row r="1123" spans="1:9" s="70" customFormat="1" ht="23.45" customHeight="1" x14ac:dyDescent="0.2">
      <c r="A1123" s="80"/>
      <c r="B1123" s="80"/>
      <c r="C1123" s="82"/>
      <c r="D1123" s="82"/>
      <c r="E1123" s="342"/>
      <c r="F1123" s="83"/>
      <c r="G1123" s="83"/>
      <c r="H1123" s="83"/>
      <c r="I1123" s="83"/>
    </row>
    <row r="1124" spans="1:9" s="70" customFormat="1" ht="23.45" customHeight="1" x14ac:dyDescent="0.2">
      <c r="A1124" s="80"/>
      <c r="B1124" s="80"/>
      <c r="C1124" s="82"/>
      <c r="D1124" s="82"/>
      <c r="E1124" s="342"/>
      <c r="F1124" s="83"/>
      <c r="G1124" s="83"/>
      <c r="H1124" s="83"/>
      <c r="I1124" s="83"/>
    </row>
    <row r="1125" spans="1:9" s="70" customFormat="1" ht="23.45" customHeight="1" x14ac:dyDescent="0.2">
      <c r="A1125" s="80"/>
      <c r="B1125" s="80"/>
      <c r="C1125" s="82"/>
      <c r="D1125" s="82"/>
      <c r="E1125" s="342"/>
      <c r="F1125" s="83"/>
      <c r="G1125" s="83"/>
      <c r="H1125" s="83"/>
      <c r="I1125" s="83"/>
    </row>
    <row r="1126" spans="1:9" s="70" customFormat="1" ht="23.45" customHeight="1" x14ac:dyDescent="0.2">
      <c r="A1126" s="80"/>
      <c r="B1126" s="80"/>
      <c r="C1126" s="82"/>
      <c r="D1126" s="82"/>
      <c r="E1126" s="342"/>
      <c r="F1126" s="83"/>
      <c r="G1126" s="83"/>
      <c r="H1126" s="83"/>
      <c r="I1126" s="83"/>
    </row>
    <row r="1127" spans="1:9" s="70" customFormat="1" ht="23.45" customHeight="1" x14ac:dyDescent="0.2">
      <c r="A1127" s="80"/>
      <c r="B1127" s="80"/>
      <c r="C1127" s="82"/>
      <c r="D1127" s="82"/>
      <c r="E1127" s="342"/>
      <c r="F1127" s="83"/>
      <c r="G1127" s="83"/>
      <c r="H1127" s="83"/>
      <c r="I1127" s="83"/>
    </row>
    <row r="1128" spans="1:9" s="70" customFormat="1" ht="23.45" customHeight="1" x14ac:dyDescent="0.2">
      <c r="A1128" s="80"/>
      <c r="B1128" s="80"/>
      <c r="C1128" s="82"/>
      <c r="D1128" s="82"/>
      <c r="E1128" s="342"/>
      <c r="F1128" s="83"/>
      <c r="G1128" s="83"/>
      <c r="H1128" s="83"/>
      <c r="I1128" s="83"/>
    </row>
    <row r="1129" spans="1:9" s="70" customFormat="1" ht="23.45" customHeight="1" x14ac:dyDescent="0.2">
      <c r="A1129" s="80"/>
      <c r="B1129" s="80"/>
      <c r="C1129" s="82"/>
      <c r="D1129" s="82"/>
      <c r="E1129" s="342"/>
      <c r="F1129" s="83"/>
      <c r="G1129" s="83"/>
      <c r="H1129" s="83"/>
      <c r="I1129" s="83"/>
    </row>
    <row r="1130" spans="1:9" s="70" customFormat="1" ht="23.45" customHeight="1" x14ac:dyDescent="0.2">
      <c r="A1130" s="80"/>
      <c r="B1130" s="80"/>
      <c r="C1130" s="82"/>
      <c r="D1130" s="82"/>
      <c r="E1130" s="342"/>
      <c r="F1130" s="83"/>
      <c r="G1130" s="83"/>
      <c r="H1130" s="83"/>
      <c r="I1130" s="83"/>
    </row>
    <row r="1131" spans="1:9" s="70" customFormat="1" ht="23.45" customHeight="1" x14ac:dyDescent="0.2">
      <c r="A1131" s="80"/>
      <c r="B1131" s="80"/>
      <c r="C1131" s="82"/>
      <c r="D1131" s="82"/>
      <c r="E1131" s="342"/>
      <c r="F1131" s="83"/>
      <c r="G1131" s="83"/>
      <c r="H1131" s="83"/>
      <c r="I1131" s="83"/>
    </row>
    <row r="1132" spans="1:9" s="70" customFormat="1" ht="23.45" customHeight="1" x14ac:dyDescent="0.2">
      <c r="A1132" s="80"/>
      <c r="B1132" s="80"/>
      <c r="C1132" s="82"/>
      <c r="D1132" s="82"/>
      <c r="E1132" s="342"/>
      <c r="F1132" s="83"/>
      <c r="G1132" s="83"/>
      <c r="H1132" s="83"/>
      <c r="I1132" s="83"/>
    </row>
    <row r="1133" spans="1:9" s="70" customFormat="1" ht="23.45" customHeight="1" x14ac:dyDescent="0.2">
      <c r="A1133" s="80"/>
      <c r="B1133" s="80"/>
      <c r="C1133" s="82"/>
      <c r="D1133" s="82"/>
      <c r="E1133" s="342"/>
      <c r="F1133" s="83"/>
      <c r="G1133" s="83"/>
      <c r="H1133" s="83"/>
      <c r="I1133" s="83"/>
    </row>
    <row r="1134" spans="1:9" s="70" customFormat="1" ht="23.45" customHeight="1" x14ac:dyDescent="0.2">
      <c r="A1134" s="80"/>
      <c r="B1134" s="80"/>
      <c r="C1134" s="82"/>
      <c r="D1134" s="82"/>
      <c r="E1134" s="342"/>
      <c r="F1134" s="83"/>
      <c r="G1134" s="83"/>
      <c r="H1134" s="83"/>
      <c r="I1134" s="83"/>
    </row>
    <row r="1135" spans="1:9" s="70" customFormat="1" ht="23.45" customHeight="1" x14ac:dyDescent="0.2">
      <c r="A1135" s="80"/>
      <c r="B1135" s="80"/>
      <c r="C1135" s="82"/>
      <c r="D1135" s="82"/>
      <c r="E1135" s="342"/>
      <c r="F1135" s="83"/>
      <c r="G1135" s="83"/>
      <c r="H1135" s="83"/>
      <c r="I1135" s="83"/>
    </row>
    <row r="1136" spans="1:9" s="70" customFormat="1" ht="23.45" customHeight="1" x14ac:dyDescent="0.2">
      <c r="A1136" s="80"/>
      <c r="B1136" s="80"/>
      <c r="C1136" s="82"/>
      <c r="D1136" s="82"/>
      <c r="E1136" s="342"/>
      <c r="F1136" s="83"/>
      <c r="G1136" s="83"/>
      <c r="H1136" s="83"/>
      <c r="I1136" s="83"/>
    </row>
    <row r="1137" spans="1:9" s="70" customFormat="1" ht="23.45" customHeight="1" x14ac:dyDescent="0.2">
      <c r="A1137" s="80"/>
      <c r="B1137" s="80"/>
      <c r="C1137" s="82"/>
      <c r="D1137" s="82"/>
      <c r="E1137" s="342"/>
      <c r="F1137" s="83"/>
      <c r="G1137" s="83"/>
      <c r="H1137" s="83"/>
      <c r="I1137" s="83"/>
    </row>
    <row r="1138" spans="1:9" s="70" customFormat="1" ht="23.45" customHeight="1" x14ac:dyDescent="0.2">
      <c r="A1138" s="80"/>
      <c r="B1138" s="80"/>
      <c r="C1138" s="82"/>
      <c r="D1138" s="82"/>
      <c r="E1138" s="342"/>
      <c r="F1138" s="83"/>
      <c r="G1138" s="83"/>
      <c r="H1138" s="83"/>
      <c r="I1138" s="83"/>
    </row>
    <row r="1139" spans="1:9" s="70" customFormat="1" ht="23.45" customHeight="1" x14ac:dyDescent="0.2">
      <c r="A1139" s="80"/>
      <c r="B1139" s="80"/>
      <c r="C1139" s="82"/>
      <c r="D1139" s="82"/>
      <c r="E1139" s="342"/>
      <c r="F1139" s="83"/>
      <c r="G1139" s="83"/>
      <c r="H1139" s="83"/>
      <c r="I1139" s="83"/>
    </row>
    <row r="1140" spans="1:9" s="70" customFormat="1" ht="23.45" customHeight="1" x14ac:dyDescent="0.2">
      <c r="A1140" s="80"/>
      <c r="B1140" s="80"/>
      <c r="C1140" s="82"/>
      <c r="D1140" s="82"/>
      <c r="E1140" s="342"/>
      <c r="F1140" s="83"/>
      <c r="G1140" s="83"/>
      <c r="H1140" s="83"/>
      <c r="I1140" s="83"/>
    </row>
    <row r="1141" spans="1:9" s="70" customFormat="1" ht="23.45" customHeight="1" x14ac:dyDescent="0.2">
      <c r="A1141" s="80"/>
      <c r="B1141" s="80"/>
      <c r="C1141" s="82"/>
      <c r="D1141" s="82"/>
      <c r="E1141" s="342"/>
      <c r="F1141" s="83"/>
      <c r="G1141" s="83"/>
      <c r="H1141" s="83"/>
      <c r="I1141" s="83"/>
    </row>
    <row r="1142" spans="1:9" s="70" customFormat="1" ht="23.45" customHeight="1" x14ac:dyDescent="0.2">
      <c r="A1142" s="80"/>
      <c r="B1142" s="80"/>
      <c r="C1142" s="82"/>
      <c r="D1142" s="82"/>
      <c r="E1142" s="342"/>
      <c r="F1142" s="83"/>
      <c r="G1142" s="83"/>
      <c r="H1142" s="83"/>
      <c r="I1142" s="83"/>
    </row>
    <row r="1143" spans="1:9" s="70" customFormat="1" ht="23.45" customHeight="1" x14ac:dyDescent="0.2">
      <c r="A1143" s="80"/>
      <c r="B1143" s="80"/>
      <c r="C1143" s="82"/>
      <c r="D1143" s="82"/>
      <c r="E1143" s="342"/>
      <c r="F1143" s="83"/>
      <c r="G1143" s="83"/>
      <c r="H1143" s="83"/>
      <c r="I1143" s="83"/>
    </row>
    <row r="1144" spans="1:9" s="70" customFormat="1" ht="23.45" customHeight="1" x14ac:dyDescent="0.2">
      <c r="A1144" s="80"/>
      <c r="B1144" s="80"/>
      <c r="C1144" s="82"/>
      <c r="D1144" s="82"/>
      <c r="E1144" s="342"/>
      <c r="F1144" s="83"/>
      <c r="G1144" s="83"/>
      <c r="H1144" s="83"/>
      <c r="I1144" s="83"/>
    </row>
    <row r="1145" spans="1:9" s="70" customFormat="1" ht="23.45" customHeight="1" x14ac:dyDescent="0.2">
      <c r="A1145" s="80"/>
      <c r="B1145" s="80"/>
      <c r="C1145" s="82"/>
      <c r="D1145" s="82"/>
      <c r="E1145" s="342"/>
      <c r="F1145" s="83"/>
      <c r="G1145" s="83"/>
      <c r="H1145" s="83"/>
      <c r="I1145" s="83"/>
    </row>
    <row r="1146" spans="1:9" s="70" customFormat="1" ht="23.45" customHeight="1" x14ac:dyDescent="0.2">
      <c r="A1146" s="80"/>
      <c r="B1146" s="80"/>
      <c r="C1146" s="82"/>
      <c r="D1146" s="82"/>
      <c r="E1146" s="342"/>
      <c r="F1146" s="83"/>
      <c r="G1146" s="83"/>
      <c r="H1146" s="83"/>
      <c r="I1146" s="83"/>
    </row>
    <row r="1147" spans="1:9" s="70" customFormat="1" ht="23.45" customHeight="1" x14ac:dyDescent="0.2">
      <c r="A1147" s="80"/>
      <c r="B1147" s="80"/>
      <c r="C1147" s="82"/>
      <c r="D1147" s="82"/>
      <c r="E1147" s="342"/>
      <c r="F1147" s="83"/>
      <c r="G1147" s="83"/>
      <c r="H1147" s="83"/>
      <c r="I1147" s="83"/>
    </row>
    <row r="1148" spans="1:9" s="70" customFormat="1" ht="23.45" customHeight="1" x14ac:dyDescent="0.2">
      <c r="A1148" s="80"/>
      <c r="B1148" s="80"/>
      <c r="C1148" s="82"/>
      <c r="D1148" s="82"/>
      <c r="E1148" s="342"/>
      <c r="F1148" s="83"/>
      <c r="G1148" s="83"/>
      <c r="H1148" s="83"/>
      <c r="I1148" s="83"/>
    </row>
    <row r="1149" spans="1:9" s="70" customFormat="1" ht="23.45" customHeight="1" x14ac:dyDescent="0.2">
      <c r="A1149" s="80"/>
      <c r="B1149" s="80"/>
      <c r="C1149" s="82"/>
      <c r="D1149" s="82"/>
      <c r="E1149" s="342"/>
      <c r="F1149" s="83"/>
      <c r="G1149" s="83"/>
      <c r="H1149" s="83"/>
      <c r="I1149" s="83"/>
    </row>
    <row r="1150" spans="1:9" s="70" customFormat="1" ht="23.45" customHeight="1" x14ac:dyDescent="0.2">
      <c r="A1150" s="80"/>
      <c r="B1150" s="80"/>
      <c r="C1150" s="82"/>
      <c r="D1150" s="82"/>
      <c r="E1150" s="342"/>
      <c r="F1150" s="83"/>
      <c r="G1150" s="83"/>
      <c r="H1150" s="83"/>
      <c r="I1150" s="83"/>
    </row>
    <row r="1151" spans="1:9" s="70" customFormat="1" ht="23.45" customHeight="1" x14ac:dyDescent="0.2">
      <c r="A1151" s="80"/>
      <c r="B1151" s="80"/>
      <c r="C1151" s="82"/>
      <c r="D1151" s="82"/>
      <c r="E1151" s="342"/>
      <c r="F1151" s="83"/>
      <c r="G1151" s="83"/>
      <c r="H1151" s="83"/>
      <c r="I1151" s="83"/>
    </row>
    <row r="1152" spans="1:9" s="70" customFormat="1" ht="23.45" customHeight="1" x14ac:dyDescent="0.2">
      <c r="A1152" s="80"/>
      <c r="B1152" s="80"/>
      <c r="C1152" s="82"/>
      <c r="D1152" s="82"/>
      <c r="E1152" s="342"/>
      <c r="F1152" s="83"/>
      <c r="G1152" s="83"/>
      <c r="H1152" s="83"/>
      <c r="I1152" s="83"/>
    </row>
    <row r="1153" spans="1:9" s="70" customFormat="1" ht="23.45" customHeight="1" x14ac:dyDescent="0.2">
      <c r="A1153" s="80"/>
      <c r="B1153" s="80"/>
      <c r="C1153" s="82"/>
      <c r="D1153" s="82"/>
      <c r="E1153" s="342"/>
      <c r="F1153" s="83"/>
      <c r="G1153" s="83"/>
      <c r="H1153" s="83"/>
      <c r="I1153" s="83"/>
    </row>
    <row r="1154" spans="1:9" s="70" customFormat="1" ht="23.45" customHeight="1" x14ac:dyDescent="0.2">
      <c r="A1154" s="80"/>
      <c r="B1154" s="80"/>
      <c r="C1154" s="82"/>
      <c r="D1154" s="82"/>
      <c r="E1154" s="342"/>
      <c r="F1154" s="83"/>
      <c r="G1154" s="83"/>
      <c r="H1154" s="83"/>
      <c r="I1154" s="83"/>
    </row>
    <row r="1155" spans="1:9" s="70" customFormat="1" ht="23.45" customHeight="1" x14ac:dyDescent="0.2">
      <c r="A1155" s="80"/>
      <c r="B1155" s="80"/>
      <c r="C1155" s="82"/>
      <c r="D1155" s="82"/>
      <c r="E1155" s="342"/>
      <c r="F1155" s="83"/>
      <c r="G1155" s="83"/>
      <c r="H1155" s="83"/>
      <c r="I1155" s="83"/>
    </row>
    <row r="1156" spans="1:9" s="70" customFormat="1" ht="23.45" customHeight="1" x14ac:dyDescent="0.2">
      <c r="A1156" s="80"/>
      <c r="B1156" s="80"/>
      <c r="C1156" s="82"/>
      <c r="D1156" s="82"/>
      <c r="E1156" s="342"/>
      <c r="F1156" s="83"/>
      <c r="G1156" s="83"/>
      <c r="H1156" s="83"/>
      <c r="I1156" s="83"/>
    </row>
    <row r="1157" spans="1:9" s="70" customFormat="1" ht="23.45" customHeight="1" x14ac:dyDescent="0.2">
      <c r="A1157" s="80"/>
      <c r="B1157" s="80"/>
      <c r="C1157" s="82"/>
      <c r="D1157" s="82"/>
      <c r="E1157" s="342"/>
      <c r="F1157" s="83"/>
      <c r="G1157" s="83"/>
      <c r="H1157" s="83"/>
      <c r="I1157" s="83"/>
    </row>
    <row r="1158" spans="1:9" s="70" customFormat="1" ht="23.45" customHeight="1" x14ac:dyDescent="0.2">
      <c r="A1158" s="80"/>
      <c r="B1158" s="80"/>
      <c r="C1158" s="82"/>
      <c r="D1158" s="82"/>
      <c r="E1158" s="342"/>
      <c r="F1158" s="83"/>
      <c r="G1158" s="83"/>
      <c r="H1158" s="83"/>
      <c r="I1158" s="83"/>
    </row>
    <row r="1159" spans="1:9" s="70" customFormat="1" ht="23.45" customHeight="1" x14ac:dyDescent="0.2">
      <c r="A1159" s="80"/>
      <c r="B1159" s="80"/>
      <c r="C1159" s="82"/>
      <c r="D1159" s="82"/>
      <c r="E1159" s="342"/>
      <c r="F1159" s="83"/>
      <c r="G1159" s="83"/>
      <c r="H1159" s="83"/>
      <c r="I1159" s="83"/>
    </row>
    <row r="1160" spans="1:9" s="70" customFormat="1" ht="23.45" customHeight="1" x14ac:dyDescent="0.2">
      <c r="A1160" s="80"/>
      <c r="B1160" s="80"/>
      <c r="C1160" s="82"/>
      <c r="D1160" s="82"/>
      <c r="E1160" s="342"/>
      <c r="F1160" s="83"/>
      <c r="G1160" s="83"/>
      <c r="H1160" s="83"/>
      <c r="I1160" s="83"/>
    </row>
    <row r="1161" spans="1:9" s="70" customFormat="1" ht="23.45" customHeight="1" x14ac:dyDescent="0.2">
      <c r="A1161" s="80"/>
      <c r="B1161" s="80"/>
      <c r="C1161" s="82"/>
      <c r="D1161" s="82"/>
      <c r="E1161" s="342"/>
      <c r="F1161" s="83"/>
      <c r="G1161" s="83"/>
      <c r="H1161" s="83"/>
      <c r="I1161" s="83"/>
    </row>
    <row r="1162" spans="1:9" s="70" customFormat="1" ht="23.45" customHeight="1" x14ac:dyDescent="0.2">
      <c r="A1162" s="80"/>
      <c r="B1162" s="80"/>
      <c r="C1162" s="82"/>
      <c r="D1162" s="82"/>
      <c r="E1162" s="342"/>
      <c r="F1162" s="83"/>
      <c r="G1162" s="83"/>
      <c r="H1162" s="83"/>
      <c r="I1162" s="83"/>
    </row>
    <row r="1163" spans="1:9" s="70" customFormat="1" ht="23.45" customHeight="1" x14ac:dyDescent="0.2">
      <c r="A1163" s="80"/>
      <c r="B1163" s="80"/>
      <c r="C1163" s="82"/>
      <c r="D1163" s="82"/>
      <c r="E1163" s="342"/>
      <c r="F1163" s="83"/>
      <c r="G1163" s="83"/>
      <c r="H1163" s="83"/>
      <c r="I1163" s="83"/>
    </row>
    <row r="1164" spans="1:9" s="70" customFormat="1" ht="23.45" customHeight="1" x14ac:dyDescent="0.2">
      <c r="A1164" s="80"/>
      <c r="B1164" s="80"/>
      <c r="C1164" s="82"/>
      <c r="D1164" s="82"/>
      <c r="E1164" s="342"/>
      <c r="F1164" s="83"/>
      <c r="G1164" s="83"/>
      <c r="H1164" s="83"/>
      <c r="I1164" s="83"/>
    </row>
    <row r="1165" spans="1:9" s="70" customFormat="1" ht="23.45" customHeight="1" x14ac:dyDescent="0.2">
      <c r="A1165" s="80"/>
      <c r="B1165" s="80"/>
      <c r="C1165" s="82"/>
      <c r="D1165" s="82"/>
      <c r="E1165" s="342"/>
      <c r="F1165" s="83"/>
      <c r="G1165" s="83"/>
      <c r="H1165" s="83"/>
      <c r="I1165" s="83"/>
    </row>
    <row r="1166" spans="1:9" s="70" customFormat="1" ht="23.45" customHeight="1" x14ac:dyDescent="0.2">
      <c r="A1166" s="80"/>
      <c r="B1166" s="80"/>
      <c r="C1166" s="82"/>
      <c r="D1166" s="82"/>
      <c r="E1166" s="342"/>
      <c r="F1166" s="83"/>
      <c r="G1166" s="83"/>
      <c r="H1166" s="83"/>
      <c r="I1166" s="83"/>
    </row>
    <row r="1167" spans="1:9" s="70" customFormat="1" ht="23.45" customHeight="1" x14ac:dyDescent="0.2">
      <c r="A1167" s="80"/>
      <c r="B1167" s="80"/>
      <c r="C1167" s="82"/>
      <c r="D1167" s="82"/>
      <c r="E1167" s="342"/>
      <c r="F1167" s="83"/>
      <c r="G1167" s="83"/>
      <c r="H1167" s="83"/>
      <c r="I1167" s="83"/>
    </row>
    <row r="1168" spans="1:9" s="70" customFormat="1" ht="23.45" customHeight="1" x14ac:dyDescent="0.2">
      <c r="A1168" s="80"/>
      <c r="B1168" s="80"/>
      <c r="C1168" s="82"/>
      <c r="D1168" s="82"/>
      <c r="E1168" s="342"/>
      <c r="F1168" s="83"/>
      <c r="G1168" s="83"/>
      <c r="H1168" s="83"/>
      <c r="I1168" s="83"/>
    </row>
    <row r="1169" spans="1:9" s="70" customFormat="1" ht="23.45" customHeight="1" x14ac:dyDescent="0.2">
      <c r="A1169" s="80"/>
      <c r="B1169" s="80"/>
      <c r="C1169" s="82"/>
      <c r="D1169" s="82"/>
      <c r="E1169" s="342"/>
      <c r="F1169" s="83"/>
      <c r="G1169" s="83"/>
      <c r="H1169" s="83"/>
      <c r="I1169" s="83"/>
    </row>
    <row r="1170" spans="1:9" s="70" customFormat="1" ht="23.45" customHeight="1" x14ac:dyDescent="0.2">
      <c r="A1170" s="80"/>
      <c r="B1170" s="80"/>
      <c r="C1170" s="82"/>
      <c r="D1170" s="82"/>
      <c r="E1170" s="342"/>
      <c r="F1170" s="83"/>
      <c r="G1170" s="83"/>
      <c r="H1170" s="83"/>
      <c r="I1170" s="83"/>
    </row>
    <row r="1171" spans="1:9" s="70" customFormat="1" ht="23.45" customHeight="1" x14ac:dyDescent="0.2">
      <c r="A1171" s="80"/>
      <c r="B1171" s="80"/>
      <c r="C1171" s="82"/>
      <c r="D1171" s="82"/>
      <c r="E1171" s="342"/>
      <c r="F1171" s="83"/>
      <c r="G1171" s="83"/>
      <c r="H1171" s="83"/>
      <c r="I1171" s="83"/>
    </row>
    <row r="1172" spans="1:9" s="70" customFormat="1" ht="23.45" customHeight="1" x14ac:dyDescent="0.2">
      <c r="A1172" s="80"/>
      <c r="B1172" s="80"/>
      <c r="C1172" s="82"/>
      <c r="D1172" s="82"/>
      <c r="E1172" s="342"/>
      <c r="F1172" s="83"/>
      <c r="G1172" s="83"/>
      <c r="H1172" s="83"/>
      <c r="I1172" s="83"/>
    </row>
    <row r="1173" spans="1:9" s="70" customFormat="1" ht="23.45" customHeight="1" x14ac:dyDescent="0.2">
      <c r="A1173" s="80"/>
      <c r="B1173" s="80"/>
      <c r="C1173" s="82"/>
      <c r="D1173" s="82"/>
      <c r="E1173" s="342"/>
      <c r="F1173" s="83"/>
      <c r="G1173" s="83"/>
      <c r="H1173" s="83"/>
      <c r="I1173" s="83"/>
    </row>
    <row r="1174" spans="1:9" s="70" customFormat="1" ht="23.45" customHeight="1" x14ac:dyDescent="0.2">
      <c r="A1174" s="80"/>
      <c r="B1174" s="80"/>
      <c r="C1174" s="82"/>
      <c r="D1174" s="82"/>
      <c r="E1174" s="342"/>
      <c r="F1174" s="83"/>
      <c r="G1174" s="83"/>
      <c r="H1174" s="83"/>
      <c r="I1174" s="83"/>
    </row>
    <row r="1175" spans="1:9" s="70" customFormat="1" ht="23.45" customHeight="1" x14ac:dyDescent="0.2">
      <c r="A1175" s="80"/>
      <c r="B1175" s="80"/>
      <c r="C1175" s="82"/>
      <c r="D1175" s="82"/>
      <c r="E1175" s="342"/>
      <c r="F1175" s="83"/>
      <c r="G1175" s="83"/>
      <c r="H1175" s="83"/>
      <c r="I1175" s="83"/>
    </row>
    <row r="1176" spans="1:9" s="70" customFormat="1" ht="23.45" customHeight="1" x14ac:dyDescent="0.2">
      <c r="A1176" s="80"/>
      <c r="B1176" s="80"/>
      <c r="C1176" s="82"/>
      <c r="D1176" s="82"/>
      <c r="E1176" s="342"/>
      <c r="F1176" s="83"/>
      <c r="G1176" s="83"/>
      <c r="H1176" s="83"/>
      <c r="I1176" s="83"/>
    </row>
    <row r="1177" spans="1:9" s="70" customFormat="1" ht="23.45" customHeight="1" x14ac:dyDescent="0.2">
      <c r="A1177" s="80"/>
      <c r="B1177" s="80"/>
      <c r="C1177" s="82"/>
      <c r="D1177" s="82"/>
      <c r="E1177" s="342"/>
      <c r="F1177" s="83"/>
      <c r="G1177" s="83"/>
      <c r="H1177" s="83"/>
      <c r="I1177" s="83"/>
    </row>
    <row r="1178" spans="1:9" s="70" customFormat="1" ht="23.45" customHeight="1" x14ac:dyDescent="0.2">
      <c r="A1178" s="80"/>
      <c r="B1178" s="80"/>
      <c r="C1178" s="82"/>
      <c r="D1178" s="82"/>
      <c r="E1178" s="342"/>
      <c r="F1178" s="83"/>
      <c r="G1178" s="83"/>
      <c r="H1178" s="83"/>
      <c r="I1178" s="83"/>
    </row>
    <row r="1179" spans="1:9" s="70" customFormat="1" ht="23.45" customHeight="1" x14ac:dyDescent="0.2">
      <c r="A1179" s="80"/>
      <c r="B1179" s="80"/>
      <c r="C1179" s="82"/>
      <c r="D1179" s="82"/>
      <c r="E1179" s="342"/>
      <c r="F1179" s="83"/>
      <c r="G1179" s="83"/>
      <c r="H1179" s="83"/>
      <c r="I1179" s="83"/>
    </row>
    <row r="1180" spans="1:9" s="70" customFormat="1" ht="23.45" customHeight="1" x14ac:dyDescent="0.2">
      <c r="A1180" s="80"/>
      <c r="B1180" s="80"/>
      <c r="C1180" s="82"/>
      <c r="D1180" s="82"/>
      <c r="E1180" s="342"/>
      <c r="F1180" s="83"/>
      <c r="G1180" s="83"/>
      <c r="H1180" s="83"/>
      <c r="I1180" s="83"/>
    </row>
    <row r="1181" spans="1:9" s="70" customFormat="1" ht="23.45" customHeight="1" x14ac:dyDescent="0.2">
      <c r="A1181" s="80"/>
      <c r="B1181" s="80"/>
      <c r="C1181" s="82"/>
      <c r="D1181" s="82"/>
      <c r="E1181" s="342"/>
      <c r="F1181" s="83"/>
      <c r="G1181" s="83"/>
      <c r="H1181" s="83"/>
      <c r="I1181" s="83"/>
    </row>
    <row r="1182" spans="1:9" s="70" customFormat="1" ht="23.45" customHeight="1" x14ac:dyDescent="0.2">
      <c r="A1182" s="80"/>
      <c r="B1182" s="80"/>
      <c r="C1182" s="82"/>
      <c r="D1182" s="82"/>
      <c r="E1182" s="342"/>
      <c r="F1182" s="83"/>
      <c r="G1182" s="83"/>
      <c r="H1182" s="83"/>
      <c r="I1182" s="83"/>
    </row>
    <row r="1183" spans="1:9" s="70" customFormat="1" ht="23.45" customHeight="1" x14ac:dyDescent="0.2">
      <c r="A1183" s="80"/>
      <c r="B1183" s="80"/>
      <c r="C1183" s="82"/>
      <c r="D1183" s="82"/>
      <c r="E1183" s="342"/>
      <c r="F1183" s="83"/>
      <c r="G1183" s="83"/>
      <c r="H1183" s="83"/>
      <c r="I1183" s="83"/>
    </row>
    <row r="1184" spans="1:9" s="70" customFormat="1" ht="23.45" customHeight="1" x14ac:dyDescent="0.2">
      <c r="A1184" s="80"/>
      <c r="B1184" s="80"/>
      <c r="C1184" s="82"/>
      <c r="D1184" s="82"/>
      <c r="E1184" s="342"/>
      <c r="F1184" s="83"/>
      <c r="G1184" s="83"/>
      <c r="H1184" s="83"/>
      <c r="I1184" s="83"/>
    </row>
    <row r="1185" spans="1:9" s="70" customFormat="1" ht="23.45" customHeight="1" x14ac:dyDescent="0.2">
      <c r="A1185" s="80"/>
      <c r="B1185" s="80"/>
      <c r="C1185" s="82"/>
      <c r="D1185" s="82"/>
      <c r="E1185" s="342"/>
      <c r="F1185" s="83"/>
      <c r="G1185" s="83"/>
      <c r="H1185" s="83"/>
      <c r="I1185" s="83"/>
    </row>
    <row r="1186" spans="1:9" s="70" customFormat="1" ht="23.45" customHeight="1" x14ac:dyDescent="0.2">
      <c r="A1186" s="80"/>
      <c r="B1186" s="80"/>
      <c r="C1186" s="82"/>
      <c r="D1186" s="82"/>
      <c r="E1186" s="342"/>
      <c r="F1186" s="83"/>
      <c r="G1186" s="83"/>
      <c r="H1186" s="83"/>
      <c r="I1186" s="83"/>
    </row>
    <row r="1187" spans="1:9" s="70" customFormat="1" ht="23.45" customHeight="1" x14ac:dyDescent="0.2">
      <c r="A1187" s="80"/>
      <c r="B1187" s="80"/>
      <c r="C1187" s="82"/>
      <c r="D1187" s="82"/>
      <c r="E1187" s="342"/>
      <c r="F1187" s="83"/>
      <c r="G1187" s="83"/>
      <c r="H1187" s="83"/>
      <c r="I1187" s="83"/>
    </row>
    <row r="1188" spans="1:9" s="70" customFormat="1" ht="23.45" customHeight="1" x14ac:dyDescent="0.2">
      <c r="A1188" s="80"/>
      <c r="B1188" s="80"/>
      <c r="C1188" s="82"/>
      <c r="D1188" s="82"/>
      <c r="E1188" s="342"/>
      <c r="F1188" s="83"/>
      <c r="G1188" s="83"/>
      <c r="H1188" s="83"/>
      <c r="I1188" s="83"/>
    </row>
    <row r="1189" spans="1:9" s="70" customFormat="1" ht="23.45" customHeight="1" x14ac:dyDescent="0.2">
      <c r="A1189" s="80"/>
      <c r="B1189" s="80"/>
      <c r="C1189" s="82"/>
      <c r="D1189" s="82"/>
      <c r="E1189" s="342"/>
      <c r="F1189" s="83"/>
      <c r="G1189" s="83"/>
      <c r="H1189" s="83"/>
      <c r="I1189" s="83"/>
    </row>
    <row r="1190" spans="1:9" s="70" customFormat="1" ht="23.45" customHeight="1" x14ac:dyDescent="0.2">
      <c r="A1190" s="80"/>
      <c r="B1190" s="80"/>
      <c r="C1190" s="82"/>
      <c r="D1190" s="82"/>
      <c r="E1190" s="342"/>
      <c r="F1190" s="83"/>
      <c r="G1190" s="83"/>
      <c r="H1190" s="83"/>
      <c r="I1190" s="83"/>
    </row>
    <row r="1191" spans="1:9" s="70" customFormat="1" ht="23.45" customHeight="1" x14ac:dyDescent="0.2">
      <c r="A1191" s="80"/>
      <c r="B1191" s="80"/>
      <c r="C1191" s="82"/>
      <c r="D1191" s="82"/>
      <c r="E1191" s="342"/>
      <c r="F1191" s="83"/>
      <c r="G1191" s="83"/>
      <c r="H1191" s="83"/>
      <c r="I1191" s="83"/>
    </row>
    <row r="1192" spans="1:9" s="70" customFormat="1" ht="23.45" customHeight="1" x14ac:dyDescent="0.2">
      <c r="A1192" s="80"/>
      <c r="B1192" s="80"/>
      <c r="C1192" s="82"/>
      <c r="D1192" s="82"/>
      <c r="E1192" s="342"/>
      <c r="F1192" s="83"/>
      <c r="G1192" s="83"/>
      <c r="H1192" s="83"/>
      <c r="I1192" s="83"/>
    </row>
    <row r="1193" spans="1:9" s="70" customFormat="1" ht="23.45" customHeight="1" x14ac:dyDescent="0.2">
      <c r="A1193" s="80"/>
      <c r="B1193" s="80"/>
      <c r="C1193" s="82"/>
      <c r="D1193" s="82"/>
      <c r="E1193" s="342"/>
      <c r="F1193" s="83"/>
      <c r="G1193" s="83"/>
      <c r="H1193" s="83"/>
      <c r="I1193" s="83"/>
    </row>
    <row r="1194" spans="1:9" s="70" customFormat="1" ht="23.45" customHeight="1" x14ac:dyDescent="0.2">
      <c r="A1194" s="80"/>
      <c r="B1194" s="80"/>
      <c r="C1194" s="82"/>
      <c r="D1194" s="82"/>
      <c r="E1194" s="342"/>
      <c r="F1194" s="83"/>
      <c r="G1194" s="83"/>
      <c r="H1194" s="83"/>
      <c r="I1194" s="83"/>
    </row>
    <row r="1195" spans="1:9" s="70" customFormat="1" ht="23.45" customHeight="1" x14ac:dyDescent="0.2">
      <c r="A1195" s="80"/>
      <c r="B1195" s="80"/>
      <c r="C1195" s="82"/>
      <c r="D1195" s="82"/>
      <c r="E1195" s="342"/>
      <c r="F1195" s="83"/>
      <c r="G1195" s="83"/>
      <c r="H1195" s="83"/>
      <c r="I1195" s="83"/>
    </row>
    <row r="1196" spans="1:9" s="70" customFormat="1" ht="23.45" customHeight="1" x14ac:dyDescent="0.2">
      <c r="A1196" s="80"/>
      <c r="B1196" s="80"/>
      <c r="C1196" s="82"/>
      <c r="D1196" s="82"/>
      <c r="E1196" s="342"/>
      <c r="F1196" s="83"/>
      <c r="G1196" s="83"/>
      <c r="H1196" s="83"/>
      <c r="I1196" s="83"/>
    </row>
    <row r="1197" spans="1:9" s="70" customFormat="1" ht="23.45" customHeight="1" x14ac:dyDescent="0.2">
      <c r="A1197" s="80"/>
      <c r="B1197" s="80"/>
      <c r="C1197" s="82"/>
      <c r="D1197" s="82"/>
      <c r="E1197" s="342"/>
      <c r="F1197" s="83"/>
      <c r="G1197" s="83"/>
      <c r="H1197" s="83"/>
      <c r="I1197" s="83"/>
    </row>
    <row r="1198" spans="1:9" s="70" customFormat="1" ht="23.45" customHeight="1" x14ac:dyDescent="0.2">
      <c r="A1198" s="80"/>
      <c r="B1198" s="80"/>
      <c r="C1198" s="82"/>
      <c r="D1198" s="82"/>
      <c r="E1198" s="342"/>
      <c r="F1198" s="83"/>
      <c r="G1198" s="83"/>
      <c r="H1198" s="83"/>
      <c r="I1198" s="83"/>
    </row>
    <row r="1199" spans="1:9" s="70" customFormat="1" ht="23.45" customHeight="1" x14ac:dyDescent="0.2">
      <c r="A1199" s="80"/>
      <c r="B1199" s="80"/>
      <c r="C1199" s="82"/>
      <c r="D1199" s="82"/>
      <c r="E1199" s="342"/>
      <c r="F1199" s="83"/>
      <c r="G1199" s="83"/>
      <c r="H1199" s="83"/>
      <c r="I1199" s="83"/>
    </row>
    <row r="1200" spans="1:9" s="70" customFormat="1" ht="23.45" customHeight="1" x14ac:dyDescent="0.2">
      <c r="A1200" s="80"/>
      <c r="B1200" s="80"/>
      <c r="C1200" s="82"/>
      <c r="D1200" s="82"/>
      <c r="E1200" s="342"/>
      <c r="F1200" s="83"/>
      <c r="G1200" s="83"/>
      <c r="H1200" s="83"/>
      <c r="I1200" s="83"/>
    </row>
    <row r="1201" spans="1:9" s="70" customFormat="1" ht="23.45" customHeight="1" x14ac:dyDescent="0.2">
      <c r="A1201" s="80"/>
      <c r="B1201" s="80"/>
      <c r="C1201" s="82"/>
      <c r="D1201" s="82"/>
      <c r="E1201" s="342"/>
      <c r="F1201" s="83"/>
      <c r="G1201" s="83"/>
      <c r="H1201" s="83"/>
      <c r="I1201" s="83"/>
    </row>
    <row r="1202" spans="1:9" s="70" customFormat="1" ht="23.45" customHeight="1" x14ac:dyDescent="0.2">
      <c r="A1202" s="80"/>
      <c r="B1202" s="80"/>
      <c r="C1202" s="82"/>
      <c r="D1202" s="82"/>
      <c r="E1202" s="342"/>
      <c r="F1202" s="83"/>
      <c r="G1202" s="83"/>
      <c r="H1202" s="83"/>
      <c r="I1202" s="83"/>
    </row>
    <row r="1203" spans="1:9" s="70" customFormat="1" ht="23.45" customHeight="1" x14ac:dyDescent="0.2">
      <c r="A1203" s="80"/>
      <c r="B1203" s="80"/>
      <c r="C1203" s="82"/>
      <c r="D1203" s="82"/>
      <c r="E1203" s="342"/>
      <c r="F1203" s="83"/>
      <c r="G1203" s="83"/>
      <c r="H1203" s="83"/>
      <c r="I1203" s="83"/>
    </row>
    <row r="1204" spans="1:9" s="70" customFormat="1" ht="23.45" customHeight="1" x14ac:dyDescent="0.2">
      <c r="A1204" s="80"/>
      <c r="B1204" s="80"/>
      <c r="C1204" s="82"/>
      <c r="D1204" s="82"/>
      <c r="E1204" s="342"/>
      <c r="F1204" s="83"/>
      <c r="G1204" s="83"/>
      <c r="H1204" s="83"/>
      <c r="I1204" s="83"/>
    </row>
    <row r="1205" spans="1:9" s="70" customFormat="1" ht="23.45" customHeight="1" x14ac:dyDescent="0.2">
      <c r="A1205" s="80"/>
      <c r="B1205" s="80"/>
      <c r="C1205" s="82"/>
      <c r="D1205" s="82"/>
      <c r="E1205" s="342"/>
      <c r="F1205" s="83"/>
      <c r="G1205" s="83"/>
      <c r="H1205" s="83"/>
      <c r="I1205" s="83"/>
    </row>
    <row r="1206" spans="1:9" s="70" customFormat="1" ht="23.45" customHeight="1" x14ac:dyDescent="0.2">
      <c r="A1206" s="80"/>
      <c r="B1206" s="80"/>
      <c r="C1206" s="82"/>
      <c r="D1206" s="82"/>
      <c r="E1206" s="342"/>
      <c r="F1206" s="83"/>
      <c r="G1206" s="83"/>
      <c r="H1206" s="83"/>
      <c r="I1206" s="83"/>
    </row>
    <row r="1207" spans="1:9" s="70" customFormat="1" ht="23.45" customHeight="1" x14ac:dyDescent="0.2">
      <c r="A1207" s="80"/>
      <c r="B1207" s="80"/>
      <c r="C1207" s="82"/>
      <c r="D1207" s="82"/>
      <c r="E1207" s="342"/>
      <c r="F1207" s="83"/>
      <c r="G1207" s="83"/>
      <c r="H1207" s="83"/>
      <c r="I1207" s="83"/>
    </row>
    <row r="1208" spans="1:9" s="70" customFormat="1" ht="23.45" customHeight="1" x14ac:dyDescent="0.2">
      <c r="A1208" s="80"/>
      <c r="B1208" s="80"/>
      <c r="C1208" s="82"/>
      <c r="D1208" s="82"/>
      <c r="E1208" s="342"/>
      <c r="F1208" s="83"/>
      <c r="G1208" s="83"/>
      <c r="H1208" s="83"/>
      <c r="I1208" s="83"/>
    </row>
    <row r="1209" spans="1:9" s="70" customFormat="1" ht="23.45" customHeight="1" x14ac:dyDescent="0.2">
      <c r="A1209" s="80"/>
      <c r="B1209" s="80"/>
      <c r="C1209" s="82"/>
      <c r="D1209" s="82"/>
      <c r="E1209" s="342"/>
      <c r="F1209" s="83"/>
      <c r="G1209" s="83"/>
      <c r="H1209" s="83"/>
      <c r="I1209" s="83"/>
    </row>
    <row r="1210" spans="1:9" s="70" customFormat="1" ht="23.45" customHeight="1" x14ac:dyDescent="0.2">
      <c r="A1210" s="80"/>
      <c r="B1210" s="80"/>
      <c r="C1210" s="82"/>
      <c r="D1210" s="82"/>
      <c r="E1210" s="342"/>
      <c r="F1210" s="83"/>
      <c r="G1210" s="83"/>
      <c r="H1210" s="83"/>
      <c r="I1210" s="83"/>
    </row>
    <row r="1211" spans="1:9" s="70" customFormat="1" ht="23.45" customHeight="1" x14ac:dyDescent="0.2">
      <c r="A1211" s="80"/>
      <c r="B1211" s="80"/>
      <c r="C1211" s="82"/>
      <c r="D1211" s="82"/>
      <c r="E1211" s="342"/>
      <c r="F1211" s="83"/>
      <c r="G1211" s="83"/>
      <c r="H1211" s="83"/>
      <c r="I1211" s="83"/>
    </row>
    <row r="1212" spans="1:9" s="70" customFormat="1" ht="23.45" customHeight="1" x14ac:dyDescent="0.2">
      <c r="A1212" s="80"/>
      <c r="B1212" s="80"/>
      <c r="C1212" s="82"/>
      <c r="D1212" s="82"/>
      <c r="E1212" s="342"/>
      <c r="F1212" s="83"/>
      <c r="G1212" s="83"/>
      <c r="H1212" s="83"/>
      <c r="I1212" s="83"/>
    </row>
    <row r="1213" spans="1:9" s="70" customFormat="1" ht="23.45" customHeight="1" x14ac:dyDescent="0.2">
      <c r="A1213" s="80"/>
      <c r="B1213" s="80"/>
      <c r="C1213" s="82"/>
      <c r="D1213" s="82"/>
      <c r="E1213" s="342"/>
      <c r="F1213" s="83"/>
      <c r="G1213" s="83"/>
      <c r="H1213" s="83"/>
      <c r="I1213" s="83"/>
    </row>
    <row r="1214" spans="1:9" s="70" customFormat="1" ht="23.45" customHeight="1" x14ac:dyDescent="0.2">
      <c r="A1214" s="80"/>
      <c r="B1214" s="80"/>
      <c r="C1214" s="82"/>
      <c r="D1214" s="82"/>
      <c r="E1214" s="342"/>
      <c r="F1214" s="83"/>
      <c r="G1214" s="83"/>
      <c r="H1214" s="83"/>
      <c r="I1214" s="83"/>
    </row>
    <row r="1215" spans="1:9" s="70" customFormat="1" ht="23.45" customHeight="1" x14ac:dyDescent="0.2">
      <c r="A1215" s="80"/>
      <c r="B1215" s="80"/>
      <c r="C1215" s="82"/>
      <c r="D1215" s="82"/>
      <c r="E1215" s="342"/>
      <c r="F1215" s="83"/>
      <c r="G1215" s="83"/>
      <c r="H1215" s="83"/>
      <c r="I1215" s="83"/>
    </row>
    <row r="1216" spans="1:9" s="70" customFormat="1" ht="23.45" customHeight="1" x14ac:dyDescent="0.2">
      <c r="A1216" s="80"/>
      <c r="B1216" s="80"/>
      <c r="C1216" s="82"/>
      <c r="D1216" s="82"/>
      <c r="E1216" s="342"/>
      <c r="F1216" s="83"/>
      <c r="G1216" s="83"/>
      <c r="H1216" s="83"/>
      <c r="I1216" s="83"/>
    </row>
    <row r="1217" spans="1:9" s="70" customFormat="1" ht="23.45" customHeight="1" x14ac:dyDescent="0.2">
      <c r="A1217" s="80"/>
      <c r="B1217" s="80"/>
      <c r="C1217" s="82"/>
      <c r="D1217" s="82"/>
      <c r="E1217" s="342"/>
      <c r="F1217" s="83"/>
      <c r="G1217" s="83"/>
      <c r="H1217" s="83"/>
      <c r="I1217" s="83"/>
    </row>
    <row r="1218" spans="1:9" s="70" customFormat="1" ht="23.45" customHeight="1" x14ac:dyDescent="0.2">
      <c r="A1218" s="80"/>
      <c r="B1218" s="80"/>
      <c r="C1218" s="82"/>
      <c r="D1218" s="82"/>
      <c r="E1218" s="342"/>
      <c r="F1218" s="83"/>
      <c r="G1218" s="83"/>
      <c r="H1218" s="83"/>
      <c r="I1218" s="83"/>
    </row>
    <row r="1219" spans="1:9" s="70" customFormat="1" ht="23.45" customHeight="1" x14ac:dyDescent="0.2">
      <c r="A1219" s="80"/>
      <c r="B1219" s="80"/>
      <c r="C1219" s="82"/>
      <c r="D1219" s="82"/>
      <c r="E1219" s="342"/>
      <c r="F1219" s="83"/>
      <c r="G1219" s="83"/>
      <c r="H1219" s="83"/>
      <c r="I1219" s="83"/>
    </row>
    <row r="1220" spans="1:9" s="70" customFormat="1" ht="23.45" customHeight="1" x14ac:dyDescent="0.2">
      <c r="A1220" s="80"/>
      <c r="B1220" s="80"/>
      <c r="C1220" s="82"/>
      <c r="D1220" s="82"/>
      <c r="E1220" s="342"/>
      <c r="F1220" s="83"/>
      <c r="G1220" s="83"/>
      <c r="H1220" s="83"/>
      <c r="I1220" s="83"/>
    </row>
    <row r="1221" spans="1:9" s="70" customFormat="1" ht="23.45" customHeight="1" x14ac:dyDescent="0.2">
      <c r="A1221" s="80"/>
      <c r="B1221" s="80"/>
      <c r="C1221" s="82"/>
      <c r="D1221" s="82"/>
      <c r="E1221" s="342"/>
      <c r="F1221" s="83"/>
      <c r="G1221" s="83"/>
      <c r="H1221" s="83"/>
      <c r="I1221" s="83"/>
    </row>
    <row r="1222" spans="1:9" s="70" customFormat="1" ht="23.45" customHeight="1" x14ac:dyDescent="0.2">
      <c r="A1222" s="80"/>
      <c r="B1222" s="80"/>
      <c r="C1222" s="82"/>
      <c r="D1222" s="82"/>
      <c r="E1222" s="342"/>
      <c r="F1222" s="83"/>
      <c r="G1222" s="83"/>
      <c r="H1222" s="83"/>
      <c r="I1222" s="83"/>
    </row>
    <row r="1223" spans="1:9" s="70" customFormat="1" ht="23.45" customHeight="1" x14ac:dyDescent="0.2">
      <c r="A1223" s="80"/>
      <c r="B1223" s="80"/>
      <c r="C1223" s="82"/>
      <c r="D1223" s="82"/>
      <c r="E1223" s="342"/>
      <c r="F1223" s="83"/>
      <c r="G1223" s="83"/>
      <c r="H1223" s="83"/>
      <c r="I1223" s="83"/>
    </row>
    <row r="1224" spans="1:9" s="70" customFormat="1" ht="23.45" customHeight="1" x14ac:dyDescent="0.2">
      <c r="A1224" s="80"/>
      <c r="B1224" s="80"/>
      <c r="C1224" s="82"/>
      <c r="D1224" s="82"/>
      <c r="E1224" s="342"/>
      <c r="F1224" s="83"/>
      <c r="G1224" s="83"/>
      <c r="H1224" s="83"/>
      <c r="I1224" s="83"/>
    </row>
    <row r="1225" spans="1:9" s="70" customFormat="1" ht="23.45" customHeight="1" x14ac:dyDescent="0.2">
      <c r="A1225" s="80"/>
      <c r="B1225" s="80"/>
      <c r="C1225" s="82"/>
      <c r="D1225" s="82"/>
      <c r="E1225" s="342"/>
      <c r="F1225" s="83"/>
      <c r="G1225" s="83"/>
      <c r="H1225" s="83"/>
      <c r="I1225" s="83"/>
    </row>
    <row r="1226" spans="1:9" s="70" customFormat="1" ht="23.45" customHeight="1" x14ac:dyDescent="0.2">
      <c r="A1226" s="80"/>
      <c r="B1226" s="80"/>
      <c r="C1226" s="82"/>
      <c r="D1226" s="82"/>
      <c r="E1226" s="342"/>
      <c r="F1226" s="83"/>
      <c r="G1226" s="83"/>
      <c r="H1226" s="83"/>
      <c r="I1226" s="83"/>
    </row>
    <row r="1227" spans="1:9" s="70" customFormat="1" ht="23.45" customHeight="1" x14ac:dyDescent="0.2">
      <c r="A1227" s="80"/>
      <c r="B1227" s="80"/>
      <c r="C1227" s="82"/>
      <c r="D1227" s="82"/>
      <c r="E1227" s="342"/>
      <c r="F1227" s="83"/>
      <c r="G1227" s="83"/>
      <c r="H1227" s="83"/>
      <c r="I1227" s="83"/>
    </row>
    <row r="1228" spans="1:9" s="70" customFormat="1" ht="23.45" customHeight="1" x14ac:dyDescent="0.2">
      <c r="A1228" s="80"/>
      <c r="B1228" s="80"/>
      <c r="C1228" s="82"/>
      <c r="D1228" s="82"/>
      <c r="E1228" s="342"/>
      <c r="F1228" s="83"/>
      <c r="G1228" s="83"/>
      <c r="H1228" s="83"/>
      <c r="I1228" s="83"/>
    </row>
    <row r="1229" spans="1:9" s="70" customFormat="1" ht="23.45" customHeight="1" x14ac:dyDescent="0.2">
      <c r="A1229" s="80"/>
      <c r="B1229" s="80"/>
      <c r="C1229" s="82"/>
      <c r="D1229" s="82"/>
      <c r="E1229" s="342"/>
      <c r="F1229" s="83"/>
      <c r="G1229" s="83"/>
      <c r="H1229" s="83"/>
      <c r="I1229" s="83"/>
    </row>
    <row r="1230" spans="1:9" s="70" customFormat="1" ht="23.45" customHeight="1" x14ac:dyDescent="0.2">
      <c r="A1230" s="80"/>
      <c r="B1230" s="80"/>
      <c r="C1230" s="82"/>
      <c r="D1230" s="82"/>
      <c r="E1230" s="342"/>
      <c r="F1230" s="83"/>
      <c r="G1230" s="83"/>
      <c r="H1230" s="83"/>
      <c r="I1230" s="83"/>
    </row>
    <row r="1231" spans="1:9" s="70" customFormat="1" ht="23.45" customHeight="1" x14ac:dyDescent="0.2">
      <c r="A1231" s="80"/>
      <c r="B1231" s="80"/>
      <c r="C1231" s="82"/>
      <c r="D1231" s="82"/>
      <c r="E1231" s="342"/>
      <c r="F1231" s="83"/>
      <c r="G1231" s="83"/>
      <c r="H1231" s="83"/>
      <c r="I1231" s="83"/>
    </row>
    <row r="1232" spans="1:9" s="70" customFormat="1" ht="23.45" customHeight="1" x14ac:dyDescent="0.2">
      <c r="A1232" s="80"/>
      <c r="B1232" s="80"/>
      <c r="C1232" s="82"/>
      <c r="D1232" s="82"/>
      <c r="E1232" s="342"/>
      <c r="F1232" s="83"/>
      <c r="G1232" s="83"/>
      <c r="H1232" s="83"/>
      <c r="I1232" s="83"/>
    </row>
    <row r="1233" spans="1:9" s="70" customFormat="1" ht="23.45" customHeight="1" x14ac:dyDescent="0.2">
      <c r="A1233" s="80"/>
      <c r="B1233" s="80"/>
      <c r="C1233" s="82"/>
      <c r="D1233" s="82"/>
      <c r="E1233" s="342"/>
      <c r="F1233" s="83"/>
      <c r="G1233" s="83"/>
      <c r="H1233" s="83"/>
      <c r="I1233" s="83"/>
    </row>
    <row r="1234" spans="1:9" s="70" customFormat="1" ht="23.45" customHeight="1" x14ac:dyDescent="0.2">
      <c r="A1234" s="80"/>
      <c r="B1234" s="80"/>
      <c r="C1234" s="82"/>
      <c r="D1234" s="82"/>
      <c r="E1234" s="342"/>
      <c r="F1234" s="83"/>
      <c r="G1234" s="83"/>
      <c r="H1234" s="83"/>
      <c r="I1234" s="83"/>
    </row>
    <row r="1235" spans="1:9" s="70" customFormat="1" ht="23.45" customHeight="1" x14ac:dyDescent="0.2">
      <c r="A1235" s="80"/>
      <c r="B1235" s="80"/>
      <c r="C1235" s="82"/>
      <c r="D1235" s="82"/>
      <c r="E1235" s="342"/>
      <c r="F1235" s="83"/>
      <c r="G1235" s="83"/>
      <c r="H1235" s="83"/>
      <c r="I1235" s="83"/>
    </row>
    <row r="1236" spans="1:9" s="70" customFormat="1" ht="23.45" customHeight="1" x14ac:dyDescent="0.2">
      <c r="A1236" s="80"/>
      <c r="B1236" s="80"/>
      <c r="C1236" s="82"/>
      <c r="D1236" s="82"/>
      <c r="E1236" s="342"/>
      <c r="F1236" s="83"/>
      <c r="G1236" s="83"/>
      <c r="H1236" s="83"/>
      <c r="I1236" s="83"/>
    </row>
    <row r="1237" spans="1:9" s="70" customFormat="1" ht="23.45" customHeight="1" x14ac:dyDescent="0.2">
      <c r="A1237" s="80"/>
      <c r="B1237" s="80"/>
      <c r="C1237" s="82"/>
      <c r="D1237" s="82"/>
      <c r="E1237" s="342"/>
      <c r="F1237" s="83"/>
      <c r="G1237" s="83"/>
      <c r="H1237" s="83"/>
      <c r="I1237" s="83"/>
    </row>
    <row r="1238" spans="1:9" s="70" customFormat="1" ht="23.45" customHeight="1" x14ac:dyDescent="0.2">
      <c r="A1238" s="80"/>
      <c r="B1238" s="80"/>
      <c r="C1238" s="82"/>
      <c r="D1238" s="82"/>
      <c r="E1238" s="342"/>
      <c r="F1238" s="83"/>
      <c r="G1238" s="83"/>
      <c r="H1238" s="83"/>
      <c r="I1238" s="83"/>
    </row>
    <row r="1239" spans="1:9" s="70" customFormat="1" ht="23.45" customHeight="1" x14ac:dyDescent="0.2">
      <c r="A1239" s="80"/>
      <c r="B1239" s="80"/>
      <c r="C1239" s="82"/>
      <c r="D1239" s="82"/>
      <c r="E1239" s="342"/>
      <c r="F1239" s="83"/>
      <c r="G1239" s="83"/>
      <c r="H1239" s="83"/>
      <c r="I1239" s="83"/>
    </row>
    <row r="1240" spans="1:9" s="70" customFormat="1" ht="23.45" customHeight="1" x14ac:dyDescent="0.2">
      <c r="A1240" s="80"/>
      <c r="B1240" s="80"/>
      <c r="C1240" s="82"/>
      <c r="D1240" s="82"/>
      <c r="E1240" s="342"/>
      <c r="F1240" s="83"/>
      <c r="G1240" s="83"/>
      <c r="H1240" s="83"/>
      <c r="I1240" s="83"/>
    </row>
    <row r="1241" spans="1:9" s="70" customFormat="1" ht="23.45" customHeight="1" x14ac:dyDescent="0.2">
      <c r="A1241" s="80"/>
      <c r="B1241" s="80"/>
      <c r="C1241" s="82"/>
      <c r="D1241" s="82"/>
      <c r="E1241" s="342"/>
      <c r="F1241" s="83"/>
      <c r="G1241" s="83"/>
      <c r="H1241" s="83"/>
      <c r="I1241" s="83"/>
    </row>
    <row r="1242" spans="1:9" s="70" customFormat="1" ht="23.45" customHeight="1" x14ac:dyDescent="0.2">
      <c r="A1242" s="80"/>
      <c r="B1242" s="80"/>
      <c r="C1242" s="82"/>
      <c r="D1242" s="82"/>
      <c r="E1242" s="342"/>
      <c r="F1242" s="83"/>
      <c r="G1242" s="83"/>
      <c r="H1242" s="83"/>
      <c r="I1242" s="83"/>
    </row>
    <row r="1243" spans="1:9" s="70" customFormat="1" ht="23.45" customHeight="1" x14ac:dyDescent="0.2">
      <c r="A1243" s="80"/>
      <c r="B1243" s="80"/>
      <c r="C1243" s="82"/>
      <c r="D1243" s="82"/>
      <c r="E1243" s="342"/>
      <c r="F1243" s="83"/>
      <c r="G1243" s="83"/>
      <c r="H1243" s="83"/>
      <c r="I1243" s="83"/>
    </row>
    <row r="1244" spans="1:9" s="70" customFormat="1" ht="23.45" customHeight="1" x14ac:dyDescent="0.2">
      <c r="A1244" s="80"/>
      <c r="B1244" s="80"/>
      <c r="C1244" s="82"/>
      <c r="D1244" s="82"/>
      <c r="E1244" s="342"/>
      <c r="F1244" s="83"/>
      <c r="G1244" s="83"/>
      <c r="H1244" s="83"/>
      <c r="I1244" s="83"/>
    </row>
    <row r="1245" spans="1:9" s="70" customFormat="1" ht="23.45" customHeight="1" x14ac:dyDescent="0.2">
      <c r="A1245" s="80"/>
      <c r="B1245" s="80"/>
      <c r="C1245" s="82"/>
      <c r="D1245" s="82"/>
      <c r="E1245" s="342"/>
      <c r="F1245" s="83"/>
      <c r="G1245" s="83"/>
      <c r="H1245" s="83"/>
      <c r="I1245" s="83"/>
    </row>
    <row r="1246" spans="1:9" s="70" customFormat="1" ht="23.45" customHeight="1" x14ac:dyDescent="0.2">
      <c r="A1246" s="80"/>
      <c r="B1246" s="80"/>
      <c r="C1246" s="82"/>
      <c r="D1246" s="82"/>
      <c r="E1246" s="342"/>
      <c r="F1246" s="83"/>
      <c r="G1246" s="83"/>
      <c r="H1246" s="83"/>
      <c r="I1246" s="83"/>
    </row>
    <row r="1247" spans="1:9" s="70" customFormat="1" ht="23.45" customHeight="1" x14ac:dyDescent="0.2">
      <c r="A1247" s="80"/>
      <c r="B1247" s="80"/>
      <c r="C1247" s="82"/>
      <c r="D1247" s="82"/>
      <c r="E1247" s="342"/>
      <c r="F1247" s="83"/>
      <c r="G1247" s="83"/>
      <c r="H1247" s="83"/>
      <c r="I1247" s="83"/>
    </row>
    <row r="1248" spans="1:9" s="70" customFormat="1" ht="23.45" customHeight="1" x14ac:dyDescent="0.2">
      <c r="A1248" s="80"/>
      <c r="B1248" s="80"/>
      <c r="C1248" s="82"/>
      <c r="D1248" s="82"/>
      <c r="E1248" s="342"/>
      <c r="F1248" s="83"/>
      <c r="G1248" s="83"/>
      <c r="H1248" s="83"/>
      <c r="I1248" s="83"/>
    </row>
    <row r="1249" spans="1:9" s="70" customFormat="1" ht="23.45" customHeight="1" x14ac:dyDescent="0.2">
      <c r="A1249" s="80"/>
      <c r="B1249" s="80"/>
      <c r="C1249" s="82"/>
      <c r="D1249" s="82"/>
      <c r="E1249" s="342"/>
      <c r="F1249" s="83"/>
      <c r="G1249" s="83"/>
      <c r="H1249" s="83"/>
      <c r="I1249" s="83"/>
    </row>
    <row r="1250" spans="1:9" s="70" customFormat="1" ht="23.45" customHeight="1" x14ac:dyDescent="0.2">
      <c r="A1250" s="80"/>
      <c r="B1250" s="80"/>
      <c r="C1250" s="82"/>
      <c r="D1250" s="82"/>
      <c r="E1250" s="342"/>
      <c r="F1250" s="83"/>
      <c r="G1250" s="83"/>
      <c r="H1250" s="83"/>
      <c r="I1250" s="83"/>
    </row>
    <row r="1251" spans="1:9" s="70" customFormat="1" ht="23.45" customHeight="1" x14ac:dyDescent="0.2">
      <c r="A1251" s="80"/>
      <c r="B1251" s="80"/>
      <c r="C1251" s="82"/>
      <c r="D1251" s="82"/>
      <c r="E1251" s="342"/>
      <c r="F1251" s="83"/>
      <c r="G1251" s="83"/>
      <c r="H1251" s="83"/>
      <c r="I1251" s="83"/>
    </row>
    <row r="1252" spans="1:9" s="70" customFormat="1" ht="23.45" customHeight="1" x14ac:dyDescent="0.2">
      <c r="A1252" s="80"/>
      <c r="B1252" s="80"/>
      <c r="C1252" s="82"/>
      <c r="D1252" s="82"/>
      <c r="E1252" s="342"/>
      <c r="F1252" s="83"/>
      <c r="G1252" s="83"/>
      <c r="H1252" s="83"/>
      <c r="I1252" s="83"/>
    </row>
    <row r="1253" spans="1:9" s="70" customFormat="1" ht="23.45" customHeight="1" x14ac:dyDescent="0.2">
      <c r="A1253" s="80"/>
      <c r="B1253" s="80"/>
      <c r="C1253" s="82"/>
      <c r="D1253" s="82"/>
      <c r="E1253" s="342"/>
      <c r="F1253" s="83"/>
      <c r="G1253" s="83"/>
      <c r="H1253" s="83"/>
      <c r="I1253" s="83"/>
    </row>
    <row r="1254" spans="1:9" s="70" customFormat="1" ht="23.45" customHeight="1" x14ac:dyDescent="0.2">
      <c r="A1254" s="80"/>
      <c r="B1254" s="80"/>
      <c r="C1254" s="82"/>
      <c r="D1254" s="82"/>
      <c r="E1254" s="342"/>
      <c r="F1254" s="83"/>
      <c r="G1254" s="83"/>
      <c r="H1254" s="83"/>
      <c r="I1254" s="83"/>
    </row>
    <row r="1255" spans="1:9" s="70" customFormat="1" ht="23.45" customHeight="1" x14ac:dyDescent="0.2">
      <c r="A1255" s="80"/>
      <c r="B1255" s="80"/>
      <c r="C1255" s="82"/>
      <c r="D1255" s="82"/>
      <c r="E1255" s="342"/>
      <c r="F1255" s="83"/>
      <c r="G1255" s="83"/>
      <c r="H1255" s="83"/>
      <c r="I1255" s="83"/>
    </row>
    <row r="1256" spans="1:9" s="70" customFormat="1" ht="23.45" customHeight="1" x14ac:dyDescent="0.2">
      <c r="A1256" s="80"/>
      <c r="B1256" s="80"/>
      <c r="C1256" s="82"/>
      <c r="D1256" s="82"/>
      <c r="E1256" s="342"/>
      <c r="F1256" s="83"/>
      <c r="G1256" s="83"/>
      <c r="H1256" s="83"/>
      <c r="I1256" s="83"/>
    </row>
    <row r="1257" spans="1:9" s="70" customFormat="1" ht="23.45" customHeight="1" x14ac:dyDescent="0.2">
      <c r="A1257" s="80"/>
      <c r="B1257" s="80"/>
      <c r="C1257" s="82"/>
      <c r="D1257" s="82"/>
      <c r="E1257" s="342"/>
      <c r="F1257" s="83"/>
      <c r="G1257" s="83"/>
      <c r="H1257" s="83"/>
      <c r="I1257" s="83"/>
    </row>
    <row r="1258" spans="1:9" s="70" customFormat="1" ht="23.45" customHeight="1" x14ac:dyDescent="0.2">
      <c r="A1258" s="80"/>
      <c r="B1258" s="80"/>
      <c r="C1258" s="82"/>
      <c r="D1258" s="82"/>
      <c r="E1258" s="342"/>
      <c r="F1258" s="83"/>
      <c r="G1258" s="83"/>
      <c r="H1258" s="83"/>
      <c r="I1258" s="83"/>
    </row>
    <row r="1259" spans="1:9" s="70" customFormat="1" ht="23.45" customHeight="1" x14ac:dyDescent="0.2">
      <c r="A1259" s="80"/>
      <c r="B1259" s="80"/>
      <c r="C1259" s="82"/>
      <c r="D1259" s="82"/>
      <c r="E1259" s="342"/>
      <c r="F1259" s="83"/>
      <c r="G1259" s="83"/>
      <c r="H1259" s="83"/>
      <c r="I1259" s="83"/>
    </row>
    <row r="1260" spans="1:9" s="70" customFormat="1" ht="23.45" customHeight="1" x14ac:dyDescent="0.2">
      <c r="A1260" s="80"/>
      <c r="B1260" s="80"/>
      <c r="C1260" s="82"/>
      <c r="D1260" s="82"/>
      <c r="E1260" s="342"/>
      <c r="F1260" s="83"/>
      <c r="G1260" s="83"/>
      <c r="H1260" s="83"/>
      <c r="I1260" s="83"/>
    </row>
    <row r="1261" spans="1:9" s="70" customFormat="1" ht="23.45" customHeight="1" x14ac:dyDescent="0.2">
      <c r="A1261" s="80"/>
      <c r="B1261" s="80"/>
      <c r="C1261" s="82"/>
      <c r="D1261" s="82"/>
      <c r="E1261" s="342"/>
      <c r="F1261" s="83"/>
      <c r="G1261" s="83"/>
      <c r="H1261" s="83"/>
      <c r="I1261" s="83"/>
    </row>
    <row r="1262" spans="1:9" s="70" customFormat="1" ht="23.45" customHeight="1" x14ac:dyDescent="0.2">
      <c r="A1262" s="80"/>
      <c r="B1262" s="80"/>
      <c r="C1262" s="82"/>
      <c r="D1262" s="82"/>
      <c r="E1262" s="342"/>
      <c r="F1262" s="83"/>
      <c r="G1262" s="83"/>
      <c r="H1262" s="83"/>
      <c r="I1262" s="83"/>
    </row>
    <row r="1263" spans="1:9" s="70" customFormat="1" ht="23.45" customHeight="1" x14ac:dyDescent="0.2">
      <c r="A1263" s="80"/>
      <c r="B1263" s="80"/>
      <c r="C1263" s="82"/>
      <c r="D1263" s="82"/>
      <c r="E1263" s="342"/>
      <c r="F1263" s="83"/>
      <c r="G1263" s="83"/>
      <c r="H1263" s="83"/>
      <c r="I1263" s="83"/>
    </row>
    <row r="1264" spans="1:9" s="70" customFormat="1" ht="23.45" customHeight="1" x14ac:dyDescent="0.2">
      <c r="A1264" s="80"/>
      <c r="B1264" s="80"/>
      <c r="C1264" s="82"/>
      <c r="D1264" s="82"/>
      <c r="E1264" s="342"/>
      <c r="F1264" s="83"/>
      <c r="G1264" s="83"/>
      <c r="H1264" s="83"/>
      <c r="I1264" s="83"/>
    </row>
    <row r="1265" spans="1:9" s="70" customFormat="1" ht="23.45" customHeight="1" x14ac:dyDescent="0.2">
      <c r="A1265" s="80"/>
      <c r="B1265" s="80"/>
      <c r="C1265" s="82"/>
      <c r="D1265" s="82"/>
      <c r="E1265" s="342"/>
      <c r="F1265" s="83"/>
      <c r="G1265" s="83"/>
      <c r="H1265" s="83"/>
      <c r="I1265" s="83"/>
    </row>
    <row r="1266" spans="1:9" s="70" customFormat="1" ht="23.45" customHeight="1" x14ac:dyDescent="0.2">
      <c r="A1266" s="80"/>
      <c r="B1266" s="80"/>
      <c r="C1266" s="82"/>
      <c r="D1266" s="82"/>
      <c r="E1266" s="342"/>
      <c r="F1266" s="83"/>
      <c r="G1266" s="83"/>
      <c r="H1266" s="83"/>
      <c r="I1266" s="83"/>
    </row>
    <row r="1267" spans="1:9" s="70" customFormat="1" ht="23.45" customHeight="1" x14ac:dyDescent="0.2">
      <c r="A1267" s="80"/>
      <c r="B1267" s="80"/>
      <c r="C1267" s="82"/>
      <c r="D1267" s="82"/>
      <c r="E1267" s="342"/>
      <c r="F1267" s="83"/>
      <c r="G1267" s="83"/>
      <c r="H1267" s="83"/>
      <c r="I1267" s="83"/>
    </row>
    <row r="1268" spans="1:9" s="70" customFormat="1" ht="23.45" customHeight="1" x14ac:dyDescent="0.2">
      <c r="A1268" s="80"/>
      <c r="B1268" s="80"/>
      <c r="C1268" s="82"/>
      <c r="D1268" s="82"/>
      <c r="E1268" s="342"/>
      <c r="F1268" s="83"/>
      <c r="G1268" s="83"/>
      <c r="H1268" s="83"/>
      <c r="I1268" s="83"/>
    </row>
    <row r="1269" spans="1:9" s="70" customFormat="1" ht="23.45" customHeight="1" x14ac:dyDescent="0.2">
      <c r="A1269" s="80"/>
      <c r="B1269" s="80"/>
      <c r="C1269" s="82"/>
      <c r="D1269" s="82"/>
      <c r="E1269" s="342"/>
      <c r="F1269" s="83"/>
      <c r="G1269" s="83"/>
      <c r="H1269" s="83"/>
      <c r="I1269" s="83"/>
    </row>
    <row r="1270" spans="1:9" s="70" customFormat="1" ht="23.45" customHeight="1" x14ac:dyDescent="0.2">
      <c r="A1270" s="80"/>
      <c r="B1270" s="80"/>
      <c r="C1270" s="82"/>
      <c r="D1270" s="82"/>
      <c r="E1270" s="342"/>
      <c r="F1270" s="83"/>
      <c r="G1270" s="83"/>
      <c r="H1270" s="83"/>
      <c r="I1270" s="83"/>
    </row>
    <row r="1271" spans="1:9" s="70" customFormat="1" ht="23.45" customHeight="1" x14ac:dyDescent="0.2">
      <c r="A1271" s="80"/>
      <c r="B1271" s="80"/>
      <c r="C1271" s="82"/>
      <c r="D1271" s="82"/>
      <c r="E1271" s="342"/>
      <c r="F1271" s="83"/>
      <c r="G1271" s="83"/>
      <c r="H1271" s="83"/>
      <c r="I1271" s="83"/>
    </row>
    <row r="1272" spans="1:9" s="70" customFormat="1" ht="23.45" customHeight="1" x14ac:dyDescent="0.2">
      <c r="A1272" s="80"/>
      <c r="B1272" s="80"/>
      <c r="C1272" s="82"/>
      <c r="D1272" s="82"/>
      <c r="E1272" s="342"/>
      <c r="F1272" s="83"/>
      <c r="G1272" s="83"/>
      <c r="H1272" s="83"/>
      <c r="I1272" s="83"/>
    </row>
    <row r="1273" spans="1:9" s="70" customFormat="1" ht="23.45" customHeight="1" x14ac:dyDescent="0.2">
      <c r="A1273" s="80"/>
      <c r="B1273" s="80"/>
      <c r="C1273" s="82"/>
      <c r="D1273" s="82"/>
      <c r="E1273" s="342"/>
      <c r="F1273" s="83"/>
      <c r="G1273" s="83"/>
      <c r="H1273" s="83"/>
      <c r="I1273" s="83"/>
    </row>
    <row r="1274" spans="1:9" s="70" customFormat="1" ht="23.45" customHeight="1" x14ac:dyDescent="0.2">
      <c r="A1274" s="80"/>
      <c r="B1274" s="80"/>
      <c r="C1274" s="82"/>
      <c r="D1274" s="82"/>
      <c r="E1274" s="342"/>
      <c r="F1274" s="83"/>
      <c r="G1274" s="83"/>
      <c r="H1274" s="83"/>
      <c r="I1274" s="83"/>
    </row>
    <row r="1275" spans="1:9" s="70" customFormat="1" ht="23.45" customHeight="1" x14ac:dyDescent="0.2">
      <c r="A1275" s="80"/>
      <c r="B1275" s="80"/>
      <c r="C1275" s="82"/>
      <c r="D1275" s="82"/>
      <c r="E1275" s="342"/>
      <c r="F1275" s="83"/>
      <c r="G1275" s="83"/>
      <c r="H1275" s="83"/>
      <c r="I1275" s="83"/>
    </row>
    <row r="1276" spans="1:9" s="70" customFormat="1" ht="23.45" customHeight="1" x14ac:dyDescent="0.2">
      <c r="A1276" s="80"/>
      <c r="B1276" s="80"/>
      <c r="C1276" s="82"/>
      <c r="D1276" s="82"/>
      <c r="E1276" s="342"/>
      <c r="F1276" s="83"/>
      <c r="G1276" s="83"/>
      <c r="H1276" s="83"/>
      <c r="I1276" s="83"/>
    </row>
    <row r="1277" spans="1:9" s="70" customFormat="1" ht="23.45" customHeight="1" x14ac:dyDescent="0.2">
      <c r="A1277" s="80"/>
      <c r="B1277" s="80"/>
      <c r="C1277" s="82"/>
      <c r="D1277" s="82"/>
      <c r="E1277" s="342"/>
      <c r="F1277" s="83"/>
      <c r="G1277" s="83"/>
      <c r="H1277" s="83"/>
      <c r="I1277" s="83"/>
    </row>
    <row r="1278" spans="1:9" s="70" customFormat="1" ht="23.45" customHeight="1" x14ac:dyDescent="0.2">
      <c r="A1278" s="80"/>
      <c r="B1278" s="80"/>
      <c r="C1278" s="82"/>
      <c r="D1278" s="82"/>
      <c r="E1278" s="342"/>
      <c r="F1278" s="83"/>
      <c r="G1278" s="83"/>
      <c r="H1278" s="83"/>
      <c r="I1278" s="83"/>
    </row>
    <row r="1279" spans="1:9" s="70" customFormat="1" ht="23.45" customHeight="1" x14ac:dyDescent="0.2">
      <c r="A1279" s="80"/>
      <c r="B1279" s="80"/>
      <c r="C1279" s="82"/>
      <c r="D1279" s="82"/>
      <c r="E1279" s="342"/>
      <c r="F1279" s="83"/>
      <c r="G1279" s="83"/>
      <c r="H1279" s="83"/>
      <c r="I1279" s="83"/>
    </row>
    <row r="1280" spans="1:9" s="70" customFormat="1" ht="23.45" customHeight="1" x14ac:dyDescent="0.2">
      <c r="A1280" s="80"/>
      <c r="B1280" s="80"/>
      <c r="C1280" s="82"/>
      <c r="D1280" s="82"/>
      <c r="E1280" s="342"/>
      <c r="F1280" s="83"/>
      <c r="G1280" s="83"/>
      <c r="H1280" s="83"/>
      <c r="I1280" s="83"/>
    </row>
    <row r="1281" spans="1:9" s="70" customFormat="1" ht="23.45" customHeight="1" x14ac:dyDescent="0.2">
      <c r="A1281" s="80"/>
      <c r="B1281" s="80"/>
      <c r="C1281" s="82"/>
      <c r="D1281" s="82"/>
      <c r="E1281" s="342"/>
      <c r="F1281" s="83"/>
      <c r="G1281" s="83"/>
      <c r="H1281" s="83"/>
      <c r="I1281" s="83"/>
    </row>
    <row r="1282" spans="1:9" s="70" customFormat="1" ht="23.45" customHeight="1" x14ac:dyDescent="0.2">
      <c r="A1282" s="80"/>
      <c r="B1282" s="80"/>
      <c r="C1282" s="82"/>
      <c r="D1282" s="82"/>
      <c r="E1282" s="342"/>
      <c r="F1282" s="83"/>
      <c r="G1282" s="83"/>
      <c r="H1282" s="83"/>
      <c r="I1282" s="83"/>
    </row>
    <row r="1283" spans="1:9" s="70" customFormat="1" ht="23.45" customHeight="1" x14ac:dyDescent="0.2">
      <c r="A1283" s="80"/>
      <c r="B1283" s="80"/>
      <c r="C1283" s="82"/>
      <c r="D1283" s="82"/>
      <c r="E1283" s="342"/>
      <c r="F1283" s="83"/>
      <c r="G1283" s="83"/>
      <c r="H1283" s="83"/>
      <c r="I1283" s="83"/>
    </row>
    <row r="1284" spans="1:9" s="70" customFormat="1" ht="23.45" customHeight="1" x14ac:dyDescent="0.2">
      <c r="A1284" s="80"/>
      <c r="B1284" s="80"/>
      <c r="C1284" s="82"/>
      <c r="D1284" s="82"/>
      <c r="E1284" s="342"/>
      <c r="F1284" s="83"/>
      <c r="G1284" s="83"/>
      <c r="H1284" s="83"/>
      <c r="I1284" s="83"/>
    </row>
    <row r="1285" spans="1:9" s="70" customFormat="1" ht="23.45" customHeight="1" x14ac:dyDescent="0.2">
      <c r="A1285" s="80"/>
      <c r="B1285" s="80"/>
      <c r="C1285" s="82"/>
      <c r="D1285" s="82"/>
      <c r="E1285" s="342"/>
      <c r="F1285" s="83"/>
      <c r="G1285" s="83"/>
      <c r="H1285" s="83"/>
      <c r="I1285" s="83"/>
    </row>
    <row r="1286" spans="1:9" s="70" customFormat="1" ht="23.45" customHeight="1" x14ac:dyDescent="0.2">
      <c r="A1286" s="80"/>
      <c r="B1286" s="80"/>
      <c r="C1286" s="82"/>
      <c r="D1286" s="82"/>
      <c r="E1286" s="342"/>
      <c r="F1286" s="83"/>
      <c r="G1286" s="83"/>
      <c r="H1286" s="83"/>
      <c r="I1286" s="83"/>
    </row>
    <row r="1287" spans="1:9" s="70" customFormat="1" ht="23.45" customHeight="1" x14ac:dyDescent="0.2">
      <c r="A1287" s="80"/>
      <c r="B1287" s="80"/>
      <c r="C1287" s="82"/>
      <c r="D1287" s="82"/>
      <c r="E1287" s="342"/>
      <c r="F1287" s="83"/>
      <c r="G1287" s="83"/>
      <c r="H1287" s="83"/>
      <c r="I1287" s="83"/>
    </row>
    <row r="1288" spans="1:9" s="70" customFormat="1" ht="23.45" customHeight="1" x14ac:dyDescent="0.2">
      <c r="A1288" s="80"/>
      <c r="B1288" s="80"/>
      <c r="C1288" s="82"/>
      <c r="D1288" s="82"/>
      <c r="E1288" s="342"/>
      <c r="F1288" s="83"/>
      <c r="G1288" s="83"/>
      <c r="H1288" s="83"/>
      <c r="I1288" s="83"/>
    </row>
    <row r="1289" spans="1:9" s="70" customFormat="1" ht="23.45" customHeight="1" x14ac:dyDescent="0.2">
      <c r="A1289" s="80"/>
      <c r="B1289" s="80"/>
      <c r="C1289" s="82"/>
      <c r="D1289" s="82"/>
      <c r="E1289" s="342"/>
      <c r="F1289" s="83"/>
      <c r="G1289" s="83"/>
      <c r="H1289" s="83"/>
      <c r="I1289" s="83"/>
    </row>
    <row r="1290" spans="1:9" s="70" customFormat="1" ht="23.45" customHeight="1" x14ac:dyDescent="0.2">
      <c r="A1290" s="80"/>
      <c r="B1290" s="80"/>
      <c r="C1290" s="82"/>
      <c r="D1290" s="82"/>
      <c r="E1290" s="342"/>
      <c r="F1290" s="83"/>
      <c r="G1290" s="83"/>
      <c r="H1290" s="83"/>
      <c r="I1290" s="83"/>
    </row>
    <row r="1291" spans="1:9" s="70" customFormat="1" ht="23.45" customHeight="1" x14ac:dyDescent="0.2">
      <c r="A1291" s="80"/>
      <c r="B1291" s="80"/>
      <c r="C1291" s="82"/>
      <c r="D1291" s="82"/>
      <c r="E1291" s="342"/>
      <c r="F1291" s="83"/>
      <c r="G1291" s="83"/>
      <c r="H1291" s="83"/>
      <c r="I1291" s="83"/>
    </row>
    <row r="1292" spans="1:9" s="70" customFormat="1" ht="23.45" customHeight="1" x14ac:dyDescent="0.2">
      <c r="A1292" s="80"/>
      <c r="B1292" s="80"/>
      <c r="C1292" s="82"/>
      <c r="D1292" s="82"/>
      <c r="E1292" s="342"/>
      <c r="F1292" s="83"/>
      <c r="G1292" s="83"/>
      <c r="H1292" s="83"/>
      <c r="I1292" s="83"/>
    </row>
    <row r="1293" spans="1:9" s="70" customFormat="1" ht="23.45" customHeight="1" x14ac:dyDescent="0.2">
      <c r="A1293" s="80"/>
      <c r="B1293" s="80"/>
      <c r="C1293" s="82"/>
      <c r="D1293" s="82"/>
      <c r="E1293" s="342"/>
      <c r="F1293" s="83"/>
      <c r="G1293" s="83"/>
      <c r="H1293" s="83"/>
      <c r="I1293" s="83"/>
    </row>
    <row r="1294" spans="1:9" s="70" customFormat="1" ht="23.45" customHeight="1" x14ac:dyDescent="0.2">
      <c r="A1294" s="80"/>
      <c r="B1294" s="80"/>
      <c r="C1294" s="82"/>
      <c r="D1294" s="82"/>
      <c r="E1294" s="342"/>
      <c r="F1294" s="83"/>
      <c r="G1294" s="83"/>
      <c r="H1294" s="83"/>
      <c r="I1294" s="83"/>
    </row>
    <row r="1295" spans="1:9" s="70" customFormat="1" ht="23.45" customHeight="1" x14ac:dyDescent="0.2">
      <c r="A1295" s="80"/>
      <c r="B1295" s="80"/>
      <c r="C1295" s="82"/>
      <c r="D1295" s="82"/>
      <c r="E1295" s="342"/>
      <c r="F1295" s="83"/>
      <c r="G1295" s="83"/>
      <c r="H1295" s="83"/>
      <c r="I1295" s="83"/>
    </row>
    <row r="1296" spans="1:9" s="70" customFormat="1" ht="23.45" customHeight="1" x14ac:dyDescent="0.2">
      <c r="A1296" s="80"/>
      <c r="B1296" s="80"/>
      <c r="C1296" s="82"/>
      <c r="D1296" s="82"/>
      <c r="E1296" s="342"/>
      <c r="F1296" s="83"/>
      <c r="G1296" s="83"/>
      <c r="H1296" s="83"/>
      <c r="I1296" s="83"/>
    </row>
    <row r="1297" spans="1:9" s="70" customFormat="1" ht="23.45" customHeight="1" x14ac:dyDescent="0.2">
      <c r="A1297" s="80"/>
      <c r="B1297" s="80"/>
      <c r="C1297" s="82"/>
      <c r="D1297" s="82"/>
      <c r="E1297" s="342"/>
      <c r="F1297" s="83"/>
      <c r="G1297" s="83"/>
      <c r="H1297" s="83"/>
      <c r="I1297" s="83"/>
    </row>
    <row r="1298" spans="1:9" s="70" customFormat="1" ht="23.45" customHeight="1" x14ac:dyDescent="0.2">
      <c r="A1298" s="80"/>
      <c r="B1298" s="80"/>
      <c r="C1298" s="82"/>
      <c r="D1298" s="82"/>
      <c r="E1298" s="342"/>
      <c r="F1298" s="83"/>
      <c r="G1298" s="83"/>
      <c r="H1298" s="83"/>
      <c r="I1298" s="83"/>
    </row>
    <row r="1299" spans="1:9" s="70" customFormat="1" ht="23.45" customHeight="1" x14ac:dyDescent="0.2">
      <c r="A1299" s="80"/>
      <c r="B1299" s="80"/>
      <c r="C1299" s="82"/>
      <c r="D1299" s="82"/>
      <c r="E1299" s="342"/>
      <c r="F1299" s="83"/>
      <c r="G1299" s="83"/>
      <c r="H1299" s="83"/>
      <c r="I1299" s="83"/>
    </row>
    <row r="1300" spans="1:9" s="70" customFormat="1" ht="23.45" customHeight="1" x14ac:dyDescent="0.2">
      <c r="A1300" s="80"/>
      <c r="B1300" s="80"/>
      <c r="C1300" s="82"/>
      <c r="D1300" s="82"/>
      <c r="E1300" s="342"/>
      <c r="F1300" s="83"/>
      <c r="G1300" s="83"/>
      <c r="H1300" s="83"/>
      <c r="I1300" s="83"/>
    </row>
    <row r="1301" spans="1:9" s="70" customFormat="1" ht="23.45" customHeight="1" x14ac:dyDescent="0.2">
      <c r="A1301" s="80"/>
      <c r="B1301" s="80"/>
      <c r="C1301" s="82"/>
      <c r="D1301" s="82"/>
      <c r="E1301" s="342"/>
      <c r="F1301" s="83"/>
      <c r="G1301" s="83"/>
      <c r="H1301" s="83"/>
      <c r="I1301" s="83"/>
    </row>
    <row r="1302" spans="1:9" s="70" customFormat="1" ht="23.45" customHeight="1" x14ac:dyDescent="0.2">
      <c r="A1302" s="80"/>
      <c r="B1302" s="80"/>
      <c r="C1302" s="82"/>
      <c r="D1302" s="82"/>
      <c r="E1302" s="342"/>
      <c r="F1302" s="83"/>
      <c r="G1302" s="83"/>
      <c r="H1302" s="83"/>
      <c r="I1302" s="83"/>
    </row>
    <row r="1303" spans="1:9" s="70" customFormat="1" ht="23.45" customHeight="1" x14ac:dyDescent="0.2">
      <c r="A1303" s="80"/>
      <c r="B1303" s="80"/>
      <c r="C1303" s="82"/>
      <c r="D1303" s="82"/>
      <c r="E1303" s="342"/>
      <c r="F1303" s="83"/>
      <c r="G1303" s="83"/>
      <c r="H1303" s="83"/>
      <c r="I1303" s="83"/>
    </row>
    <row r="1304" spans="1:9" s="70" customFormat="1" ht="23.45" customHeight="1" x14ac:dyDescent="0.2">
      <c r="A1304" s="80"/>
      <c r="B1304" s="80"/>
      <c r="C1304" s="82"/>
      <c r="D1304" s="82"/>
      <c r="E1304" s="342"/>
      <c r="F1304" s="83"/>
      <c r="G1304" s="83"/>
      <c r="H1304" s="83"/>
      <c r="I1304" s="83"/>
    </row>
    <row r="1305" spans="1:9" s="70" customFormat="1" ht="23.45" customHeight="1" x14ac:dyDescent="0.2">
      <c r="A1305" s="80"/>
      <c r="B1305" s="80"/>
      <c r="C1305" s="82"/>
      <c r="D1305" s="82"/>
      <c r="E1305" s="342"/>
      <c r="F1305" s="83"/>
      <c r="G1305" s="83"/>
      <c r="H1305" s="83"/>
      <c r="I1305" s="83"/>
    </row>
    <row r="1306" spans="1:9" s="70" customFormat="1" ht="23.45" customHeight="1" x14ac:dyDescent="0.2">
      <c r="A1306" s="80"/>
      <c r="B1306" s="80"/>
      <c r="C1306" s="82"/>
      <c r="D1306" s="82"/>
      <c r="E1306" s="342"/>
      <c r="F1306" s="83"/>
      <c r="G1306" s="83"/>
      <c r="H1306" s="83"/>
      <c r="I1306" s="83"/>
    </row>
    <row r="1307" spans="1:9" s="70" customFormat="1" ht="23.45" customHeight="1" x14ac:dyDescent="0.2">
      <c r="A1307" s="80"/>
      <c r="B1307" s="80"/>
      <c r="C1307" s="82"/>
      <c r="D1307" s="82"/>
      <c r="E1307" s="342"/>
      <c r="F1307" s="83"/>
      <c r="G1307" s="83"/>
      <c r="H1307" s="83"/>
      <c r="I1307" s="83"/>
    </row>
    <row r="1308" spans="1:9" s="70" customFormat="1" ht="23.45" customHeight="1" x14ac:dyDescent="0.2">
      <c r="A1308" s="80"/>
      <c r="B1308" s="80"/>
      <c r="C1308" s="82"/>
      <c r="D1308" s="82"/>
      <c r="E1308" s="342"/>
      <c r="F1308" s="83"/>
      <c r="G1308" s="83"/>
      <c r="H1308" s="83"/>
      <c r="I1308" s="83"/>
    </row>
    <row r="1309" spans="1:9" s="70" customFormat="1" ht="23.45" customHeight="1" x14ac:dyDescent="0.2">
      <c r="A1309" s="80"/>
      <c r="B1309" s="80"/>
      <c r="C1309" s="82"/>
      <c r="D1309" s="82"/>
      <c r="E1309" s="342"/>
      <c r="F1309" s="83"/>
      <c r="G1309" s="83"/>
      <c r="H1309" s="83"/>
      <c r="I1309" s="83"/>
    </row>
    <row r="1310" spans="1:9" s="70" customFormat="1" ht="23.45" customHeight="1" x14ac:dyDescent="0.2">
      <c r="A1310" s="80"/>
      <c r="B1310" s="80"/>
      <c r="C1310" s="82"/>
      <c r="D1310" s="82"/>
      <c r="E1310" s="342"/>
      <c r="F1310" s="83"/>
      <c r="G1310" s="83"/>
      <c r="H1310" s="83"/>
      <c r="I1310" s="83"/>
    </row>
    <row r="1311" spans="1:9" s="70" customFormat="1" ht="23.45" customHeight="1" x14ac:dyDescent="0.2">
      <c r="A1311" s="80"/>
      <c r="B1311" s="80"/>
      <c r="C1311" s="82"/>
      <c r="D1311" s="82"/>
      <c r="E1311" s="342"/>
      <c r="F1311" s="83"/>
      <c r="G1311" s="83"/>
      <c r="H1311" s="83"/>
      <c r="I1311" s="83"/>
    </row>
    <row r="1312" spans="1:9" s="70" customFormat="1" ht="23.45" customHeight="1" x14ac:dyDescent="0.2">
      <c r="A1312" s="80"/>
      <c r="B1312" s="80"/>
      <c r="C1312" s="82"/>
      <c r="D1312" s="82"/>
      <c r="E1312" s="342"/>
      <c r="F1312" s="83"/>
      <c r="G1312" s="83"/>
      <c r="H1312" s="83"/>
      <c r="I1312" s="83"/>
    </row>
    <row r="1313" spans="1:9" s="70" customFormat="1" ht="23.45" customHeight="1" x14ac:dyDescent="0.2">
      <c r="A1313" s="80"/>
      <c r="B1313" s="80"/>
      <c r="C1313" s="82"/>
      <c r="D1313" s="82"/>
      <c r="E1313" s="342"/>
      <c r="F1313" s="83"/>
      <c r="G1313" s="83"/>
      <c r="H1313" s="83"/>
      <c r="I1313" s="83"/>
    </row>
    <row r="1314" spans="1:9" s="70" customFormat="1" ht="23.45" customHeight="1" x14ac:dyDescent="0.2">
      <c r="A1314" s="80"/>
      <c r="B1314" s="80"/>
      <c r="C1314" s="82"/>
      <c r="D1314" s="82"/>
      <c r="E1314" s="342"/>
      <c r="F1314" s="83"/>
      <c r="G1314" s="83"/>
      <c r="H1314" s="83"/>
      <c r="I1314" s="83"/>
    </row>
    <row r="1315" spans="1:9" s="70" customFormat="1" ht="23.45" customHeight="1" x14ac:dyDescent="0.2">
      <c r="A1315" s="80"/>
      <c r="B1315" s="80"/>
      <c r="C1315" s="82"/>
      <c r="D1315" s="82"/>
      <c r="E1315" s="342"/>
      <c r="F1315" s="83"/>
      <c r="G1315" s="83"/>
      <c r="H1315" s="83"/>
      <c r="I1315" s="83"/>
    </row>
    <row r="1316" spans="1:9" s="70" customFormat="1" ht="23.45" customHeight="1" x14ac:dyDescent="0.2">
      <c r="A1316" s="80"/>
      <c r="B1316" s="80"/>
      <c r="C1316" s="82"/>
      <c r="D1316" s="82"/>
      <c r="E1316" s="342"/>
      <c r="F1316" s="83"/>
      <c r="G1316" s="83"/>
      <c r="H1316" s="83"/>
      <c r="I1316" s="83"/>
    </row>
    <row r="1317" spans="1:9" s="70" customFormat="1" ht="23.45" customHeight="1" x14ac:dyDescent="0.2">
      <c r="A1317" s="80"/>
      <c r="B1317" s="80"/>
      <c r="C1317" s="82"/>
      <c r="D1317" s="82"/>
      <c r="E1317" s="342"/>
      <c r="F1317" s="83"/>
      <c r="G1317" s="83"/>
      <c r="H1317" s="83"/>
      <c r="I1317" s="83"/>
    </row>
    <row r="1318" spans="1:9" s="70" customFormat="1" ht="23.45" customHeight="1" x14ac:dyDescent="0.2">
      <c r="A1318" s="80"/>
      <c r="B1318" s="80"/>
      <c r="C1318" s="82"/>
      <c r="D1318" s="82"/>
      <c r="E1318" s="342"/>
      <c r="F1318" s="83"/>
      <c r="G1318" s="83"/>
      <c r="H1318" s="83"/>
      <c r="I1318" s="83"/>
    </row>
    <row r="1319" spans="1:9" s="70" customFormat="1" ht="23.45" customHeight="1" x14ac:dyDescent="0.2">
      <c r="A1319" s="80"/>
      <c r="B1319" s="80"/>
      <c r="C1319" s="82"/>
      <c r="D1319" s="82"/>
      <c r="E1319" s="342"/>
      <c r="F1319" s="83"/>
      <c r="G1319" s="83"/>
      <c r="H1319" s="83"/>
      <c r="I1319" s="83"/>
    </row>
    <row r="1320" spans="1:9" s="70" customFormat="1" ht="23.45" customHeight="1" x14ac:dyDescent="0.2">
      <c r="A1320" s="80"/>
      <c r="B1320" s="80"/>
      <c r="C1320" s="82"/>
      <c r="D1320" s="82"/>
      <c r="E1320" s="342"/>
      <c r="F1320" s="83"/>
      <c r="G1320" s="83"/>
      <c r="H1320" s="83"/>
      <c r="I1320" s="83"/>
    </row>
    <row r="1321" spans="1:9" s="70" customFormat="1" ht="23.45" customHeight="1" x14ac:dyDescent="0.2">
      <c r="A1321" s="80"/>
      <c r="B1321" s="80"/>
      <c r="C1321" s="82"/>
      <c r="D1321" s="82"/>
      <c r="E1321" s="342"/>
      <c r="F1321" s="83"/>
      <c r="G1321" s="83"/>
      <c r="H1321" s="83"/>
      <c r="I1321" s="83"/>
    </row>
    <row r="1322" spans="1:9" s="70" customFormat="1" ht="23.45" customHeight="1" x14ac:dyDescent="0.2">
      <c r="A1322" s="80"/>
      <c r="B1322" s="80"/>
      <c r="C1322" s="82"/>
      <c r="D1322" s="82"/>
      <c r="E1322" s="342"/>
      <c r="F1322" s="83"/>
      <c r="G1322" s="83"/>
      <c r="H1322" s="83"/>
      <c r="I1322" s="83"/>
    </row>
    <row r="1323" spans="1:9" s="70" customFormat="1" ht="23.45" customHeight="1" x14ac:dyDescent="0.2">
      <c r="A1323" s="80"/>
      <c r="B1323" s="80"/>
      <c r="C1323" s="82"/>
      <c r="D1323" s="82"/>
      <c r="E1323" s="342"/>
      <c r="F1323" s="83"/>
      <c r="G1323" s="83"/>
      <c r="H1323" s="83"/>
      <c r="I1323" s="83"/>
    </row>
    <row r="1324" spans="1:9" s="70" customFormat="1" ht="23.45" customHeight="1" x14ac:dyDescent="0.2">
      <c r="A1324" s="80"/>
      <c r="B1324" s="80"/>
      <c r="C1324" s="82"/>
      <c r="D1324" s="82"/>
      <c r="E1324" s="342"/>
      <c r="F1324" s="83"/>
      <c r="G1324" s="83"/>
      <c r="H1324" s="83"/>
      <c r="I1324" s="83"/>
    </row>
    <row r="1325" spans="1:9" s="70" customFormat="1" ht="23.45" customHeight="1" x14ac:dyDescent="0.2">
      <c r="A1325" s="80"/>
      <c r="B1325" s="80"/>
      <c r="C1325" s="82"/>
      <c r="D1325" s="82"/>
      <c r="E1325" s="342"/>
      <c r="F1325" s="83"/>
      <c r="G1325" s="83"/>
      <c r="H1325" s="83"/>
      <c r="I1325" s="83"/>
    </row>
    <row r="1326" spans="1:9" s="70" customFormat="1" ht="23.45" customHeight="1" x14ac:dyDescent="0.2">
      <c r="A1326" s="80"/>
      <c r="B1326" s="80"/>
      <c r="C1326" s="82"/>
      <c r="D1326" s="82"/>
      <c r="E1326" s="342"/>
      <c r="F1326" s="83"/>
      <c r="G1326" s="83"/>
      <c r="H1326" s="83"/>
      <c r="I1326" s="83"/>
    </row>
    <row r="1327" spans="1:9" s="70" customFormat="1" ht="23.45" customHeight="1" x14ac:dyDescent="0.2">
      <c r="A1327" s="80"/>
      <c r="B1327" s="80"/>
      <c r="C1327" s="82"/>
      <c r="D1327" s="82"/>
      <c r="E1327" s="342"/>
      <c r="F1327" s="83"/>
      <c r="G1327" s="83"/>
      <c r="H1327" s="83"/>
      <c r="I1327" s="83"/>
    </row>
    <row r="1328" spans="1:9" s="70" customFormat="1" ht="23.45" customHeight="1" x14ac:dyDescent="0.2">
      <c r="A1328" s="80"/>
      <c r="B1328" s="80"/>
      <c r="C1328" s="82"/>
      <c r="D1328" s="82"/>
      <c r="E1328" s="342"/>
      <c r="F1328" s="83"/>
      <c r="G1328" s="83"/>
      <c r="H1328" s="83"/>
      <c r="I1328" s="83"/>
    </row>
    <row r="1329" spans="1:9" s="70" customFormat="1" ht="23.45" customHeight="1" x14ac:dyDescent="0.2">
      <c r="A1329" s="80"/>
      <c r="B1329" s="80"/>
      <c r="C1329" s="82"/>
      <c r="D1329" s="82"/>
      <c r="E1329" s="342"/>
      <c r="F1329" s="83"/>
      <c r="G1329" s="83"/>
      <c r="H1329" s="83"/>
      <c r="I1329" s="83"/>
    </row>
    <row r="1330" spans="1:9" s="70" customFormat="1" ht="23.45" customHeight="1" x14ac:dyDescent="0.2">
      <c r="A1330" s="80"/>
      <c r="B1330" s="80"/>
      <c r="C1330" s="82"/>
      <c r="D1330" s="82"/>
      <c r="E1330" s="342"/>
      <c r="F1330" s="83"/>
      <c r="G1330" s="83"/>
      <c r="H1330" s="83"/>
      <c r="I1330" s="83"/>
    </row>
    <row r="1331" spans="1:9" s="70" customFormat="1" ht="23.45" customHeight="1" x14ac:dyDescent="0.2">
      <c r="A1331" s="80"/>
      <c r="B1331" s="80"/>
      <c r="C1331" s="82"/>
      <c r="D1331" s="82"/>
      <c r="E1331" s="342"/>
      <c r="F1331" s="83"/>
      <c r="G1331" s="83"/>
      <c r="H1331" s="83"/>
      <c r="I1331" s="83"/>
    </row>
    <row r="1332" spans="1:9" s="70" customFormat="1" ht="23.45" customHeight="1" x14ac:dyDescent="0.2">
      <c r="A1332" s="80"/>
      <c r="B1332" s="80"/>
      <c r="C1332" s="82"/>
      <c r="D1332" s="82"/>
      <c r="E1332" s="342"/>
      <c r="F1332" s="83"/>
      <c r="G1332" s="83"/>
      <c r="H1332" s="83"/>
      <c r="I1332" s="83"/>
    </row>
    <row r="1333" spans="1:9" s="70" customFormat="1" ht="23.45" customHeight="1" x14ac:dyDescent="0.2">
      <c r="A1333" s="80"/>
      <c r="B1333" s="80"/>
      <c r="C1333" s="82"/>
      <c r="D1333" s="82"/>
      <c r="E1333" s="342"/>
      <c r="F1333" s="83"/>
      <c r="G1333" s="83"/>
      <c r="H1333" s="83"/>
      <c r="I1333" s="83"/>
    </row>
    <row r="1334" spans="1:9" s="70" customFormat="1" ht="23.45" customHeight="1" x14ac:dyDescent="0.2">
      <c r="A1334" s="80"/>
      <c r="B1334" s="80"/>
      <c r="C1334" s="82"/>
      <c r="D1334" s="82"/>
      <c r="E1334" s="342"/>
      <c r="F1334" s="83"/>
      <c r="G1334" s="83"/>
      <c r="H1334" s="83"/>
      <c r="I1334" s="83"/>
    </row>
    <row r="1335" spans="1:9" s="70" customFormat="1" ht="23.45" customHeight="1" x14ac:dyDescent="0.2">
      <c r="A1335" s="80"/>
      <c r="B1335" s="80"/>
      <c r="C1335" s="82"/>
      <c r="D1335" s="82"/>
      <c r="E1335" s="342"/>
      <c r="F1335" s="83"/>
      <c r="G1335" s="83"/>
      <c r="H1335" s="83"/>
      <c r="I1335" s="83"/>
    </row>
    <row r="1336" spans="1:9" s="70" customFormat="1" ht="23.45" customHeight="1" x14ac:dyDescent="0.2">
      <c r="A1336" s="80"/>
      <c r="B1336" s="80"/>
      <c r="C1336" s="82"/>
      <c r="D1336" s="82"/>
      <c r="E1336" s="342"/>
      <c r="F1336" s="83"/>
      <c r="G1336" s="83"/>
      <c r="H1336" s="83"/>
      <c r="I1336" s="83"/>
    </row>
    <row r="1337" spans="1:9" s="70" customFormat="1" ht="23.45" customHeight="1" x14ac:dyDescent="0.2">
      <c r="A1337" s="80"/>
      <c r="B1337" s="80"/>
      <c r="C1337" s="82"/>
      <c r="D1337" s="82"/>
      <c r="E1337" s="342"/>
      <c r="F1337" s="83"/>
      <c r="G1337" s="83"/>
      <c r="H1337" s="83"/>
      <c r="I1337" s="83"/>
    </row>
    <row r="1338" spans="1:9" s="70" customFormat="1" ht="23.45" customHeight="1" x14ac:dyDescent="0.2">
      <c r="A1338" s="80"/>
      <c r="B1338" s="80"/>
      <c r="C1338" s="82"/>
      <c r="D1338" s="82"/>
      <c r="E1338" s="342"/>
      <c r="F1338" s="83"/>
      <c r="G1338" s="83"/>
      <c r="H1338" s="83"/>
      <c r="I1338" s="83"/>
    </row>
    <row r="1339" spans="1:9" s="70" customFormat="1" ht="23.45" customHeight="1" x14ac:dyDescent="0.2">
      <c r="A1339" s="80"/>
      <c r="B1339" s="80"/>
      <c r="C1339" s="82"/>
      <c r="D1339" s="82"/>
      <c r="E1339" s="342"/>
      <c r="F1339" s="83"/>
      <c r="G1339" s="83"/>
      <c r="H1339" s="83"/>
      <c r="I1339" s="83"/>
    </row>
    <row r="1340" spans="1:9" s="70" customFormat="1" ht="23.45" customHeight="1" x14ac:dyDescent="0.2">
      <c r="A1340" s="80"/>
      <c r="B1340" s="80"/>
      <c r="C1340" s="82"/>
      <c r="D1340" s="82"/>
      <c r="E1340" s="342"/>
      <c r="F1340" s="83"/>
      <c r="G1340" s="83"/>
      <c r="H1340" s="83"/>
      <c r="I1340" s="83"/>
    </row>
    <row r="1341" spans="1:9" s="70" customFormat="1" ht="23.45" customHeight="1" x14ac:dyDescent="0.2">
      <c r="A1341" s="80"/>
      <c r="B1341" s="80"/>
      <c r="C1341" s="82"/>
      <c r="D1341" s="82"/>
      <c r="E1341" s="342"/>
      <c r="F1341" s="83"/>
      <c r="G1341" s="83"/>
      <c r="H1341" s="83"/>
      <c r="I1341" s="83"/>
    </row>
    <row r="1342" spans="1:9" s="70" customFormat="1" ht="23.45" customHeight="1" x14ac:dyDescent="0.2">
      <c r="A1342" s="80"/>
      <c r="B1342" s="80"/>
      <c r="C1342" s="82"/>
      <c r="D1342" s="82"/>
      <c r="E1342" s="342"/>
      <c r="F1342" s="83"/>
      <c r="G1342" s="83"/>
      <c r="H1342" s="83"/>
      <c r="I1342" s="83"/>
    </row>
    <row r="1343" spans="1:9" s="70" customFormat="1" ht="23.45" customHeight="1" x14ac:dyDescent="0.2">
      <c r="A1343" s="80"/>
      <c r="B1343" s="80"/>
      <c r="C1343" s="82"/>
      <c r="D1343" s="82"/>
      <c r="E1343" s="342"/>
      <c r="F1343" s="83"/>
      <c r="G1343" s="83"/>
      <c r="H1343" s="83"/>
      <c r="I1343" s="83"/>
    </row>
    <row r="1344" spans="1:9" s="70" customFormat="1" ht="23.45" customHeight="1" x14ac:dyDescent="0.2">
      <c r="A1344" s="80"/>
      <c r="B1344" s="80"/>
      <c r="C1344" s="82"/>
      <c r="D1344" s="82"/>
      <c r="E1344" s="342"/>
      <c r="F1344" s="83"/>
      <c r="G1344" s="83"/>
      <c r="H1344" s="83"/>
      <c r="I1344" s="83"/>
    </row>
    <row r="1345" spans="1:9" s="70" customFormat="1" ht="23.45" customHeight="1" x14ac:dyDescent="0.2">
      <c r="A1345" s="80"/>
      <c r="B1345" s="80"/>
      <c r="C1345" s="82"/>
      <c r="D1345" s="82"/>
      <c r="E1345" s="342"/>
      <c r="F1345" s="83"/>
      <c r="G1345" s="83"/>
      <c r="H1345" s="83"/>
      <c r="I1345" s="83"/>
    </row>
    <row r="1346" spans="1:9" s="70" customFormat="1" ht="23.45" customHeight="1" x14ac:dyDescent="0.2">
      <c r="A1346" s="80"/>
      <c r="B1346" s="80"/>
      <c r="C1346" s="82"/>
      <c r="D1346" s="82"/>
      <c r="E1346" s="342"/>
      <c r="F1346" s="83"/>
      <c r="G1346" s="83"/>
      <c r="H1346" s="83"/>
      <c r="I1346" s="83"/>
    </row>
    <row r="1347" spans="1:9" s="70" customFormat="1" ht="23.45" customHeight="1" x14ac:dyDescent="0.2">
      <c r="A1347" s="80"/>
      <c r="B1347" s="80"/>
      <c r="C1347" s="82"/>
      <c r="D1347" s="82"/>
      <c r="E1347" s="342"/>
      <c r="F1347" s="83"/>
      <c r="G1347" s="83"/>
      <c r="H1347" s="83"/>
      <c r="I1347" s="83"/>
    </row>
    <row r="1348" spans="1:9" s="70" customFormat="1" ht="23.45" customHeight="1" x14ac:dyDescent="0.2">
      <c r="A1348" s="80"/>
      <c r="B1348" s="80"/>
      <c r="C1348" s="82"/>
      <c r="D1348" s="82"/>
      <c r="E1348" s="342"/>
      <c r="F1348" s="83"/>
      <c r="G1348" s="83"/>
      <c r="H1348" s="83"/>
      <c r="I1348" s="83"/>
    </row>
    <row r="1349" spans="1:9" s="70" customFormat="1" ht="23.45" customHeight="1" x14ac:dyDescent="0.2">
      <c r="A1349" s="80"/>
      <c r="B1349" s="80"/>
      <c r="C1349" s="82"/>
      <c r="D1349" s="82"/>
      <c r="E1349" s="342"/>
      <c r="F1349" s="83"/>
      <c r="G1349" s="83"/>
      <c r="H1349" s="83"/>
      <c r="I1349" s="83"/>
    </row>
    <row r="1350" spans="1:9" s="70" customFormat="1" ht="23.45" customHeight="1" x14ac:dyDescent="0.2">
      <c r="A1350" s="80"/>
      <c r="B1350" s="80"/>
      <c r="C1350" s="82"/>
      <c r="D1350" s="82"/>
      <c r="E1350" s="342"/>
      <c r="F1350" s="83"/>
      <c r="G1350" s="83"/>
      <c r="H1350" s="83"/>
      <c r="I1350" s="83"/>
    </row>
    <row r="1351" spans="1:9" s="70" customFormat="1" ht="23.45" customHeight="1" x14ac:dyDescent="0.2">
      <c r="A1351" s="80"/>
      <c r="B1351" s="80"/>
      <c r="C1351" s="82"/>
      <c r="D1351" s="82"/>
      <c r="E1351" s="342"/>
      <c r="F1351" s="83"/>
      <c r="G1351" s="83"/>
      <c r="H1351" s="83"/>
      <c r="I1351" s="83"/>
    </row>
    <row r="1352" spans="1:9" s="70" customFormat="1" ht="23.45" customHeight="1" x14ac:dyDescent="0.2">
      <c r="A1352" s="80"/>
      <c r="B1352" s="80"/>
      <c r="C1352" s="82"/>
      <c r="D1352" s="82"/>
      <c r="E1352" s="342"/>
      <c r="F1352" s="83"/>
      <c r="G1352" s="83"/>
      <c r="H1352" s="83"/>
      <c r="I1352" s="83"/>
    </row>
    <row r="1353" spans="1:9" s="70" customFormat="1" ht="23.45" customHeight="1" x14ac:dyDescent="0.2">
      <c r="A1353" s="80"/>
      <c r="B1353" s="80"/>
      <c r="C1353" s="82"/>
      <c r="D1353" s="82"/>
      <c r="E1353" s="342"/>
      <c r="F1353" s="83"/>
      <c r="G1353" s="83"/>
      <c r="H1353" s="83"/>
      <c r="I1353" s="83"/>
    </row>
    <row r="1354" spans="1:9" s="70" customFormat="1" ht="23.45" customHeight="1" x14ac:dyDescent="0.2">
      <c r="A1354" s="80"/>
      <c r="B1354" s="80"/>
      <c r="C1354" s="82"/>
      <c r="D1354" s="82"/>
      <c r="E1354" s="342"/>
      <c r="F1354" s="83"/>
      <c r="G1354" s="83"/>
      <c r="H1354" s="83"/>
      <c r="I1354" s="83"/>
    </row>
    <row r="1355" spans="1:9" s="70" customFormat="1" ht="23.45" customHeight="1" x14ac:dyDescent="0.2">
      <c r="A1355" s="80"/>
      <c r="B1355" s="80"/>
      <c r="C1355" s="82"/>
      <c r="D1355" s="82"/>
      <c r="E1355" s="342"/>
      <c r="F1355" s="83"/>
      <c r="G1355" s="83"/>
      <c r="H1355" s="83"/>
      <c r="I1355" s="83"/>
    </row>
    <row r="1356" spans="1:9" s="70" customFormat="1" ht="23.45" customHeight="1" x14ac:dyDescent="0.2">
      <c r="A1356" s="80"/>
      <c r="B1356" s="80"/>
      <c r="C1356" s="82"/>
      <c r="D1356" s="82"/>
      <c r="E1356" s="342"/>
      <c r="F1356" s="83"/>
      <c r="G1356" s="83"/>
      <c r="H1356" s="83"/>
      <c r="I1356" s="83"/>
    </row>
    <row r="1357" spans="1:9" s="70" customFormat="1" ht="23.45" customHeight="1" x14ac:dyDescent="0.2">
      <c r="A1357" s="80"/>
      <c r="B1357" s="80"/>
      <c r="C1357" s="82"/>
      <c r="D1357" s="82"/>
      <c r="E1357" s="342"/>
      <c r="F1357" s="83"/>
      <c r="G1357" s="83"/>
      <c r="H1357" s="83"/>
      <c r="I1357" s="83"/>
    </row>
    <row r="1358" spans="1:9" s="70" customFormat="1" ht="23.45" customHeight="1" x14ac:dyDescent="0.2">
      <c r="A1358" s="80"/>
      <c r="B1358" s="80"/>
      <c r="C1358" s="82"/>
      <c r="D1358" s="82"/>
      <c r="E1358" s="342"/>
      <c r="F1358" s="83"/>
      <c r="G1358" s="83"/>
      <c r="H1358" s="83"/>
      <c r="I1358" s="83"/>
    </row>
    <row r="1359" spans="1:9" s="70" customFormat="1" ht="23.45" customHeight="1" x14ac:dyDescent="0.2">
      <c r="A1359" s="80"/>
      <c r="B1359" s="80"/>
      <c r="C1359" s="82"/>
      <c r="D1359" s="82"/>
      <c r="E1359" s="342"/>
      <c r="F1359" s="83"/>
      <c r="G1359" s="83"/>
      <c r="H1359" s="83"/>
      <c r="I1359" s="83"/>
    </row>
    <row r="1360" spans="1:9" s="70" customFormat="1" ht="23.45" customHeight="1" x14ac:dyDescent="0.2">
      <c r="A1360" s="80"/>
      <c r="B1360" s="80"/>
      <c r="C1360" s="82"/>
      <c r="D1360" s="82"/>
      <c r="E1360" s="342"/>
      <c r="F1360" s="83"/>
      <c r="G1360" s="83"/>
      <c r="H1360" s="83"/>
      <c r="I1360" s="83"/>
    </row>
    <row r="1361" spans="1:9" s="70" customFormat="1" ht="23.45" customHeight="1" x14ac:dyDescent="0.2">
      <c r="A1361" s="80"/>
      <c r="B1361" s="80"/>
      <c r="C1361" s="82"/>
      <c r="D1361" s="82"/>
      <c r="E1361" s="342"/>
      <c r="F1361" s="83"/>
      <c r="G1361" s="83"/>
      <c r="H1361" s="83"/>
      <c r="I1361" s="83"/>
    </row>
    <row r="1362" spans="1:9" s="70" customFormat="1" ht="23.45" customHeight="1" x14ac:dyDescent="0.2">
      <c r="A1362" s="80"/>
      <c r="B1362" s="80"/>
      <c r="C1362" s="82"/>
      <c r="D1362" s="82"/>
      <c r="E1362" s="342"/>
      <c r="F1362" s="83"/>
      <c r="G1362" s="83"/>
      <c r="H1362" s="83"/>
      <c r="I1362" s="83"/>
    </row>
    <row r="1363" spans="1:9" s="70" customFormat="1" ht="23.45" customHeight="1" x14ac:dyDescent="0.2">
      <c r="A1363" s="80"/>
      <c r="B1363" s="80"/>
      <c r="C1363" s="82"/>
      <c r="D1363" s="82"/>
      <c r="E1363" s="342"/>
      <c r="F1363" s="83"/>
      <c r="G1363" s="83"/>
      <c r="H1363" s="83"/>
      <c r="I1363" s="83"/>
    </row>
    <row r="1364" spans="1:9" s="70" customFormat="1" ht="23.45" customHeight="1" x14ac:dyDescent="0.2">
      <c r="A1364" s="80"/>
      <c r="B1364" s="80"/>
      <c r="C1364" s="82"/>
      <c r="D1364" s="82"/>
      <c r="E1364" s="342"/>
      <c r="F1364" s="83"/>
      <c r="G1364" s="83"/>
      <c r="H1364" s="83"/>
      <c r="I1364" s="83"/>
    </row>
    <row r="1365" spans="1:9" s="70" customFormat="1" ht="23.45" customHeight="1" x14ac:dyDescent="0.2">
      <c r="A1365" s="80"/>
      <c r="B1365" s="80"/>
      <c r="C1365" s="82"/>
      <c r="D1365" s="82"/>
      <c r="E1365" s="342"/>
      <c r="F1365" s="83"/>
      <c r="G1365" s="83"/>
      <c r="H1365" s="83"/>
      <c r="I1365" s="83"/>
    </row>
    <row r="1366" spans="1:9" s="70" customFormat="1" ht="23.45" customHeight="1" x14ac:dyDescent="0.2">
      <c r="A1366" s="80"/>
      <c r="B1366" s="80"/>
      <c r="C1366" s="82"/>
      <c r="D1366" s="82"/>
      <c r="E1366" s="342"/>
      <c r="F1366" s="83"/>
      <c r="G1366" s="83"/>
      <c r="H1366" s="83"/>
      <c r="I1366" s="83"/>
    </row>
    <row r="1367" spans="1:9" s="70" customFormat="1" ht="23.45" customHeight="1" x14ac:dyDescent="0.2">
      <c r="A1367" s="80"/>
      <c r="B1367" s="80"/>
      <c r="C1367" s="82"/>
      <c r="D1367" s="82"/>
      <c r="E1367" s="342"/>
      <c r="F1367" s="83"/>
      <c r="G1367" s="83"/>
      <c r="H1367" s="83"/>
      <c r="I1367" s="83"/>
    </row>
    <row r="1368" spans="1:9" s="70" customFormat="1" ht="23.45" customHeight="1" x14ac:dyDescent="0.2">
      <c r="A1368" s="80"/>
      <c r="B1368" s="80"/>
      <c r="C1368" s="82"/>
      <c r="D1368" s="82"/>
      <c r="E1368" s="342"/>
      <c r="F1368" s="83"/>
      <c r="G1368" s="83"/>
      <c r="H1368" s="83"/>
      <c r="I1368" s="83"/>
    </row>
    <row r="1369" spans="1:9" s="70" customFormat="1" ht="23.45" customHeight="1" x14ac:dyDescent="0.2">
      <c r="A1369" s="80"/>
      <c r="B1369" s="80"/>
      <c r="C1369" s="82"/>
      <c r="D1369" s="82"/>
      <c r="E1369" s="342"/>
      <c r="F1369" s="83"/>
      <c r="G1369" s="83"/>
      <c r="H1369" s="83"/>
      <c r="I1369" s="83"/>
    </row>
    <row r="1370" spans="1:9" s="70" customFormat="1" ht="23.45" customHeight="1" x14ac:dyDescent="0.2">
      <c r="A1370" s="80"/>
      <c r="B1370" s="80"/>
      <c r="C1370" s="82"/>
      <c r="D1370" s="82"/>
      <c r="E1370" s="342"/>
      <c r="F1370" s="83"/>
      <c r="G1370" s="83"/>
      <c r="H1370" s="83"/>
      <c r="I1370" s="83"/>
    </row>
    <row r="1371" spans="1:9" s="70" customFormat="1" ht="23.45" customHeight="1" x14ac:dyDescent="0.2">
      <c r="A1371" s="80"/>
      <c r="B1371" s="80"/>
      <c r="C1371" s="82"/>
      <c r="D1371" s="82"/>
      <c r="E1371" s="342"/>
      <c r="F1371" s="83"/>
      <c r="G1371" s="83"/>
      <c r="H1371" s="83"/>
      <c r="I1371" s="83"/>
    </row>
    <row r="1372" spans="1:9" s="70" customFormat="1" ht="23.45" customHeight="1" x14ac:dyDescent="0.2">
      <c r="A1372" s="80"/>
      <c r="B1372" s="80"/>
      <c r="C1372" s="82"/>
      <c r="D1372" s="82"/>
      <c r="E1372" s="342"/>
      <c r="F1372" s="83"/>
      <c r="G1372" s="83"/>
      <c r="H1372" s="83"/>
      <c r="I1372" s="83"/>
    </row>
    <row r="1373" spans="1:9" s="70" customFormat="1" ht="23.45" customHeight="1" x14ac:dyDescent="0.2">
      <c r="A1373" s="80"/>
      <c r="B1373" s="80"/>
      <c r="C1373" s="82"/>
      <c r="D1373" s="82"/>
      <c r="E1373" s="342"/>
      <c r="F1373" s="83"/>
      <c r="G1373" s="83"/>
      <c r="H1373" s="83"/>
      <c r="I1373" s="83"/>
    </row>
    <row r="1374" spans="1:9" s="70" customFormat="1" ht="23.45" customHeight="1" x14ac:dyDescent="0.2">
      <c r="A1374" s="80"/>
      <c r="B1374" s="80"/>
      <c r="C1374" s="82"/>
      <c r="D1374" s="82"/>
      <c r="E1374" s="342"/>
      <c r="F1374" s="83"/>
      <c r="G1374" s="83"/>
      <c r="H1374" s="83"/>
      <c r="I1374" s="83"/>
    </row>
    <row r="1375" spans="1:9" s="70" customFormat="1" ht="23.45" customHeight="1" x14ac:dyDescent="0.2">
      <c r="A1375" s="80"/>
      <c r="B1375" s="80"/>
      <c r="C1375" s="82"/>
      <c r="D1375" s="82"/>
      <c r="E1375" s="342"/>
      <c r="F1375" s="83"/>
      <c r="G1375" s="83"/>
      <c r="H1375" s="83"/>
      <c r="I1375" s="83"/>
    </row>
    <row r="1376" spans="1:9" s="70" customFormat="1" ht="23.45" customHeight="1" x14ac:dyDescent="0.2">
      <c r="A1376" s="80"/>
      <c r="B1376" s="80"/>
      <c r="C1376" s="82"/>
      <c r="D1376" s="82"/>
      <c r="E1376" s="342"/>
      <c r="F1376" s="83"/>
      <c r="G1376" s="83"/>
      <c r="H1376" s="83"/>
      <c r="I1376" s="83"/>
    </row>
    <row r="1377" spans="1:9" s="70" customFormat="1" ht="23.45" customHeight="1" x14ac:dyDescent="0.2">
      <c r="A1377" s="80"/>
      <c r="B1377" s="80"/>
      <c r="C1377" s="82"/>
      <c r="D1377" s="82"/>
      <c r="E1377" s="342"/>
      <c r="F1377" s="83"/>
      <c r="G1377" s="83"/>
      <c r="H1377" s="83"/>
      <c r="I1377" s="83"/>
    </row>
    <row r="1378" spans="1:9" s="70" customFormat="1" ht="23.45" customHeight="1" x14ac:dyDescent="0.2">
      <c r="A1378" s="80"/>
      <c r="B1378" s="80"/>
      <c r="C1378" s="82"/>
      <c r="D1378" s="82"/>
      <c r="E1378" s="342"/>
      <c r="F1378" s="83"/>
      <c r="G1378" s="83"/>
      <c r="H1378" s="83"/>
      <c r="I1378" s="83"/>
    </row>
    <row r="1379" spans="1:9" s="70" customFormat="1" ht="23.45" customHeight="1" x14ac:dyDescent="0.2">
      <c r="A1379" s="80"/>
      <c r="B1379" s="80"/>
      <c r="C1379" s="82"/>
      <c r="D1379" s="82"/>
      <c r="E1379" s="342"/>
      <c r="F1379" s="83"/>
      <c r="G1379" s="83"/>
      <c r="H1379" s="83"/>
      <c r="I1379" s="83"/>
    </row>
    <row r="1380" spans="1:9" s="70" customFormat="1" ht="23.45" customHeight="1" x14ac:dyDescent="0.2">
      <c r="A1380" s="80"/>
      <c r="B1380" s="80"/>
      <c r="C1380" s="82"/>
      <c r="D1380" s="82"/>
      <c r="E1380" s="342"/>
      <c r="F1380" s="83"/>
      <c r="G1380" s="83"/>
      <c r="H1380" s="83"/>
      <c r="I1380" s="83"/>
    </row>
    <row r="1381" spans="1:9" s="70" customFormat="1" ht="23.45" customHeight="1" x14ac:dyDescent="0.2">
      <c r="A1381" s="80"/>
      <c r="B1381" s="80"/>
      <c r="C1381" s="82"/>
      <c r="D1381" s="82"/>
      <c r="E1381" s="342"/>
      <c r="F1381" s="83"/>
      <c r="G1381" s="83"/>
      <c r="H1381" s="83"/>
      <c r="I1381" s="83"/>
    </row>
    <row r="1382" spans="1:9" s="70" customFormat="1" ht="23.45" customHeight="1" x14ac:dyDescent="0.2">
      <c r="A1382" s="80"/>
      <c r="B1382" s="80"/>
      <c r="C1382" s="82"/>
      <c r="D1382" s="82"/>
      <c r="E1382" s="342"/>
      <c r="F1382" s="83"/>
      <c r="G1382" s="83"/>
      <c r="H1382" s="83"/>
      <c r="I1382" s="83"/>
    </row>
    <row r="1383" spans="1:9" s="70" customFormat="1" ht="23.45" customHeight="1" x14ac:dyDescent="0.2">
      <c r="A1383" s="80"/>
      <c r="B1383" s="80"/>
      <c r="C1383" s="82"/>
      <c r="D1383" s="82"/>
      <c r="E1383" s="342"/>
      <c r="F1383" s="83"/>
      <c r="G1383" s="83"/>
      <c r="H1383" s="83"/>
      <c r="I1383" s="83"/>
    </row>
    <row r="1384" spans="1:9" s="70" customFormat="1" ht="23.45" customHeight="1" x14ac:dyDescent="0.2">
      <c r="A1384" s="80"/>
      <c r="B1384" s="80"/>
      <c r="C1384" s="82"/>
      <c r="D1384" s="82"/>
      <c r="E1384" s="342"/>
      <c r="F1384" s="83"/>
      <c r="G1384" s="83"/>
      <c r="H1384" s="83"/>
      <c r="I1384" s="83"/>
    </row>
    <row r="1385" spans="1:9" s="70" customFormat="1" ht="23.45" customHeight="1" x14ac:dyDescent="0.2">
      <c r="A1385" s="80"/>
      <c r="B1385" s="80"/>
      <c r="C1385" s="82"/>
      <c r="D1385" s="82"/>
      <c r="E1385" s="342"/>
      <c r="F1385" s="83"/>
      <c r="G1385" s="83"/>
      <c r="H1385" s="83"/>
      <c r="I1385" s="83"/>
    </row>
    <row r="1386" spans="1:9" s="70" customFormat="1" ht="23.45" customHeight="1" x14ac:dyDescent="0.2">
      <c r="A1386" s="80"/>
      <c r="B1386" s="80"/>
      <c r="C1386" s="82"/>
      <c r="D1386" s="82"/>
      <c r="E1386" s="342"/>
      <c r="F1386" s="83"/>
      <c r="G1386" s="83"/>
      <c r="H1386" s="83"/>
      <c r="I1386" s="83"/>
    </row>
    <row r="1387" spans="1:9" s="70" customFormat="1" ht="23.45" customHeight="1" x14ac:dyDescent="0.2">
      <c r="A1387" s="80"/>
      <c r="B1387" s="80"/>
      <c r="C1387" s="82"/>
      <c r="D1387" s="82"/>
      <c r="E1387" s="342"/>
      <c r="F1387" s="83"/>
      <c r="G1387" s="83"/>
      <c r="H1387" s="83"/>
      <c r="I1387" s="83"/>
    </row>
    <row r="1388" spans="1:9" s="70" customFormat="1" ht="23.45" customHeight="1" x14ac:dyDescent="0.2">
      <c r="A1388" s="80"/>
      <c r="B1388" s="80"/>
      <c r="C1388" s="82"/>
      <c r="D1388" s="82"/>
      <c r="E1388" s="342"/>
      <c r="F1388" s="83"/>
      <c r="G1388" s="83"/>
      <c r="H1388" s="83"/>
      <c r="I1388" s="83"/>
    </row>
    <row r="1389" spans="1:9" s="70" customFormat="1" ht="23.45" customHeight="1" x14ac:dyDescent="0.2">
      <c r="A1389" s="80"/>
      <c r="B1389" s="80"/>
      <c r="C1389" s="82"/>
      <c r="D1389" s="82"/>
      <c r="E1389" s="342"/>
      <c r="F1389" s="83"/>
      <c r="G1389" s="83"/>
      <c r="H1389" s="83"/>
      <c r="I1389" s="83"/>
    </row>
    <row r="1390" spans="1:9" s="70" customFormat="1" ht="23.45" customHeight="1" x14ac:dyDescent="0.2">
      <c r="A1390" s="80"/>
      <c r="B1390" s="80"/>
      <c r="C1390" s="82"/>
      <c r="D1390" s="82"/>
      <c r="E1390" s="342"/>
      <c r="F1390" s="83"/>
      <c r="G1390" s="83"/>
      <c r="H1390" s="83"/>
      <c r="I1390" s="83"/>
    </row>
    <row r="1391" spans="1:9" s="70" customFormat="1" ht="23.45" customHeight="1" x14ac:dyDescent="0.2">
      <c r="A1391" s="80"/>
      <c r="B1391" s="80"/>
      <c r="C1391" s="82"/>
      <c r="D1391" s="82"/>
      <c r="E1391" s="342"/>
      <c r="F1391" s="83"/>
      <c r="G1391" s="83"/>
      <c r="H1391" s="83"/>
      <c r="I1391" s="83"/>
    </row>
    <row r="1392" spans="1:9" s="70" customFormat="1" ht="23.45" customHeight="1" x14ac:dyDescent="0.2">
      <c r="A1392" s="80"/>
      <c r="B1392" s="80"/>
      <c r="C1392" s="82"/>
      <c r="D1392" s="82"/>
      <c r="E1392" s="342"/>
      <c r="F1392" s="83"/>
      <c r="G1392" s="83"/>
      <c r="H1392" s="83"/>
      <c r="I1392" s="83"/>
    </row>
    <row r="1393" spans="1:9" s="70" customFormat="1" ht="23.45" customHeight="1" x14ac:dyDescent="0.2">
      <c r="A1393" s="80"/>
      <c r="B1393" s="80"/>
      <c r="C1393" s="82"/>
      <c r="D1393" s="82"/>
      <c r="E1393" s="342"/>
      <c r="F1393" s="83"/>
      <c r="G1393" s="83"/>
      <c r="H1393" s="83"/>
      <c r="I1393" s="83"/>
    </row>
    <row r="1394" spans="1:9" s="70" customFormat="1" ht="23.45" customHeight="1" x14ac:dyDescent="0.2">
      <c r="A1394" s="80"/>
      <c r="B1394" s="80"/>
      <c r="C1394" s="82"/>
      <c r="D1394" s="82"/>
      <c r="E1394" s="342"/>
      <c r="F1394" s="83"/>
      <c r="G1394" s="83"/>
      <c r="H1394" s="83"/>
      <c r="I1394" s="83"/>
    </row>
    <row r="1395" spans="1:9" s="70" customFormat="1" ht="23.45" customHeight="1" x14ac:dyDescent="0.2">
      <c r="A1395" s="80"/>
      <c r="B1395" s="80"/>
      <c r="C1395" s="82"/>
      <c r="D1395" s="82"/>
      <c r="E1395" s="342"/>
      <c r="F1395" s="83"/>
      <c r="G1395" s="83"/>
      <c r="H1395" s="83"/>
      <c r="I1395" s="83"/>
    </row>
    <row r="1396" spans="1:9" s="70" customFormat="1" ht="23.45" customHeight="1" x14ac:dyDescent="0.2">
      <c r="A1396" s="80"/>
      <c r="B1396" s="80"/>
      <c r="C1396" s="82"/>
      <c r="D1396" s="82"/>
      <c r="E1396" s="342"/>
      <c r="F1396" s="83"/>
      <c r="G1396" s="83"/>
      <c r="H1396" s="83"/>
      <c r="I1396" s="83"/>
    </row>
    <row r="1397" spans="1:9" s="70" customFormat="1" ht="23.45" customHeight="1" x14ac:dyDescent="0.2">
      <c r="A1397" s="80"/>
      <c r="B1397" s="80"/>
      <c r="C1397" s="82"/>
      <c r="D1397" s="82"/>
      <c r="E1397" s="342"/>
      <c r="F1397" s="83"/>
      <c r="G1397" s="83"/>
      <c r="H1397" s="83"/>
      <c r="I1397" s="83"/>
    </row>
    <row r="1398" spans="1:9" s="70" customFormat="1" ht="23.45" customHeight="1" x14ac:dyDescent="0.2">
      <c r="A1398" s="80"/>
      <c r="B1398" s="80"/>
      <c r="C1398" s="82"/>
      <c r="D1398" s="82"/>
      <c r="E1398" s="342"/>
      <c r="F1398" s="83"/>
      <c r="G1398" s="83"/>
      <c r="H1398" s="83"/>
      <c r="I1398" s="83"/>
    </row>
    <row r="1399" spans="1:9" s="70" customFormat="1" ht="23.45" customHeight="1" x14ac:dyDescent="0.2">
      <c r="A1399" s="80"/>
      <c r="B1399" s="80"/>
      <c r="C1399" s="82"/>
      <c r="D1399" s="82"/>
      <c r="E1399" s="342"/>
      <c r="F1399" s="83"/>
      <c r="G1399" s="83"/>
      <c r="H1399" s="83"/>
      <c r="I1399" s="83"/>
    </row>
    <row r="1400" spans="1:9" s="70" customFormat="1" ht="23.45" customHeight="1" x14ac:dyDescent="0.2">
      <c r="A1400" s="80"/>
      <c r="B1400" s="80"/>
      <c r="C1400" s="82"/>
      <c r="D1400" s="82"/>
      <c r="E1400" s="342"/>
      <c r="F1400" s="83"/>
      <c r="G1400" s="83"/>
      <c r="H1400" s="83"/>
      <c r="I1400" s="83"/>
    </row>
    <row r="1401" spans="1:9" s="70" customFormat="1" ht="23.45" customHeight="1" x14ac:dyDescent="0.2">
      <c r="A1401" s="80"/>
      <c r="B1401" s="80"/>
      <c r="C1401" s="82"/>
      <c r="D1401" s="82"/>
      <c r="E1401" s="342"/>
      <c r="F1401" s="83"/>
      <c r="G1401" s="83"/>
      <c r="H1401" s="83"/>
      <c r="I1401" s="83"/>
    </row>
    <row r="1402" spans="1:9" s="70" customFormat="1" ht="23.45" customHeight="1" x14ac:dyDescent="0.2">
      <c r="A1402" s="80"/>
      <c r="B1402" s="80"/>
      <c r="C1402" s="82"/>
      <c r="D1402" s="82"/>
      <c r="E1402" s="342"/>
      <c r="F1402" s="83"/>
      <c r="G1402" s="83"/>
      <c r="H1402" s="83"/>
      <c r="I1402" s="83"/>
    </row>
    <row r="1403" spans="1:9" s="70" customFormat="1" ht="23.45" customHeight="1" x14ac:dyDescent="0.2">
      <c r="A1403" s="80"/>
      <c r="B1403" s="80"/>
      <c r="C1403" s="82"/>
      <c r="D1403" s="82"/>
      <c r="E1403" s="342"/>
      <c r="F1403" s="83"/>
      <c r="G1403" s="83"/>
      <c r="H1403" s="83"/>
      <c r="I1403" s="83"/>
    </row>
    <row r="1404" spans="1:9" s="70" customFormat="1" ht="23.45" customHeight="1" x14ac:dyDescent="0.2">
      <c r="A1404" s="80"/>
      <c r="B1404" s="80"/>
      <c r="C1404" s="82"/>
      <c r="D1404" s="82"/>
      <c r="E1404" s="342"/>
      <c r="F1404" s="83"/>
      <c r="G1404" s="83"/>
      <c r="H1404" s="83"/>
      <c r="I1404" s="83"/>
    </row>
    <row r="1405" spans="1:9" s="70" customFormat="1" ht="23.45" customHeight="1" x14ac:dyDescent="0.2">
      <c r="A1405" s="80"/>
      <c r="B1405" s="80"/>
      <c r="C1405" s="82"/>
      <c r="D1405" s="82"/>
      <c r="E1405" s="342"/>
      <c r="F1405" s="83"/>
      <c r="G1405" s="83"/>
      <c r="H1405" s="83"/>
      <c r="I1405" s="83"/>
    </row>
    <row r="1406" spans="1:9" s="70" customFormat="1" ht="23.45" customHeight="1" x14ac:dyDescent="0.2">
      <c r="A1406" s="80"/>
      <c r="B1406" s="80"/>
      <c r="C1406" s="82"/>
      <c r="D1406" s="82"/>
      <c r="E1406" s="342"/>
      <c r="F1406" s="83"/>
      <c r="G1406" s="83"/>
      <c r="H1406" s="83"/>
      <c r="I1406" s="83"/>
    </row>
    <row r="1407" spans="1:9" s="70" customFormat="1" ht="23.45" customHeight="1" x14ac:dyDescent="0.2">
      <c r="A1407" s="80"/>
      <c r="B1407" s="80"/>
      <c r="C1407" s="82"/>
      <c r="D1407" s="82"/>
      <c r="E1407" s="342"/>
      <c r="F1407" s="83"/>
      <c r="G1407" s="83"/>
      <c r="H1407" s="83"/>
      <c r="I1407" s="83"/>
    </row>
    <row r="1408" spans="1:9" s="70" customFormat="1" ht="23.45" customHeight="1" x14ac:dyDescent="0.2">
      <c r="A1408" s="80"/>
      <c r="B1408" s="80"/>
      <c r="C1408" s="82"/>
      <c r="D1408" s="82"/>
      <c r="E1408" s="342"/>
      <c r="F1408" s="83"/>
      <c r="G1408" s="83"/>
      <c r="H1408" s="83"/>
      <c r="I1408" s="83"/>
    </row>
    <row r="1409" spans="1:9" s="70" customFormat="1" ht="23.45" customHeight="1" x14ac:dyDescent="0.2">
      <c r="A1409" s="80"/>
      <c r="B1409" s="80"/>
      <c r="C1409" s="82"/>
      <c r="D1409" s="82"/>
      <c r="E1409" s="342"/>
      <c r="F1409" s="83"/>
      <c r="G1409" s="83"/>
      <c r="H1409" s="83"/>
      <c r="I1409" s="83"/>
    </row>
    <row r="1410" spans="1:9" s="70" customFormat="1" ht="23.45" customHeight="1" x14ac:dyDescent="0.2">
      <c r="A1410" s="80"/>
      <c r="B1410" s="80"/>
      <c r="C1410" s="82"/>
      <c r="D1410" s="82"/>
      <c r="E1410" s="342"/>
      <c r="F1410" s="83"/>
      <c r="G1410" s="83"/>
      <c r="H1410" s="83"/>
      <c r="I1410" s="83"/>
    </row>
    <row r="1411" spans="1:9" s="70" customFormat="1" ht="23.45" customHeight="1" x14ac:dyDescent="0.2">
      <c r="A1411" s="80"/>
      <c r="B1411" s="80"/>
      <c r="C1411" s="82"/>
      <c r="D1411" s="82"/>
      <c r="E1411" s="342"/>
      <c r="F1411" s="83"/>
      <c r="G1411" s="83"/>
      <c r="H1411" s="83"/>
      <c r="I1411" s="83"/>
    </row>
    <row r="1412" spans="1:9" s="70" customFormat="1" ht="23.45" customHeight="1" x14ac:dyDescent="0.2">
      <c r="A1412" s="80"/>
      <c r="B1412" s="80"/>
      <c r="C1412" s="82"/>
      <c r="D1412" s="82"/>
      <c r="E1412" s="342"/>
      <c r="F1412" s="83"/>
      <c r="G1412" s="83"/>
      <c r="H1412" s="83"/>
      <c r="I1412" s="83"/>
    </row>
    <row r="1413" spans="1:9" s="70" customFormat="1" ht="23.45" customHeight="1" x14ac:dyDescent="0.2">
      <c r="A1413" s="80"/>
      <c r="B1413" s="80"/>
      <c r="C1413" s="82"/>
      <c r="D1413" s="82"/>
      <c r="E1413" s="342"/>
      <c r="F1413" s="83"/>
      <c r="G1413" s="83"/>
      <c r="H1413" s="83"/>
      <c r="I1413" s="83"/>
    </row>
    <row r="1414" spans="1:9" s="70" customFormat="1" ht="23.45" customHeight="1" x14ac:dyDescent="0.2">
      <c r="A1414" s="80"/>
      <c r="B1414" s="80"/>
      <c r="C1414" s="82"/>
      <c r="D1414" s="82"/>
      <c r="E1414" s="342"/>
      <c r="F1414" s="83"/>
      <c r="G1414" s="83"/>
      <c r="H1414" s="83"/>
      <c r="I1414" s="83"/>
    </row>
    <row r="1415" spans="1:9" s="70" customFormat="1" ht="23.45" customHeight="1" x14ac:dyDescent="0.2">
      <c r="A1415" s="80"/>
      <c r="B1415" s="80"/>
      <c r="C1415" s="82"/>
      <c r="D1415" s="82"/>
      <c r="E1415" s="342"/>
      <c r="F1415" s="83"/>
      <c r="G1415" s="83"/>
      <c r="H1415" s="83"/>
      <c r="I1415" s="83"/>
    </row>
    <row r="1416" spans="1:9" s="70" customFormat="1" ht="23.45" customHeight="1" x14ac:dyDescent="0.2">
      <c r="A1416" s="80"/>
      <c r="B1416" s="80"/>
      <c r="C1416" s="82"/>
      <c r="D1416" s="82"/>
      <c r="E1416" s="342"/>
      <c r="F1416" s="83"/>
      <c r="G1416" s="83"/>
      <c r="H1416" s="83"/>
      <c r="I1416" s="83"/>
    </row>
    <row r="1417" spans="1:9" s="70" customFormat="1" ht="23.45" customHeight="1" x14ac:dyDescent="0.2">
      <c r="A1417" s="80"/>
      <c r="B1417" s="80"/>
      <c r="C1417" s="82"/>
      <c r="D1417" s="82"/>
      <c r="E1417" s="342"/>
      <c r="F1417" s="83"/>
      <c r="G1417" s="83"/>
      <c r="H1417" s="83"/>
      <c r="I1417" s="83"/>
    </row>
    <row r="1418" spans="1:9" s="70" customFormat="1" ht="23.45" customHeight="1" x14ac:dyDescent="0.2">
      <c r="A1418" s="80"/>
      <c r="B1418" s="80"/>
      <c r="C1418" s="82"/>
      <c r="D1418" s="82"/>
      <c r="E1418" s="342"/>
      <c r="F1418" s="83"/>
      <c r="G1418" s="83"/>
      <c r="H1418" s="83"/>
      <c r="I1418" s="83"/>
    </row>
    <row r="1419" spans="1:9" s="70" customFormat="1" ht="23.45" customHeight="1" x14ac:dyDescent="0.2">
      <c r="A1419" s="80"/>
      <c r="B1419" s="80"/>
      <c r="C1419" s="82"/>
      <c r="D1419" s="82"/>
      <c r="E1419" s="342"/>
      <c r="F1419" s="83"/>
      <c r="G1419" s="83"/>
      <c r="H1419" s="83"/>
      <c r="I1419" s="83"/>
    </row>
    <row r="1420" spans="1:9" s="70" customFormat="1" ht="23.45" customHeight="1" x14ac:dyDescent="0.2">
      <c r="A1420" s="80"/>
      <c r="B1420" s="80"/>
      <c r="C1420" s="82"/>
      <c r="D1420" s="82"/>
      <c r="E1420" s="342"/>
      <c r="F1420" s="83"/>
      <c r="G1420" s="83"/>
      <c r="H1420" s="83"/>
      <c r="I1420" s="83"/>
    </row>
    <row r="1421" spans="1:9" s="70" customFormat="1" ht="23.45" customHeight="1" x14ac:dyDescent="0.2">
      <c r="A1421" s="80"/>
      <c r="B1421" s="80"/>
      <c r="C1421" s="82"/>
      <c r="D1421" s="82"/>
      <c r="E1421" s="342"/>
      <c r="F1421" s="83"/>
      <c r="G1421" s="83"/>
      <c r="H1421" s="83"/>
      <c r="I1421" s="83"/>
    </row>
    <row r="1422" spans="1:9" s="70" customFormat="1" ht="23.45" customHeight="1" x14ac:dyDescent="0.2">
      <c r="A1422" s="80"/>
      <c r="B1422" s="80"/>
      <c r="C1422" s="82"/>
      <c r="D1422" s="82"/>
      <c r="E1422" s="342"/>
      <c r="F1422" s="83"/>
      <c r="G1422" s="83"/>
      <c r="H1422" s="83"/>
      <c r="I1422" s="83"/>
    </row>
    <row r="1423" spans="1:9" s="70" customFormat="1" ht="23.45" customHeight="1" x14ac:dyDescent="0.2">
      <c r="A1423" s="80"/>
      <c r="B1423" s="80"/>
      <c r="C1423" s="82"/>
      <c r="D1423" s="82"/>
      <c r="E1423" s="342"/>
      <c r="F1423" s="83"/>
      <c r="G1423" s="83"/>
      <c r="H1423" s="83"/>
      <c r="I1423" s="83"/>
    </row>
    <row r="1424" spans="1:9" s="70" customFormat="1" ht="23.45" customHeight="1" x14ac:dyDescent="0.2">
      <c r="A1424" s="80"/>
      <c r="B1424" s="80"/>
      <c r="C1424" s="82"/>
      <c r="D1424" s="82"/>
      <c r="E1424" s="342"/>
      <c r="F1424" s="83"/>
      <c r="G1424" s="83"/>
      <c r="H1424" s="83"/>
      <c r="I1424" s="83"/>
    </row>
    <row r="1425" spans="1:9" s="70" customFormat="1" ht="23.45" customHeight="1" x14ac:dyDescent="0.2">
      <c r="A1425" s="80"/>
      <c r="B1425" s="80"/>
      <c r="C1425" s="82"/>
      <c r="D1425" s="82"/>
      <c r="E1425" s="342"/>
      <c r="F1425" s="83"/>
      <c r="G1425" s="83"/>
      <c r="H1425" s="83"/>
      <c r="I1425" s="83"/>
    </row>
    <row r="1426" spans="1:9" s="70" customFormat="1" ht="23.45" customHeight="1" x14ac:dyDescent="0.2">
      <c r="A1426" s="80"/>
      <c r="B1426" s="80"/>
      <c r="C1426" s="82"/>
      <c r="D1426" s="82"/>
      <c r="E1426" s="342"/>
      <c r="F1426" s="83"/>
      <c r="G1426" s="83"/>
      <c r="H1426" s="83"/>
      <c r="I1426" s="83"/>
    </row>
    <row r="1427" spans="1:9" s="70" customFormat="1" ht="23.45" customHeight="1" x14ac:dyDescent="0.2">
      <c r="A1427" s="80"/>
      <c r="B1427" s="80"/>
      <c r="C1427" s="82"/>
      <c r="D1427" s="82"/>
      <c r="E1427" s="342"/>
      <c r="F1427" s="83"/>
      <c r="G1427" s="83"/>
      <c r="H1427" s="83"/>
      <c r="I1427" s="83"/>
    </row>
    <row r="1428" spans="1:9" s="70" customFormat="1" ht="23.45" customHeight="1" x14ac:dyDescent="0.2">
      <c r="A1428" s="80"/>
      <c r="B1428" s="80"/>
      <c r="C1428" s="82"/>
      <c r="D1428" s="82"/>
      <c r="E1428" s="342"/>
      <c r="F1428" s="83"/>
      <c r="G1428" s="83"/>
      <c r="H1428" s="83"/>
      <c r="I1428" s="83"/>
    </row>
    <row r="1429" spans="1:9" s="70" customFormat="1" ht="23.45" customHeight="1" x14ac:dyDescent="0.2">
      <c r="A1429" s="80"/>
      <c r="B1429" s="80"/>
      <c r="C1429" s="82"/>
      <c r="D1429" s="82"/>
      <c r="E1429" s="342"/>
      <c r="F1429" s="83"/>
      <c r="G1429" s="83"/>
      <c r="H1429" s="83"/>
      <c r="I1429" s="83"/>
    </row>
    <row r="1430" spans="1:9" s="70" customFormat="1" ht="23.45" customHeight="1" x14ac:dyDescent="0.2">
      <c r="A1430" s="80"/>
      <c r="B1430" s="80"/>
      <c r="C1430" s="82"/>
      <c r="D1430" s="82"/>
      <c r="E1430" s="342"/>
      <c r="F1430" s="83"/>
      <c r="G1430" s="83"/>
      <c r="H1430" s="83"/>
      <c r="I1430" s="83"/>
    </row>
    <row r="1431" spans="1:9" s="70" customFormat="1" ht="23.45" customHeight="1" x14ac:dyDescent="0.2">
      <c r="A1431" s="80"/>
      <c r="B1431" s="80"/>
      <c r="C1431" s="82"/>
      <c r="D1431" s="82"/>
      <c r="E1431" s="342"/>
      <c r="F1431" s="83"/>
      <c r="G1431" s="83"/>
      <c r="H1431" s="83"/>
      <c r="I1431" s="83"/>
    </row>
    <row r="1432" spans="1:9" s="70" customFormat="1" ht="23.45" customHeight="1" x14ac:dyDescent="0.2">
      <c r="A1432" s="80"/>
      <c r="B1432" s="80"/>
      <c r="C1432" s="82"/>
      <c r="D1432" s="82"/>
      <c r="E1432" s="342"/>
      <c r="F1432" s="83"/>
      <c r="G1432" s="83"/>
      <c r="H1432" s="83"/>
      <c r="I1432" s="83"/>
    </row>
    <row r="1433" spans="1:9" s="70" customFormat="1" ht="23.45" customHeight="1" x14ac:dyDescent="0.2">
      <c r="A1433" s="80"/>
      <c r="B1433" s="80"/>
      <c r="C1433" s="82"/>
      <c r="D1433" s="82"/>
      <c r="E1433" s="342"/>
      <c r="F1433" s="83"/>
      <c r="G1433" s="83"/>
      <c r="H1433" s="83"/>
      <c r="I1433" s="83"/>
    </row>
    <row r="1434" spans="1:9" s="70" customFormat="1" ht="23.45" customHeight="1" x14ac:dyDescent="0.2">
      <c r="A1434" s="80"/>
      <c r="B1434" s="80"/>
      <c r="C1434" s="82"/>
      <c r="D1434" s="82"/>
      <c r="E1434" s="342"/>
      <c r="F1434" s="83"/>
      <c r="G1434" s="83"/>
      <c r="H1434" s="83"/>
      <c r="I1434" s="83"/>
    </row>
    <row r="1435" spans="1:9" s="70" customFormat="1" ht="23.45" customHeight="1" x14ac:dyDescent="0.2">
      <c r="A1435" s="80"/>
      <c r="B1435" s="80"/>
      <c r="C1435" s="82"/>
      <c r="D1435" s="82"/>
      <c r="E1435" s="342"/>
      <c r="F1435" s="83"/>
      <c r="G1435" s="83"/>
      <c r="H1435" s="83"/>
      <c r="I1435" s="83"/>
    </row>
    <row r="1436" spans="1:9" s="70" customFormat="1" ht="23.45" customHeight="1" x14ac:dyDescent="0.2">
      <c r="A1436" s="80"/>
      <c r="B1436" s="80"/>
      <c r="C1436" s="82"/>
      <c r="D1436" s="82"/>
      <c r="E1436" s="342"/>
      <c r="F1436" s="83"/>
      <c r="G1436" s="83"/>
      <c r="H1436" s="83"/>
      <c r="I1436" s="83"/>
    </row>
    <row r="1437" spans="1:9" s="70" customFormat="1" ht="23.45" customHeight="1" x14ac:dyDescent="0.2">
      <c r="A1437" s="80"/>
      <c r="B1437" s="80"/>
      <c r="C1437" s="82"/>
      <c r="D1437" s="82"/>
      <c r="E1437" s="342"/>
      <c r="F1437" s="83"/>
      <c r="G1437" s="83"/>
      <c r="H1437" s="83"/>
      <c r="I1437" s="83"/>
    </row>
    <row r="1438" spans="1:9" s="70" customFormat="1" ht="23.45" customHeight="1" x14ac:dyDescent="0.2">
      <c r="A1438" s="80"/>
      <c r="B1438" s="80"/>
      <c r="C1438" s="82"/>
      <c r="D1438" s="82"/>
      <c r="E1438" s="342"/>
      <c r="F1438" s="83"/>
      <c r="G1438" s="83"/>
      <c r="H1438" s="83"/>
      <c r="I1438" s="83"/>
    </row>
    <row r="1439" spans="1:9" s="70" customFormat="1" ht="23.45" customHeight="1" x14ac:dyDescent="0.2">
      <c r="A1439" s="80"/>
      <c r="B1439" s="80"/>
      <c r="C1439" s="82"/>
      <c r="D1439" s="82"/>
      <c r="E1439" s="342"/>
      <c r="F1439" s="83"/>
      <c r="G1439" s="83"/>
      <c r="H1439" s="83"/>
      <c r="I1439" s="83"/>
    </row>
    <row r="1440" spans="1:9" s="70" customFormat="1" ht="23.45" customHeight="1" x14ac:dyDescent="0.2">
      <c r="A1440" s="80"/>
      <c r="B1440" s="80"/>
      <c r="C1440" s="82"/>
      <c r="D1440" s="82"/>
      <c r="E1440" s="342"/>
      <c r="F1440" s="83"/>
      <c r="G1440" s="83"/>
      <c r="H1440" s="83"/>
      <c r="I1440" s="83"/>
    </row>
    <row r="1441" spans="1:9" s="70" customFormat="1" ht="23.45" customHeight="1" x14ac:dyDescent="0.2">
      <c r="A1441" s="80"/>
      <c r="B1441" s="80"/>
      <c r="C1441" s="82"/>
      <c r="D1441" s="82"/>
      <c r="E1441" s="342"/>
      <c r="F1441" s="83"/>
      <c r="G1441" s="83"/>
      <c r="H1441" s="83"/>
      <c r="I1441" s="83"/>
    </row>
    <row r="1442" spans="1:9" s="70" customFormat="1" ht="23.45" customHeight="1" x14ac:dyDescent="0.2">
      <c r="A1442" s="80"/>
      <c r="B1442" s="80"/>
      <c r="C1442" s="82"/>
      <c r="D1442" s="82"/>
      <c r="E1442" s="342"/>
      <c r="F1442" s="83"/>
      <c r="G1442" s="83"/>
      <c r="H1442" s="83"/>
      <c r="I1442" s="83"/>
    </row>
    <row r="1443" spans="1:9" s="70" customFormat="1" ht="23.45" customHeight="1" x14ac:dyDescent="0.2">
      <c r="A1443" s="80"/>
      <c r="B1443" s="80"/>
      <c r="C1443" s="82"/>
      <c r="D1443" s="82"/>
      <c r="E1443" s="342"/>
      <c r="F1443" s="83"/>
      <c r="G1443" s="83"/>
      <c r="H1443" s="83"/>
      <c r="I1443" s="83"/>
    </row>
    <row r="1444" spans="1:9" s="70" customFormat="1" ht="23.45" customHeight="1" x14ac:dyDescent="0.2">
      <c r="A1444" s="80"/>
      <c r="B1444" s="80"/>
      <c r="C1444" s="82"/>
      <c r="D1444" s="82"/>
      <c r="E1444" s="342"/>
      <c r="F1444" s="83"/>
      <c r="G1444" s="83"/>
      <c r="H1444" s="83"/>
      <c r="I1444" s="83"/>
    </row>
    <row r="1445" spans="1:9" s="70" customFormat="1" ht="23.45" customHeight="1" x14ac:dyDescent="0.2">
      <c r="A1445" s="80"/>
      <c r="B1445" s="80"/>
      <c r="C1445" s="82"/>
      <c r="D1445" s="82"/>
      <c r="E1445" s="342"/>
      <c r="F1445" s="83"/>
      <c r="G1445" s="83"/>
      <c r="H1445" s="83"/>
      <c r="I1445" s="83"/>
    </row>
    <row r="1446" spans="1:9" s="70" customFormat="1" ht="23.45" customHeight="1" x14ac:dyDescent="0.2">
      <c r="A1446" s="80"/>
      <c r="B1446" s="80"/>
      <c r="C1446" s="82"/>
      <c r="D1446" s="82"/>
      <c r="E1446" s="342"/>
      <c r="F1446" s="83"/>
      <c r="G1446" s="83"/>
      <c r="H1446" s="83"/>
      <c r="I1446" s="83"/>
    </row>
    <row r="1447" spans="1:9" s="70" customFormat="1" ht="23.45" customHeight="1" x14ac:dyDescent="0.2">
      <c r="A1447" s="80"/>
      <c r="B1447" s="80"/>
      <c r="C1447" s="82"/>
      <c r="D1447" s="82"/>
      <c r="E1447" s="342"/>
      <c r="F1447" s="83"/>
      <c r="G1447" s="83"/>
      <c r="H1447" s="83"/>
      <c r="I1447" s="83"/>
    </row>
    <row r="1448" spans="1:9" s="70" customFormat="1" ht="23.45" customHeight="1" x14ac:dyDescent="0.2">
      <c r="A1448" s="80"/>
      <c r="B1448" s="80"/>
      <c r="C1448" s="82"/>
      <c r="D1448" s="82"/>
      <c r="E1448" s="342"/>
      <c r="F1448" s="83"/>
      <c r="G1448" s="83"/>
      <c r="H1448" s="83"/>
      <c r="I1448" s="83"/>
    </row>
    <row r="1449" spans="1:9" s="70" customFormat="1" ht="23.45" customHeight="1" x14ac:dyDescent="0.2">
      <c r="A1449" s="80"/>
      <c r="B1449" s="80"/>
      <c r="C1449" s="82"/>
      <c r="D1449" s="82"/>
      <c r="E1449" s="342"/>
      <c r="F1449" s="83"/>
      <c r="G1449" s="83"/>
      <c r="H1449" s="83"/>
      <c r="I1449" s="83"/>
    </row>
    <row r="1450" spans="1:9" s="70" customFormat="1" ht="23.45" customHeight="1" x14ac:dyDescent="0.2">
      <c r="A1450" s="80"/>
      <c r="B1450" s="80"/>
      <c r="C1450" s="82"/>
      <c r="D1450" s="82"/>
      <c r="E1450" s="342"/>
      <c r="F1450" s="83"/>
      <c r="G1450" s="83"/>
      <c r="H1450" s="83"/>
      <c r="I1450" s="83"/>
    </row>
    <row r="1451" spans="1:9" s="70" customFormat="1" ht="23.45" customHeight="1" x14ac:dyDescent="0.2">
      <c r="A1451" s="80"/>
      <c r="B1451" s="80"/>
      <c r="C1451" s="82"/>
      <c r="D1451" s="82"/>
      <c r="E1451" s="342"/>
      <c r="F1451" s="83"/>
      <c r="G1451" s="83"/>
      <c r="H1451" s="83"/>
      <c r="I1451" s="83"/>
    </row>
    <row r="1452" spans="1:9" s="70" customFormat="1" ht="23.45" customHeight="1" x14ac:dyDescent="0.2">
      <c r="A1452" s="80"/>
      <c r="B1452" s="80"/>
      <c r="C1452" s="82"/>
      <c r="D1452" s="82"/>
      <c r="E1452" s="342"/>
      <c r="F1452" s="83"/>
      <c r="G1452" s="83"/>
      <c r="H1452" s="83"/>
      <c r="I1452" s="83"/>
    </row>
    <row r="1453" spans="1:9" s="70" customFormat="1" ht="23.45" customHeight="1" x14ac:dyDescent="0.2">
      <c r="A1453" s="80"/>
      <c r="B1453" s="80"/>
      <c r="C1453" s="82"/>
      <c r="D1453" s="82"/>
      <c r="E1453" s="342"/>
      <c r="F1453" s="83"/>
      <c r="G1453" s="83"/>
      <c r="H1453" s="83"/>
      <c r="I1453" s="83"/>
    </row>
    <row r="1454" spans="1:9" s="70" customFormat="1" ht="23.45" customHeight="1" x14ac:dyDescent="0.2">
      <c r="A1454" s="80"/>
      <c r="B1454" s="80"/>
      <c r="C1454" s="82"/>
      <c r="D1454" s="82"/>
      <c r="E1454" s="342"/>
      <c r="F1454" s="83"/>
      <c r="G1454" s="83"/>
      <c r="H1454" s="83"/>
      <c r="I1454" s="83"/>
    </row>
    <row r="1455" spans="1:9" s="70" customFormat="1" ht="23.45" customHeight="1" x14ac:dyDescent="0.2">
      <c r="A1455" s="80"/>
      <c r="B1455" s="80"/>
      <c r="C1455" s="82"/>
      <c r="D1455" s="82"/>
      <c r="E1455" s="342"/>
      <c r="F1455" s="83"/>
      <c r="G1455" s="83"/>
      <c r="H1455" s="83"/>
      <c r="I1455" s="83"/>
    </row>
    <row r="1456" spans="1:9" s="70" customFormat="1" ht="23.45" customHeight="1" x14ac:dyDescent="0.2">
      <c r="A1456" s="80"/>
      <c r="B1456" s="80"/>
      <c r="C1456" s="82"/>
      <c r="D1456" s="82"/>
      <c r="E1456" s="342"/>
      <c r="F1456" s="83"/>
      <c r="G1456" s="83"/>
      <c r="H1456" s="83"/>
      <c r="I1456" s="83"/>
    </row>
    <row r="1457" spans="1:9" s="70" customFormat="1" ht="23.45" customHeight="1" x14ac:dyDescent="0.2">
      <c r="A1457" s="80"/>
      <c r="B1457" s="80"/>
      <c r="C1457" s="82"/>
      <c r="D1457" s="82"/>
      <c r="E1457" s="342"/>
      <c r="F1457" s="83"/>
      <c r="G1457" s="83"/>
      <c r="H1457" s="83"/>
      <c r="I1457" s="83"/>
    </row>
    <row r="1458" spans="1:9" s="70" customFormat="1" ht="23.45" customHeight="1" x14ac:dyDescent="0.2">
      <c r="A1458" s="80"/>
      <c r="B1458" s="80"/>
      <c r="C1458" s="82"/>
      <c r="D1458" s="82"/>
      <c r="E1458" s="342"/>
      <c r="F1458" s="83"/>
      <c r="G1458" s="83"/>
      <c r="H1458" s="83"/>
      <c r="I1458" s="83"/>
    </row>
    <row r="1459" spans="1:9" s="70" customFormat="1" ht="23.45" customHeight="1" x14ac:dyDescent="0.2">
      <c r="A1459" s="80"/>
      <c r="B1459" s="80"/>
      <c r="C1459" s="82"/>
      <c r="D1459" s="82"/>
      <c r="E1459" s="342"/>
      <c r="F1459" s="83"/>
      <c r="G1459" s="83"/>
      <c r="H1459" s="83"/>
      <c r="I1459" s="83"/>
    </row>
    <row r="1460" spans="1:9" s="70" customFormat="1" ht="23.45" customHeight="1" x14ac:dyDescent="0.2">
      <c r="A1460" s="80"/>
      <c r="B1460" s="80"/>
      <c r="C1460" s="82"/>
      <c r="D1460" s="82"/>
      <c r="E1460" s="342"/>
      <c r="F1460" s="83"/>
      <c r="G1460" s="83"/>
      <c r="H1460" s="83"/>
      <c r="I1460" s="83"/>
    </row>
    <row r="1461" spans="1:9" s="70" customFormat="1" ht="23.45" customHeight="1" x14ac:dyDescent="0.2">
      <c r="A1461" s="80"/>
      <c r="B1461" s="80"/>
      <c r="C1461" s="82"/>
      <c r="D1461" s="82"/>
      <c r="E1461" s="342"/>
      <c r="F1461" s="83"/>
      <c r="G1461" s="83"/>
      <c r="H1461" s="83"/>
      <c r="I1461" s="83"/>
    </row>
    <row r="1462" spans="1:9" s="70" customFormat="1" ht="23.45" customHeight="1" x14ac:dyDescent="0.2">
      <c r="A1462" s="80"/>
      <c r="B1462" s="80"/>
      <c r="C1462" s="82"/>
      <c r="D1462" s="82"/>
      <c r="E1462" s="342"/>
      <c r="F1462" s="83"/>
      <c r="G1462" s="83"/>
      <c r="H1462" s="83"/>
      <c r="I1462" s="83"/>
    </row>
    <row r="1463" spans="1:9" s="70" customFormat="1" ht="23.45" customHeight="1" x14ac:dyDescent="0.2">
      <c r="A1463" s="80"/>
      <c r="B1463" s="80"/>
      <c r="C1463" s="82"/>
      <c r="D1463" s="82"/>
      <c r="E1463" s="342"/>
      <c r="F1463" s="83"/>
      <c r="G1463" s="83"/>
      <c r="H1463" s="83"/>
      <c r="I1463" s="83"/>
    </row>
    <row r="1464" spans="1:9" s="70" customFormat="1" ht="23.45" customHeight="1" x14ac:dyDescent="0.2">
      <c r="A1464" s="80"/>
      <c r="B1464" s="80"/>
      <c r="C1464" s="82"/>
      <c r="D1464" s="82"/>
      <c r="E1464" s="342"/>
      <c r="F1464" s="83"/>
      <c r="G1464" s="83"/>
      <c r="H1464" s="83"/>
      <c r="I1464" s="83"/>
    </row>
    <row r="1465" spans="1:9" s="70" customFormat="1" ht="23.45" customHeight="1" x14ac:dyDescent="0.2">
      <c r="A1465" s="80"/>
      <c r="B1465" s="80"/>
      <c r="C1465" s="82"/>
      <c r="D1465" s="82"/>
      <c r="E1465" s="342"/>
      <c r="F1465" s="83"/>
      <c r="G1465" s="83"/>
      <c r="H1465" s="83"/>
      <c r="I1465" s="83"/>
    </row>
    <row r="1466" spans="1:9" s="70" customFormat="1" ht="23.45" customHeight="1" x14ac:dyDescent="0.2">
      <c r="A1466" s="80"/>
      <c r="B1466" s="80"/>
      <c r="C1466" s="82"/>
      <c r="D1466" s="82"/>
      <c r="E1466" s="342"/>
      <c r="F1466" s="83"/>
      <c r="G1466" s="83"/>
      <c r="H1466" s="83"/>
      <c r="I1466" s="83"/>
    </row>
    <row r="1467" spans="1:9" s="70" customFormat="1" ht="23.45" customHeight="1" x14ac:dyDescent="0.2">
      <c r="A1467" s="80"/>
      <c r="B1467" s="80"/>
      <c r="C1467" s="82"/>
      <c r="D1467" s="82"/>
      <c r="E1467" s="342"/>
      <c r="F1467" s="83"/>
      <c r="G1467" s="83"/>
      <c r="H1467" s="83"/>
      <c r="I1467" s="83"/>
    </row>
    <row r="1468" spans="1:9" s="70" customFormat="1" ht="23.45" customHeight="1" x14ac:dyDescent="0.2">
      <c r="A1468" s="80"/>
      <c r="B1468" s="80"/>
      <c r="C1468" s="82"/>
      <c r="D1468" s="82"/>
      <c r="E1468" s="342"/>
      <c r="F1468" s="83"/>
      <c r="G1468" s="83"/>
      <c r="H1468" s="83"/>
      <c r="I1468" s="83"/>
    </row>
    <row r="1469" spans="1:9" s="70" customFormat="1" ht="23.45" customHeight="1" x14ac:dyDescent="0.2">
      <c r="A1469" s="80"/>
      <c r="B1469" s="80"/>
      <c r="C1469" s="82"/>
      <c r="D1469" s="82"/>
      <c r="E1469" s="342"/>
      <c r="F1469" s="83"/>
      <c r="G1469" s="83"/>
      <c r="H1469" s="83"/>
      <c r="I1469" s="83"/>
    </row>
    <row r="1470" spans="1:9" s="70" customFormat="1" ht="23.45" customHeight="1" x14ac:dyDescent="0.2">
      <c r="A1470" s="80"/>
      <c r="B1470" s="80"/>
      <c r="C1470" s="82"/>
      <c r="D1470" s="82"/>
      <c r="E1470" s="342"/>
      <c r="F1470" s="83"/>
      <c r="G1470" s="83"/>
      <c r="H1470" s="83"/>
      <c r="I1470" s="83"/>
    </row>
  </sheetData>
  <mergeCells count="4">
    <mergeCell ref="A2:I2"/>
    <mergeCell ref="A3:E3"/>
    <mergeCell ref="F3:G3"/>
    <mergeCell ref="H3:I3"/>
  </mergeCells>
  <pageMargins left="0.7" right="0.7" top="0.78749999999999998" bottom="0.78749999999999998"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4" baseType="variant">
      <vt:variant>
        <vt:lpstr>Listy</vt:lpstr>
      </vt:variant>
      <vt:variant>
        <vt:i4>20</vt:i4>
      </vt:variant>
      <vt:variant>
        <vt:lpstr>Pojmenované oblasti</vt:lpstr>
      </vt:variant>
      <vt:variant>
        <vt:i4>1</vt:i4>
      </vt:variant>
    </vt:vector>
  </HeadingPairs>
  <TitlesOfParts>
    <vt:vector size="21" baseType="lpstr">
      <vt:lpstr>REKAPITULACE</vt:lpstr>
      <vt:lpstr>SO-01 D.1.1.1.a 1PP kuch+jídel</vt:lpstr>
      <vt:lpstr>SO-01 D.1.1.1.b 1NP třídy</vt:lpstr>
      <vt:lpstr>SO-01 D.1.1.1.c 1NP šatna</vt:lpstr>
      <vt:lpstr>SO-01 D.1.4.1.a-SSR 1PP kuch+jí</vt:lpstr>
      <vt:lpstr>SO-01 D.1.4.1.b-SSR 1NP třídy</vt:lpstr>
      <vt:lpstr>SO-01 D.1.4.1.c-SSR 1NP šatna</vt:lpstr>
      <vt:lpstr>SO-01 D.1.4.2-LPS </vt:lpstr>
      <vt:lpstr>SO-01 D.1.4.3.a-SLB 1PP kuch+jí</vt:lpstr>
      <vt:lpstr>SO-01 D.1.4.3.b-SLB 1NP třídy</vt:lpstr>
      <vt:lpstr>SO-01 D.1.4.4.a-VZD 1PP kuch+jí</vt:lpstr>
      <vt:lpstr>SO-01 D.1.4.4.b-VZD třídy</vt:lpstr>
      <vt:lpstr>SO-01 D.1.4.5.a-ZTI 1PP kuch+jí</vt:lpstr>
      <vt:lpstr>SO-01 D.1.4.5.b-ZTI 1NP třídy</vt:lpstr>
      <vt:lpstr>SO-01 D.1.4.6.a-ÚT 1PP kuch+ji</vt:lpstr>
      <vt:lpstr>SO-01 D.1.4.6.b-ÚT 1NP třídy</vt:lpstr>
      <vt:lpstr>SO-01 D.1.4.6.c-ÚT šatna</vt:lpstr>
      <vt:lpstr>SO-01 D.1.4.8-OPZ UZN</vt:lpstr>
      <vt:lpstr>VRN</vt:lpstr>
      <vt:lpstr>Pokyny pro vyplnění</vt:lpstr>
      <vt:lpstr>REKAPITULACE!Oblast_tisku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JShejbal</dc:creator>
  <dc:description/>
  <cp:lastModifiedBy>Vrbka Boris</cp:lastModifiedBy>
  <cp:revision>1</cp:revision>
  <cp:lastPrinted>2023-06-27T08:20:04Z</cp:lastPrinted>
  <dcterms:created xsi:type="dcterms:W3CDTF">2023-06-15T14:33:39Z</dcterms:created>
  <dcterms:modified xsi:type="dcterms:W3CDTF">2026-01-20T11:41:11Z</dcterms:modified>
  <dc:language>cs-CZ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