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01 - Uznatelné náklady" sheetId="2" r:id="rId2"/>
    <sheet name="02 - Neuznatelné náklady" sheetId="3" r:id="rId3"/>
    <sheet name="SO 201 - Podchod pod siln..." sheetId="4" r:id="rId4"/>
    <sheet name="Seznam figur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Uznatelné náklady'!$C$133:$K$433</definedName>
    <definedName name="_xlnm.Print_Area" localSheetId="1">'01 - Uznatelné náklady'!$C$4:$J$76,'01 - Uznatelné náklady'!$C$82:$J$113,'01 - Uznatelné náklady'!$C$119:$J$433</definedName>
    <definedName name="_xlnm.Print_Titles" localSheetId="1">'01 - Uznatelné náklady'!$133:$133</definedName>
    <definedName name="_xlnm._FilterDatabase" localSheetId="2" hidden="1">'02 - Neuznatelné náklady'!$C$125:$K$160</definedName>
    <definedName name="_xlnm.Print_Area" localSheetId="2">'02 - Neuznatelné náklady'!$C$4:$J$76,'02 - Neuznatelné náklady'!$C$82:$J$105,'02 - Neuznatelné náklady'!$C$111:$J$160</definedName>
    <definedName name="_xlnm.Print_Titles" localSheetId="2">'02 - Neuznatelné náklady'!$125:$125</definedName>
    <definedName name="_xlnm._FilterDatabase" localSheetId="3" hidden="1">'SO 201 - Podchod pod siln...'!$C$127:$K$433</definedName>
    <definedName name="_xlnm.Print_Area" localSheetId="3">'SO 201 - Podchod pod siln...'!$C$4:$J$76,'SO 201 - Podchod pod siln...'!$C$82:$J$109,'SO 201 - Podchod pod siln...'!$C$115:$J$433</definedName>
    <definedName name="_xlnm.Print_Titles" localSheetId="3">'SO 201 - Podchod pod siln...'!$127:$127</definedName>
    <definedName name="_xlnm.Print_Area" localSheetId="4">'Seznam figur'!$C$4:$G$135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8"/>
  <c i="4" r="J35"/>
  <c i="1" r="AX98"/>
  <c i="4" r="BI430"/>
  <c r="BH430"/>
  <c r="BG430"/>
  <c r="BF430"/>
  <c r="T430"/>
  <c r="R430"/>
  <c r="P430"/>
  <c r="BI425"/>
  <c r="BH425"/>
  <c r="BG425"/>
  <c r="BF425"/>
  <c r="T425"/>
  <c r="R425"/>
  <c r="P425"/>
  <c r="BI420"/>
  <c r="BH420"/>
  <c r="BG420"/>
  <c r="BF420"/>
  <c r="T420"/>
  <c r="R420"/>
  <c r="P420"/>
  <c r="BI414"/>
  <c r="BH414"/>
  <c r="BG414"/>
  <c r="BF414"/>
  <c r="T414"/>
  <c r="R414"/>
  <c r="P414"/>
  <c r="BI410"/>
  <c r="BH410"/>
  <c r="BG410"/>
  <c r="BF410"/>
  <c r="T410"/>
  <c r="R410"/>
  <c r="P410"/>
  <c r="BI405"/>
  <c r="BH405"/>
  <c r="BG405"/>
  <c r="BF405"/>
  <c r="T405"/>
  <c r="R405"/>
  <c r="P405"/>
  <c r="BI401"/>
  <c r="BH401"/>
  <c r="BG401"/>
  <c r="BF401"/>
  <c r="T401"/>
  <c r="T400"/>
  <c r="R401"/>
  <c r="R400"/>
  <c r="P401"/>
  <c r="P400"/>
  <c r="BI396"/>
  <c r="BH396"/>
  <c r="BG396"/>
  <c r="BF396"/>
  <c r="T396"/>
  <c r="T395"/>
  <c r="R396"/>
  <c r="R395"/>
  <c r="P396"/>
  <c r="P395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7"/>
  <c r="BH377"/>
  <c r="BG377"/>
  <c r="BF377"/>
  <c r="T377"/>
  <c r="R377"/>
  <c r="P377"/>
  <c r="BI375"/>
  <c r="BH375"/>
  <c r="BG375"/>
  <c r="BF375"/>
  <c r="T375"/>
  <c r="R375"/>
  <c r="P375"/>
  <c r="BI371"/>
  <c r="BH371"/>
  <c r="BG371"/>
  <c r="BF371"/>
  <c r="T371"/>
  <c r="R371"/>
  <c r="P371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1"/>
  <c r="BH321"/>
  <c r="BG321"/>
  <c r="BF321"/>
  <c r="T321"/>
  <c r="R321"/>
  <c r="P321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6"/>
  <c r="BH296"/>
  <c r="BG296"/>
  <c r="BF296"/>
  <c r="T296"/>
  <c r="R296"/>
  <c r="P296"/>
  <c r="BI291"/>
  <c r="BH291"/>
  <c r="BG291"/>
  <c r="BF291"/>
  <c r="T291"/>
  <c r="R291"/>
  <c r="P291"/>
  <c r="BI283"/>
  <c r="BH283"/>
  <c r="BG283"/>
  <c r="BF283"/>
  <c r="T283"/>
  <c r="R283"/>
  <c r="P283"/>
  <c r="BI278"/>
  <c r="BH278"/>
  <c r="BG278"/>
  <c r="BF278"/>
  <c r="T278"/>
  <c r="R278"/>
  <c r="P278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6"/>
  <c r="BH236"/>
  <c r="BG236"/>
  <c r="BF236"/>
  <c r="T236"/>
  <c r="R236"/>
  <c r="P236"/>
  <c r="BI231"/>
  <c r="BH231"/>
  <c r="BG231"/>
  <c r="BF231"/>
  <c r="T231"/>
  <c r="R231"/>
  <c r="P231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7"/>
  <c r="BH197"/>
  <c r="BG197"/>
  <c r="BF197"/>
  <c r="T197"/>
  <c r="R197"/>
  <c r="P197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38"/>
  <c r="BH138"/>
  <c r="BG138"/>
  <c r="BF138"/>
  <c r="T138"/>
  <c r="R138"/>
  <c r="P138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124"/>
  <c r="J20"/>
  <c r="J18"/>
  <c r="E18"/>
  <c r="F125"/>
  <c r="J17"/>
  <c r="J15"/>
  <c r="E15"/>
  <c r="F91"/>
  <c r="J14"/>
  <c r="J12"/>
  <c r="J122"/>
  <c r="E7"/>
  <c r="E118"/>
  <c i="3" r="J39"/>
  <c r="J38"/>
  <c i="1" r="AY97"/>
  <c i="3" r="J37"/>
  <c i="1" r="AX97"/>
  <c i="3"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T148"/>
  <c r="R149"/>
  <c r="R148"/>
  <c r="P149"/>
  <c r="P148"/>
  <c r="BI146"/>
  <c r="BH146"/>
  <c r="BG146"/>
  <c r="BF146"/>
  <c r="T146"/>
  <c r="T145"/>
  <c r="R146"/>
  <c r="R145"/>
  <c r="P146"/>
  <c r="P145"/>
  <c r="BI142"/>
  <c r="BH142"/>
  <c r="BG142"/>
  <c r="BF142"/>
  <c r="T142"/>
  <c r="R142"/>
  <c r="P142"/>
  <c r="BI137"/>
  <c r="BH137"/>
  <c r="BG137"/>
  <c r="BF137"/>
  <c r="T137"/>
  <c r="R137"/>
  <c r="P137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123"/>
  <c r="J25"/>
  <c r="J20"/>
  <c r="E20"/>
  <c r="F94"/>
  <c r="J19"/>
  <c r="J14"/>
  <c r="J120"/>
  <c r="E7"/>
  <c r="E85"/>
  <c i="2" r="J39"/>
  <c r="J38"/>
  <c i="1" r="AY96"/>
  <c i="2" r="J37"/>
  <c i="1" r="AX96"/>
  <c i="2" r="BI432"/>
  <c r="BH432"/>
  <c r="BG432"/>
  <c r="BF432"/>
  <c r="T432"/>
  <c r="T431"/>
  <c r="R432"/>
  <c r="R431"/>
  <c r="P432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2"/>
  <c r="BH422"/>
  <c r="BG422"/>
  <c r="BF422"/>
  <c r="T422"/>
  <c r="T421"/>
  <c r="R422"/>
  <c r="R421"/>
  <c r="P422"/>
  <c r="P421"/>
  <c r="BI418"/>
  <c r="BH418"/>
  <c r="BG418"/>
  <c r="BF418"/>
  <c r="T418"/>
  <c r="T417"/>
  <c r="R418"/>
  <c r="R417"/>
  <c r="P418"/>
  <c r="P417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401"/>
  <c r="BH401"/>
  <c r="BG401"/>
  <c r="BF401"/>
  <c r="T401"/>
  <c r="R401"/>
  <c r="P401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3"/>
  <c r="BH383"/>
  <c r="BG383"/>
  <c r="BF383"/>
  <c r="T383"/>
  <c r="R383"/>
  <c r="P383"/>
  <c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57"/>
  <c r="BH357"/>
  <c r="BG357"/>
  <c r="BF357"/>
  <c r="T357"/>
  <c r="R357"/>
  <c r="P357"/>
  <c r="BI351"/>
  <c r="BH351"/>
  <c r="BG351"/>
  <c r="BF351"/>
  <c r="T351"/>
  <c r="R351"/>
  <c r="P351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2"/>
  <c r="BH332"/>
  <c r="BG332"/>
  <c r="BF332"/>
  <c r="T332"/>
  <c r="R332"/>
  <c r="P332"/>
  <c r="BI329"/>
  <c r="BH329"/>
  <c r="BG329"/>
  <c r="BF329"/>
  <c r="T329"/>
  <c r="R329"/>
  <c r="P329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0"/>
  <c r="BH290"/>
  <c r="BG290"/>
  <c r="BF290"/>
  <c r="T290"/>
  <c r="R290"/>
  <c r="P290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T249"/>
  <c r="R250"/>
  <c r="R249"/>
  <c r="P250"/>
  <c r="P249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3"/>
  <c r="BH203"/>
  <c r="BG203"/>
  <c r="BF203"/>
  <c r="T203"/>
  <c r="R203"/>
  <c r="P203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4"/>
  <c r="BH184"/>
  <c r="BG184"/>
  <c r="BF184"/>
  <c r="T184"/>
  <c r="R184"/>
  <c r="P184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J130"/>
  <c r="F130"/>
  <c r="F128"/>
  <c r="E126"/>
  <c r="J93"/>
  <c r="F93"/>
  <c r="F91"/>
  <c r="E89"/>
  <c r="J26"/>
  <c r="E26"/>
  <c r="J131"/>
  <c r="J25"/>
  <c r="J20"/>
  <c r="E20"/>
  <c r="F131"/>
  <c r="J19"/>
  <c r="J14"/>
  <c r="J128"/>
  <c r="E7"/>
  <c r="E122"/>
  <c i="1" r="L90"/>
  <c r="AM90"/>
  <c r="AM89"/>
  <c r="L89"/>
  <c r="AM87"/>
  <c r="L87"/>
  <c r="L85"/>
  <c r="L84"/>
  <c i="2" r="J403"/>
  <c r="BK383"/>
  <c r="BK368"/>
  <c r="J351"/>
  <c r="BK337"/>
  <c r="J307"/>
  <c r="J274"/>
  <c r="BK254"/>
  <c r="BK235"/>
  <c r="J203"/>
  <c r="J172"/>
  <c r="J150"/>
  <c r="BK432"/>
  <c r="J429"/>
  <c r="BK422"/>
  <c r="J409"/>
  <c r="J388"/>
  <c r="J332"/>
  <c r="BK307"/>
  <c r="J298"/>
  <c r="J282"/>
  <c r="BK222"/>
  <c r="BK212"/>
  <c r="J184"/>
  <c r="J153"/>
  <c r="J427"/>
  <c r="BK409"/>
  <c r="BK392"/>
  <c r="J368"/>
  <c r="J357"/>
  <c r="J329"/>
  <c r="J313"/>
  <c r="BK290"/>
  <c r="BK269"/>
  <c r="J257"/>
  <c r="J235"/>
  <c r="J216"/>
  <c r="BK191"/>
  <c r="BK172"/>
  <c r="BK142"/>
  <c r="BK406"/>
  <c r="BK395"/>
  <c r="BK376"/>
  <c r="BK373"/>
  <c r="BK345"/>
  <c r="BK332"/>
  <c r="BK298"/>
  <c r="J269"/>
  <c r="J250"/>
  <c r="BK232"/>
  <c r="J212"/>
  <c r="BK203"/>
  <c r="BK161"/>
  <c r="BK139"/>
  <c i="3" r="J155"/>
  <c r="J142"/>
  <c r="BK155"/>
  <c r="J146"/>
  <c r="BK157"/>
  <c r="BK159"/>
  <c i="4" r="BK401"/>
  <c r="J375"/>
  <c r="BK354"/>
  <c r="J334"/>
  <c r="BK321"/>
  <c r="BK304"/>
  <c r="J283"/>
  <c r="BK240"/>
  <c r="BK197"/>
  <c r="J173"/>
  <c r="BK150"/>
  <c r="BK425"/>
  <c r="BK396"/>
  <c r="J384"/>
  <c r="J371"/>
  <c r="J358"/>
  <c r="BK342"/>
  <c r="J321"/>
  <c r="J313"/>
  <c r="BK296"/>
  <c r="J260"/>
  <c r="J222"/>
  <c r="J206"/>
  <c r="BK181"/>
  <c r="BK131"/>
  <c r="J396"/>
  <c r="J377"/>
  <c r="J363"/>
  <c r="J342"/>
  <c r="BK311"/>
  <c r="BK291"/>
  <c r="BK255"/>
  <c r="J218"/>
  <c r="J202"/>
  <c r="BK338"/>
  <c r="BK308"/>
  <c r="J271"/>
  <c r="J240"/>
  <c r="J197"/>
  <c r="BK173"/>
  <c r="BK152"/>
  <c i="2" r="J401"/>
  <c r="BK388"/>
  <c r="BK378"/>
  <c r="J363"/>
  <c r="J345"/>
  <c r="BK329"/>
  <c r="J301"/>
  <c r="J279"/>
  <c r="BK250"/>
  <c r="J232"/>
  <c r="BK184"/>
  <c r="J175"/>
  <c r="BK153"/>
  <c r="BK145"/>
  <c r="J432"/>
  <c r="BK427"/>
  <c r="BK418"/>
  <c r="J392"/>
  <c r="BK351"/>
  <c r="J319"/>
  <c r="J304"/>
  <c r="J290"/>
  <c r="BK244"/>
  <c r="J219"/>
  <c r="J197"/>
  <c r="BK169"/>
  <c r="J145"/>
  <c r="J422"/>
  <c r="J406"/>
  <c r="J390"/>
  <c r="J366"/>
  <c r="BK343"/>
  <c r="BK322"/>
  <c r="BK296"/>
  <c r="BK274"/>
  <c r="BK260"/>
  <c r="BK239"/>
  <c r="J222"/>
  <c r="J194"/>
  <c r="BK178"/>
  <c r="J161"/>
  <c i="1" r="AS95"/>
  <c i="2" r="J337"/>
  <c r="J316"/>
  <c r="J296"/>
  <c r="BK265"/>
  <c r="J244"/>
  <c r="BK227"/>
  <c r="J209"/>
  <c r="BK164"/>
  <c r="BK150"/>
  <c r="BK137"/>
  <c i="3" r="BK149"/>
  <c r="J137"/>
  <c r="J153"/>
  <c r="BK137"/>
  <c r="J149"/>
  <c r="BK129"/>
  <c i="4" r="J410"/>
  <c r="BK377"/>
  <c r="BK358"/>
  <c r="J346"/>
  <c r="BK330"/>
  <c r="J308"/>
  <c r="J291"/>
  <c r="J245"/>
  <c r="J226"/>
  <c r="BK192"/>
  <c r="J163"/>
  <c r="BK145"/>
  <c r="BK430"/>
  <c r="J420"/>
  <c r="J390"/>
  <c r="BK381"/>
  <c r="J367"/>
  <c r="J348"/>
  <c r="J332"/>
  <c r="J319"/>
  <c r="J311"/>
  <c r="BK265"/>
  <c r="BK226"/>
  <c r="J208"/>
  <c r="BK186"/>
  <c r="J150"/>
  <c r="BK420"/>
  <c r="J401"/>
  <c r="J381"/>
  <c r="BK365"/>
  <c r="J350"/>
  <c r="J306"/>
  <c r="J265"/>
  <c r="J236"/>
  <c r="BK204"/>
  <c r="BK138"/>
  <c r="BK334"/>
  <c r="BK306"/>
  <c r="J255"/>
  <c r="J231"/>
  <c r="J192"/>
  <c r="BK163"/>
  <c i="2" r="J425"/>
  <c r="BK390"/>
  <c r="J376"/>
  <c r="BK357"/>
  <c r="BK340"/>
  <c r="BK313"/>
  <c r="BK282"/>
  <c r="J260"/>
  <c r="J242"/>
  <c r="BK209"/>
  <c r="J178"/>
  <c r="J169"/>
  <c r="J142"/>
  <c r="BK429"/>
  <c r="BK425"/>
  <c r="BK412"/>
  <c r="J395"/>
  <c r="J373"/>
  <c r="BK316"/>
  <c r="BK301"/>
  <c r="BK284"/>
  <c r="BK257"/>
  <c r="BK216"/>
  <c r="J191"/>
  <c r="J164"/>
  <c r="J137"/>
  <c r="J418"/>
  <c r="BK403"/>
  <c r="J383"/>
  <c r="BK363"/>
  <c r="J340"/>
  <c r="BK319"/>
  <c r="J284"/>
  <c r="J265"/>
  <c r="BK242"/>
  <c r="J227"/>
  <c r="BK197"/>
  <c r="BK175"/>
  <c r="J158"/>
  <c r="J139"/>
  <c r="J412"/>
  <c r="BK401"/>
  <c r="J378"/>
  <c r="BK366"/>
  <c r="J343"/>
  <c r="J322"/>
  <c r="BK304"/>
  <c r="BK279"/>
  <c r="J254"/>
  <c r="J239"/>
  <c r="BK219"/>
  <c r="BK194"/>
  <c r="BK158"/>
  <c i="3" r="J159"/>
  <c r="BK146"/>
  <c r="J129"/>
  <c r="BK142"/>
  <c r="BK153"/>
  <c r="J157"/>
  <c i="4" r="BK414"/>
  <c r="BK384"/>
  <c r="BK363"/>
  <c r="BK350"/>
  <c r="BK332"/>
  <c r="J315"/>
  <c r="BK302"/>
  <c r="BK271"/>
  <c r="BK231"/>
  <c r="J186"/>
  <c r="BK154"/>
  <c r="J138"/>
  <c r="J430"/>
  <c r="BK410"/>
  <c r="J387"/>
  <c r="BK375"/>
  <c r="J365"/>
  <c r="BK346"/>
  <c r="BK328"/>
  <c r="BK315"/>
  <c r="J278"/>
  <c r="J250"/>
  <c r="BK218"/>
  <c r="BK202"/>
  <c r="J152"/>
  <c r="J425"/>
  <c r="BK405"/>
  <c r="BK387"/>
  <c r="BK367"/>
  <c r="BK348"/>
  <c r="J328"/>
  <c r="J296"/>
  <c r="BK260"/>
  <c r="BK206"/>
  <c r="J190"/>
  <c r="J131"/>
  <c r="BK313"/>
  <c r="BK276"/>
  <c r="BK236"/>
  <c r="BK190"/>
  <c r="J154"/>
  <c r="J145"/>
  <c r="J405"/>
  <c r="J330"/>
  <c r="J302"/>
  <c r="J276"/>
  <c r="BK245"/>
  <c r="J204"/>
  <c r="BK168"/>
  <c r="J414"/>
  <c r="BK390"/>
  <c r="BK371"/>
  <c r="J354"/>
  <c r="J338"/>
  <c r="J304"/>
  <c r="BK278"/>
  <c r="BK222"/>
  <c r="J181"/>
  <c r="BK319"/>
  <c r="BK283"/>
  <c r="BK250"/>
  <c r="BK208"/>
  <c r="J168"/>
  <c i="2" l="1" r="T136"/>
  <c r="BK215"/>
  <c r="J215"/>
  <c r="J101"/>
  <c r="T238"/>
  <c r="BK253"/>
  <c r="J253"/>
  <c r="J104"/>
  <c r="BK312"/>
  <c r="J312"/>
  <c r="J105"/>
  <c r="P318"/>
  <c r="BK400"/>
  <c r="J400"/>
  <c r="J107"/>
  <c r="BK424"/>
  <c r="J424"/>
  <c r="J111"/>
  <c i="3" r="R128"/>
  <c r="R127"/>
  <c r="R152"/>
  <c r="R151"/>
  <c i="4" r="T130"/>
  <c r="BK230"/>
  <c r="J230"/>
  <c r="J99"/>
  <c r="BK301"/>
  <c r="J301"/>
  <c r="J100"/>
  <c r="BK310"/>
  <c r="J310"/>
  <c r="J101"/>
  <c r="R327"/>
  <c r="T357"/>
  <c i="2" r="BK136"/>
  <c r="J136"/>
  <c r="J100"/>
  <c r="R215"/>
  <c r="R238"/>
  <c r="P253"/>
  <c r="P312"/>
  <c r="T318"/>
  <c r="R400"/>
  <c r="P424"/>
  <c r="P420"/>
  <c i="3" r="T128"/>
  <c r="T127"/>
  <c r="P152"/>
  <c r="P151"/>
  <c i="4" r="BK130"/>
  <c r="R230"/>
  <c r="R301"/>
  <c r="R310"/>
  <c r="BK327"/>
  <c r="J327"/>
  <c r="J102"/>
  <c r="P357"/>
  <c r="T404"/>
  <c r="R424"/>
  <c i="2" r="R136"/>
  <c r="P215"/>
  <c r="BK238"/>
  <c r="J238"/>
  <c r="J102"/>
  <c r="T253"/>
  <c r="T312"/>
  <c r="R318"/>
  <c r="T400"/>
  <c r="T424"/>
  <c r="T420"/>
  <c i="3" r="P128"/>
  <c r="P127"/>
  <c r="P126"/>
  <c i="1" r="AU97"/>
  <c i="3" r="T152"/>
  <c r="T151"/>
  <c i="4" r="R130"/>
  <c r="T230"/>
  <c r="P301"/>
  <c r="T310"/>
  <c r="P327"/>
  <c r="BK357"/>
  <c r="J357"/>
  <c r="J103"/>
  <c r="P404"/>
  <c r="BK424"/>
  <c r="J424"/>
  <c r="J108"/>
  <c r="T424"/>
  <c i="2" r="P136"/>
  <c r="P135"/>
  <c r="T215"/>
  <c r="P238"/>
  <c r="R253"/>
  <c r="R312"/>
  <c r="BK318"/>
  <c r="J318"/>
  <c r="J106"/>
  <c r="P400"/>
  <c r="R424"/>
  <c r="R420"/>
  <c i="3" r="BK128"/>
  <c r="J128"/>
  <c r="J100"/>
  <c r="BK152"/>
  <c r="BK151"/>
  <c r="J151"/>
  <c r="J103"/>
  <c i="4" r="P130"/>
  <c r="P129"/>
  <c r="P230"/>
  <c r="T301"/>
  <c r="P310"/>
  <c r="T327"/>
  <c r="R357"/>
  <c r="BK404"/>
  <c r="J404"/>
  <c r="J107"/>
  <c r="R404"/>
  <c r="R403"/>
  <c r="P424"/>
  <c i="2" r="BK417"/>
  <c r="J417"/>
  <c r="J108"/>
  <c r="BK421"/>
  <c r="J421"/>
  <c r="J110"/>
  <c r="BK431"/>
  <c r="J431"/>
  <c r="J112"/>
  <c i="4" r="BK400"/>
  <c r="J400"/>
  <c r="J105"/>
  <c i="2" r="BK249"/>
  <c r="J249"/>
  <c r="J103"/>
  <c i="4" r="BK395"/>
  <c r="J395"/>
  <c r="J104"/>
  <c i="3" r="BK145"/>
  <c r="J145"/>
  <c r="J101"/>
  <c r="BK148"/>
  <c r="J148"/>
  <c r="J102"/>
  <c i="4" r="J91"/>
  <c r="F124"/>
  <c r="J125"/>
  <c r="BE131"/>
  <c r="BE138"/>
  <c r="BE145"/>
  <c r="BE197"/>
  <c r="BE204"/>
  <c r="BE206"/>
  <c r="BE208"/>
  <c r="BE222"/>
  <c r="BE240"/>
  <c r="BE278"/>
  <c r="BE291"/>
  <c r="BE302"/>
  <c r="BE321"/>
  <c r="BE332"/>
  <c r="BE342"/>
  <c i="3" r="J152"/>
  <c r="J104"/>
  <c i="4" r="BE150"/>
  <c r="BE152"/>
  <c r="BE168"/>
  <c r="BE226"/>
  <c r="BE265"/>
  <c r="BE306"/>
  <c r="BE311"/>
  <c r="BE313"/>
  <c r="BE319"/>
  <c r="BE330"/>
  <c r="BE354"/>
  <c r="BE358"/>
  <c r="BE363"/>
  <c r="BE384"/>
  <c r="BE410"/>
  <c r="J89"/>
  <c r="F92"/>
  <c r="BE154"/>
  <c r="BE173"/>
  <c r="BE190"/>
  <c r="BE192"/>
  <c r="BE236"/>
  <c r="BE255"/>
  <c r="BE271"/>
  <c r="BE304"/>
  <c r="BE308"/>
  <c r="BE334"/>
  <c r="BE338"/>
  <c r="BE346"/>
  <c r="BE365"/>
  <c r="BE371"/>
  <c r="BE377"/>
  <c r="BE387"/>
  <c r="BE390"/>
  <c r="BE396"/>
  <c r="BE401"/>
  <c r="BE405"/>
  <c r="BE414"/>
  <c r="BE420"/>
  <c r="BE425"/>
  <c r="BE430"/>
  <c r="E85"/>
  <c r="BE163"/>
  <c r="BE181"/>
  <c r="BE186"/>
  <c r="BE202"/>
  <c r="BE218"/>
  <c r="BE231"/>
  <c r="BE245"/>
  <c r="BE250"/>
  <c r="BE260"/>
  <c r="BE276"/>
  <c r="BE283"/>
  <c r="BE296"/>
  <c r="BE315"/>
  <c r="BE328"/>
  <c r="BE348"/>
  <c r="BE350"/>
  <c r="BE367"/>
  <c r="BE375"/>
  <c r="BE381"/>
  <c i="3" r="J94"/>
  <c r="BE153"/>
  <c r="BE155"/>
  <c r="J91"/>
  <c r="E114"/>
  <c r="F123"/>
  <c r="BE129"/>
  <c r="BE137"/>
  <c r="BE142"/>
  <c r="BE146"/>
  <c r="BE149"/>
  <c r="BE157"/>
  <c r="BE159"/>
  <c i="2" r="J91"/>
  <c r="J94"/>
  <c r="BE169"/>
  <c r="BE172"/>
  <c r="BE175"/>
  <c r="BE178"/>
  <c r="BE184"/>
  <c r="BE222"/>
  <c r="BE227"/>
  <c r="BE242"/>
  <c r="BE254"/>
  <c r="BE257"/>
  <c r="BE269"/>
  <c r="BE274"/>
  <c r="BE282"/>
  <c r="BE284"/>
  <c r="BE322"/>
  <c r="BE351"/>
  <c r="BE383"/>
  <c r="BE390"/>
  <c r="BE409"/>
  <c r="E85"/>
  <c r="F94"/>
  <c r="BE164"/>
  <c r="BE203"/>
  <c r="BE216"/>
  <c r="BE279"/>
  <c r="BE298"/>
  <c r="BE301"/>
  <c r="BE304"/>
  <c r="BE313"/>
  <c r="BE332"/>
  <c r="BE345"/>
  <c r="BE388"/>
  <c r="BE395"/>
  <c r="BE412"/>
  <c r="BE422"/>
  <c r="BE425"/>
  <c r="BE139"/>
  <c r="BE142"/>
  <c r="BE145"/>
  <c r="BE150"/>
  <c r="BE153"/>
  <c r="BE197"/>
  <c r="BE209"/>
  <c r="BE232"/>
  <c r="BE235"/>
  <c r="BE239"/>
  <c r="BE250"/>
  <c r="BE260"/>
  <c r="BE337"/>
  <c r="BE340"/>
  <c r="BE343"/>
  <c r="BE357"/>
  <c r="BE366"/>
  <c r="BE368"/>
  <c r="BE378"/>
  <c r="BE401"/>
  <c r="BE403"/>
  <c r="BE427"/>
  <c r="BE429"/>
  <c r="BE432"/>
  <c r="BE137"/>
  <c r="BE158"/>
  <c r="BE161"/>
  <c r="BE191"/>
  <c r="BE194"/>
  <c r="BE212"/>
  <c r="BE219"/>
  <c r="BE244"/>
  <c r="BE265"/>
  <c r="BE290"/>
  <c r="BE296"/>
  <c r="BE307"/>
  <c r="BE316"/>
  <c r="BE319"/>
  <c r="BE329"/>
  <c r="BE363"/>
  <c r="BE373"/>
  <c r="BE376"/>
  <c r="BE392"/>
  <c r="BE406"/>
  <c r="BE418"/>
  <c r="J36"/>
  <c i="1" r="AW96"/>
  <c i="2" r="F39"/>
  <c i="1" r="BD96"/>
  <c i="4" r="F36"/>
  <c i="1" r="BC98"/>
  <c i="2" r="F37"/>
  <c i="1" r="BB96"/>
  <c i="3" r="F36"/>
  <c i="1" r="BA97"/>
  <c i="3" r="F39"/>
  <c i="1" r="BD97"/>
  <c i="4" r="F37"/>
  <c i="1" r="BD98"/>
  <c i="2" r="F38"/>
  <c i="1" r="BC96"/>
  <c i="3" r="J36"/>
  <c i="1" r="AW97"/>
  <c i="4" r="F35"/>
  <c i="1" r="BB98"/>
  <c i="4" r="J34"/>
  <c i="1" r="AW98"/>
  <c i="2" r="F36"/>
  <c i="1" r="BA96"/>
  <c r="AS94"/>
  <c i="3" r="F37"/>
  <c i="1" r="BB97"/>
  <c i="3" r="F38"/>
  <c i="1" r="BC97"/>
  <c i="4" r="F34"/>
  <c i="1" r="BA98"/>
  <c i="2" l="1" r="P134"/>
  <c i="1" r="AU96"/>
  <c i="4" r="R129"/>
  <c r="R128"/>
  <c i="2" r="R135"/>
  <c r="R134"/>
  <c i="4" r="T403"/>
  <c i="3" r="T126"/>
  <c r="R126"/>
  <c i="4" r="P403"/>
  <c r="P128"/>
  <c i="1" r="AU98"/>
  <c i="4" r="BK129"/>
  <c r="T129"/>
  <c r="T128"/>
  <c i="2" r="T135"/>
  <c r="T134"/>
  <c i="3" r="BK127"/>
  <c r="J127"/>
  <c r="J99"/>
  <c i="4" r="BK403"/>
  <c r="J403"/>
  <c r="J106"/>
  <c i="2" r="BK420"/>
  <c r="J420"/>
  <c r="J109"/>
  <c i="4" r="J130"/>
  <c r="J98"/>
  <c i="2" r="BK135"/>
  <c r="J135"/>
  <c r="J99"/>
  <c i="1" r="AU95"/>
  <c r="AU94"/>
  <c r="BB95"/>
  <c i="3" r="J35"/>
  <c i="1" r="AV97"/>
  <c r="AT97"/>
  <c i="4" r="J33"/>
  <c i="1" r="AV98"/>
  <c r="AT98"/>
  <c i="2" r="F35"/>
  <c i="1" r="AZ96"/>
  <c i="2" r="J35"/>
  <c i="1" r="AV96"/>
  <c r="AT96"/>
  <c r="BC95"/>
  <c r="AY95"/>
  <c r="BD95"/>
  <c r="BA95"/>
  <c r="AW95"/>
  <c i="3" r="F35"/>
  <c i="1" r="AZ97"/>
  <c i="4" r="F33"/>
  <c i="1" r="AZ98"/>
  <c i="4" l="1" r="BK128"/>
  <c r="J128"/>
  <c r="J96"/>
  <c i="2" r="BK134"/>
  <c r="J134"/>
  <c r="J98"/>
  <c i="3" r="BK126"/>
  <c r="J126"/>
  <c i="4" r="J129"/>
  <c r="J97"/>
  <c i="1" r="BB94"/>
  <c r="W31"/>
  <c r="BD94"/>
  <c r="W33"/>
  <c i="3" r="J32"/>
  <c i="1" r="AG97"/>
  <c r="BC94"/>
  <c r="AY94"/>
  <c r="AX95"/>
  <c r="BA94"/>
  <c r="W30"/>
  <c r="AZ95"/>
  <c r="AV95"/>
  <c r="AT95"/>
  <c i="3" l="1" r="J41"/>
  <c r="J98"/>
  <c i="1" r="AN97"/>
  <c r="AX94"/>
  <c i="2" r="J32"/>
  <c i="1" r="AG96"/>
  <c r="AN96"/>
  <c r="AZ94"/>
  <c r="W29"/>
  <c i="4" r="J30"/>
  <c i="1" r="AG98"/>
  <c r="AW94"/>
  <c r="AK30"/>
  <c r="W32"/>
  <c i="2" l="1" r="J41"/>
  <c i="4" r="J39"/>
  <c i="1" r="AN98"/>
  <c r="AG95"/>
  <c r="AG94"/>
  <c r="AK26"/>
  <c r="AV94"/>
  <c r="AK29"/>
  <c r="AK35"/>
  <c l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<sst xmlns="http://schemas.openxmlformats.org/spreadsheetml/2006/main">
  <si>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</si>
  <si>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</si>
  <si>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</si>
  <si>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</si>
  <si>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</si>
  <si>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{e3ce9e90-3b0f-4d96-ae83-c61491980363}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</si>
  <si>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</si>
  <si>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</si>
  <si>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</si>
  <si>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</si>
  <si>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</si>
  <si>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</si>
  <si>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</si>
  <si>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</si>
  <si>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</si>
  <si>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</si>
  <si>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</si>
  <si>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Cyklostezka Rohatec, centrum obce - Kolonie, II.etapa</t>
  </si>
  <si>
    <t>KSO:</t>
  </si>
  <si>
    <t>CC-CZ:</t>
  </si>
  <si>
    <t>Místo:</t>
  </si>
  <si>
    <t>Rohatec</t>
  </si>
  <si>
    <t>Datum:</t>
  </si>
  <si>
    <t>10. 2. 2022</t>
  </si>
  <si>
    <t>Zadavatel:</t>
  </si>
  <si>
    <t>IČ:</t>
  </si>
  <si>
    <t>Obec Rohatec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</si>
  <si>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</si>
  <si>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</si>
  <si>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</si>
  <si>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</si>
  <si>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</si>
  <si>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</si>
  <si>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</si>
  <si>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</si>
  <si>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</si>
  <si>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</si>
  <si>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</si>
  <si>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</si>
  <si>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</si>
  <si>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</si>
  <si>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</si>
  <si>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</si>
  <si>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</si>
  <si>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</si>
  <si>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</si>
  <si>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</si>
  <si>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</si>
  <si>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</si>
  <si>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</si>
  <si>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</si>
  <si>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</si>
  <si>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</si>
  <si>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</si>
  <si>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</si>
  <si>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</si>
  <si>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</si>
  <si>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</si>
  <si>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</si>
  <si>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</si>
  <si>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</si>
  <si>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</si>
  <si>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</si>
  <si>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</si>
  <si>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</si>
  <si>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</si>
  <si>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</si>
  <si>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</si>
  <si>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</si>
  <si>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</si>
  <si>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</si>
  <si>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</si>
  <si>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</si>
  <si>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</si>
  <si>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</si>
  <si>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</si>
  <si>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</si>
  <si>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</si>
  <si>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</si>
  <si>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101</t>
  </si>
  <si>
    <t>Zpevněné plochy</t>
  </si>
  <si>
    <t>STA</t>
  </si>
  <si>
    <t>1</t>
  </si>
  <si>
    <t>{d36ecdcb-d22c-4bde-841b-9532738364e4}</t>
  </si>
  <si>
    <t>2</t>
  </si>
  <si>
    <t>/</t>
  </si>
  <si>
    <t>01</t>
  </si>
  <si>
    <t>Uznatelné náklady</t>
  </si>
  <si>
    <t>Soupis</t>
  </si>
  <si>
    <t>{7f1a7d24-860e-45bc-bfb7-13f0ea2ad1a5}</t>
  </si>
  <si>
    <t>02</t>
  </si>
  <si>
    <t>Neuznatelné náklady</t>
  </si>
  <si>
    <t>{48e4e030-1ea8-42df-8a0c-88c114d5997b}</t>
  </si>
  <si>
    <t>SO 201</t>
  </si>
  <si>
    <t>Podchod pod silnicí I.třídy č. 55</t>
  </si>
  <si>
    <t>{b8e89bed-2cbd-4feb-a536-5559e438623e}</t>
  </si>
  <si>
    <t>podorničí</t>
  </si>
  <si>
    <t>3453,06</t>
  </si>
  <si>
    <t>ornice</t>
  </si>
  <si>
    <t>KRYCÍ LIST SOUPISU PRACÍ</t>
  </si>
  <si>
    <t>odkopávka</t>
  </si>
  <si>
    <t>247,697</t>
  </si>
  <si>
    <t>zatravnění</t>
  </si>
  <si>
    <t>1396,5</t>
  </si>
  <si>
    <t>zásyp</t>
  </si>
  <si>
    <t>zásyp za obrubou</t>
  </si>
  <si>
    <t>170,164</t>
  </si>
  <si>
    <t>násyp</t>
  </si>
  <si>
    <t>násyp zem. tělesa</t>
  </si>
  <si>
    <t>755,9</t>
  </si>
  <si>
    <t>Objekt:</t>
  </si>
  <si>
    <t>stabilizace</t>
  </si>
  <si>
    <t>stabilitace cementová</t>
  </si>
  <si>
    <t>2060,8</t>
  </si>
  <si>
    <t>SO 101 - Zpevněné plochy</t>
  </si>
  <si>
    <t>podél_čára</t>
  </si>
  <si>
    <t>podélné čáry</t>
  </si>
  <si>
    <t>690,5</t>
  </si>
  <si>
    <t>Soupis:</t>
  </si>
  <si>
    <t>VDZ_plocha</t>
  </si>
  <si>
    <t>plošné VDZ</t>
  </si>
  <si>
    <t>39,55</t>
  </si>
  <si>
    <t>01 - Uznatelné náklady</t>
  </si>
  <si>
    <t>Projekce DS s.r.o.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</si>
  <si>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</si>
  <si>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</si>
  <si>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</si>
  <si>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</si>
  <si>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</si>
  <si>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</si>
  <si>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</si>
  <si>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</si>
  <si>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</si>
  <si>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</si>
  <si>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</si>
  <si>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</si>
  <si>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</si>
  <si>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</si>
  <si>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</si>
  <si>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</si>
  <si>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</si>
  <si>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</si>
  <si>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</si>
  <si>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</si>
  <si>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</si>
  <si>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</si>
  <si>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</si>
  <si>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</si>
  <si>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</si>
  <si>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</si>
  <si>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</si>
  <si>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</si>
  <si>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</si>
  <si>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</si>
  <si>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</si>
  <si>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</si>
  <si>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</si>
  <si>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</si>
  <si>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</si>
  <si>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</si>
  <si>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</si>
  <si>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</si>
  <si>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 v trase cyklostezky</t>
  </si>
  <si>
    <t>m2</t>
  </si>
  <si>
    <t>4</t>
  </si>
  <si>
    <t>-800288897</t>
  </si>
  <si>
    <t>PP</t>
  </si>
  <si>
    <t>Odstranění křovin a stromů s odstraněním kořenů ručně průměru kmene do 100 mm jakékoliv plochy v rovině nebo ve svahu o sklonu do 1:5</t>
  </si>
  <si>
    <t>113106123</t>
  </si>
  <si>
    <t>Rozebrání dlažeb ze zámkových dlaždic komunikací pro pěší ručně v trase cyklostezky a 0,5m za obrubu</t>
  </si>
  <si>
    <t>2106905399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</si>
  <si>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</si>
  <si>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VV</t>
  </si>
  <si>
    <t>46,9 "zpětně použito 25,3"</t>
  </si>
  <si>
    <t>3</t>
  </si>
  <si>
    <t>113106125</t>
  </si>
  <si>
    <t>Rozebrání dlažeb z vegetačních dlaždic betonových komunikací pro pěší ručně v trase cyklostezky a 0,5m za obrubu</t>
  </si>
  <si>
    <t>-1324850437</t>
  </si>
  <si>
    <t>Rozebrání dlažeb komunikací pro pěší s přemístěním hmot na skládku na vzdálenost do 3 m nebo s naložením na dopravní prostředek s ložem z kameniva nebo živice a s jakoukoliv výplní spár ručně z vegetační dlažby betonové</t>
  </si>
  <si>
    <t>2,3 "zpětně použito 1,5"</t>
  </si>
  <si>
    <t>113107322</t>
  </si>
  <si>
    <t>Odstranění podkladu z kameniva drceného tl přes 100 do 200 mm strojně pl do 50 m2</t>
  </si>
  <si>
    <t>1560424776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</si>
  <si>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</si>
  <si>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"napojení cyklostezky" (5+5)*0,5</t>
  </si>
  <si>
    <t>"podél chodníku" 16*0,5</t>
  </si>
  <si>
    <t>Součet</t>
  </si>
  <si>
    <t>5</t>
  </si>
  <si>
    <t>113107323</t>
  </si>
  <si>
    <t>Odstranění podkladu z kameniva drceného tl přes 200 do 300 mm strojně pl do 50 m2</t>
  </si>
  <si>
    <t>1491252393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</si>
  <si>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</si>
  <si>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"sjezd" 32,8</t>
  </si>
  <si>
    <t>6</t>
  </si>
  <si>
    <t>113107342</t>
  </si>
  <si>
    <t>Odstranění podkladu živičného tl přes 50 do 100 mm strojně pl do 50 m2</t>
  </si>
  <si>
    <t>254502571</t>
  </si>
  <si>
    <t>Odstranění podkladů nebo krytů strojně plochy jednotlivě do 50 m2 s přemístěním hmot na skládku na vzdálenost do 3 m nebo s naložením na dopravní prostředek živičných, o tl. vrstvy přes 50 do 100 mm</t>
  </si>
  <si>
    <t>7</t>
  </si>
  <si>
    <t>113107343</t>
  </si>
  <si>
    <t>Odstranění podkladu živičného tl přes 100 do 150 mm strojně pl do 50 m2</t>
  </si>
  <si>
    <t>1787109798</t>
  </si>
  <si>
    <t>Odstranění podkladů nebo krytů strojně plochy jednotlivě do 50 m2 s přemístěním hmot na skládku na vzdálenost do 3 m nebo s naložením na dopravní prostředek živičných, o tl. vrstvy přes 100 do 150 mm</t>
  </si>
  <si>
    <t>8</t>
  </si>
  <si>
    <t>113151111</t>
  </si>
  <si>
    <t>Rozebrání zpevněných ploch ze silničních dílců</t>
  </si>
  <si>
    <t>-1148124901</t>
  </si>
  <si>
    <t xml:space="preserve">Rozebírání zpevněných ploch  s přemístěním na skládku na vzdálenost do 20 m nebo s naložením na dopravní prostředek ze silničních panelů</t>
  </si>
  <si>
    <t>"chodník/komunikace po podchod" 2*150</t>
  </si>
  <si>
    <t>9</t>
  </si>
  <si>
    <t>113202111</t>
  </si>
  <si>
    <t>Vytrhání obrub krajníků obrubníků stojatých</t>
  </si>
  <si>
    <t>m</t>
  </si>
  <si>
    <t>-103166334</t>
  </si>
  <si>
    <t xml:space="preserve">Vytrhání obrub  s vybouráním lože, s přemístěním hmot na skládku na vzdálenost do 3 m nebo s naložením na dopravní prostředek z krajníků nebo obrubníků stojatých</t>
  </si>
  <si>
    <t>"sil. obrubník stáv. chodníku" 1,5</t>
  </si>
  <si>
    <t>"sil. obrubník v napojení cyklostezky" 5+5</t>
  </si>
  <si>
    <t>10</t>
  </si>
  <si>
    <t>113204111</t>
  </si>
  <si>
    <t>Vytrhání obrub záhonových</t>
  </si>
  <si>
    <t>-1576384695</t>
  </si>
  <si>
    <t xml:space="preserve">Vytrhání obrub  s vybouráním lože, s přemístěním hmot na skládku na vzdálenost do 3 m nebo s naložením na dopravní prostředek záhonových</t>
  </si>
  <si>
    <t>"záhonový obrubník lemující plochu ze zatrav. dlaž" 4</t>
  </si>
  <si>
    <t>11</t>
  </si>
  <si>
    <t>121151123</t>
  </si>
  <si>
    <t>Sejmutí podorničí plochy přes 500 m2 tl vrstvy 100 mm strojně</t>
  </si>
  <si>
    <t>-2072158620</t>
  </si>
  <si>
    <t>Sejmutí podorničí strojně při souvislé ploše přes 500 m2, tl. vrstvy 100 mm</t>
  </si>
  <si>
    <t>"podorničí 100 mm" 3453,06</t>
  </si>
  <si>
    <t>12</t>
  </si>
  <si>
    <t>121151126</t>
  </si>
  <si>
    <t>Sejmutí ornice plochy přes 500 m2 tl vrstvy 400 mm strojně</t>
  </si>
  <si>
    <t>427044779</t>
  </si>
  <si>
    <t>Sejmutí ornice strojně při souvislé ploše přes 500 m2, tl. vrstvy 400 mm</t>
  </si>
  <si>
    <t>"ornice tl. 400 mm" 3453,06</t>
  </si>
  <si>
    <t>13</t>
  </si>
  <si>
    <t>122151104</t>
  </si>
  <si>
    <t>Odkopávky a prokopávky nezapažené v hornině třídy těžitelnosti I skupiny 1 a 2 objem do 500 m3 strojně</t>
  </si>
  <si>
    <t>m3</t>
  </si>
  <si>
    <t>-1786364947</t>
  </si>
  <si>
    <t>Odkopávky a prokopávky nezapažené strojně v hornině třídy těžitelnosti I skupiny 1 a 2 přes 100 do 500 m3</t>
  </si>
  <si>
    <t>"dle příčnách řezů" 133,2</t>
  </si>
  <si>
    <t>"drenáž stezky" 246*0,5*0,7</t>
  </si>
  <si>
    <t>"zasakovací box" 3,4*5,8*1,44</t>
  </si>
  <si>
    <t>14</t>
  </si>
  <si>
    <t>162451106</t>
  </si>
  <si>
    <t>Vodorovné přemístění přes 1 500 do 2000 m ornice</t>
  </si>
  <si>
    <t>743708467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</si>
  <si>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</si>
  <si>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ornice*0,4</t>
  </si>
  <si>
    <t>-zatravnění*0,1</t>
  </si>
  <si>
    <t>podorničí*0,1</t>
  </si>
  <si>
    <t>-zásyp</t>
  </si>
  <si>
    <t>162751113</t>
  </si>
  <si>
    <t>Vodorovné přemístění přes 5 000 do 6000 m výkopku/sypaniny z horniny třídy těžitelnosti I skupiny 1 až 3</t>
  </si>
  <si>
    <t>1052633261</t>
  </si>
  <si>
    <t>Vodorovné přemístění výkopku nebo sypaniny po suchu na obvyklém dopravním prostředku, bez naložení výkopku, avšak se složením bez rozhrnutí z horniny třídy těžitelnosti I skupiny 1 až 3 na vzdálenost přes 5 000 do 6 000 m - z recyklační centrum Stavební firmy PLUS s.r.o. Hodonín na staveniště - 6 km</t>
  </si>
  <si>
    <t>násyp-odkopávka</t>
  </si>
  <si>
    <t>16</t>
  </si>
  <si>
    <t>171151111</t>
  </si>
  <si>
    <t>Uložení sypaniny z hornin nesoudržných sypkých do násypů zemního tělesa zhutněných strojně</t>
  </si>
  <si>
    <t>1644530021</t>
  </si>
  <si>
    <t>Uložení sypanin do násypů strojně s rozprostřením sypaniny ve vrstvách a s hrubým urovnáním zhutněných z hornin nesoudržných sypkých</t>
  </si>
  <si>
    <t>"násyp zemního tělesa" 755,9</t>
  </si>
  <si>
    <t>17</t>
  </si>
  <si>
    <t>M</t>
  </si>
  <si>
    <t>10364100</t>
  </si>
  <si>
    <t>zemina pro terénní úpravy - tříděná</t>
  </si>
  <si>
    <t>t</t>
  </si>
  <si>
    <t>-1211754534</t>
  </si>
  <si>
    <t>-odkopávka</t>
  </si>
  <si>
    <t>508,203*1,75 'Přepočtené koeficientem množství</t>
  </si>
  <si>
    <t>18</t>
  </si>
  <si>
    <t>174151101</t>
  </si>
  <si>
    <t>Zásyp jam, šachet rýh nebo kolem objektů sypaninou se zhutněním</t>
  </si>
  <si>
    <t>1707830822</t>
  </si>
  <si>
    <t>Zásyp sypaninou z jakékoliv horniny strojně s uložením výkopku ve vrstvách se zhutněním jam, šachet, rýh nebo kolem objektů v těchto vykopávkách</t>
  </si>
  <si>
    <t>"zásyp za obrubou a vyrovnání s terénem" 154,9</t>
  </si>
  <si>
    <t>"přesypání zasakovacího boxu" (4,8*2,4*0,3)</t>
  </si>
  <si>
    <t>"zásyp zasakovacího boxu" 8,2*1,44</t>
  </si>
  <si>
    <t>19</t>
  </si>
  <si>
    <t>181351113</t>
  </si>
  <si>
    <t>Rozprostření ornice k zatravnění tl vrstvy do 200 mm pl přes 500 m2 v rovině nebo ve svahu do 1:5 strojně - výškové vyrovnání a svahování</t>
  </si>
  <si>
    <t>-1353923430</t>
  </si>
  <si>
    <t>Rozprostření a urovnání ornice v rovině nebo ve svahu sklonu do 1:5 strojně při souvislé ploše přes 500 m2, tl. vrstvy do 200 mm</t>
  </si>
  <si>
    <t>23</t>
  </si>
  <si>
    <t>181951112</t>
  </si>
  <si>
    <t>Úprava pláně v hornině třídy těžitelnosti I skupiny 1 až 3 se zhutněním strojně</t>
  </si>
  <si>
    <t>1547870247</t>
  </si>
  <si>
    <t>Úprava pláně vyrovnáním výškových rozdílů strojně v hornině třídy těžitelnosti I, skupiny 1 až 3 se zhutněním</t>
  </si>
  <si>
    <t>2059,4*1,05 'Přepočtené koeficientem množství</t>
  </si>
  <si>
    <t>Zakládání</t>
  </si>
  <si>
    <t>24</t>
  </si>
  <si>
    <t>211971122</t>
  </si>
  <si>
    <t>Zřízení opláštění zasakovacího boxu geotextilií v rýze nebo zářezu přes 1:2 š přes 2,5 m</t>
  </si>
  <si>
    <t>97383910</t>
  </si>
  <si>
    <t xml:space="preserve">Zřízení opláštění výplně z geotextilie odvodňovacích žeber nebo trativodů  v rýze nebo zářezu se stěnami svislými nebo šikmými o sklonu přes 1:2 při rozvinuté šířce opláštění přes 2,5 m</t>
  </si>
  <si>
    <t>2*(2,4*4,8+2,4*1,04+4,8*1,04)</t>
  </si>
  <si>
    <t>25</t>
  </si>
  <si>
    <t>69311088</t>
  </si>
  <si>
    <t>geotextilie netkaná separační, ochranná, filtrační, drenážní PES 500g/m2</t>
  </si>
  <si>
    <t>1547879447</t>
  </si>
  <si>
    <t>38,016*1,1845 'Přepočtené koeficientem množství</t>
  </si>
  <si>
    <t>26</t>
  </si>
  <si>
    <t>212750101</t>
  </si>
  <si>
    <t>Trativod z drenážních trubek PVC-U SN 4 perforace 360° včetně lože otevřený výkop DN 100 pro budovy plocha pro vtékání vody min. 80 cm2/m</t>
  </si>
  <si>
    <t>897417010</t>
  </si>
  <si>
    <t>Trativody z drenážních a melioračních trubek se zřízením lože pod trubky a s jejich obsypem v otevřeném výkopu trubka tyčová PVC-U plocha pro vtékání vody min. 80 cm2/m SN 4 celoperforovaná 360° DN 100</t>
  </si>
  <si>
    <t>"drenáž u gabionu" 20,5</t>
  </si>
  <si>
    <t>"drenáž stezky" 246</t>
  </si>
  <si>
    <t>27</t>
  </si>
  <si>
    <t>213141131</t>
  </si>
  <si>
    <t xml:space="preserve">Zřízení vrstvy z geotextilie ve sklonu  š do 3 m</t>
  </si>
  <si>
    <t>1196896879</t>
  </si>
  <si>
    <t xml:space="preserve">Zřízení vrstvy z geotextilie  filtrační, separační, odvodňovací, ochranné, výztužné nebo protierozní, šířky do 3 m</t>
  </si>
  <si>
    <t>"u gabionu" 20,5*1,2</t>
  </si>
  <si>
    <t>"drenáž stezky" 2,6*246</t>
  </si>
  <si>
    <t>28</t>
  </si>
  <si>
    <t>69311081</t>
  </si>
  <si>
    <t>geotextilie netkaná separační, ochranná, filtrační, drenážní PES 300g/m2</t>
  </si>
  <si>
    <t>363285031</t>
  </si>
  <si>
    <t>664,2*1,1845 'Přepočtené koeficientem množství</t>
  </si>
  <si>
    <t>29</t>
  </si>
  <si>
    <t>271532212</t>
  </si>
  <si>
    <t>Vyrovnávací vrstva pod gabionový koš se zhutněním z hrubého kameniva frakce 16 až 32 mm</t>
  </si>
  <si>
    <t>-1639167318</t>
  </si>
  <si>
    <t>Podsyp pod základové konstrukce se zhutněním a urovnáním povrchu z kameniva hrubého, frakce 16 - 32 mm</t>
  </si>
  <si>
    <t>20,5*0,9*0,15</t>
  </si>
  <si>
    <t>Svislé a kompletní konstrukce</t>
  </si>
  <si>
    <t>30</t>
  </si>
  <si>
    <t>321222111</t>
  </si>
  <si>
    <t>Zdění obkladního zdiva vodních staveb řádkového</t>
  </si>
  <si>
    <t>260975891</t>
  </si>
  <si>
    <t xml:space="preserve">Zdění obkladního zdiva vodních staveb  přehrad, jezů a plavebních komor, spodní stavby vodních elektráren, odběrných věží a výpustných zařízení, opěrných zdí, šachet, šachtic a ostatních konstrukcí řádkového hrubého i čistého na maltu cementovou tl. od 250 do 450 mm</t>
  </si>
  <si>
    <t>"opevnění koryta příkopu" 1*5*0,25</t>
  </si>
  <si>
    <t>31</t>
  </si>
  <si>
    <t>58380751</t>
  </si>
  <si>
    <t xml:space="preserve">kámen lomový regulační (1 až 2 m2/t)  LMB 10/60</t>
  </si>
  <si>
    <t>1479152625</t>
  </si>
  <si>
    <t>32</t>
  </si>
  <si>
    <t>326214221</t>
  </si>
  <si>
    <t>Zdiva LTM z gabionů svařovaná síť pozinkovaná vyplněná kamenem</t>
  </si>
  <si>
    <t>-1362945081</t>
  </si>
  <si>
    <t>Zdivo z lomového kamene na sucho do drátěných košů (gabionů) ze svařované ocelové sítě pozinkované</t>
  </si>
  <si>
    <t>17,2*0,5*0,5</t>
  </si>
  <si>
    <t>20,2*0,3*0,5</t>
  </si>
  <si>
    <t>Vodorovné konstrukce</t>
  </si>
  <si>
    <t>33</t>
  </si>
  <si>
    <t>451541111</t>
  </si>
  <si>
    <t>Lože pod potrubí otevřený výkop ze štěrkodrtě</t>
  </si>
  <si>
    <t>-754461814</t>
  </si>
  <si>
    <t>Lože pod potrubí, stoky a drobné objekty v otevřeném výkopu ze štěrkodrtě 0-63 mm</t>
  </si>
  <si>
    <t>"podsyp tl. 100 mm pod zasakovací box" (5,8*3,4)*0,1</t>
  </si>
  <si>
    <t>Komunikace pozemní</t>
  </si>
  <si>
    <t>34</t>
  </si>
  <si>
    <t>561031221</t>
  </si>
  <si>
    <t>Zřízení podkladu ze zeminy upravené cementem s přísadou zeolitů, minerálů tl do 250 mm pl přes 1000 do 5000 m2</t>
  </si>
  <si>
    <t>945950750</t>
  </si>
  <si>
    <t>Zřízení podkladu ze zeminy upravené hydraulickými pojivy cementem s přísadami na bázi zeolitů a minerálů (materiál ve specifikaci) s rozprostřením, promísením, vlhčením, zhutněním a ošetřením vodou plochy přes 1 000 do 5 000 m2, tloušťka po zhutnění do 250 mm</t>
  </si>
  <si>
    <t>35</t>
  </si>
  <si>
    <t>58521130</t>
  </si>
  <si>
    <t>cement portlandský CEM I 42,5MPa - 5% objemových</t>
  </si>
  <si>
    <t>824194947</t>
  </si>
  <si>
    <t>cement portlandský CEM I 42,5MPa</t>
  </si>
  <si>
    <t>(stabilizace*0,15)*0,05</t>
  </si>
  <si>
    <t>36</t>
  </si>
  <si>
    <t>564801112</t>
  </si>
  <si>
    <t>Lože z drti 4/8 plochy přes 100 m2 tl 40 mm</t>
  </si>
  <si>
    <t>1829947390</t>
  </si>
  <si>
    <t>Lože z drti 4/8 s rozprostřením a zhutněním plochy přes 100 m2, po zhutnění tl. 40 mm</t>
  </si>
  <si>
    <t>"cyklostezka" 2039,3</t>
  </si>
  <si>
    <t>"chodník" 20,1</t>
  </si>
  <si>
    <t>37</t>
  </si>
  <si>
    <t>564861111</t>
  </si>
  <si>
    <t>Podklad ze štěrkodrtě ŠD plochy přes 100 m2 tl 200 mm</t>
  </si>
  <si>
    <t>-480615111</t>
  </si>
  <si>
    <t>Podklad ze štěrkodrti ŠD s rozprostřením a zhutněním plochy přes 100 m2, po zhutnění tl. 200 mm</t>
  </si>
  <si>
    <t>2047,4+12</t>
  </si>
  <si>
    <t>38</t>
  </si>
  <si>
    <t>566901143</t>
  </si>
  <si>
    <t>Vyspravení podkladu plochy do 15 m2 kamenivem hrubým drceným tl. 200 mm</t>
  </si>
  <si>
    <t>-1122321665</t>
  </si>
  <si>
    <t>Vyspravení podkladu plochy do 15 m2 s rozprostřením a zhutněním kamenivem hrubým drceným tl. 200 mm</t>
  </si>
  <si>
    <t>39</t>
  </si>
  <si>
    <t>566901161</t>
  </si>
  <si>
    <t>Vyspravení podkladu plochy do 15 m2 obalovaným kamenivem ACP (OK) tl. 100 mm</t>
  </si>
  <si>
    <t>-1254298879</t>
  </si>
  <si>
    <t>Vyspravení podkladu plochy do 15 m2 s rozprostřením a zhutněním obalovaným kamenivem ACP (OK) tl. 100 mm</t>
  </si>
  <si>
    <t>40</t>
  </si>
  <si>
    <t>596211110</t>
  </si>
  <si>
    <t>Kladení zámkové dlažby komunikací pro pěší ručně tl 60 mm skupiny A pl do 50 m2</t>
  </si>
  <si>
    <t>865735082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</si>
  <si>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</si>
  <si>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25,3 "zpětná pokládka podél stezky do 0,5 m"</t>
  </si>
  <si>
    <t>41</t>
  </si>
  <si>
    <t>596211113</t>
  </si>
  <si>
    <t>Kladení zámkové dlažby komunikací pro pěší ručně tl 60 mm skupiny A pl přes 300 m2</t>
  </si>
  <si>
    <t>1065208361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</si>
  <si>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300 m2</t>
  </si>
  <si>
    <t>42</t>
  </si>
  <si>
    <t>59245006</t>
  </si>
  <si>
    <t>dlažba tvar obdélník betonová pro nevidomé 200x100x60mm barevná</t>
  </si>
  <si>
    <t>-12143186</t>
  </si>
  <si>
    <t>"cyklostezka" 4,3</t>
  </si>
  <si>
    <t>"chodník" 1,5</t>
  </si>
  <si>
    <t>5,8*1,03 'Přepočtené koeficientem množství</t>
  </si>
  <si>
    <t>43</t>
  </si>
  <si>
    <t>PFB.2011761OZ</t>
  </si>
  <si>
    <t>Dlažební kameny GRANIT - nesražená hrana GRA 20/10/6 II NH nat</t>
  </si>
  <si>
    <t>1539367282</t>
  </si>
  <si>
    <t>"cyklostezka" 2023</t>
  </si>
  <si>
    <t>"chodník" 18,6</t>
  </si>
  <si>
    <t>2041,6*1,01 'Přepočtené koeficientem množství</t>
  </si>
  <si>
    <t>44</t>
  </si>
  <si>
    <t>596211210</t>
  </si>
  <si>
    <t>Kladení zámkové dlažby komunikací pro pěší ručně tl 80 mm skupiny A pl do 50 m2</t>
  </si>
  <si>
    <t>1958332947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</si>
  <si>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do 50 m2</t>
  </si>
  <si>
    <t>45</t>
  </si>
  <si>
    <t>59245226</t>
  </si>
  <si>
    <t>dlažba tvar obdélník betonová pro nevidomé 200x100x80mm červená</t>
  </si>
  <si>
    <t>1433769545</t>
  </si>
  <si>
    <t>1,6*1,03 'Přepočtené koeficientem množství</t>
  </si>
  <si>
    <t>46</t>
  </si>
  <si>
    <t>PFB.2011381</t>
  </si>
  <si>
    <t>Dlažební kameny GRANIT - nesražená hrana GRA 20/10/8 II NH nat</t>
  </si>
  <si>
    <t>750471765</t>
  </si>
  <si>
    <t>10,4*1,03 'Přepočtené koeficientem množství</t>
  </si>
  <si>
    <t>47</t>
  </si>
  <si>
    <t>596412210</t>
  </si>
  <si>
    <t>Kladení dlažby z vegetačních tvárnic pozemních komunikací tl 80 mm pl do 50 m2 zapravení do 0,5m od obrubníku</t>
  </si>
  <si>
    <t>308845226</t>
  </si>
  <si>
    <t xml:space="preserve">Kladení dlažby z betonových vegetačních dlaždic pozemních komunikací  s ložem z kameniva těženého nebo drceného tl. do 50 mm, s vyplněním spár a vegetačních otvorů, s hutněním vibrováním tl. 80 mm, pro plochy do 50 m2</t>
  </si>
  <si>
    <t>1,5 "zpětná pokládka"</t>
  </si>
  <si>
    <t>48</t>
  </si>
  <si>
    <t>599141111</t>
  </si>
  <si>
    <t>Vyplnění spár mezi silničními dílci živičnou zálivkou</t>
  </si>
  <si>
    <t>-132233852</t>
  </si>
  <si>
    <t xml:space="preserve">Vyplnění spár mezi silničními dílci jakékoliv tloušťky  živičnou zálivkou</t>
  </si>
  <si>
    <t>"napojení cyklostezky" 5+5</t>
  </si>
  <si>
    <t>"podél chodníku" 16</t>
  </si>
  <si>
    <t>Trubní vedení</t>
  </si>
  <si>
    <t>49</t>
  </si>
  <si>
    <t>897171112</t>
  </si>
  <si>
    <t>Akumulační boxy z PP pro vsakování dešťových vod zatížené osobními automobily objemu přes 10 do 30 m3</t>
  </si>
  <si>
    <t>1131510463</t>
  </si>
  <si>
    <t>Akumulační boxy z polypropylenu PP pro vsakování dešťových vod pod plochy zatížené osobními automobily o celkovém akumulačním objemu přes 10 do 30 m3</t>
  </si>
  <si>
    <t>2,4*4,8*1,04</t>
  </si>
  <si>
    <t>50</t>
  </si>
  <si>
    <t>X2</t>
  </si>
  <si>
    <t>Uložení sdělovacího kabelu do chráničky DN 110 a stranové přeložení kabelu</t>
  </si>
  <si>
    <t>...</t>
  </si>
  <si>
    <t>1664984702</t>
  </si>
  <si>
    <t>ložení sdělovacího kabelu do chráničky DN110 a připoložení rezervní chráničky DN110 vč. dodávky, montáže a zemních prací</t>
  </si>
  <si>
    <t>Ostatní konstrukce a práce, bourání</t>
  </si>
  <si>
    <t>51</t>
  </si>
  <si>
    <t>911331111</t>
  </si>
  <si>
    <t>Svodidlo ocelové jednostranné zádržnosti N2 se zaberaněním sloupků v rozmezí do 2 m</t>
  </si>
  <si>
    <t>429830590</t>
  </si>
  <si>
    <t>Silniční svodidlo s osazením sloupků zaberaněním ocelové úroveň zádržnosti N2 vzdálenosti sloupků do 2 m jednostranné</t>
  </si>
  <si>
    <t>128+112+100</t>
  </si>
  <si>
    <t>52</t>
  </si>
  <si>
    <t>914111111</t>
  </si>
  <si>
    <t>Montáž svislé dopravní značky do velikosti 1 m2 objímkami na sloupek</t>
  </si>
  <si>
    <t>kus</t>
  </si>
  <si>
    <t>-1574443215</t>
  </si>
  <si>
    <t xml:space="preserve">Montáž svislé dopravní značky základní  velikosti do 1 m2 objímkami na sloupky vč. dodávky, montáže a zemních prací</t>
  </si>
  <si>
    <t>"C9a" 4</t>
  </si>
  <si>
    <t>"C9b" 4</t>
  </si>
  <si>
    <t>"C14a" 2</t>
  </si>
  <si>
    <t>"P4" 1</t>
  </si>
  <si>
    <t>53</t>
  </si>
  <si>
    <t>915111121</t>
  </si>
  <si>
    <t>Vodorovné dopravní značení dělící čáry přerušované š 125 mm základní bílá barva</t>
  </si>
  <si>
    <t>1441358037</t>
  </si>
  <si>
    <t xml:space="preserve">Vodorovné dopravní značení stříkané barvou  dělící čára šířky 125 mm přerušovaná bílá základní</t>
  </si>
  <si>
    <t>"V2a [1/3/0,125]" 156,5+534</t>
  </si>
  <si>
    <t>54</t>
  </si>
  <si>
    <t>915131111</t>
  </si>
  <si>
    <t>Vodorovné dopravní značení přechody pro chodce, šipky, symboly základní bílá barva</t>
  </si>
  <si>
    <t>604001957</t>
  </si>
  <si>
    <t xml:space="preserve">Vodorovné dopravní značení stříkané barvou  přechody pro chodce, šipky, symboly bílé základní</t>
  </si>
  <si>
    <t>"1x P4" 1*1,05</t>
  </si>
  <si>
    <t>"14x cyklista + chodec" 14*2,75</t>
  </si>
  <si>
    <t>55</t>
  </si>
  <si>
    <t>915611111</t>
  </si>
  <si>
    <t>Předznačení vodorovného liniového značení</t>
  </si>
  <si>
    <t>-1335305946</t>
  </si>
  <si>
    <t xml:space="preserve">Předznačení pro vodorovné značení  stříkané barvou nebo prováděné z nátěrových hmot liniové dělicí čáry, vodicí proužky</t>
  </si>
  <si>
    <t>56</t>
  </si>
  <si>
    <t>915621111</t>
  </si>
  <si>
    <t>Předznačení vodorovného plošného značení</t>
  </si>
  <si>
    <t>1087991214</t>
  </si>
  <si>
    <t xml:space="preserve">Předznačení pro vodorovné značení  stříkané barvou nebo prováděné z nátěrových hmot plošné šipky, symboly, nápisy</t>
  </si>
  <si>
    <t>57</t>
  </si>
  <si>
    <t>916131213</t>
  </si>
  <si>
    <t>Osazení silničního obrubníku betonového stojatého s boční opěrou do lože z betonu prostého</t>
  </si>
  <si>
    <t>-1154820286</t>
  </si>
  <si>
    <t>Osazení silničního obrubníku betonového se zřízením lože, s vyplněním a zatřením spár cementovou maltou stojatého s boční opěrou z betonu prostého, do lože z betonu prostého</t>
  </si>
  <si>
    <t>58</t>
  </si>
  <si>
    <t>59217030</t>
  </si>
  <si>
    <t>obrubník betonový silniční přechodový 1000x150x150-250mm</t>
  </si>
  <si>
    <t>793894940</t>
  </si>
  <si>
    <t>" cyklostezka 2xP; 2xL" 2+2</t>
  </si>
  <si>
    <t>"chodník 1xP" 1</t>
  </si>
  <si>
    <t>5*1,02 'Přepočtené koeficientem množství</t>
  </si>
  <si>
    <t>59</t>
  </si>
  <si>
    <t>59217029</t>
  </si>
  <si>
    <t>obrubník betonový silniční nájezdový 1000x150x150mm</t>
  </si>
  <si>
    <t>-99091960</t>
  </si>
  <si>
    <t>"cyklostezka" 3+3</t>
  </si>
  <si>
    <t>"chodník" 3</t>
  </si>
  <si>
    <t>9*1,02 'Přepočtené koeficientem množství</t>
  </si>
  <si>
    <t>60</t>
  </si>
  <si>
    <t>59217031</t>
  </si>
  <si>
    <t>obrubník betonový silniční 1000x150x250mm</t>
  </si>
  <si>
    <t>79575013</t>
  </si>
  <si>
    <t>"doplnění na sil. I/55" 11</t>
  </si>
  <si>
    <t>"chodník" 10</t>
  </si>
  <si>
    <t>21*1,02 'Přepočtené koeficientem množství</t>
  </si>
  <si>
    <t>86</t>
  </si>
  <si>
    <t>916132112</t>
  </si>
  <si>
    <t>Osazení obruby z betonové přídlažby bez boční opěry do lože z betonu prostého</t>
  </si>
  <si>
    <t>2139634634</t>
  </si>
  <si>
    <t>Osazení silniční obruby z betonové přídlažby (krajníků) s ložem tl. přes 50 do 100 mm, s vyplněním a zatřením spár cementovou maltou šířky do 250 mm bez boční opěry, do lože z betonu prostého</t>
  </si>
  <si>
    <t>"doplnění na I/55" 11</t>
  </si>
  <si>
    <t>87</t>
  </si>
  <si>
    <t>59218001</t>
  </si>
  <si>
    <t>krajník betonový silniční 500x250x80mm</t>
  </si>
  <si>
    <t>-2012717879</t>
  </si>
  <si>
    <t>61</t>
  </si>
  <si>
    <t>916231213</t>
  </si>
  <si>
    <t>Osazení chodníkového obrubníku betonového stojatého s boční opěrou do lože z betonu prostého</t>
  </si>
  <si>
    <t>498276571</t>
  </si>
  <si>
    <t>Osazení chodníkového obrubníku betonového se zřízením lože, s vyplněním a zatřením spár cementovou maltou stojatého s boční opěrou z betonu prostého, do lože z betonu prostého</t>
  </si>
  <si>
    <t>"stezka" 154,8+159,1+532,6+534,3</t>
  </si>
  <si>
    <t>"chodník" 15,7</t>
  </si>
  <si>
    <t>62</t>
  </si>
  <si>
    <t>59217019</t>
  </si>
  <si>
    <t>obrubník betonový chodníkový 1000x100x200mm</t>
  </si>
  <si>
    <t>-1598656784</t>
  </si>
  <si>
    <t>1396,5*1,02 'Přepočtené koeficientem množství</t>
  </si>
  <si>
    <t>63</t>
  </si>
  <si>
    <t>919411121</t>
  </si>
  <si>
    <t>Čelo propustku z betonu prostého pro propustek</t>
  </si>
  <si>
    <t>-328813478</t>
  </si>
  <si>
    <t xml:space="preserve">Čelo propustku  včetně římsy z betonu prostého bez zvláštních nároků na prostředí, pro propustek</t>
  </si>
  <si>
    <t>64</t>
  </si>
  <si>
    <t>919735112</t>
  </si>
  <si>
    <t>Řezání stávajícího živičného krytu hl přes 50 do 100 mm</t>
  </si>
  <si>
    <t>627331610</t>
  </si>
  <si>
    <t xml:space="preserve">Řezání stávajícího živičného krytu nebo podkladu  hloubky přes 50 do 100 mm</t>
  </si>
  <si>
    <t>65</t>
  </si>
  <si>
    <t>935111211</t>
  </si>
  <si>
    <t>Osazení příkopového žlabu do štěrkopísku tl 100 mm z betonových tvárnic š 800 mm</t>
  </si>
  <si>
    <t>906256689</t>
  </si>
  <si>
    <t>Osazení betonového příkopového žlabu s vyplněním a zatřením spár cementovou maltou s ložem tl. 100 mm z kameniva těženého nebo štěrkopísku z betonových příkopových tvárnic šířky přes 500 do 800 mm</t>
  </si>
  <si>
    <t>"betonový žlab"1+1,3+3+52,5</t>
  </si>
  <si>
    <t>"betonový žlab s roštěm" 5,0</t>
  </si>
  <si>
    <t>66</t>
  </si>
  <si>
    <t>59227051</t>
  </si>
  <si>
    <t>žlabovka příkopová betonová 330x590x80mm</t>
  </si>
  <si>
    <t>691586596</t>
  </si>
  <si>
    <t>žlabovka příkopová betonová 300x800x170mm</t>
  </si>
  <si>
    <t>67</t>
  </si>
  <si>
    <t>59227023</t>
  </si>
  <si>
    <t>žlabovka s roštem betonová 1000x499x160</t>
  </si>
  <si>
    <t>2114517410</t>
  </si>
  <si>
    <t>68</t>
  </si>
  <si>
    <t>936561111</t>
  </si>
  <si>
    <t>Podkladní a krycí vrstvy drenáže</t>
  </si>
  <si>
    <t>-1131149867</t>
  </si>
  <si>
    <t xml:space="preserve">Podkladní a krycí vrstvy drenáže  z kameniva drceného</t>
  </si>
  <si>
    <t>246*0,5*0,7</t>
  </si>
  <si>
    <t>69</t>
  </si>
  <si>
    <t>938909331</t>
  </si>
  <si>
    <t>Čištění vozovek metením ručně podkladu nebo krytu betonového nebo živičného</t>
  </si>
  <si>
    <t>-688554859</t>
  </si>
  <si>
    <t>Čištění vozovek metením bláta, prachu nebo hlinitého nánosu s odklizením na hromady na vzdálenost do 20 m nebo naložením na dopravní prostředek ručně povrchu podkladu nebo krytu betonového nebo živičného</t>
  </si>
  <si>
    <t>podél_čára*0,5</t>
  </si>
  <si>
    <t>997</t>
  </si>
  <si>
    <t>Přesun sutě</t>
  </si>
  <si>
    <t>71</t>
  </si>
  <si>
    <t>997221551</t>
  </si>
  <si>
    <t>Vodorovná doprava suti a vybouraných hmot do 1 km</t>
  </si>
  <si>
    <t>-1360490659</t>
  </si>
  <si>
    <t xml:space="preserve">Vodorovná doprava suti  bez naložení, ale se složením a s hrubým urovnáním ze sypkých materiálů, na vzdálenost do 1 km - recyklační centrum Stavební firmy PLUS s.r.o. Hodonín 6 km</t>
  </si>
  <si>
    <t>72</t>
  </si>
  <si>
    <t>997221559</t>
  </si>
  <si>
    <t>Příplatek ZKD 1 km u vodorovné dopravy suti a vybouraných hmot</t>
  </si>
  <si>
    <t>-1666071674</t>
  </si>
  <si>
    <t xml:space="preserve">Vodorovná doprava suti  bez naložení, ale se složením a s hrubým urovnáním Příplatek k ceně za každý další i započatý 1 km přes 1 km - recyklační centrum Stavební firmy PLUS s.r.o. Hodonín 6 km</t>
  </si>
  <si>
    <t>153,925*5 'Přepočtené koeficientem množství</t>
  </si>
  <si>
    <t>73</t>
  </si>
  <si>
    <t>997221861</t>
  </si>
  <si>
    <t>Poplatek za uložení stavebního odpadu na recyklační skládce (skládkovné) z prostého betonu pod kódem 17 01 01</t>
  </si>
  <si>
    <t>2003155200</t>
  </si>
  <si>
    <t>Poplatek za uložení stavebního odpadu na recyklační skládce (skládkovné) z prostého betonu zatříděného do Katalogu odpadů pod kódem 17 01 01</t>
  </si>
  <si>
    <t>12,194+0,518+106,5+2,358+0,16</t>
  </si>
  <si>
    <t>74</t>
  </si>
  <si>
    <t>997221873</t>
  </si>
  <si>
    <t>Poplatek za uložení stavebního odpadu na recyklační skládce (skládkovné) zeminy a kamení zatříděného do Katalogu odpadů pod kódem 17 05 04</t>
  </si>
  <si>
    <t>-1302323976</t>
  </si>
  <si>
    <t>2,86+10,365</t>
  </si>
  <si>
    <t>75</t>
  </si>
  <si>
    <t>997221875</t>
  </si>
  <si>
    <t>Poplatek za uložení stavebního odpadu na recyklační skládce (skládkovné) asfaltového bez obsahu dehtu zatříděného do Katalogu odpadů pod kódem 17 03 02</t>
  </si>
  <si>
    <t>-491804218</t>
  </si>
  <si>
    <t>"kamenivo" 3,77+14,432</t>
  </si>
  <si>
    <t>"zemina" *1,75</t>
  </si>
  <si>
    <t>998</t>
  </si>
  <si>
    <t>Přesun hmot</t>
  </si>
  <si>
    <t>76</t>
  </si>
  <si>
    <t>998223011</t>
  </si>
  <si>
    <t>Přesun hmot pro pozemní komunikace s krytem dlážděným</t>
  </si>
  <si>
    <t>-742732159</t>
  </si>
  <si>
    <t xml:space="preserve">Přesun hmot pro pozemní komunikace s krytem dlážděným  dopravní vzdálenost do 200 m jakékoliv délky objektu</t>
  </si>
  <si>
    <t>VRN</t>
  </si>
  <si>
    <t>Vedlejší rozpočtové náklady</t>
  </si>
  <si>
    <t>VRN1</t>
  </si>
  <si>
    <t>Průzkumné, geodetické a projektové práce</t>
  </si>
  <si>
    <t>79</t>
  </si>
  <si>
    <t>012303000</t>
  </si>
  <si>
    <t>Geodetické práce po výstavbě - zaměření dokončeného díla</t>
  </si>
  <si>
    <t>…</t>
  </si>
  <si>
    <t>1024</t>
  </si>
  <si>
    <t>-1017492203</t>
  </si>
  <si>
    <t>Geodetické práce po výstavbě</t>
  </si>
  <si>
    <t>VRN3</t>
  </si>
  <si>
    <t>Zařízení staveniště</t>
  </si>
  <si>
    <t>82</t>
  </si>
  <si>
    <t>030001000</t>
  </si>
  <si>
    <t>-359328965</t>
  </si>
  <si>
    <t>83</t>
  </si>
  <si>
    <t>032002000</t>
  </si>
  <si>
    <t>Vybavení staveniště - informační tabule</t>
  </si>
  <si>
    <t>-644869741</t>
  </si>
  <si>
    <t>Vybavení staveniště</t>
  </si>
  <si>
    <t>84</t>
  </si>
  <si>
    <t>034303000</t>
  </si>
  <si>
    <t>Dopravní značení na staveništi</t>
  </si>
  <si>
    <t>227670456</t>
  </si>
  <si>
    <t xml:space="preserve">Dopravní značení na staveništi - dopravně inženýrské opatření
</t>
  </si>
  <si>
    <t>VRN4</t>
  </si>
  <si>
    <t>Inženýrská činnost</t>
  </si>
  <si>
    <t>85</t>
  </si>
  <si>
    <t>043002000</t>
  </si>
  <si>
    <t>Zkoušky a ostatní měření</t>
  </si>
  <si>
    <t>-2098641049</t>
  </si>
  <si>
    <t>Statické zatěžovací zkoušky únosnosti</t>
  </si>
  <si>
    <t>02 - Neuznatelné náklady</t>
  </si>
  <si>
    <t>20</t>
  </si>
  <si>
    <t>181351114</t>
  </si>
  <si>
    <t>Rozprostření přebytečné ornice tl vrstvy přes 200 do 250 mm pl přes 500 m2 v rovině nebo ve svahu do 1:5 strojně</t>
  </si>
  <si>
    <t>-1013028211</t>
  </si>
  <si>
    <t>Rozprostření a urovnání ornice v rovině nebo ve svahu sklonu do 1:5 strojně při souvislé ploše přes 500 m2, tl. vrstvy přes 200 do 250 mm</t>
  </si>
  <si>
    <t>Mezisoučet "m3"</t>
  </si>
  <si>
    <t>1416,716/0,25</t>
  </si>
  <si>
    <t>181411131</t>
  </si>
  <si>
    <t>Založení parkového trávníku výsevem pl do 1000 m2 v rovině a ve svahu do 1:5</t>
  </si>
  <si>
    <t>742693739</t>
  </si>
  <si>
    <t>Založení trávníku na půdě předem připravené plochy do 1000 m2 výsevem včetně utažení parkového v rovině nebo na svahu do 1:5</t>
  </si>
  <si>
    <t>22</t>
  </si>
  <si>
    <t>00572410</t>
  </si>
  <si>
    <t>osivo směs travní parková</t>
  </si>
  <si>
    <t>kg</t>
  </si>
  <si>
    <t>1516583566</t>
  </si>
  <si>
    <t>1396,5*0,03 'Přepočtené koeficientem množství</t>
  </si>
  <si>
    <t>X1</t>
  </si>
  <si>
    <t>Demontáž a montáž info tabule</t>
  </si>
  <si>
    <t>1435866712</t>
  </si>
  <si>
    <t>Přemístění informačních tabulí mimo trasu stezky</t>
  </si>
  <si>
    <t>-594928007</t>
  </si>
  <si>
    <t>77</t>
  </si>
  <si>
    <t>012103000</t>
  </si>
  <si>
    <t>Geodetické práce před výstavbou - vytyčení inž. sítí</t>
  </si>
  <si>
    <t>627500961</t>
  </si>
  <si>
    <t>Geodetické práce před výstavbou</t>
  </si>
  <si>
    <t>78</t>
  </si>
  <si>
    <t>012203000</t>
  </si>
  <si>
    <t>Geodetické práce při provádění stavby - vytyčení stavby</t>
  </si>
  <si>
    <t>-526479299</t>
  </si>
  <si>
    <t>Geodetické práce při provádění stavby</t>
  </si>
  <si>
    <t>80</t>
  </si>
  <si>
    <t>012403000</t>
  </si>
  <si>
    <t>Kartografické práce - geometrický plán</t>
  </si>
  <si>
    <t>-1203165773</t>
  </si>
  <si>
    <t>Kartografické práce</t>
  </si>
  <si>
    <t>81</t>
  </si>
  <si>
    <t>013254000</t>
  </si>
  <si>
    <t>Dokumentace skutečného provedení stavby</t>
  </si>
  <si>
    <t>-1595292782</t>
  </si>
  <si>
    <t>SO 201 - Podchod pod silnicí I.třídy č. 55</t>
  </si>
  <si>
    <t>PSV - Práce a dodávky PSV</t>
  </si>
  <si>
    <t xml:space="preserve">    711 - Izolace proti vodě, vlhkosti a plynům</t>
  </si>
  <si>
    <t xml:space="preserve">    713 - Izolace tepelné</t>
  </si>
  <si>
    <t>113107542</t>
  </si>
  <si>
    <t>Odstranění podkladu živičných tl 100 mm při překopech strojně pl přes 15 m2</t>
  </si>
  <si>
    <t xml:space="preserve">I. etapa   </t>
  </si>
  <si>
    <t xml:space="preserve">16,1*8,9+15,1*8,9   </t>
  </si>
  <si>
    <t xml:space="preserve">II. etapa   </t>
  </si>
  <si>
    <t xml:space="preserve">16,1*4,8+15,1*4,8   </t>
  </si>
  <si>
    <t>113107543</t>
  </si>
  <si>
    <t>Odstranění podkladu živičných tl 150 mm při překopech strojně pl přes 15 m2</t>
  </si>
  <si>
    <t xml:space="preserve">14,1*8,9   </t>
  </si>
  <si>
    <t xml:space="preserve">77,28   </t>
  </si>
  <si>
    <t>648097054</t>
  </si>
  <si>
    <t>"sil. stojatý obrubník" 16+16</t>
  </si>
  <si>
    <t>"bet. přídlažba" 16+16</t>
  </si>
  <si>
    <t>119003223</t>
  </si>
  <si>
    <t>Mobilní plotová zábrana s profilovaným plechem výšky do 2,2 m</t>
  </si>
  <si>
    <t>119003224</t>
  </si>
  <si>
    <t>Mobilní plotová zábrana s profilovaným plechem výšky do 2,2 m pro zabezpečení výkopu odstranění</t>
  </si>
  <si>
    <t>131213101</t>
  </si>
  <si>
    <t>Hloubení jam v soudržných horninách třídy těžitelnosti I, skupiny 3 ručně</t>
  </si>
  <si>
    <t xml:space="preserve">V1   </t>
  </si>
  <si>
    <t xml:space="preserve">28,3*9,14   </t>
  </si>
  <si>
    <t xml:space="preserve">V1 + V2   </t>
  </si>
  <si>
    <t xml:space="preserve">28,3*5,2+(4,5*4,5/2)*7,8+(5,03*4,3*7,8)/2   </t>
  </si>
  <si>
    <t xml:space="preserve">V2   </t>
  </si>
  <si>
    <t xml:space="preserve">4,83*4,83/2*10,6+5,03*4,3*10,6/2   </t>
  </si>
  <si>
    <t>151202103</t>
  </si>
  <si>
    <t>Zřízení zátažného pažení a rozepření stěn rýh do 20 m2 hl do 8 m při překopech inženýrských sítí</t>
  </si>
  <si>
    <t xml:space="preserve">I. + II. etapa   </t>
  </si>
  <si>
    <t xml:space="preserve">52,5+37   </t>
  </si>
  <si>
    <t>151302102</t>
  </si>
  <si>
    <t>Zřízení hnaného pažení a rozepření stěn rýh do 20 m2 hl do 4 m při překopech inženýrských sítí</t>
  </si>
  <si>
    <t xml:space="preserve">Pažení U 160   </t>
  </si>
  <si>
    <t xml:space="preserve">(13,2+10,6+9+6,6)*18,8   </t>
  </si>
  <si>
    <t xml:space="preserve">(13,2+2*3,5)+(2*2,7+2*1,5)   </t>
  </si>
  <si>
    <t>13010916</t>
  </si>
  <si>
    <t>ocel profilová UE 160 jakost 11 375</t>
  </si>
  <si>
    <t xml:space="preserve">0,846+0,538   </t>
  </si>
  <si>
    <t>153271111</t>
  </si>
  <si>
    <t>Kotvičky pro výztuž stříkaného betonu do malty hl do 0,2 m z oceli BSt 500 D do 10 mm</t>
  </si>
  <si>
    <t xml:space="preserve">53*4   </t>
  </si>
  <si>
    <t>153811211</t>
  </si>
  <si>
    <t>Napnutí kotev tyčových únosnost kotvy do 0,45 MN</t>
  </si>
  <si>
    <t>155213613</t>
  </si>
  <si>
    <t>Trn z injekčních zavrtávacích tyčí D 32 mm l 4 m včetně vrtu D 51 mm</t>
  </si>
  <si>
    <t xml:space="preserve">24+20   </t>
  </si>
  <si>
    <t>155213614</t>
  </si>
  <si>
    <t>Trn z injekčních zavrtávacích tyčí D 32 mm l 5 m včetně vrtu D 51 mm</t>
  </si>
  <si>
    <t xml:space="preserve">23+8   </t>
  </si>
  <si>
    <t>161151103</t>
  </si>
  <si>
    <t>Svislé přemístění výkopku z horniny třídy těžitelnosti I, skupiny 1 až 3 hl výkopu přes 4 do 8 m</t>
  </si>
  <si>
    <t>162211201</t>
  </si>
  <si>
    <t>Vodorovné přemístění do 10 m nošením výkopku z horniny třídy těžitelnosti I, skupiny 1 až 3</t>
  </si>
  <si>
    <t>162751115</t>
  </si>
  <si>
    <t>Vodorovné přemístění do 8000 m výkopku/sypaniny z horniny třídy těžitelnosti I, skupiny 1 až 3</t>
  </si>
  <si>
    <t>171111111</t>
  </si>
  <si>
    <t>Hutnění zeminy pro spodní stavbu železnic a silnic tl do 20 cm frakce 8 - 22</t>
  </si>
  <si>
    <t xml:space="preserve">6,34*2*13,4+6,34*2*6,5   </t>
  </si>
  <si>
    <t xml:space="preserve">((4,7*4,7)/2)*11+((4,7*4,7)/2)*11   </t>
  </si>
  <si>
    <t xml:space="preserve">V3   </t>
  </si>
  <si>
    <t xml:space="preserve">0,5*12+0,5*12   </t>
  </si>
  <si>
    <t>58344197</t>
  </si>
  <si>
    <t>štěrkodrť frakce 0/63</t>
  </si>
  <si>
    <t xml:space="preserve">728,9*1,2   </t>
  </si>
  <si>
    <t>171201231</t>
  </si>
  <si>
    <t>Poplatek za uložení zeminy a kamení na recyklační skládce (skládkovné) kód odpadu 17 05 04</t>
  </si>
  <si>
    <t xml:space="preserve">348,562*1,43   </t>
  </si>
  <si>
    <t xml:space="preserve">(397,4+210)*1,2   </t>
  </si>
  <si>
    <t>153211002</t>
  </si>
  <si>
    <t>Zřízení stříkaného betonu tl do 100 mm skalních a poloskalních ploch</t>
  </si>
  <si>
    <t xml:space="preserve">53+40   </t>
  </si>
  <si>
    <t>58932908</t>
  </si>
  <si>
    <t>beton C 20/25 X0 XC2 kamenivo frakce 0/8</t>
  </si>
  <si>
    <t xml:space="preserve">93 * 0,115   </t>
  </si>
  <si>
    <t>153273112</t>
  </si>
  <si>
    <t>Výztuž stříkaného betonu ze svařovaných sítí jednovrstvá D drátu 6 mm skalních a poloskalních ploch</t>
  </si>
  <si>
    <t>212792312</t>
  </si>
  <si>
    <t>Odvodnění mostní opěry - drenážní plastové potrubí HDPE DN 160</t>
  </si>
  <si>
    <t xml:space="preserve">2*18+2*12   </t>
  </si>
  <si>
    <t>272321311</t>
  </si>
  <si>
    <t>Základové klenby ze ŽB bez zvýšených nároků na prostředí tř. C 16/20</t>
  </si>
  <si>
    <t xml:space="preserve">3,5*0,05*13,5+1,3+1,09+0,7   </t>
  </si>
  <si>
    <t>272321411</t>
  </si>
  <si>
    <t>Základové klenby ze ŽB bez zvýšených nároků na prostředí tř. C 20/25</t>
  </si>
  <si>
    <t xml:space="preserve">I. + 2. etapa   </t>
  </si>
  <si>
    <t xml:space="preserve">5,431+9,45+5,5   </t>
  </si>
  <si>
    <t>272361821</t>
  </si>
  <si>
    <t>Výztuž základových kleneb betonářskou ocelí 10 505 (R)</t>
  </si>
  <si>
    <t xml:space="preserve">0,52+0,52+0,042   </t>
  </si>
  <si>
    <t xml:space="preserve">Výztuž křídel   </t>
  </si>
  <si>
    <t xml:space="preserve">1,698+1,7   </t>
  </si>
  <si>
    <t xml:space="preserve">Křídla K3 aK4   </t>
  </si>
  <si>
    <t xml:space="preserve">0,617   </t>
  </si>
  <si>
    <t>273362021</t>
  </si>
  <si>
    <t>Výztuž základových desek svařovanými sítěmi Kari</t>
  </si>
  <si>
    <t xml:space="preserve">I. II. etapa   </t>
  </si>
  <si>
    <t xml:space="preserve">0,121+0,07+0,695+0,056   </t>
  </si>
  <si>
    <t>275322611</t>
  </si>
  <si>
    <t>Základové patky ze ŽB se zvýšenými nároky na prostředí tř. C 30/37</t>
  </si>
  <si>
    <t xml:space="preserve">Křídla K3 + K4   </t>
  </si>
  <si>
    <t xml:space="preserve">21,14*0,765   </t>
  </si>
  <si>
    <t xml:space="preserve">Křídla K1 + K2   </t>
  </si>
  <si>
    <t xml:space="preserve">Křídla K3 a K4   </t>
  </si>
  <si>
    <t xml:space="preserve">11,67*0,22*2   </t>
  </si>
  <si>
    <t xml:space="preserve">Římsa   </t>
  </si>
  <si>
    <t xml:space="preserve">12,9*0,25   </t>
  </si>
  <si>
    <t>348101130</t>
  </si>
  <si>
    <t>Osazení vrat nebo vrátek k oplocení na sloupky zděné nebo betonové plochy do 6 m2</t>
  </si>
  <si>
    <t>70</t>
  </si>
  <si>
    <t>55342347</t>
  </si>
  <si>
    <t>brána plotová dvoukřídlá Pz 3500x2030mm</t>
  </si>
  <si>
    <t>389121113</t>
  </si>
  <si>
    <t>Osazení dílců rámové konstrukce propustků a podchodů hmotnosti do 25 t</t>
  </si>
  <si>
    <t>ZPS.IZM2310</t>
  </si>
  <si>
    <t>Železobetonový rám IZM - SB 3x2,8</t>
  </si>
  <si>
    <t>Železobetonový rám IZM - SB 3x2,8 včetně dopravy</t>
  </si>
  <si>
    <t>451315134</t>
  </si>
  <si>
    <t>Podkladní nebo výplňová vrstva z betonu C 12/15 tl do 200 mm</t>
  </si>
  <si>
    <t>451317777</t>
  </si>
  <si>
    <t>Podklad nebo lože pod dlažbu vodorovný nebo do sklonu 1:5 z betonu prostého tl do 100 mm</t>
  </si>
  <si>
    <t>451319777</t>
  </si>
  <si>
    <t>Příplatek ZKD 10 mm tl u podkladu nebo lože pod dlažbu z betonu</t>
  </si>
  <si>
    <t xml:space="preserve">86,85 * 10   </t>
  </si>
  <si>
    <t>451577121</t>
  </si>
  <si>
    <t>Podkladní a výplňová vrstva z kameniva drceného tl do 200 mm</t>
  </si>
  <si>
    <t>457311114</t>
  </si>
  <si>
    <t>Vyrovnávací nebo spádový beton C 8/10 včetně úpravy povrchu</t>
  </si>
  <si>
    <t xml:space="preserve">Přechodový klín   </t>
  </si>
  <si>
    <t xml:space="preserve">1,84*2*13,4+1,84*2*6,5   </t>
  </si>
  <si>
    <t>Podklad ze štěrkodrtě ŠD tl 40 mm - lože z drti fr. 4/8</t>
  </si>
  <si>
    <t>88</t>
  </si>
  <si>
    <t>Podklad ze štěrkodrtě ŠD tl 40 mm - lože z drti frakce 4/8 do dlažby</t>
  </si>
  <si>
    <t>564871116</t>
  </si>
  <si>
    <t>Podklad ze štěrkodrtě ŠD tl. 300 mm</t>
  </si>
  <si>
    <t>90</t>
  </si>
  <si>
    <t>573231107</t>
  </si>
  <si>
    <t>Postřik živičný spojovací ze silniční emulze v množství 0,40 kg/m2</t>
  </si>
  <si>
    <t>92</t>
  </si>
  <si>
    <t>576143221</t>
  </si>
  <si>
    <t>Asfaltový koberec mastixový SMA 11 (AKMS) tl 50 mm š přes 3 m</t>
  </si>
  <si>
    <t>94</t>
  </si>
  <si>
    <t xml:space="preserve">143,3+77,28   </t>
  </si>
  <si>
    <t>577156111</t>
  </si>
  <si>
    <t>Asfaltový beton vrstva ložní ACL 22 (ABVH) tl 60 mm š do 3 m z nemodifikovaného asfaltu</t>
  </si>
  <si>
    <t>96</t>
  </si>
  <si>
    <t xml:space="preserve">15,1*8,9+77,28   </t>
  </si>
  <si>
    <t>577165111</t>
  </si>
  <si>
    <t>Asfaltový beton vrstva obrusná ACO 16 (ABH) tl 70 mm š do 3 m z nemodifikovaného asfaltu</t>
  </si>
  <si>
    <t>98</t>
  </si>
  <si>
    <t xml:space="preserve">14,1*8,9+77,28   </t>
  </si>
  <si>
    <t>577166111</t>
  </si>
  <si>
    <t>Asfaltový beton vrstva ložní ACL 22 (ABVH) tl 70 mm š do 3 m z nemodifikovaného asfaltu</t>
  </si>
  <si>
    <t>100</t>
  </si>
  <si>
    <t>596211111</t>
  </si>
  <si>
    <t>Kladení zámkové dlažby komunikací pro pěší tl 60 mm skupiny A pl do 100 m2</t>
  </si>
  <si>
    <t>102</t>
  </si>
  <si>
    <t>PSB.14020701</t>
  </si>
  <si>
    <t xml:space="preserve">H-PROFIL  200x165x60 mm</t>
  </si>
  <si>
    <t>104</t>
  </si>
  <si>
    <t xml:space="preserve">86,85 * 1,03   </t>
  </si>
  <si>
    <t>-1833358805</t>
  </si>
  <si>
    <t>2*12</t>
  </si>
  <si>
    <t>911121111</t>
  </si>
  <si>
    <t>Montáž zábradlí ocelového přichyceného vruty do betonového podkladu</t>
  </si>
  <si>
    <t>106</t>
  </si>
  <si>
    <t xml:space="preserve">12,9+12,9   </t>
  </si>
  <si>
    <t>55391532</t>
  </si>
  <si>
    <t>zábradelní systém Pz s výplní z vodorovných ocelových tyčí ZSNH4/H2</t>
  </si>
  <si>
    <t>108</t>
  </si>
  <si>
    <t>110</t>
  </si>
  <si>
    <t>911381311</t>
  </si>
  <si>
    <t>Montáž a demontáž dočasných oboustranných průběžných ocelových svodidel</t>
  </si>
  <si>
    <t>112</t>
  </si>
  <si>
    <t xml:space="preserve">2*30   </t>
  </si>
  <si>
    <t>911381321</t>
  </si>
  <si>
    <t>Příplatek k dočasným oboustranným mobilním ocelovým svodidlům za první a ZKD den použití</t>
  </si>
  <si>
    <t>114</t>
  </si>
  <si>
    <t xml:space="preserve">150*60   </t>
  </si>
  <si>
    <t>116</t>
  </si>
  <si>
    <t>118</t>
  </si>
  <si>
    <t xml:space="preserve">74,48 * 1,02   </t>
  </si>
  <si>
    <t>1384523393</t>
  </si>
  <si>
    <t>16+16</t>
  </si>
  <si>
    <t>-1370497663</t>
  </si>
  <si>
    <t>32*1,02 'Přepočtené koeficientem množství</t>
  </si>
  <si>
    <t>-1145917452</t>
  </si>
  <si>
    <t>"řezání po jednotlivých vrstvách" (4*2)*12</t>
  </si>
  <si>
    <t>935316111</t>
  </si>
  <si>
    <t>Odvodňovací žlab letištních ploch mělký z betonu pl do 0,30 m2</t>
  </si>
  <si>
    <t>120</t>
  </si>
  <si>
    <t xml:space="preserve">15+15   </t>
  </si>
  <si>
    <t>997013875</t>
  </si>
  <si>
    <t>122</t>
  </si>
  <si>
    <t xml:space="preserve">97,051+69,7   </t>
  </si>
  <si>
    <t>998225111</t>
  </si>
  <si>
    <t>Přesun hmot pro pozemní komunikace s krytem z kamene, monolitickým betonovým nebo živičným</t>
  </si>
  <si>
    <t>124</t>
  </si>
  <si>
    <t>PSV</t>
  </si>
  <si>
    <t>Práce a dodávky PSV</t>
  </si>
  <si>
    <t>711</t>
  </si>
  <si>
    <t>Izolace proti vodě, vlhkosti a plynům</t>
  </si>
  <si>
    <t>711141559</t>
  </si>
  <si>
    <t>Provedení izolace proti zemní vlhkosti pásy přitavením vodorovné NAIP</t>
  </si>
  <si>
    <t>126</t>
  </si>
  <si>
    <t xml:space="preserve">40,2+176,88+40,2+13,2*4,5   </t>
  </si>
  <si>
    <t>BTX.40000007</t>
  </si>
  <si>
    <t>BITUBITAGIT PE V60 S35 (role/10m2)</t>
  </si>
  <si>
    <t>128</t>
  </si>
  <si>
    <t xml:space="preserve">316,68 * 1,1655   </t>
  </si>
  <si>
    <t>711412001</t>
  </si>
  <si>
    <t>Provedení izolace proti tlakové vodě svislé za studena nátěrem penetračním</t>
  </si>
  <si>
    <t>130</t>
  </si>
  <si>
    <t xml:space="preserve">Pasová izolace   </t>
  </si>
  <si>
    <t xml:space="preserve">15,8*4,3*2+176,88+ 15,8*4,3+13,2*4,5   </t>
  </si>
  <si>
    <t>11163150</t>
  </si>
  <si>
    <t>lak penetrační asfaltový</t>
  </si>
  <si>
    <t>132</t>
  </si>
  <si>
    <t xml:space="preserve">440,1 * 0,00034   </t>
  </si>
  <si>
    <t>713</t>
  </si>
  <si>
    <t>Izolace tepelné</t>
  </si>
  <si>
    <t>713131141</t>
  </si>
  <si>
    <t>Montáž izolace tepelné stěn a základů lepením celoplošně rohoží, pásů, dílců, desek</t>
  </si>
  <si>
    <t>134</t>
  </si>
  <si>
    <t xml:space="preserve">176,88+78,62   </t>
  </si>
  <si>
    <t>URA.67</t>
  </si>
  <si>
    <t>deska z extrudovaného polystyrénu URSA XPS N-V-L - 1250 x 600 x 50 mm</t>
  </si>
  <si>
    <t>136</t>
  </si>
  <si>
    <t xml:space="preserve">255,5 * 1,05   </t>
  </si>
  <si>
    <t>SEZNAM FIGUR</t>
  </si>
  <si>
    <t>Výměra</t>
  </si>
  <si>
    <t xml:space="preserve"> SO 101</t>
  </si>
  <si>
    <t xml:space="preserve"> SO 101/ 01</t>
  </si>
  <si>
    <t>Použití figury:</t>
  </si>
  <si>
    <t xml:space="preserve"> SO 101/ 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</si>
</sst>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22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2022/01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Cyklostezka Rohatec, centrum obce - Kolonie, II.etapa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Rohatec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10. 2. 2022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Rohatec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ROUND(AG95+AG98,2)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ROUND(AS95+AS98,2)</f>
        <v>0</v>
      </c>
      <c r="AT94" s="115">
        <f>ROUND(SUM(AV94:AW94),2)</f>
        <v>0</v>
      </c>
      <c r="AU94" s="116">
        <f>ROUND(AU95+AU98,5)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ROUND(AZ95+AZ98,2)</f>
        <v>0</v>
      </c>
      <c r="BA94" s="115">
        <f>ROUND(BA95+BA98,2)</f>
        <v>0</v>
      </c>
      <c r="BB94" s="115">
        <f>ROUND(BB95+BB98,2)</f>
        <v>0</v>
      </c>
      <c r="BC94" s="115">
        <f>ROUND(BC95+BC98,2)</f>
        <v>0</v>
      </c>
      <c r="BD94" s="117">
        <f>ROUND(BD95+BD98,2)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7"/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80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ROUND(SUM(AG96:AG97),2)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81</v>
      </c>
      <c r="AR95" s="127"/>
      <c r="AS95" s="128">
        <f>ROUND(SUM(AS96:AS97),2)</f>
        <v>0</v>
      </c>
      <c r="AT95" s="129">
        <f>ROUND(SUM(AV95:AW95),2)</f>
        <v>0</v>
      </c>
      <c r="AU95" s="130">
        <f>ROUND(SUM(AU96:AU97),5)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ROUND(SUM(AZ96:AZ97),2)</f>
        <v>0</v>
      </c>
      <c r="BA95" s="129">
        <f>ROUND(SUM(BA96:BA97),2)</f>
        <v>0</v>
      </c>
      <c r="BB95" s="129">
        <f>ROUND(SUM(BB96:BB97),2)</f>
        <v>0</v>
      </c>
      <c r="BC95" s="129">
        <f>ROUND(SUM(BC96:BC97),2)</f>
        <v>0</v>
      </c>
      <c r="BD95" s="131">
        <f>ROUND(SUM(BD96:BD97),2)</f>
        <v>0</v>
      </c>
      <c r="BE95" s="7"/>
      <c r="BS95" s="132" t="s">
        <v>74</v>
      </c>
      <c r="BT95" s="132" t="s">
        <v>82</v>
      </c>
      <c r="BU95" s="132" t="s">
        <v>76</v>
      </c>
      <c r="BV95" s="132" t="s">
        <v>77</v>
      </c>
      <c r="BW95" s="132" t="s">
        <v>83</v>
      </c>
      <c r="BX95" s="132" t="s">
        <v>5</v>
      </c>
      <c r="CL95" s="132" t="s">
        <v>1</v>
      </c>
      <c r="CM95" s="132" t="s">
        <v>84</v>
      </c>
    </row>
    <row r="96" s="4" customFormat="1" ht="16.5" customHeight="1">
      <c r="A96" s="133" t="s">
        <v>85</v>
      </c>
      <c r="B96" s="71"/>
      <c r="C96" s="134"/>
      <c r="D96" s="134"/>
      <c r="E96" s="135" t="s">
        <v>86</v>
      </c>
      <c r="F96" s="135"/>
      <c r="G96" s="135"/>
      <c r="H96" s="135"/>
      <c r="I96" s="135"/>
      <c r="J96" s="134"/>
      <c r="K96" s="135" t="s">
        <v>87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'01 - Uznatelné náklady'!J32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88</v>
      </c>
      <c r="AR96" s="73"/>
      <c r="AS96" s="138">
        <v>0</v>
      </c>
      <c r="AT96" s="139">
        <f>ROUND(SUM(AV96:AW96),2)</f>
        <v>0</v>
      </c>
      <c r="AU96" s="140">
        <f>'01 - Uznatelné náklady'!P134</f>
        <v>0</v>
      </c>
      <c r="AV96" s="139">
        <f>'01 - Uznatelné náklady'!J35</f>
        <v>0</v>
      </c>
      <c r="AW96" s="139">
        <f>'01 - Uznatelné náklady'!J36</f>
        <v>0</v>
      </c>
      <c r="AX96" s="139">
        <f>'01 - Uznatelné náklady'!J37</f>
        <v>0</v>
      </c>
      <c r="AY96" s="139">
        <f>'01 - Uznatelné náklady'!J38</f>
        <v>0</v>
      </c>
      <c r="AZ96" s="139">
        <f>'01 - Uznatelné náklady'!F35</f>
        <v>0</v>
      </c>
      <c r="BA96" s="139">
        <f>'01 - Uznatelné náklady'!F36</f>
        <v>0</v>
      </c>
      <c r="BB96" s="139">
        <f>'01 - Uznatelné náklady'!F37</f>
        <v>0</v>
      </c>
      <c r="BC96" s="139">
        <f>'01 - Uznatelné náklady'!F38</f>
        <v>0</v>
      </c>
      <c r="BD96" s="141">
        <f>'01 - Uznatelné náklady'!F39</f>
        <v>0</v>
      </c>
      <c r="BE96" s="4"/>
      <c r="BT96" s="142" t="s">
        <v>84</v>
      </c>
      <c r="BV96" s="142" t="s">
        <v>77</v>
      </c>
      <c r="BW96" s="142" t="s">
        <v>89</v>
      </c>
      <c r="BX96" s="142" t="s">
        <v>83</v>
      </c>
      <c r="CL96" s="142" t="s">
        <v>1</v>
      </c>
    </row>
    <row r="97" s="4" customFormat="1" ht="16.5" customHeight="1">
      <c r="A97" s="133" t="s">
        <v>85</v>
      </c>
      <c r="B97" s="71"/>
      <c r="C97" s="134"/>
      <c r="D97" s="134"/>
      <c r="E97" s="135" t="s">
        <v>90</v>
      </c>
      <c r="F97" s="135"/>
      <c r="G97" s="135"/>
      <c r="H97" s="135"/>
      <c r="I97" s="135"/>
      <c r="J97" s="134"/>
      <c r="K97" s="135" t="s">
        <v>91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'02 - Neuznatelné náklady'!J32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88</v>
      </c>
      <c r="AR97" s="73"/>
      <c r="AS97" s="138">
        <v>0</v>
      </c>
      <c r="AT97" s="139">
        <f>ROUND(SUM(AV97:AW97),2)</f>
        <v>0</v>
      </c>
      <c r="AU97" s="140">
        <f>'02 - Neuznatelné náklady'!P126</f>
        <v>0</v>
      </c>
      <c r="AV97" s="139">
        <f>'02 - Neuznatelné náklady'!J35</f>
        <v>0</v>
      </c>
      <c r="AW97" s="139">
        <f>'02 - Neuznatelné náklady'!J36</f>
        <v>0</v>
      </c>
      <c r="AX97" s="139">
        <f>'02 - Neuznatelné náklady'!J37</f>
        <v>0</v>
      </c>
      <c r="AY97" s="139">
        <f>'02 - Neuznatelné náklady'!J38</f>
        <v>0</v>
      </c>
      <c r="AZ97" s="139">
        <f>'02 - Neuznatelné náklady'!F35</f>
        <v>0</v>
      </c>
      <c r="BA97" s="139">
        <f>'02 - Neuznatelné náklady'!F36</f>
        <v>0</v>
      </c>
      <c r="BB97" s="139">
        <f>'02 - Neuznatelné náklady'!F37</f>
        <v>0</v>
      </c>
      <c r="BC97" s="139">
        <f>'02 - Neuznatelné náklady'!F38</f>
        <v>0</v>
      </c>
      <c r="BD97" s="141">
        <f>'02 - Neuznatelné náklady'!F39</f>
        <v>0</v>
      </c>
      <c r="BE97" s="4"/>
      <c r="BT97" s="142" t="s">
        <v>84</v>
      </c>
      <c r="BV97" s="142" t="s">
        <v>77</v>
      </c>
      <c r="BW97" s="142" t="s">
        <v>92</v>
      </c>
      <c r="BX97" s="142" t="s">
        <v>83</v>
      </c>
      <c r="CL97" s="142" t="s">
        <v>1</v>
      </c>
    </row>
    <row r="98" s="7" customFormat="1" ht="16.5" customHeight="1">
      <c r="A98" s="133" t="s">
        <v>85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5">
        <f>'SO 201 - Podchod pod siln...'!J30</f>
        <v>0</v>
      </c>
      <c r="AH98" s="123"/>
      <c r="AI98" s="123"/>
      <c r="AJ98" s="123"/>
      <c r="AK98" s="123"/>
      <c r="AL98" s="123"/>
      <c r="AM98" s="123"/>
      <c r="AN98" s="125">
        <f>SUM(AG98,AT98)</f>
        <v>0</v>
      </c>
      <c r="AO98" s="123"/>
      <c r="AP98" s="123"/>
      <c r="AQ98" s="126" t="s">
        <v>81</v>
      </c>
      <c r="AR98" s="127"/>
      <c r="AS98" s="143">
        <v>0</v>
      </c>
      <c r="AT98" s="144">
        <f>ROUND(SUM(AV98:AW98),2)</f>
        <v>0</v>
      </c>
      <c r="AU98" s="145">
        <f>'SO 201 - Podchod pod siln...'!P128</f>
        <v>0</v>
      </c>
      <c r="AV98" s="144">
        <f>'SO 201 - Podchod pod siln...'!J33</f>
        <v>0</v>
      </c>
      <c r="AW98" s="144">
        <f>'SO 201 - Podchod pod siln...'!J34</f>
        <v>0</v>
      </c>
      <c r="AX98" s="144">
        <f>'SO 201 - Podchod pod siln...'!J35</f>
        <v>0</v>
      </c>
      <c r="AY98" s="144">
        <f>'SO 201 - Podchod pod siln...'!J36</f>
        <v>0</v>
      </c>
      <c r="AZ98" s="144">
        <f>'SO 201 - Podchod pod siln...'!F33</f>
        <v>0</v>
      </c>
      <c r="BA98" s="144">
        <f>'SO 201 - Podchod pod siln...'!F34</f>
        <v>0</v>
      </c>
      <c r="BB98" s="144">
        <f>'SO 201 - Podchod pod siln...'!F35</f>
        <v>0</v>
      </c>
      <c r="BC98" s="144">
        <f>'SO 201 - Podchod pod siln...'!F36</f>
        <v>0</v>
      </c>
      <c r="BD98" s="146">
        <f>'SO 201 - Podchod pod siln...'!F37</f>
        <v>0</v>
      </c>
      <c r="BE98" s="7"/>
      <c r="BT98" s="132" t="s">
        <v>82</v>
      </c>
      <c r="BV98" s="132" t="s">
        <v>77</v>
      </c>
      <c r="BW98" s="132" t="s">
        <v>95</v>
      </c>
      <c r="BX98" s="132" t="s">
        <v>5</v>
      </c>
      <c r="CL98" s="132" t="s">
        <v>1</v>
      </c>
      <c r="CM98" s="132" t="s">
        <v>84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gdYvIKlImXz9/TrjQbsagT4fy5mwxN/rUrfN5FIQ5ra2BNO9OZ2ziYhUJNaZrc24fKXmD4PpAxrgztRFNJsMNw==" hashValue="W4teZJnt7+PLjl9hlV4ctqJbgUGr4VUEYfIQgx/Y9wY3k+PvA6Os14kRWXob7LPvOqnp41EobVZazT9hsJTPYA==" algorithmName="SHA-512" password="CC35"/>
  <mergeCells count="5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Uznatelné náklady'!C2" display="/"/>
    <hyperlink ref="A97" location="'02 - Neuznatelné náklady'!C2" display="/"/>
    <hyperlink ref="A98" location="'SO 201 - Podchod pod sil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47" t="s">
        <v>96</v>
      </c>
      <c r="BA2" s="147" t="s">
        <v>96</v>
      </c>
      <c r="BB2" s="147" t="s">
        <v>1</v>
      </c>
      <c r="BC2" s="147" t="s">
        <v>97</v>
      </c>
      <c r="BD2" s="147" t="s">
        <v>84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84</v>
      </c>
      <c r="AZ3" s="147" t="s">
        <v>98</v>
      </c>
      <c r="BA3" s="147" t="s">
        <v>98</v>
      </c>
      <c r="BB3" s="147" t="s">
        <v>1</v>
      </c>
      <c r="BC3" s="147" t="s">
        <v>97</v>
      </c>
      <c r="BD3" s="147" t="s">
        <v>84</v>
      </c>
    </row>
    <row r="4" s="1" customFormat="1" ht="24.96" customHeight="1">
      <c r="B4" s="21"/>
      <c r="D4" s="150" t="s">
        <v>99</v>
      </c>
      <c r="L4" s="21"/>
      <c r="M4" s="151" t="s">
        <v>10</v>
      </c>
      <c r="AT4" s="18" t="s">
        <v>4</v>
      </c>
      <c r="AZ4" s="147" t="s">
        <v>100</v>
      </c>
      <c r="BA4" s="147" t="s">
        <v>100</v>
      </c>
      <c r="BB4" s="147" t="s">
        <v>1</v>
      </c>
      <c r="BC4" s="147" t="s">
        <v>101</v>
      </c>
      <c r="BD4" s="147" t="s">
        <v>84</v>
      </c>
    </row>
    <row r="5" s="1" customFormat="1" ht="6.96" customHeight="1">
      <c r="B5" s="21"/>
      <c r="L5" s="21"/>
      <c r="AZ5" s="147" t="s">
        <v>102</v>
      </c>
      <c r="BA5" s="147" t="s">
        <v>102</v>
      </c>
      <c r="BB5" s="147" t="s">
        <v>1</v>
      </c>
      <c r="BC5" s="147" t="s">
        <v>103</v>
      </c>
      <c r="BD5" s="147" t="s">
        <v>84</v>
      </c>
    </row>
    <row r="6" s="1" customFormat="1" ht="12" customHeight="1">
      <c r="B6" s="21"/>
      <c r="D6" s="152" t="s">
        <v>16</v>
      </c>
      <c r="L6" s="21"/>
      <c r="AZ6" s="147" t="s">
        <v>104</v>
      </c>
      <c r="BA6" s="147" t="s">
        <v>105</v>
      </c>
      <c r="BB6" s="147" t="s">
        <v>1</v>
      </c>
      <c r="BC6" s="147" t="s">
        <v>106</v>
      </c>
      <c r="BD6" s="147" t="s">
        <v>84</v>
      </c>
    </row>
    <row r="7" s="1" customFormat="1" ht="16.5" customHeight="1">
      <c r="B7" s="21"/>
      <c r="E7" s="153" t="str">
        <f>'Rekapitulace stavby'!K6</f>
        <v>Cyklostezka Rohatec, centrum obce - Kolonie, II.etapa</v>
      </c>
      <c r="F7" s="152"/>
      <c r="G7" s="152"/>
      <c r="H7" s="152"/>
      <c r="L7" s="21"/>
      <c r="AZ7" s="147" t="s">
        <v>107</v>
      </c>
      <c r="BA7" s="147" t="s">
        <v>108</v>
      </c>
      <c r="BB7" s="147" t="s">
        <v>1</v>
      </c>
      <c r="BC7" s="147" t="s">
        <v>109</v>
      </c>
      <c r="BD7" s="147" t="s">
        <v>84</v>
      </c>
    </row>
    <row r="8" s="1" customFormat="1" ht="12" customHeight="1">
      <c r="B8" s="21"/>
      <c r="D8" s="152" t="s">
        <v>110</v>
      </c>
      <c r="L8" s="21"/>
      <c r="AZ8" s="147" t="s">
        <v>111</v>
      </c>
      <c r="BA8" s="147" t="s">
        <v>112</v>
      </c>
      <c r="BB8" s="147" t="s">
        <v>1</v>
      </c>
      <c r="BC8" s="147" t="s">
        <v>113</v>
      </c>
      <c r="BD8" s="147" t="s">
        <v>84</v>
      </c>
    </row>
    <row r="9" s="2" customFormat="1" ht="16.5" customHeight="1">
      <c r="A9" s="39"/>
      <c r="B9" s="45"/>
      <c r="C9" s="39"/>
      <c r="D9" s="39"/>
      <c r="E9" s="153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47" t="s">
        <v>115</v>
      </c>
      <c r="BA9" s="147" t="s">
        <v>116</v>
      </c>
      <c r="BB9" s="147" t="s">
        <v>1</v>
      </c>
      <c r="BC9" s="147" t="s">
        <v>117</v>
      </c>
      <c r="BD9" s="147" t="s">
        <v>84</v>
      </c>
    </row>
    <row r="10" s="2" customFormat="1" ht="12" customHeight="1">
      <c r="A10" s="39"/>
      <c r="B10" s="45"/>
      <c r="C10" s="39"/>
      <c r="D10" s="152" t="s">
        <v>118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47" t="s">
        <v>119</v>
      </c>
      <c r="BA10" s="147" t="s">
        <v>120</v>
      </c>
      <c r="BB10" s="147" t="s">
        <v>1</v>
      </c>
      <c r="BC10" s="147" t="s">
        <v>121</v>
      </c>
      <c r="BD10" s="147" t="s">
        <v>84</v>
      </c>
    </row>
    <row r="11" s="2" customFormat="1" ht="16.5" customHeight="1">
      <c r="A11" s="39"/>
      <c r="B11" s="45"/>
      <c r="C11" s="39"/>
      <c r="D11" s="39"/>
      <c r="E11" s="154" t="s">
        <v>122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10. 2. 2022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123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35</v>
      </c>
      <c r="E32" s="39"/>
      <c r="F32" s="39"/>
      <c r="G32" s="39"/>
      <c r="H32" s="39"/>
      <c r="I32" s="39"/>
      <c r="J32" s="162">
        <f>ROUND(J134,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37</v>
      </c>
      <c r="G34" s="39"/>
      <c r="H34" s="39"/>
      <c r="I34" s="163" t="s">
        <v>36</v>
      </c>
      <c r="J34" s="163" t="s">
        <v>38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39</v>
      </c>
      <c r="E35" s="152" t="s">
        <v>40</v>
      </c>
      <c r="F35" s="165">
        <f>ROUND((SUM(BE134:BE433)),  2)</f>
        <v>0</v>
      </c>
      <c r="G35" s="39"/>
      <c r="H35" s="39"/>
      <c r="I35" s="166">
        <v>0.20999999999999999</v>
      </c>
      <c r="J35" s="165">
        <f>ROUND(((SUM(BE134:BE433))*I35),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41</v>
      </c>
      <c r="F36" s="165">
        <f>ROUND((SUM(BF134:BF433)),  2)</f>
        <v>0</v>
      </c>
      <c r="G36" s="39"/>
      <c r="H36" s="39"/>
      <c r="I36" s="166">
        <v>0.14999999999999999</v>
      </c>
      <c r="J36" s="165">
        <f>ROUND(((SUM(BF134:BF433))*I36),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42</v>
      </c>
      <c r="F37" s="165">
        <f>ROUND((SUM(BG134:BG433)),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43</v>
      </c>
      <c r="F38" s="165">
        <f>ROUND((SUM(BH134:BH433)),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44</v>
      </c>
      <c r="F39" s="165">
        <f>ROUND((SUM(BI134:BI433)),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45</v>
      </c>
      <c r="E41" s="169"/>
      <c r="F41" s="169"/>
      <c r="G41" s="170" t="s">
        <v>46</v>
      </c>
      <c r="H41" s="171" t="s">
        <v>47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48</v>
      </c>
      <c r="E50" s="175"/>
      <c r="F50" s="175"/>
      <c r="G50" s="174" t="s">
        <v>49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50</v>
      </c>
      <c r="E61" s="177"/>
      <c r="F61" s="178" t="s">
        <v>51</v>
      </c>
      <c r="G61" s="176" t="s">
        <v>50</v>
      </c>
      <c r="H61" s="177"/>
      <c r="I61" s="177"/>
      <c r="J61" s="179" t="s">
        <v>51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52</v>
      </c>
      <c r="E65" s="180"/>
      <c r="F65" s="180"/>
      <c r="G65" s="174" t="s">
        <v>53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50</v>
      </c>
      <c r="E76" s="177"/>
      <c r="F76" s="178" t="s">
        <v>51</v>
      </c>
      <c r="G76" s="176" t="s">
        <v>50</v>
      </c>
      <c r="H76" s="177"/>
      <c r="I76" s="177"/>
      <c r="J76" s="179" t="s">
        <v>51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Cyklostezka Rohatec, centrum obce - Kolonie, II.etapa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Uznatelné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Rohatec</v>
      </c>
      <c r="G91" s="41"/>
      <c r="H91" s="41"/>
      <c r="I91" s="33" t="s">
        <v>22</v>
      </c>
      <c r="J91" s="80" t="str">
        <f>IF(J14="","",J14)</f>
        <v>10. 2. 2022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Rohatec</v>
      </c>
      <c r="G93" s="41"/>
      <c r="H93" s="41"/>
      <c r="I93" s="33" t="s">
        <v>30</v>
      </c>
      <c r="J93" s="37" t="str">
        <f>E23</f>
        <v>Projekce DS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127</v>
      </c>
      <c r="D98" s="41"/>
      <c r="E98" s="41"/>
      <c r="F98" s="41"/>
      <c r="G98" s="41"/>
      <c r="H98" s="41"/>
      <c r="I98" s="41"/>
      <c r="J98" s="111">
        <f>J134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J135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130</v>
      </c>
      <c r="E100" s="198"/>
      <c r="F100" s="198"/>
      <c r="G100" s="198"/>
      <c r="H100" s="198"/>
      <c r="I100" s="198"/>
      <c r="J100" s="199">
        <f>J136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131</v>
      </c>
      <c r="E101" s="198"/>
      <c r="F101" s="198"/>
      <c r="G101" s="198"/>
      <c r="H101" s="198"/>
      <c r="I101" s="198"/>
      <c r="J101" s="199">
        <f>J215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132</v>
      </c>
      <c r="E102" s="198"/>
      <c r="F102" s="198"/>
      <c r="G102" s="198"/>
      <c r="H102" s="198"/>
      <c r="I102" s="198"/>
      <c r="J102" s="199">
        <f>J238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133</v>
      </c>
      <c r="E103" s="198"/>
      <c r="F103" s="198"/>
      <c r="G103" s="198"/>
      <c r="H103" s="198"/>
      <c r="I103" s="198"/>
      <c r="J103" s="199">
        <f>J249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134</v>
      </c>
      <c r="E104" s="198"/>
      <c r="F104" s="198"/>
      <c r="G104" s="198"/>
      <c r="H104" s="198"/>
      <c r="I104" s="198"/>
      <c r="J104" s="199">
        <f>J253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135</v>
      </c>
      <c r="E105" s="198"/>
      <c r="F105" s="198"/>
      <c r="G105" s="198"/>
      <c r="H105" s="198"/>
      <c r="I105" s="198"/>
      <c r="J105" s="199">
        <f>J312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136</v>
      </c>
      <c r="E106" s="198"/>
      <c r="F106" s="198"/>
      <c r="G106" s="198"/>
      <c r="H106" s="198"/>
      <c r="I106" s="198"/>
      <c r="J106" s="199">
        <f>J318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137</v>
      </c>
      <c r="E107" s="198"/>
      <c r="F107" s="198"/>
      <c r="G107" s="198"/>
      <c r="H107" s="198"/>
      <c r="I107" s="198"/>
      <c r="J107" s="199">
        <f>J400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138</v>
      </c>
      <c r="E108" s="198"/>
      <c r="F108" s="198"/>
      <c r="G108" s="198"/>
      <c r="H108" s="198"/>
      <c r="I108" s="198"/>
      <c r="J108" s="199">
        <f>J417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90"/>
      <c r="C109" s="191"/>
      <c r="D109" s="192" t="s">
        <v>139</v>
      </c>
      <c r="E109" s="193"/>
      <c r="F109" s="193"/>
      <c r="G109" s="193"/>
      <c r="H109" s="193"/>
      <c r="I109" s="193"/>
      <c r="J109" s="194">
        <f>J420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6"/>
      <c r="C110" s="134"/>
      <c r="D110" s="197" t="s">
        <v>140</v>
      </c>
      <c r="E110" s="198"/>
      <c r="F110" s="198"/>
      <c r="G110" s="198"/>
      <c r="H110" s="198"/>
      <c r="I110" s="198"/>
      <c r="J110" s="199">
        <f>J421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141</v>
      </c>
      <c r="E111" s="198"/>
      <c r="F111" s="198"/>
      <c r="G111" s="198"/>
      <c r="H111" s="198"/>
      <c r="I111" s="198"/>
      <c r="J111" s="199">
        <f>J424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142</v>
      </c>
      <c r="E112" s="198"/>
      <c r="F112" s="198"/>
      <c r="G112" s="198"/>
      <c r="H112" s="198"/>
      <c r="I112" s="198"/>
      <c r="J112" s="199">
        <f>J431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143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85" t="str">
        <f>E7</f>
        <v>Cyklostezka Rohatec, centrum obce - Kolonie, II.etapa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110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5" t="s">
        <v>114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118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E11</f>
        <v>01 - Uznatelné náklady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F14</f>
        <v>Rohatec</v>
      </c>
      <c r="G128" s="41"/>
      <c r="H128" s="41"/>
      <c r="I128" s="33" t="s">
        <v>22</v>
      </c>
      <c r="J128" s="80" t="str">
        <f>IF(J14="","",J14)</f>
        <v>10. 2. 2022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E17</f>
        <v>Obec Rohatec</v>
      </c>
      <c r="G130" s="41"/>
      <c r="H130" s="41"/>
      <c r="I130" s="33" t="s">
        <v>30</v>
      </c>
      <c r="J130" s="37" t="str">
        <f>E23</f>
        <v>Projekce DS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IF(E20="","",E20)</f>
        <v>Vyplň údaj</v>
      </c>
      <c r="G131" s="41"/>
      <c r="H131" s="41"/>
      <c r="I131" s="33" t="s">
        <v>33</v>
      </c>
      <c r="J131" s="37" t="str">
        <f>E26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1"/>
      <c r="B133" s="202"/>
      <c r="C133" s="203" t="s">
        <v>144</v>
      </c>
      <c r="D133" s="204" t="s">
        <v>60</v>
      </c>
      <c r="E133" s="204" t="s">
        <v>56</v>
      </c>
      <c r="F133" s="204" t="s">
        <v>57</v>
      </c>
      <c r="G133" s="204" t="s">
        <v>145</v>
      </c>
      <c r="H133" s="204" t="s">
        <v>146</v>
      </c>
      <c r="I133" s="204" t="s">
        <v>147</v>
      </c>
      <c r="J133" s="205" t="s">
        <v>126</v>
      </c>
      <c r="K133" s="206" t="s">
        <v>148</v>
      </c>
      <c r="L133" s="207"/>
      <c r="M133" s="101" t="s">
        <v>1</v>
      </c>
      <c r="N133" s="102" t="s">
        <v>39</v>
      </c>
      <c r="O133" s="102" t="s">
        <v>149</v>
      </c>
      <c r="P133" s="102" t="s">
        <v>150</v>
      </c>
      <c r="Q133" s="102" t="s">
        <v>151</v>
      </c>
      <c r="R133" s="102" t="s">
        <v>152</v>
      </c>
      <c r="S133" s="102" t="s">
        <v>153</v>
      </c>
      <c r="T133" s="103" t="s">
        <v>154</v>
      </c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</row>
    <row r="134" s="2" customFormat="1" ht="22.8" customHeight="1">
      <c r="A134" s="39"/>
      <c r="B134" s="40"/>
      <c r="C134" s="108" t="s">
        <v>155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P135+P420</f>
        <v>0</v>
      </c>
      <c r="Q134" s="105"/>
      <c r="R134" s="210">
        <f>R135+R420</f>
        <v>3108.2326011399996</v>
      </c>
      <c r="S134" s="105"/>
      <c r="T134" s="211">
        <f>T135+T420</f>
        <v>153.9254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74</v>
      </c>
      <c r="AU134" s="18" t="s">
        <v>128</v>
      </c>
      <c r="BK134" s="212">
        <f>BK135+BK420</f>
        <v>0</v>
      </c>
    </row>
    <row r="135" s="12" customFormat="1" ht="25.92" customHeight="1">
      <c r="A135" s="12"/>
      <c r="B135" s="213"/>
      <c r="C135" s="214"/>
      <c r="D135" s="215" t="s">
        <v>74</v>
      </c>
      <c r="E135" s="216" t="s">
        <v>156</v>
      </c>
      <c r="F135" s="216" t="s">
        <v>157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P136+P215+P238+P249+P253+P312+P318+P400+P417</f>
        <v>0</v>
      </c>
      <c r="Q135" s="221"/>
      <c r="R135" s="222">
        <f>R136+R215+R238+R249+R253+R312+R318+R400+R417</f>
        <v>3108.2326011399996</v>
      </c>
      <c r="S135" s="221"/>
      <c r="T135" s="223">
        <f>T136+T215+T238+T249+T253+T312+T318+T400+T417</f>
        <v>153.9254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82</v>
      </c>
      <c r="AT135" s="225" t="s">
        <v>74</v>
      </c>
      <c r="AU135" s="225" t="s">
        <v>75</v>
      </c>
      <c r="AY135" s="224" t="s">
        <v>158</v>
      </c>
      <c r="BK135" s="226">
        <f>BK136+BK215+BK238+BK249+BK253+BK312+BK318+BK400+BK417</f>
        <v>0</v>
      </c>
    </row>
    <row r="136" s="12" customFormat="1" ht="22.8" customHeight="1">
      <c r="A136" s="12"/>
      <c r="B136" s="213"/>
      <c r="C136" s="214"/>
      <c r="D136" s="215" t="s">
        <v>74</v>
      </c>
      <c r="E136" s="227" t="s">
        <v>82</v>
      </c>
      <c r="F136" s="227" t="s">
        <v>159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SUM(P137:P214)</f>
        <v>0</v>
      </c>
      <c r="Q136" s="221"/>
      <c r="R136" s="222">
        <f>SUM(R137:R214)</f>
        <v>889.35500000000002</v>
      </c>
      <c r="S136" s="221"/>
      <c r="T136" s="223">
        <f>SUM(T137:T214)</f>
        <v>153.1558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82</v>
      </c>
      <c r="AT136" s="225" t="s">
        <v>74</v>
      </c>
      <c r="AU136" s="225" t="s">
        <v>82</v>
      </c>
      <c r="AY136" s="224" t="s">
        <v>158</v>
      </c>
      <c r="BK136" s="226">
        <f>SUM(BK137:BK214)</f>
        <v>0</v>
      </c>
    </row>
    <row r="137" s="2" customFormat="1" ht="37.8" customHeight="1">
      <c r="A137" s="39"/>
      <c r="B137" s="40"/>
      <c r="C137" s="229" t="s">
        <v>82</v>
      </c>
      <c r="D137" s="229" t="s">
        <v>160</v>
      </c>
      <c r="E137" s="230" t="s">
        <v>161</v>
      </c>
      <c r="F137" s="231" t="s">
        <v>162</v>
      </c>
      <c r="G137" s="232" t="s">
        <v>163</v>
      </c>
      <c r="H137" s="233">
        <v>6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40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164</v>
      </c>
      <c r="AT137" s="241" t="s">
        <v>160</v>
      </c>
      <c r="AU137" s="241" t="s">
        <v>84</v>
      </c>
      <c r="AY137" s="18" t="s">
        <v>158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82</v>
      </c>
      <c r="BK137" s="242">
        <f>ROUND(I137*H137,2)</f>
        <v>0</v>
      </c>
      <c r="BL137" s="18" t="s">
        <v>164</v>
      </c>
      <c r="BM137" s="241" t="s">
        <v>165</v>
      </c>
    </row>
    <row r="138" s="2" customFormat="1">
      <c r="A138" s="39"/>
      <c r="B138" s="40"/>
      <c r="C138" s="41"/>
      <c r="D138" s="243" t="s">
        <v>166</v>
      </c>
      <c r="E138" s="41"/>
      <c r="F138" s="244" t="s">
        <v>167</v>
      </c>
      <c r="G138" s="41"/>
      <c r="H138" s="41"/>
      <c r="I138" s="245"/>
      <c r="J138" s="41"/>
      <c r="K138" s="41"/>
      <c r="L138" s="45"/>
      <c r="M138" s="246"/>
      <c r="N138" s="247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166</v>
      </c>
      <c r="AU138" s="18" t="s">
        <v>84</v>
      </c>
    </row>
    <row r="139" s="2" customFormat="1" ht="33" customHeight="1">
      <c r="A139" s="39"/>
      <c r="B139" s="40"/>
      <c r="C139" s="229" t="s">
        <v>84</v>
      </c>
      <c r="D139" s="229" t="s">
        <v>160</v>
      </c>
      <c r="E139" s="230" t="s">
        <v>168</v>
      </c>
      <c r="F139" s="231" t="s">
        <v>169</v>
      </c>
      <c r="G139" s="232" t="s">
        <v>163</v>
      </c>
      <c r="H139" s="233">
        <v>46.899999999999999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40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0.26000000000000001</v>
      </c>
      <c r="T139" s="240">
        <f>S139*H139</f>
        <v>12.194000000000001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164</v>
      </c>
      <c r="AT139" s="241" t="s">
        <v>160</v>
      </c>
      <c r="AU139" s="241" t="s">
        <v>84</v>
      </c>
      <c r="AY139" s="18" t="s">
        <v>158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82</v>
      </c>
      <c r="BK139" s="242">
        <f>ROUND(I139*H139,2)</f>
        <v>0</v>
      </c>
      <c r="BL139" s="18" t="s">
        <v>164</v>
      </c>
      <c r="BM139" s="241" t="s">
        <v>170</v>
      </c>
    </row>
    <row r="140" s="2" customFormat="1">
      <c r="A140" s="39"/>
      <c r="B140" s="40"/>
      <c r="C140" s="41"/>
      <c r="D140" s="243" t="s">
        <v>166</v>
      </c>
      <c r="E140" s="41"/>
      <c r="F140" s="244" t="s">
        <v>171</v>
      </c>
      <c r="G140" s="41"/>
      <c r="H140" s="41"/>
      <c r="I140" s="245"/>
      <c r="J140" s="41"/>
      <c r="K140" s="41"/>
      <c r="L140" s="45"/>
      <c r="M140" s="246"/>
      <c r="N140" s="247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166</v>
      </c>
      <c r="AU140" s="18" t="s">
        <v>84</v>
      </c>
    </row>
    <row r="141" s="13" customFormat="1">
      <c r="A141" s="13"/>
      <c r="B141" s="248"/>
      <c r="C141" s="249"/>
      <c r="D141" s="243" t="s">
        <v>172</v>
      </c>
      <c r="E141" s="250" t="s">
        <v>1</v>
      </c>
      <c r="F141" s="251" t="s">
        <v>173</v>
      </c>
      <c r="G141" s="249"/>
      <c r="H141" s="252">
        <v>46.899999999999999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8" t="s">
        <v>172</v>
      </c>
      <c r="AU141" s="258" t="s">
        <v>84</v>
      </c>
      <c r="AV141" s="13" t="s">
        <v>84</v>
      </c>
      <c r="AW141" s="13" t="s">
        <v>32</v>
      </c>
      <c r="AX141" s="13" t="s">
        <v>82</v>
      </c>
      <c r="AY141" s="258" t="s">
        <v>158</v>
      </c>
    </row>
    <row r="142" s="2" customFormat="1" ht="37.8" customHeight="1">
      <c r="A142" s="39"/>
      <c r="B142" s="40"/>
      <c r="C142" s="229" t="s">
        <v>174</v>
      </c>
      <c r="D142" s="229" t="s">
        <v>160</v>
      </c>
      <c r="E142" s="230" t="s">
        <v>175</v>
      </c>
      <c r="F142" s="231" t="s">
        <v>176</v>
      </c>
      <c r="G142" s="232" t="s">
        <v>163</v>
      </c>
      <c r="H142" s="233">
        <v>2.2999999999999998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40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0.22500000000000001</v>
      </c>
      <c r="T142" s="240">
        <f>S142*H142</f>
        <v>0.51749999999999996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164</v>
      </c>
      <c r="AT142" s="241" t="s">
        <v>160</v>
      </c>
      <c r="AU142" s="241" t="s">
        <v>84</v>
      </c>
      <c r="AY142" s="18" t="s">
        <v>158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82</v>
      </c>
      <c r="BK142" s="242">
        <f>ROUND(I142*H142,2)</f>
        <v>0</v>
      </c>
      <c r="BL142" s="18" t="s">
        <v>164</v>
      </c>
      <c r="BM142" s="241" t="s">
        <v>177</v>
      </c>
    </row>
    <row r="143" s="2" customFormat="1">
      <c r="A143" s="39"/>
      <c r="B143" s="40"/>
      <c r="C143" s="41"/>
      <c r="D143" s="243" t="s">
        <v>166</v>
      </c>
      <c r="E143" s="41"/>
      <c r="F143" s="244" t="s">
        <v>178</v>
      </c>
      <c r="G143" s="41"/>
      <c r="H143" s="41"/>
      <c r="I143" s="245"/>
      <c r="J143" s="41"/>
      <c r="K143" s="41"/>
      <c r="L143" s="45"/>
      <c r="M143" s="246"/>
      <c r="N143" s="247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166</v>
      </c>
      <c r="AU143" s="18" t="s">
        <v>84</v>
      </c>
    </row>
    <row r="144" s="13" customFormat="1">
      <c r="A144" s="13"/>
      <c r="B144" s="248"/>
      <c r="C144" s="249"/>
      <c r="D144" s="243" t="s">
        <v>172</v>
      </c>
      <c r="E144" s="250" t="s">
        <v>1</v>
      </c>
      <c r="F144" s="251" t="s">
        <v>179</v>
      </c>
      <c r="G144" s="249"/>
      <c r="H144" s="252">
        <v>2.2999999999999998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8" t="s">
        <v>172</v>
      </c>
      <c r="AU144" s="258" t="s">
        <v>84</v>
      </c>
      <c r="AV144" s="13" t="s">
        <v>84</v>
      </c>
      <c r="AW144" s="13" t="s">
        <v>32</v>
      </c>
      <c r="AX144" s="13" t="s">
        <v>82</v>
      </c>
      <c r="AY144" s="258" t="s">
        <v>158</v>
      </c>
    </row>
    <row r="145" s="2" customFormat="1" ht="24.15" customHeight="1">
      <c r="A145" s="39"/>
      <c r="B145" s="40"/>
      <c r="C145" s="229" t="s">
        <v>164</v>
      </c>
      <c r="D145" s="229" t="s">
        <v>160</v>
      </c>
      <c r="E145" s="230" t="s">
        <v>180</v>
      </c>
      <c r="F145" s="231" t="s">
        <v>181</v>
      </c>
      <c r="G145" s="232" t="s">
        <v>163</v>
      </c>
      <c r="H145" s="233">
        <v>13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40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0.28999999999999998</v>
      </c>
      <c r="T145" s="240">
        <f>S145*H145</f>
        <v>3.7699999999999996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164</v>
      </c>
      <c r="AT145" s="241" t="s">
        <v>160</v>
      </c>
      <c r="AU145" s="241" t="s">
        <v>84</v>
      </c>
      <c r="AY145" s="18" t="s">
        <v>158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82</v>
      </c>
      <c r="BK145" s="242">
        <f>ROUND(I145*H145,2)</f>
        <v>0</v>
      </c>
      <c r="BL145" s="18" t="s">
        <v>164</v>
      </c>
      <c r="BM145" s="241" t="s">
        <v>182</v>
      </c>
    </row>
    <row r="146" s="2" customFormat="1">
      <c r="A146" s="39"/>
      <c r="B146" s="40"/>
      <c r="C146" s="41"/>
      <c r="D146" s="243" t="s">
        <v>166</v>
      </c>
      <c r="E146" s="41"/>
      <c r="F146" s="244" t="s">
        <v>183</v>
      </c>
      <c r="G146" s="41"/>
      <c r="H146" s="41"/>
      <c r="I146" s="245"/>
      <c r="J146" s="41"/>
      <c r="K146" s="41"/>
      <c r="L146" s="45"/>
      <c r="M146" s="246"/>
      <c r="N146" s="24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166</v>
      </c>
      <c r="AU146" s="18" t="s">
        <v>84</v>
      </c>
    </row>
    <row r="147" s="13" customFormat="1">
      <c r="A147" s="13"/>
      <c r="B147" s="248"/>
      <c r="C147" s="249"/>
      <c r="D147" s="243" t="s">
        <v>172</v>
      </c>
      <c r="E147" s="250" t="s">
        <v>1</v>
      </c>
      <c r="F147" s="251" t="s">
        <v>184</v>
      </c>
      <c r="G147" s="249"/>
      <c r="H147" s="252">
        <v>5</v>
      </c>
      <c r="I147" s="253"/>
      <c r="J147" s="249"/>
      <c r="K147" s="249"/>
      <c r="L147" s="254"/>
      <c r="M147" s="255"/>
      <c r="N147" s="256"/>
      <c r="O147" s="256"/>
      <c r="P147" s="256"/>
      <c r="Q147" s="256"/>
      <c r="R147" s="256"/>
      <c r="S147" s="256"/>
      <c r="T147" s="25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8" t="s">
        <v>172</v>
      </c>
      <c r="AU147" s="258" t="s">
        <v>84</v>
      </c>
      <c r="AV147" s="13" t="s">
        <v>84</v>
      </c>
      <c r="AW147" s="13" t="s">
        <v>32</v>
      </c>
      <c r="AX147" s="13" t="s">
        <v>75</v>
      </c>
      <c r="AY147" s="258" t="s">
        <v>158</v>
      </c>
    </row>
    <row r="148" s="13" customFormat="1">
      <c r="A148" s="13"/>
      <c r="B148" s="248"/>
      <c r="C148" s="249"/>
      <c r="D148" s="243" t="s">
        <v>172</v>
      </c>
      <c r="E148" s="250" t="s">
        <v>1</v>
      </c>
      <c r="F148" s="251" t="s">
        <v>185</v>
      </c>
      <c r="G148" s="249"/>
      <c r="H148" s="252">
        <v>8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8" t="s">
        <v>172</v>
      </c>
      <c r="AU148" s="258" t="s">
        <v>84</v>
      </c>
      <c r="AV148" s="13" t="s">
        <v>84</v>
      </c>
      <c r="AW148" s="13" t="s">
        <v>32</v>
      </c>
      <c r="AX148" s="13" t="s">
        <v>75</v>
      </c>
      <c r="AY148" s="258" t="s">
        <v>158</v>
      </c>
    </row>
    <row r="149" s="14" customFormat="1">
      <c r="A149" s="14"/>
      <c r="B149" s="259"/>
      <c r="C149" s="260"/>
      <c r="D149" s="243" t="s">
        <v>172</v>
      </c>
      <c r="E149" s="261" t="s">
        <v>1</v>
      </c>
      <c r="F149" s="262" t="s">
        <v>186</v>
      </c>
      <c r="G149" s="260"/>
      <c r="H149" s="263">
        <v>13</v>
      </c>
      <c r="I149" s="264"/>
      <c r="J149" s="260"/>
      <c r="K149" s="260"/>
      <c r="L149" s="265"/>
      <c r="M149" s="266"/>
      <c r="N149" s="267"/>
      <c r="O149" s="267"/>
      <c r="P149" s="267"/>
      <c r="Q149" s="267"/>
      <c r="R149" s="267"/>
      <c r="S149" s="267"/>
      <c r="T149" s="26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9" t="s">
        <v>172</v>
      </c>
      <c r="AU149" s="269" t="s">
        <v>84</v>
      </c>
      <c r="AV149" s="14" t="s">
        <v>164</v>
      </c>
      <c r="AW149" s="14" t="s">
        <v>32</v>
      </c>
      <c r="AX149" s="14" t="s">
        <v>82</v>
      </c>
      <c r="AY149" s="269" t="s">
        <v>158</v>
      </c>
    </row>
    <row r="150" s="2" customFormat="1" ht="24.15" customHeight="1">
      <c r="A150" s="39"/>
      <c r="B150" s="40"/>
      <c r="C150" s="229" t="s">
        <v>187</v>
      </c>
      <c r="D150" s="229" t="s">
        <v>160</v>
      </c>
      <c r="E150" s="230" t="s">
        <v>188</v>
      </c>
      <c r="F150" s="231" t="s">
        <v>189</v>
      </c>
      <c r="G150" s="232" t="s">
        <v>163</v>
      </c>
      <c r="H150" s="233">
        <v>32.799999999999997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40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0.44</v>
      </c>
      <c r="T150" s="240">
        <f>S150*H150</f>
        <v>14.431999999999999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164</v>
      </c>
      <c r="AT150" s="241" t="s">
        <v>160</v>
      </c>
      <c r="AU150" s="241" t="s">
        <v>84</v>
      </c>
      <c r="AY150" s="18" t="s">
        <v>158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164</v>
      </c>
      <c r="BM150" s="241" t="s">
        <v>190</v>
      </c>
    </row>
    <row r="151" s="2" customFormat="1">
      <c r="A151" s="39"/>
      <c r="B151" s="40"/>
      <c r="C151" s="41"/>
      <c r="D151" s="243" t="s">
        <v>166</v>
      </c>
      <c r="E151" s="41"/>
      <c r="F151" s="244" t="s">
        <v>191</v>
      </c>
      <c r="G151" s="41"/>
      <c r="H151" s="41"/>
      <c r="I151" s="245"/>
      <c r="J151" s="41"/>
      <c r="K151" s="41"/>
      <c r="L151" s="45"/>
      <c r="M151" s="246"/>
      <c r="N151" s="247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166</v>
      </c>
      <c r="AU151" s="18" t="s">
        <v>84</v>
      </c>
    </row>
    <row r="152" s="13" customFormat="1">
      <c r="A152" s="13"/>
      <c r="B152" s="248"/>
      <c r="C152" s="249"/>
      <c r="D152" s="243" t="s">
        <v>172</v>
      </c>
      <c r="E152" s="250" t="s">
        <v>1</v>
      </c>
      <c r="F152" s="251" t="s">
        <v>192</v>
      </c>
      <c r="G152" s="249"/>
      <c r="H152" s="252">
        <v>32.799999999999997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8" t="s">
        <v>172</v>
      </c>
      <c r="AU152" s="258" t="s">
        <v>84</v>
      </c>
      <c r="AV152" s="13" t="s">
        <v>84</v>
      </c>
      <c r="AW152" s="13" t="s">
        <v>32</v>
      </c>
      <c r="AX152" s="13" t="s">
        <v>82</v>
      </c>
      <c r="AY152" s="258" t="s">
        <v>158</v>
      </c>
    </row>
    <row r="153" s="2" customFormat="1" ht="24.15" customHeight="1">
      <c r="A153" s="39"/>
      <c r="B153" s="40"/>
      <c r="C153" s="229" t="s">
        <v>193</v>
      </c>
      <c r="D153" s="229" t="s">
        <v>160</v>
      </c>
      <c r="E153" s="230" t="s">
        <v>194</v>
      </c>
      <c r="F153" s="231" t="s">
        <v>195</v>
      </c>
      <c r="G153" s="232" t="s">
        <v>163</v>
      </c>
      <c r="H153" s="233">
        <v>13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40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0.22</v>
      </c>
      <c r="T153" s="240">
        <f>S153*H153</f>
        <v>2.8599999999999999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164</v>
      </c>
      <c r="AT153" s="241" t="s">
        <v>160</v>
      </c>
      <c r="AU153" s="241" t="s">
        <v>84</v>
      </c>
      <c r="AY153" s="18" t="s">
        <v>158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82</v>
      </c>
      <c r="BK153" s="242">
        <f>ROUND(I153*H153,2)</f>
        <v>0</v>
      </c>
      <c r="BL153" s="18" t="s">
        <v>164</v>
      </c>
      <c r="BM153" s="241" t="s">
        <v>196</v>
      </c>
    </row>
    <row r="154" s="2" customFormat="1">
      <c r="A154" s="39"/>
      <c r="B154" s="40"/>
      <c r="C154" s="41"/>
      <c r="D154" s="243" t="s">
        <v>166</v>
      </c>
      <c r="E154" s="41"/>
      <c r="F154" s="244" t="s">
        <v>197</v>
      </c>
      <c r="G154" s="41"/>
      <c r="H154" s="41"/>
      <c r="I154" s="245"/>
      <c r="J154" s="41"/>
      <c r="K154" s="41"/>
      <c r="L154" s="45"/>
      <c r="M154" s="246"/>
      <c r="N154" s="247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166</v>
      </c>
      <c r="AU154" s="18" t="s">
        <v>84</v>
      </c>
    </row>
    <row r="155" s="13" customFormat="1">
      <c r="A155" s="13"/>
      <c r="B155" s="248"/>
      <c r="C155" s="249"/>
      <c r="D155" s="243" t="s">
        <v>172</v>
      </c>
      <c r="E155" s="250" t="s">
        <v>1</v>
      </c>
      <c r="F155" s="251" t="s">
        <v>184</v>
      </c>
      <c r="G155" s="249"/>
      <c r="H155" s="252">
        <v>5</v>
      </c>
      <c r="I155" s="253"/>
      <c r="J155" s="249"/>
      <c r="K155" s="249"/>
      <c r="L155" s="254"/>
      <c r="M155" s="255"/>
      <c r="N155" s="256"/>
      <c r="O155" s="256"/>
      <c r="P155" s="256"/>
      <c r="Q155" s="256"/>
      <c r="R155" s="256"/>
      <c r="S155" s="256"/>
      <c r="T155" s="25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8" t="s">
        <v>172</v>
      </c>
      <c r="AU155" s="258" t="s">
        <v>84</v>
      </c>
      <c r="AV155" s="13" t="s">
        <v>84</v>
      </c>
      <c r="AW155" s="13" t="s">
        <v>32</v>
      </c>
      <c r="AX155" s="13" t="s">
        <v>75</v>
      </c>
      <c r="AY155" s="258" t="s">
        <v>158</v>
      </c>
    </row>
    <row r="156" s="13" customFormat="1">
      <c r="A156" s="13"/>
      <c r="B156" s="248"/>
      <c r="C156" s="249"/>
      <c r="D156" s="243" t="s">
        <v>172</v>
      </c>
      <c r="E156" s="250" t="s">
        <v>1</v>
      </c>
      <c r="F156" s="251" t="s">
        <v>185</v>
      </c>
      <c r="G156" s="249"/>
      <c r="H156" s="252">
        <v>8</v>
      </c>
      <c r="I156" s="253"/>
      <c r="J156" s="249"/>
      <c r="K156" s="249"/>
      <c r="L156" s="254"/>
      <c r="M156" s="255"/>
      <c r="N156" s="256"/>
      <c r="O156" s="256"/>
      <c r="P156" s="256"/>
      <c r="Q156" s="256"/>
      <c r="R156" s="256"/>
      <c r="S156" s="256"/>
      <c r="T156" s="25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8" t="s">
        <v>172</v>
      </c>
      <c r="AU156" s="258" t="s">
        <v>84</v>
      </c>
      <c r="AV156" s="13" t="s">
        <v>84</v>
      </c>
      <c r="AW156" s="13" t="s">
        <v>32</v>
      </c>
      <c r="AX156" s="13" t="s">
        <v>75</v>
      </c>
      <c r="AY156" s="258" t="s">
        <v>158</v>
      </c>
    </row>
    <row r="157" s="14" customFormat="1">
      <c r="A157" s="14"/>
      <c r="B157" s="259"/>
      <c r="C157" s="260"/>
      <c r="D157" s="243" t="s">
        <v>172</v>
      </c>
      <c r="E157" s="261" t="s">
        <v>1</v>
      </c>
      <c r="F157" s="262" t="s">
        <v>186</v>
      </c>
      <c r="G157" s="260"/>
      <c r="H157" s="263">
        <v>13</v>
      </c>
      <c r="I157" s="264"/>
      <c r="J157" s="260"/>
      <c r="K157" s="260"/>
      <c r="L157" s="265"/>
      <c r="M157" s="266"/>
      <c r="N157" s="267"/>
      <c r="O157" s="267"/>
      <c r="P157" s="267"/>
      <c r="Q157" s="267"/>
      <c r="R157" s="267"/>
      <c r="S157" s="267"/>
      <c r="T157" s="26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9" t="s">
        <v>172</v>
      </c>
      <c r="AU157" s="269" t="s">
        <v>84</v>
      </c>
      <c r="AV157" s="14" t="s">
        <v>164</v>
      </c>
      <c r="AW157" s="14" t="s">
        <v>32</v>
      </c>
      <c r="AX157" s="14" t="s">
        <v>82</v>
      </c>
      <c r="AY157" s="269" t="s">
        <v>158</v>
      </c>
    </row>
    <row r="158" s="2" customFormat="1" ht="24.15" customHeight="1">
      <c r="A158" s="39"/>
      <c r="B158" s="40"/>
      <c r="C158" s="229" t="s">
        <v>198</v>
      </c>
      <c r="D158" s="229" t="s">
        <v>160</v>
      </c>
      <c r="E158" s="230" t="s">
        <v>199</v>
      </c>
      <c r="F158" s="231" t="s">
        <v>200</v>
      </c>
      <c r="G158" s="232" t="s">
        <v>163</v>
      </c>
      <c r="H158" s="233">
        <v>32.799999999999997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40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0.316</v>
      </c>
      <c r="T158" s="240">
        <f>S158*H158</f>
        <v>10.364799999999999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164</v>
      </c>
      <c r="AT158" s="241" t="s">
        <v>160</v>
      </c>
      <c r="AU158" s="241" t="s">
        <v>84</v>
      </c>
      <c r="AY158" s="18" t="s">
        <v>158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82</v>
      </c>
      <c r="BK158" s="242">
        <f>ROUND(I158*H158,2)</f>
        <v>0</v>
      </c>
      <c r="BL158" s="18" t="s">
        <v>164</v>
      </c>
      <c r="BM158" s="241" t="s">
        <v>201</v>
      </c>
    </row>
    <row r="159" s="2" customFormat="1">
      <c r="A159" s="39"/>
      <c r="B159" s="40"/>
      <c r="C159" s="41"/>
      <c r="D159" s="243" t="s">
        <v>166</v>
      </c>
      <c r="E159" s="41"/>
      <c r="F159" s="244" t="s">
        <v>202</v>
      </c>
      <c r="G159" s="41"/>
      <c r="H159" s="41"/>
      <c r="I159" s="245"/>
      <c r="J159" s="41"/>
      <c r="K159" s="41"/>
      <c r="L159" s="45"/>
      <c r="M159" s="246"/>
      <c r="N159" s="247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166</v>
      </c>
      <c r="AU159" s="18" t="s">
        <v>84</v>
      </c>
    </row>
    <row r="160" s="13" customFormat="1">
      <c r="A160" s="13"/>
      <c r="B160" s="248"/>
      <c r="C160" s="249"/>
      <c r="D160" s="243" t="s">
        <v>172</v>
      </c>
      <c r="E160" s="250" t="s">
        <v>1</v>
      </c>
      <c r="F160" s="251" t="s">
        <v>192</v>
      </c>
      <c r="G160" s="249"/>
      <c r="H160" s="252">
        <v>32.799999999999997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8" t="s">
        <v>172</v>
      </c>
      <c r="AU160" s="258" t="s">
        <v>84</v>
      </c>
      <c r="AV160" s="13" t="s">
        <v>84</v>
      </c>
      <c r="AW160" s="13" t="s">
        <v>32</v>
      </c>
      <c r="AX160" s="13" t="s">
        <v>82</v>
      </c>
      <c r="AY160" s="258" t="s">
        <v>158</v>
      </c>
    </row>
    <row r="161" s="2" customFormat="1" ht="16.5" customHeight="1">
      <c r="A161" s="39"/>
      <c r="B161" s="40"/>
      <c r="C161" s="229" t="s">
        <v>203</v>
      </c>
      <c r="D161" s="229" t="s">
        <v>160</v>
      </c>
      <c r="E161" s="230" t="s">
        <v>204</v>
      </c>
      <c r="F161" s="231" t="s">
        <v>205</v>
      </c>
      <c r="G161" s="232" t="s">
        <v>163</v>
      </c>
      <c r="H161" s="233">
        <v>300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40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0.35499999999999998</v>
      </c>
      <c r="T161" s="240">
        <f>S161*H161</f>
        <v>106.5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164</v>
      </c>
      <c r="AT161" s="241" t="s">
        <v>160</v>
      </c>
      <c r="AU161" s="241" t="s">
        <v>84</v>
      </c>
      <c r="AY161" s="18" t="s">
        <v>158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82</v>
      </c>
      <c r="BK161" s="242">
        <f>ROUND(I161*H161,2)</f>
        <v>0</v>
      </c>
      <c r="BL161" s="18" t="s">
        <v>164</v>
      </c>
      <c r="BM161" s="241" t="s">
        <v>206</v>
      </c>
    </row>
    <row r="162" s="2" customFormat="1">
      <c r="A162" s="39"/>
      <c r="B162" s="40"/>
      <c r="C162" s="41"/>
      <c r="D162" s="243" t="s">
        <v>166</v>
      </c>
      <c r="E162" s="41"/>
      <c r="F162" s="244" t="s">
        <v>207</v>
      </c>
      <c r="G162" s="41"/>
      <c r="H162" s="41"/>
      <c r="I162" s="245"/>
      <c r="J162" s="41"/>
      <c r="K162" s="41"/>
      <c r="L162" s="45"/>
      <c r="M162" s="246"/>
      <c r="N162" s="247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166</v>
      </c>
      <c r="AU162" s="18" t="s">
        <v>84</v>
      </c>
    </row>
    <row r="163" s="13" customFormat="1">
      <c r="A163" s="13"/>
      <c r="B163" s="248"/>
      <c r="C163" s="249"/>
      <c r="D163" s="243" t="s">
        <v>172</v>
      </c>
      <c r="E163" s="250" t="s">
        <v>1</v>
      </c>
      <c r="F163" s="251" t="s">
        <v>208</v>
      </c>
      <c r="G163" s="249"/>
      <c r="H163" s="252">
        <v>300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8" t="s">
        <v>172</v>
      </c>
      <c r="AU163" s="258" t="s">
        <v>84</v>
      </c>
      <c r="AV163" s="13" t="s">
        <v>84</v>
      </c>
      <c r="AW163" s="13" t="s">
        <v>32</v>
      </c>
      <c r="AX163" s="13" t="s">
        <v>82</v>
      </c>
      <c r="AY163" s="258" t="s">
        <v>158</v>
      </c>
    </row>
    <row r="164" s="2" customFormat="1" ht="16.5" customHeight="1">
      <c r="A164" s="39"/>
      <c r="B164" s="40"/>
      <c r="C164" s="229" t="s">
        <v>209</v>
      </c>
      <c r="D164" s="229" t="s">
        <v>160</v>
      </c>
      <c r="E164" s="230" t="s">
        <v>210</v>
      </c>
      <c r="F164" s="231" t="s">
        <v>211</v>
      </c>
      <c r="G164" s="232" t="s">
        <v>212</v>
      </c>
      <c r="H164" s="233">
        <v>11.5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40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0.20499999999999999</v>
      </c>
      <c r="T164" s="240">
        <f>S164*H164</f>
        <v>2.3574999999999999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164</v>
      </c>
      <c r="AT164" s="241" t="s">
        <v>160</v>
      </c>
      <c r="AU164" s="241" t="s">
        <v>84</v>
      </c>
      <c r="AY164" s="18" t="s">
        <v>158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82</v>
      </c>
      <c r="BK164" s="242">
        <f>ROUND(I164*H164,2)</f>
        <v>0</v>
      </c>
      <c r="BL164" s="18" t="s">
        <v>164</v>
      </c>
      <c r="BM164" s="241" t="s">
        <v>213</v>
      </c>
    </row>
    <row r="165" s="2" customFormat="1">
      <c r="A165" s="39"/>
      <c r="B165" s="40"/>
      <c r="C165" s="41"/>
      <c r="D165" s="243" t="s">
        <v>166</v>
      </c>
      <c r="E165" s="41"/>
      <c r="F165" s="244" t="s">
        <v>214</v>
      </c>
      <c r="G165" s="41"/>
      <c r="H165" s="41"/>
      <c r="I165" s="245"/>
      <c r="J165" s="41"/>
      <c r="K165" s="41"/>
      <c r="L165" s="45"/>
      <c r="M165" s="246"/>
      <c r="N165" s="247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166</v>
      </c>
      <c r="AU165" s="18" t="s">
        <v>84</v>
      </c>
    </row>
    <row r="166" s="13" customFormat="1">
      <c r="A166" s="13"/>
      <c r="B166" s="248"/>
      <c r="C166" s="249"/>
      <c r="D166" s="243" t="s">
        <v>172</v>
      </c>
      <c r="E166" s="250" t="s">
        <v>1</v>
      </c>
      <c r="F166" s="251" t="s">
        <v>215</v>
      </c>
      <c r="G166" s="249"/>
      <c r="H166" s="252">
        <v>1.5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8" t="s">
        <v>172</v>
      </c>
      <c r="AU166" s="258" t="s">
        <v>84</v>
      </c>
      <c r="AV166" s="13" t="s">
        <v>84</v>
      </c>
      <c r="AW166" s="13" t="s">
        <v>32</v>
      </c>
      <c r="AX166" s="13" t="s">
        <v>75</v>
      </c>
      <c r="AY166" s="258" t="s">
        <v>158</v>
      </c>
    </row>
    <row r="167" s="13" customFormat="1">
      <c r="A167" s="13"/>
      <c r="B167" s="248"/>
      <c r="C167" s="249"/>
      <c r="D167" s="243" t="s">
        <v>172</v>
      </c>
      <c r="E167" s="250" t="s">
        <v>1</v>
      </c>
      <c r="F167" s="251" t="s">
        <v>216</v>
      </c>
      <c r="G167" s="249"/>
      <c r="H167" s="252">
        <v>10</v>
      </c>
      <c r="I167" s="253"/>
      <c r="J167" s="249"/>
      <c r="K167" s="249"/>
      <c r="L167" s="254"/>
      <c r="M167" s="255"/>
      <c r="N167" s="256"/>
      <c r="O167" s="256"/>
      <c r="P167" s="256"/>
      <c r="Q167" s="256"/>
      <c r="R167" s="256"/>
      <c r="S167" s="256"/>
      <c r="T167" s="25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8" t="s">
        <v>172</v>
      </c>
      <c r="AU167" s="258" t="s">
        <v>84</v>
      </c>
      <c r="AV167" s="13" t="s">
        <v>84</v>
      </c>
      <c r="AW167" s="13" t="s">
        <v>32</v>
      </c>
      <c r="AX167" s="13" t="s">
        <v>75</v>
      </c>
      <c r="AY167" s="258" t="s">
        <v>158</v>
      </c>
    </row>
    <row r="168" s="14" customFormat="1">
      <c r="A168" s="14"/>
      <c r="B168" s="259"/>
      <c r="C168" s="260"/>
      <c r="D168" s="243" t="s">
        <v>172</v>
      </c>
      <c r="E168" s="261" t="s">
        <v>1</v>
      </c>
      <c r="F168" s="262" t="s">
        <v>186</v>
      </c>
      <c r="G168" s="260"/>
      <c r="H168" s="263">
        <v>11.5</v>
      </c>
      <c r="I168" s="264"/>
      <c r="J168" s="260"/>
      <c r="K168" s="260"/>
      <c r="L168" s="265"/>
      <c r="M168" s="266"/>
      <c r="N168" s="267"/>
      <c r="O168" s="267"/>
      <c r="P168" s="267"/>
      <c r="Q168" s="267"/>
      <c r="R168" s="267"/>
      <c r="S168" s="267"/>
      <c r="T168" s="26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9" t="s">
        <v>172</v>
      </c>
      <c r="AU168" s="269" t="s">
        <v>84</v>
      </c>
      <c r="AV168" s="14" t="s">
        <v>164</v>
      </c>
      <c r="AW168" s="14" t="s">
        <v>32</v>
      </c>
      <c r="AX168" s="14" t="s">
        <v>82</v>
      </c>
      <c r="AY168" s="269" t="s">
        <v>158</v>
      </c>
    </row>
    <row r="169" s="2" customFormat="1" ht="16.5" customHeight="1">
      <c r="A169" s="39"/>
      <c r="B169" s="40"/>
      <c r="C169" s="229" t="s">
        <v>217</v>
      </c>
      <c r="D169" s="229" t="s">
        <v>160</v>
      </c>
      <c r="E169" s="230" t="s">
        <v>218</v>
      </c>
      <c r="F169" s="231" t="s">
        <v>219</v>
      </c>
      <c r="G169" s="232" t="s">
        <v>212</v>
      </c>
      <c r="H169" s="233">
        <v>4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40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0.040000000000000001</v>
      </c>
      <c r="T169" s="240">
        <f>S169*H169</f>
        <v>0.16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164</v>
      </c>
      <c r="AT169" s="241" t="s">
        <v>160</v>
      </c>
      <c r="AU169" s="241" t="s">
        <v>84</v>
      </c>
      <c r="AY169" s="18" t="s">
        <v>158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82</v>
      </c>
      <c r="BK169" s="242">
        <f>ROUND(I169*H169,2)</f>
        <v>0</v>
      </c>
      <c r="BL169" s="18" t="s">
        <v>164</v>
      </c>
      <c r="BM169" s="241" t="s">
        <v>220</v>
      </c>
    </row>
    <row r="170" s="2" customFormat="1">
      <c r="A170" s="39"/>
      <c r="B170" s="40"/>
      <c r="C170" s="41"/>
      <c r="D170" s="243" t="s">
        <v>166</v>
      </c>
      <c r="E170" s="41"/>
      <c r="F170" s="244" t="s">
        <v>221</v>
      </c>
      <c r="G170" s="41"/>
      <c r="H170" s="41"/>
      <c r="I170" s="245"/>
      <c r="J170" s="41"/>
      <c r="K170" s="41"/>
      <c r="L170" s="45"/>
      <c r="M170" s="246"/>
      <c r="N170" s="247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166</v>
      </c>
      <c r="AU170" s="18" t="s">
        <v>84</v>
      </c>
    </row>
    <row r="171" s="13" customFormat="1">
      <c r="A171" s="13"/>
      <c r="B171" s="248"/>
      <c r="C171" s="249"/>
      <c r="D171" s="243" t="s">
        <v>172</v>
      </c>
      <c r="E171" s="250" t="s">
        <v>1</v>
      </c>
      <c r="F171" s="251" t="s">
        <v>222</v>
      </c>
      <c r="G171" s="249"/>
      <c r="H171" s="252">
        <v>4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8" t="s">
        <v>172</v>
      </c>
      <c r="AU171" s="258" t="s">
        <v>84</v>
      </c>
      <c r="AV171" s="13" t="s">
        <v>84</v>
      </c>
      <c r="AW171" s="13" t="s">
        <v>32</v>
      </c>
      <c r="AX171" s="13" t="s">
        <v>82</v>
      </c>
      <c r="AY171" s="258" t="s">
        <v>158</v>
      </c>
    </row>
    <row r="172" s="2" customFormat="1" ht="24.15" customHeight="1">
      <c r="A172" s="39"/>
      <c r="B172" s="40"/>
      <c r="C172" s="229" t="s">
        <v>223</v>
      </c>
      <c r="D172" s="229" t="s">
        <v>160</v>
      </c>
      <c r="E172" s="230" t="s">
        <v>224</v>
      </c>
      <c r="F172" s="231" t="s">
        <v>225</v>
      </c>
      <c r="G172" s="232" t="s">
        <v>163</v>
      </c>
      <c r="H172" s="233">
        <v>3453.0599999999999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40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164</v>
      </c>
      <c r="AT172" s="241" t="s">
        <v>160</v>
      </c>
      <c r="AU172" s="241" t="s">
        <v>84</v>
      </c>
      <c r="AY172" s="18" t="s">
        <v>158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82</v>
      </c>
      <c r="BK172" s="242">
        <f>ROUND(I172*H172,2)</f>
        <v>0</v>
      </c>
      <c r="BL172" s="18" t="s">
        <v>164</v>
      </c>
      <c r="BM172" s="241" t="s">
        <v>226</v>
      </c>
    </row>
    <row r="173" s="2" customFormat="1">
      <c r="A173" s="39"/>
      <c r="B173" s="40"/>
      <c r="C173" s="41"/>
      <c r="D173" s="243" t="s">
        <v>166</v>
      </c>
      <c r="E173" s="41"/>
      <c r="F173" s="244" t="s">
        <v>227</v>
      </c>
      <c r="G173" s="41"/>
      <c r="H173" s="41"/>
      <c r="I173" s="245"/>
      <c r="J173" s="41"/>
      <c r="K173" s="41"/>
      <c r="L173" s="45"/>
      <c r="M173" s="246"/>
      <c r="N173" s="247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166</v>
      </c>
      <c r="AU173" s="18" t="s">
        <v>84</v>
      </c>
    </row>
    <row r="174" s="13" customFormat="1">
      <c r="A174" s="13"/>
      <c r="B174" s="248"/>
      <c r="C174" s="249"/>
      <c r="D174" s="243" t="s">
        <v>172</v>
      </c>
      <c r="E174" s="250" t="s">
        <v>96</v>
      </c>
      <c r="F174" s="251" t="s">
        <v>228</v>
      </c>
      <c r="G174" s="249"/>
      <c r="H174" s="252">
        <v>3453.0599999999999</v>
      </c>
      <c r="I174" s="253"/>
      <c r="J174" s="249"/>
      <c r="K174" s="249"/>
      <c r="L174" s="254"/>
      <c r="M174" s="255"/>
      <c r="N174" s="256"/>
      <c r="O174" s="256"/>
      <c r="P174" s="256"/>
      <c r="Q174" s="256"/>
      <c r="R174" s="256"/>
      <c r="S174" s="256"/>
      <c r="T174" s="25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8" t="s">
        <v>172</v>
      </c>
      <c r="AU174" s="258" t="s">
        <v>84</v>
      </c>
      <c r="AV174" s="13" t="s">
        <v>84</v>
      </c>
      <c r="AW174" s="13" t="s">
        <v>32</v>
      </c>
      <c r="AX174" s="13" t="s">
        <v>82</v>
      </c>
      <c r="AY174" s="258" t="s">
        <v>158</v>
      </c>
    </row>
    <row r="175" s="2" customFormat="1" ht="24.15" customHeight="1">
      <c r="A175" s="39"/>
      <c r="B175" s="40"/>
      <c r="C175" s="229" t="s">
        <v>229</v>
      </c>
      <c r="D175" s="229" t="s">
        <v>160</v>
      </c>
      <c r="E175" s="230" t="s">
        <v>230</v>
      </c>
      <c r="F175" s="231" t="s">
        <v>231</v>
      </c>
      <c r="G175" s="232" t="s">
        <v>163</v>
      </c>
      <c r="H175" s="233">
        <v>3453.0599999999999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40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164</v>
      </c>
      <c r="AT175" s="241" t="s">
        <v>160</v>
      </c>
      <c r="AU175" s="241" t="s">
        <v>84</v>
      </c>
      <c r="AY175" s="18" t="s">
        <v>158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82</v>
      </c>
      <c r="BK175" s="242">
        <f>ROUND(I175*H175,2)</f>
        <v>0</v>
      </c>
      <c r="BL175" s="18" t="s">
        <v>164</v>
      </c>
      <c r="BM175" s="241" t="s">
        <v>232</v>
      </c>
    </row>
    <row r="176" s="2" customFormat="1">
      <c r="A176" s="39"/>
      <c r="B176" s="40"/>
      <c r="C176" s="41"/>
      <c r="D176" s="243" t="s">
        <v>166</v>
      </c>
      <c r="E176" s="41"/>
      <c r="F176" s="244" t="s">
        <v>233</v>
      </c>
      <c r="G176" s="41"/>
      <c r="H176" s="41"/>
      <c r="I176" s="245"/>
      <c r="J176" s="41"/>
      <c r="K176" s="41"/>
      <c r="L176" s="45"/>
      <c r="M176" s="246"/>
      <c r="N176" s="247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166</v>
      </c>
      <c r="AU176" s="18" t="s">
        <v>84</v>
      </c>
    </row>
    <row r="177" s="13" customFormat="1">
      <c r="A177" s="13"/>
      <c r="B177" s="248"/>
      <c r="C177" s="249"/>
      <c r="D177" s="243" t="s">
        <v>172</v>
      </c>
      <c r="E177" s="250" t="s">
        <v>98</v>
      </c>
      <c r="F177" s="251" t="s">
        <v>234</v>
      </c>
      <c r="G177" s="249"/>
      <c r="H177" s="252">
        <v>3453.0599999999999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8" t="s">
        <v>172</v>
      </c>
      <c r="AU177" s="258" t="s">
        <v>84</v>
      </c>
      <c r="AV177" s="13" t="s">
        <v>84</v>
      </c>
      <c r="AW177" s="13" t="s">
        <v>32</v>
      </c>
      <c r="AX177" s="13" t="s">
        <v>82</v>
      </c>
      <c r="AY177" s="258" t="s">
        <v>158</v>
      </c>
    </row>
    <row r="178" s="2" customFormat="1" ht="33" customHeight="1">
      <c r="A178" s="39"/>
      <c r="B178" s="40"/>
      <c r="C178" s="229" t="s">
        <v>235</v>
      </c>
      <c r="D178" s="229" t="s">
        <v>160</v>
      </c>
      <c r="E178" s="230" t="s">
        <v>236</v>
      </c>
      <c r="F178" s="231" t="s">
        <v>237</v>
      </c>
      <c r="G178" s="232" t="s">
        <v>238</v>
      </c>
      <c r="H178" s="233">
        <v>247.697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40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164</v>
      </c>
      <c r="AT178" s="241" t="s">
        <v>160</v>
      </c>
      <c r="AU178" s="241" t="s">
        <v>84</v>
      </c>
      <c r="AY178" s="18" t="s">
        <v>158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82</v>
      </c>
      <c r="BK178" s="242">
        <f>ROUND(I178*H178,2)</f>
        <v>0</v>
      </c>
      <c r="BL178" s="18" t="s">
        <v>164</v>
      </c>
      <c r="BM178" s="241" t="s">
        <v>239</v>
      </c>
    </row>
    <row r="179" s="2" customFormat="1">
      <c r="A179" s="39"/>
      <c r="B179" s="40"/>
      <c r="C179" s="41"/>
      <c r="D179" s="243" t="s">
        <v>166</v>
      </c>
      <c r="E179" s="41"/>
      <c r="F179" s="244" t="s">
        <v>240</v>
      </c>
      <c r="G179" s="41"/>
      <c r="H179" s="41"/>
      <c r="I179" s="245"/>
      <c r="J179" s="41"/>
      <c r="K179" s="41"/>
      <c r="L179" s="45"/>
      <c r="M179" s="246"/>
      <c r="N179" s="247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166</v>
      </c>
      <c r="AU179" s="18" t="s">
        <v>84</v>
      </c>
    </row>
    <row r="180" s="13" customFormat="1">
      <c r="A180" s="13"/>
      <c r="B180" s="248"/>
      <c r="C180" s="249"/>
      <c r="D180" s="243" t="s">
        <v>172</v>
      </c>
      <c r="E180" s="250" t="s">
        <v>1</v>
      </c>
      <c r="F180" s="251" t="s">
        <v>241</v>
      </c>
      <c r="G180" s="249"/>
      <c r="H180" s="252">
        <v>133.19999999999999</v>
      </c>
      <c r="I180" s="253"/>
      <c r="J180" s="249"/>
      <c r="K180" s="249"/>
      <c r="L180" s="254"/>
      <c r="M180" s="255"/>
      <c r="N180" s="256"/>
      <c r="O180" s="256"/>
      <c r="P180" s="256"/>
      <c r="Q180" s="256"/>
      <c r="R180" s="256"/>
      <c r="S180" s="256"/>
      <c r="T180" s="25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8" t="s">
        <v>172</v>
      </c>
      <c r="AU180" s="258" t="s">
        <v>84</v>
      </c>
      <c r="AV180" s="13" t="s">
        <v>84</v>
      </c>
      <c r="AW180" s="13" t="s">
        <v>32</v>
      </c>
      <c r="AX180" s="13" t="s">
        <v>75</v>
      </c>
      <c r="AY180" s="258" t="s">
        <v>158</v>
      </c>
    </row>
    <row r="181" s="13" customFormat="1">
      <c r="A181" s="13"/>
      <c r="B181" s="248"/>
      <c r="C181" s="249"/>
      <c r="D181" s="243" t="s">
        <v>172</v>
      </c>
      <c r="E181" s="250" t="s">
        <v>1</v>
      </c>
      <c r="F181" s="251" t="s">
        <v>242</v>
      </c>
      <c r="G181" s="249"/>
      <c r="H181" s="252">
        <v>86.099999999999994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8" t="s">
        <v>172</v>
      </c>
      <c r="AU181" s="258" t="s">
        <v>84</v>
      </c>
      <c r="AV181" s="13" t="s">
        <v>84</v>
      </c>
      <c r="AW181" s="13" t="s">
        <v>32</v>
      </c>
      <c r="AX181" s="13" t="s">
        <v>75</v>
      </c>
      <c r="AY181" s="258" t="s">
        <v>158</v>
      </c>
    </row>
    <row r="182" s="13" customFormat="1">
      <c r="A182" s="13"/>
      <c r="B182" s="248"/>
      <c r="C182" s="249"/>
      <c r="D182" s="243" t="s">
        <v>172</v>
      </c>
      <c r="E182" s="250" t="s">
        <v>1</v>
      </c>
      <c r="F182" s="251" t="s">
        <v>243</v>
      </c>
      <c r="G182" s="249"/>
      <c r="H182" s="252">
        <v>28.396999999999998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8" t="s">
        <v>172</v>
      </c>
      <c r="AU182" s="258" t="s">
        <v>84</v>
      </c>
      <c r="AV182" s="13" t="s">
        <v>84</v>
      </c>
      <c r="AW182" s="13" t="s">
        <v>32</v>
      </c>
      <c r="AX182" s="13" t="s">
        <v>75</v>
      </c>
      <c r="AY182" s="258" t="s">
        <v>158</v>
      </c>
    </row>
    <row r="183" s="14" customFormat="1">
      <c r="A183" s="14"/>
      <c r="B183" s="259"/>
      <c r="C183" s="260"/>
      <c r="D183" s="243" t="s">
        <v>172</v>
      </c>
      <c r="E183" s="261" t="s">
        <v>100</v>
      </c>
      <c r="F183" s="262" t="s">
        <v>186</v>
      </c>
      <c r="G183" s="260"/>
      <c r="H183" s="263">
        <v>247.697</v>
      </c>
      <c r="I183" s="264"/>
      <c r="J183" s="260"/>
      <c r="K183" s="260"/>
      <c r="L183" s="265"/>
      <c r="M183" s="266"/>
      <c r="N183" s="267"/>
      <c r="O183" s="267"/>
      <c r="P183" s="267"/>
      <c r="Q183" s="267"/>
      <c r="R183" s="267"/>
      <c r="S183" s="267"/>
      <c r="T183" s="26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9" t="s">
        <v>172</v>
      </c>
      <c r="AU183" s="269" t="s">
        <v>84</v>
      </c>
      <c r="AV183" s="14" t="s">
        <v>164</v>
      </c>
      <c r="AW183" s="14" t="s">
        <v>32</v>
      </c>
      <c r="AX183" s="14" t="s">
        <v>82</v>
      </c>
      <c r="AY183" s="269" t="s">
        <v>158</v>
      </c>
    </row>
    <row r="184" s="2" customFormat="1" ht="21.75" customHeight="1">
      <c r="A184" s="39"/>
      <c r="B184" s="40"/>
      <c r="C184" s="229" t="s">
        <v>244</v>
      </c>
      <c r="D184" s="229" t="s">
        <v>160</v>
      </c>
      <c r="E184" s="230" t="s">
        <v>245</v>
      </c>
      <c r="F184" s="231" t="s">
        <v>246</v>
      </c>
      <c r="G184" s="232" t="s">
        <v>238</v>
      </c>
      <c r="H184" s="233">
        <v>1416.7159999999999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40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164</v>
      </c>
      <c r="AT184" s="241" t="s">
        <v>160</v>
      </c>
      <c r="AU184" s="241" t="s">
        <v>84</v>
      </c>
      <c r="AY184" s="18" t="s">
        <v>158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82</v>
      </c>
      <c r="BK184" s="242">
        <f>ROUND(I184*H184,2)</f>
        <v>0</v>
      </c>
      <c r="BL184" s="18" t="s">
        <v>164</v>
      </c>
      <c r="BM184" s="241" t="s">
        <v>247</v>
      </c>
    </row>
    <row r="185" s="2" customFormat="1">
      <c r="A185" s="39"/>
      <c r="B185" s="40"/>
      <c r="C185" s="41"/>
      <c r="D185" s="243" t="s">
        <v>166</v>
      </c>
      <c r="E185" s="41"/>
      <c r="F185" s="244" t="s">
        <v>248</v>
      </c>
      <c r="G185" s="41"/>
      <c r="H185" s="41"/>
      <c r="I185" s="245"/>
      <c r="J185" s="41"/>
      <c r="K185" s="41"/>
      <c r="L185" s="45"/>
      <c r="M185" s="246"/>
      <c r="N185" s="247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166</v>
      </c>
      <c r="AU185" s="18" t="s">
        <v>84</v>
      </c>
    </row>
    <row r="186" s="13" customFormat="1">
      <c r="A186" s="13"/>
      <c r="B186" s="248"/>
      <c r="C186" s="249"/>
      <c r="D186" s="243" t="s">
        <v>172</v>
      </c>
      <c r="E186" s="250" t="s">
        <v>1</v>
      </c>
      <c r="F186" s="251" t="s">
        <v>249</v>
      </c>
      <c r="G186" s="249"/>
      <c r="H186" s="252">
        <v>1381.2239999999999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8" t="s">
        <v>172</v>
      </c>
      <c r="AU186" s="258" t="s">
        <v>84</v>
      </c>
      <c r="AV186" s="13" t="s">
        <v>84</v>
      </c>
      <c r="AW186" s="13" t="s">
        <v>32</v>
      </c>
      <c r="AX186" s="13" t="s">
        <v>75</v>
      </c>
      <c r="AY186" s="258" t="s">
        <v>158</v>
      </c>
    </row>
    <row r="187" s="13" customFormat="1">
      <c r="A187" s="13"/>
      <c r="B187" s="248"/>
      <c r="C187" s="249"/>
      <c r="D187" s="243" t="s">
        <v>172</v>
      </c>
      <c r="E187" s="250" t="s">
        <v>1</v>
      </c>
      <c r="F187" s="251" t="s">
        <v>250</v>
      </c>
      <c r="G187" s="249"/>
      <c r="H187" s="252">
        <v>-139.65000000000001</v>
      </c>
      <c r="I187" s="253"/>
      <c r="J187" s="249"/>
      <c r="K187" s="249"/>
      <c r="L187" s="254"/>
      <c r="M187" s="255"/>
      <c r="N187" s="256"/>
      <c r="O187" s="256"/>
      <c r="P187" s="256"/>
      <c r="Q187" s="256"/>
      <c r="R187" s="256"/>
      <c r="S187" s="256"/>
      <c r="T187" s="25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8" t="s">
        <v>172</v>
      </c>
      <c r="AU187" s="258" t="s">
        <v>84</v>
      </c>
      <c r="AV187" s="13" t="s">
        <v>84</v>
      </c>
      <c r="AW187" s="13" t="s">
        <v>32</v>
      </c>
      <c r="AX187" s="13" t="s">
        <v>75</v>
      </c>
      <c r="AY187" s="258" t="s">
        <v>158</v>
      </c>
    </row>
    <row r="188" s="13" customFormat="1">
      <c r="A188" s="13"/>
      <c r="B188" s="248"/>
      <c r="C188" s="249"/>
      <c r="D188" s="243" t="s">
        <v>172</v>
      </c>
      <c r="E188" s="250" t="s">
        <v>1</v>
      </c>
      <c r="F188" s="251" t="s">
        <v>251</v>
      </c>
      <c r="G188" s="249"/>
      <c r="H188" s="252">
        <v>345.30599999999998</v>
      </c>
      <c r="I188" s="253"/>
      <c r="J188" s="249"/>
      <c r="K188" s="249"/>
      <c r="L188" s="254"/>
      <c r="M188" s="255"/>
      <c r="N188" s="256"/>
      <c r="O188" s="256"/>
      <c r="P188" s="256"/>
      <c r="Q188" s="256"/>
      <c r="R188" s="256"/>
      <c r="S188" s="256"/>
      <c r="T188" s="25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8" t="s">
        <v>172</v>
      </c>
      <c r="AU188" s="258" t="s">
        <v>84</v>
      </c>
      <c r="AV188" s="13" t="s">
        <v>84</v>
      </c>
      <c r="AW188" s="13" t="s">
        <v>32</v>
      </c>
      <c r="AX188" s="13" t="s">
        <v>75</v>
      </c>
      <c r="AY188" s="258" t="s">
        <v>158</v>
      </c>
    </row>
    <row r="189" s="13" customFormat="1">
      <c r="A189" s="13"/>
      <c r="B189" s="248"/>
      <c r="C189" s="249"/>
      <c r="D189" s="243" t="s">
        <v>172</v>
      </c>
      <c r="E189" s="250" t="s">
        <v>1</v>
      </c>
      <c r="F189" s="251" t="s">
        <v>252</v>
      </c>
      <c r="G189" s="249"/>
      <c r="H189" s="252">
        <v>-170.16399999999999</v>
      </c>
      <c r="I189" s="253"/>
      <c r="J189" s="249"/>
      <c r="K189" s="249"/>
      <c r="L189" s="254"/>
      <c r="M189" s="255"/>
      <c r="N189" s="256"/>
      <c r="O189" s="256"/>
      <c r="P189" s="256"/>
      <c r="Q189" s="256"/>
      <c r="R189" s="256"/>
      <c r="S189" s="256"/>
      <c r="T189" s="25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8" t="s">
        <v>172</v>
      </c>
      <c r="AU189" s="258" t="s">
        <v>84</v>
      </c>
      <c r="AV189" s="13" t="s">
        <v>84</v>
      </c>
      <c r="AW189" s="13" t="s">
        <v>32</v>
      </c>
      <c r="AX189" s="13" t="s">
        <v>75</v>
      </c>
      <c r="AY189" s="258" t="s">
        <v>158</v>
      </c>
    </row>
    <row r="190" s="14" customFormat="1">
      <c r="A190" s="14"/>
      <c r="B190" s="259"/>
      <c r="C190" s="260"/>
      <c r="D190" s="243" t="s">
        <v>172</v>
      </c>
      <c r="E190" s="261" t="s">
        <v>1</v>
      </c>
      <c r="F190" s="262" t="s">
        <v>186</v>
      </c>
      <c r="G190" s="260"/>
      <c r="H190" s="263">
        <v>1416.7159999999999</v>
      </c>
      <c r="I190" s="264"/>
      <c r="J190" s="260"/>
      <c r="K190" s="260"/>
      <c r="L190" s="265"/>
      <c r="M190" s="266"/>
      <c r="N190" s="267"/>
      <c r="O190" s="267"/>
      <c r="P190" s="267"/>
      <c r="Q190" s="267"/>
      <c r="R190" s="267"/>
      <c r="S190" s="267"/>
      <c r="T190" s="26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9" t="s">
        <v>172</v>
      </c>
      <c r="AU190" s="269" t="s">
        <v>84</v>
      </c>
      <c r="AV190" s="14" t="s">
        <v>164</v>
      </c>
      <c r="AW190" s="14" t="s">
        <v>32</v>
      </c>
      <c r="AX190" s="14" t="s">
        <v>82</v>
      </c>
      <c r="AY190" s="269" t="s">
        <v>158</v>
      </c>
    </row>
    <row r="191" s="2" customFormat="1" ht="37.8" customHeight="1">
      <c r="A191" s="39"/>
      <c r="B191" s="40"/>
      <c r="C191" s="229" t="s">
        <v>8</v>
      </c>
      <c r="D191" s="229" t="s">
        <v>160</v>
      </c>
      <c r="E191" s="230" t="s">
        <v>253</v>
      </c>
      <c r="F191" s="231" t="s">
        <v>254</v>
      </c>
      <c r="G191" s="232" t="s">
        <v>238</v>
      </c>
      <c r="H191" s="233">
        <v>508.20299999999997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40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164</v>
      </c>
      <c r="AT191" s="241" t="s">
        <v>160</v>
      </c>
      <c r="AU191" s="241" t="s">
        <v>84</v>
      </c>
      <c r="AY191" s="18" t="s">
        <v>158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82</v>
      </c>
      <c r="BK191" s="242">
        <f>ROUND(I191*H191,2)</f>
        <v>0</v>
      </c>
      <c r="BL191" s="18" t="s">
        <v>164</v>
      </c>
      <c r="BM191" s="241" t="s">
        <v>255</v>
      </c>
    </row>
    <row r="192" s="2" customFormat="1">
      <c r="A192" s="39"/>
      <c r="B192" s="40"/>
      <c r="C192" s="41"/>
      <c r="D192" s="243" t="s">
        <v>166</v>
      </c>
      <c r="E192" s="41"/>
      <c r="F192" s="244" t="s">
        <v>256</v>
      </c>
      <c r="G192" s="41"/>
      <c r="H192" s="41"/>
      <c r="I192" s="245"/>
      <c r="J192" s="41"/>
      <c r="K192" s="41"/>
      <c r="L192" s="45"/>
      <c r="M192" s="246"/>
      <c r="N192" s="247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166</v>
      </c>
      <c r="AU192" s="18" t="s">
        <v>84</v>
      </c>
    </row>
    <row r="193" s="13" customFormat="1">
      <c r="A193" s="13"/>
      <c r="B193" s="248"/>
      <c r="C193" s="249"/>
      <c r="D193" s="243" t="s">
        <v>172</v>
      </c>
      <c r="E193" s="250" t="s">
        <v>1</v>
      </c>
      <c r="F193" s="251" t="s">
        <v>257</v>
      </c>
      <c r="G193" s="249"/>
      <c r="H193" s="252">
        <v>508.20299999999997</v>
      </c>
      <c r="I193" s="253"/>
      <c r="J193" s="249"/>
      <c r="K193" s="249"/>
      <c r="L193" s="254"/>
      <c r="M193" s="255"/>
      <c r="N193" s="256"/>
      <c r="O193" s="256"/>
      <c r="P193" s="256"/>
      <c r="Q193" s="256"/>
      <c r="R193" s="256"/>
      <c r="S193" s="256"/>
      <c r="T193" s="25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8" t="s">
        <v>172</v>
      </c>
      <c r="AU193" s="258" t="s">
        <v>84</v>
      </c>
      <c r="AV193" s="13" t="s">
        <v>84</v>
      </c>
      <c r="AW193" s="13" t="s">
        <v>32</v>
      </c>
      <c r="AX193" s="13" t="s">
        <v>82</v>
      </c>
      <c r="AY193" s="258" t="s">
        <v>158</v>
      </c>
    </row>
    <row r="194" s="2" customFormat="1" ht="24.15" customHeight="1">
      <c r="A194" s="39"/>
      <c r="B194" s="40"/>
      <c r="C194" s="229" t="s">
        <v>258</v>
      </c>
      <c r="D194" s="229" t="s">
        <v>160</v>
      </c>
      <c r="E194" s="230" t="s">
        <v>259</v>
      </c>
      <c r="F194" s="231" t="s">
        <v>260</v>
      </c>
      <c r="G194" s="232" t="s">
        <v>238</v>
      </c>
      <c r="H194" s="233">
        <v>755.89999999999998</v>
      </c>
      <c r="I194" s="234"/>
      <c r="J194" s="235">
        <f>ROUND(I194*H194,2)</f>
        <v>0</v>
      </c>
      <c r="K194" s="236"/>
      <c r="L194" s="45"/>
      <c r="M194" s="237" t="s">
        <v>1</v>
      </c>
      <c r="N194" s="238" t="s">
        <v>40</v>
      </c>
      <c r="O194" s="92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164</v>
      </c>
      <c r="AT194" s="241" t="s">
        <v>160</v>
      </c>
      <c r="AU194" s="241" t="s">
        <v>84</v>
      </c>
      <c r="AY194" s="18" t="s">
        <v>158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82</v>
      </c>
      <c r="BK194" s="242">
        <f>ROUND(I194*H194,2)</f>
        <v>0</v>
      </c>
      <c r="BL194" s="18" t="s">
        <v>164</v>
      </c>
      <c r="BM194" s="241" t="s">
        <v>261</v>
      </c>
    </row>
    <row r="195" s="2" customFormat="1">
      <c r="A195" s="39"/>
      <c r="B195" s="40"/>
      <c r="C195" s="41"/>
      <c r="D195" s="243" t="s">
        <v>166</v>
      </c>
      <c r="E195" s="41"/>
      <c r="F195" s="244" t="s">
        <v>262</v>
      </c>
      <c r="G195" s="41"/>
      <c r="H195" s="41"/>
      <c r="I195" s="245"/>
      <c r="J195" s="41"/>
      <c r="K195" s="41"/>
      <c r="L195" s="45"/>
      <c r="M195" s="246"/>
      <c r="N195" s="247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166</v>
      </c>
      <c r="AU195" s="18" t="s">
        <v>84</v>
      </c>
    </row>
    <row r="196" s="13" customFormat="1">
      <c r="A196" s="13"/>
      <c r="B196" s="248"/>
      <c r="C196" s="249"/>
      <c r="D196" s="243" t="s">
        <v>172</v>
      </c>
      <c r="E196" s="250" t="s">
        <v>107</v>
      </c>
      <c r="F196" s="251" t="s">
        <v>263</v>
      </c>
      <c r="G196" s="249"/>
      <c r="H196" s="252">
        <v>755.89999999999998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8" t="s">
        <v>172</v>
      </c>
      <c r="AU196" s="258" t="s">
        <v>84</v>
      </c>
      <c r="AV196" s="13" t="s">
        <v>84</v>
      </c>
      <c r="AW196" s="13" t="s">
        <v>32</v>
      </c>
      <c r="AX196" s="13" t="s">
        <v>82</v>
      </c>
      <c r="AY196" s="258" t="s">
        <v>158</v>
      </c>
    </row>
    <row r="197" s="2" customFormat="1" ht="16.5" customHeight="1">
      <c r="A197" s="39"/>
      <c r="B197" s="40"/>
      <c r="C197" s="270" t="s">
        <v>264</v>
      </c>
      <c r="D197" s="270" t="s">
        <v>265</v>
      </c>
      <c r="E197" s="271" t="s">
        <v>266</v>
      </c>
      <c r="F197" s="272" t="s">
        <v>267</v>
      </c>
      <c r="G197" s="273" t="s">
        <v>268</v>
      </c>
      <c r="H197" s="274">
        <v>889.35500000000002</v>
      </c>
      <c r="I197" s="275"/>
      <c r="J197" s="276">
        <f>ROUND(I197*H197,2)</f>
        <v>0</v>
      </c>
      <c r="K197" s="277"/>
      <c r="L197" s="278"/>
      <c r="M197" s="279" t="s">
        <v>1</v>
      </c>
      <c r="N197" s="280" t="s">
        <v>40</v>
      </c>
      <c r="O197" s="92"/>
      <c r="P197" s="239">
        <f>O197*H197</f>
        <v>0</v>
      </c>
      <c r="Q197" s="239">
        <v>1</v>
      </c>
      <c r="R197" s="239">
        <f>Q197*H197</f>
        <v>889.35500000000002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203</v>
      </c>
      <c r="AT197" s="241" t="s">
        <v>265</v>
      </c>
      <c r="AU197" s="241" t="s">
        <v>84</v>
      </c>
      <c r="AY197" s="18" t="s">
        <v>158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82</v>
      </c>
      <c r="BK197" s="242">
        <f>ROUND(I197*H197,2)</f>
        <v>0</v>
      </c>
      <c r="BL197" s="18" t="s">
        <v>164</v>
      </c>
      <c r="BM197" s="241" t="s">
        <v>269</v>
      </c>
    </row>
    <row r="198" s="2" customFormat="1">
      <c r="A198" s="39"/>
      <c r="B198" s="40"/>
      <c r="C198" s="41"/>
      <c r="D198" s="243" t="s">
        <v>166</v>
      </c>
      <c r="E198" s="41"/>
      <c r="F198" s="244" t="s">
        <v>267</v>
      </c>
      <c r="G198" s="41"/>
      <c r="H198" s="41"/>
      <c r="I198" s="245"/>
      <c r="J198" s="41"/>
      <c r="K198" s="41"/>
      <c r="L198" s="45"/>
      <c r="M198" s="246"/>
      <c r="N198" s="247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166</v>
      </c>
      <c r="AU198" s="18" t="s">
        <v>84</v>
      </c>
    </row>
    <row r="199" s="13" customFormat="1">
      <c r="A199" s="13"/>
      <c r="B199" s="248"/>
      <c r="C199" s="249"/>
      <c r="D199" s="243" t="s">
        <v>172</v>
      </c>
      <c r="E199" s="250" t="s">
        <v>1</v>
      </c>
      <c r="F199" s="251" t="s">
        <v>107</v>
      </c>
      <c r="G199" s="249"/>
      <c r="H199" s="252">
        <v>755.89999999999998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8" t="s">
        <v>172</v>
      </c>
      <c r="AU199" s="258" t="s">
        <v>84</v>
      </c>
      <c r="AV199" s="13" t="s">
        <v>84</v>
      </c>
      <c r="AW199" s="13" t="s">
        <v>32</v>
      </c>
      <c r="AX199" s="13" t="s">
        <v>75</v>
      </c>
      <c r="AY199" s="258" t="s">
        <v>158</v>
      </c>
    </row>
    <row r="200" s="13" customFormat="1">
      <c r="A200" s="13"/>
      <c r="B200" s="248"/>
      <c r="C200" s="249"/>
      <c r="D200" s="243" t="s">
        <v>172</v>
      </c>
      <c r="E200" s="250" t="s">
        <v>1</v>
      </c>
      <c r="F200" s="251" t="s">
        <v>270</v>
      </c>
      <c r="G200" s="249"/>
      <c r="H200" s="252">
        <v>-247.697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8" t="s">
        <v>172</v>
      </c>
      <c r="AU200" s="258" t="s">
        <v>84</v>
      </c>
      <c r="AV200" s="13" t="s">
        <v>84</v>
      </c>
      <c r="AW200" s="13" t="s">
        <v>32</v>
      </c>
      <c r="AX200" s="13" t="s">
        <v>75</v>
      </c>
      <c r="AY200" s="258" t="s">
        <v>158</v>
      </c>
    </row>
    <row r="201" s="14" customFormat="1">
      <c r="A201" s="14"/>
      <c r="B201" s="259"/>
      <c r="C201" s="260"/>
      <c r="D201" s="243" t="s">
        <v>172</v>
      </c>
      <c r="E201" s="261" t="s">
        <v>1</v>
      </c>
      <c r="F201" s="262" t="s">
        <v>186</v>
      </c>
      <c r="G201" s="260"/>
      <c r="H201" s="263">
        <v>508.20299999999997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9" t="s">
        <v>172</v>
      </c>
      <c r="AU201" s="269" t="s">
        <v>84</v>
      </c>
      <c r="AV201" s="14" t="s">
        <v>164</v>
      </c>
      <c r="AW201" s="14" t="s">
        <v>32</v>
      </c>
      <c r="AX201" s="14" t="s">
        <v>82</v>
      </c>
      <c r="AY201" s="269" t="s">
        <v>158</v>
      </c>
    </row>
    <row r="202" s="13" customFormat="1">
      <c r="A202" s="13"/>
      <c r="B202" s="248"/>
      <c r="C202" s="249"/>
      <c r="D202" s="243" t="s">
        <v>172</v>
      </c>
      <c r="E202" s="249"/>
      <c r="F202" s="251" t="s">
        <v>271</v>
      </c>
      <c r="G202" s="249"/>
      <c r="H202" s="252">
        <v>889.35500000000002</v>
      </c>
      <c r="I202" s="253"/>
      <c r="J202" s="249"/>
      <c r="K202" s="249"/>
      <c r="L202" s="254"/>
      <c r="M202" s="255"/>
      <c r="N202" s="256"/>
      <c r="O202" s="256"/>
      <c r="P202" s="256"/>
      <c r="Q202" s="256"/>
      <c r="R202" s="256"/>
      <c r="S202" s="256"/>
      <c r="T202" s="25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8" t="s">
        <v>172</v>
      </c>
      <c r="AU202" s="258" t="s">
        <v>84</v>
      </c>
      <c r="AV202" s="13" t="s">
        <v>84</v>
      </c>
      <c r="AW202" s="13" t="s">
        <v>4</v>
      </c>
      <c r="AX202" s="13" t="s">
        <v>82</v>
      </c>
      <c r="AY202" s="258" t="s">
        <v>158</v>
      </c>
    </row>
    <row r="203" s="2" customFormat="1" ht="24.15" customHeight="1">
      <c r="A203" s="39"/>
      <c r="B203" s="40"/>
      <c r="C203" s="229" t="s">
        <v>272</v>
      </c>
      <c r="D203" s="229" t="s">
        <v>160</v>
      </c>
      <c r="E203" s="230" t="s">
        <v>273</v>
      </c>
      <c r="F203" s="231" t="s">
        <v>274</v>
      </c>
      <c r="G203" s="232" t="s">
        <v>238</v>
      </c>
      <c r="H203" s="233">
        <v>170.16399999999999</v>
      </c>
      <c r="I203" s="234"/>
      <c r="J203" s="235">
        <f>ROUND(I203*H203,2)</f>
        <v>0</v>
      </c>
      <c r="K203" s="236"/>
      <c r="L203" s="45"/>
      <c r="M203" s="237" t="s">
        <v>1</v>
      </c>
      <c r="N203" s="238" t="s">
        <v>40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164</v>
      </c>
      <c r="AT203" s="241" t="s">
        <v>160</v>
      </c>
      <c r="AU203" s="241" t="s">
        <v>84</v>
      </c>
      <c r="AY203" s="18" t="s">
        <v>158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82</v>
      </c>
      <c r="BK203" s="242">
        <f>ROUND(I203*H203,2)</f>
        <v>0</v>
      </c>
      <c r="BL203" s="18" t="s">
        <v>164</v>
      </c>
      <c r="BM203" s="241" t="s">
        <v>275</v>
      </c>
    </row>
    <row r="204" s="2" customFormat="1">
      <c r="A204" s="39"/>
      <c r="B204" s="40"/>
      <c r="C204" s="41"/>
      <c r="D204" s="243" t="s">
        <v>166</v>
      </c>
      <c r="E204" s="41"/>
      <c r="F204" s="244" t="s">
        <v>276</v>
      </c>
      <c r="G204" s="41"/>
      <c r="H204" s="41"/>
      <c r="I204" s="245"/>
      <c r="J204" s="41"/>
      <c r="K204" s="41"/>
      <c r="L204" s="45"/>
      <c r="M204" s="246"/>
      <c r="N204" s="247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166</v>
      </c>
      <c r="AU204" s="18" t="s">
        <v>84</v>
      </c>
    </row>
    <row r="205" s="13" customFormat="1">
      <c r="A205" s="13"/>
      <c r="B205" s="248"/>
      <c r="C205" s="249"/>
      <c r="D205" s="243" t="s">
        <v>172</v>
      </c>
      <c r="E205" s="250" t="s">
        <v>1</v>
      </c>
      <c r="F205" s="251" t="s">
        <v>277</v>
      </c>
      <c r="G205" s="249"/>
      <c r="H205" s="252">
        <v>154.90000000000001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8" t="s">
        <v>172</v>
      </c>
      <c r="AU205" s="258" t="s">
        <v>84</v>
      </c>
      <c r="AV205" s="13" t="s">
        <v>84</v>
      </c>
      <c r="AW205" s="13" t="s">
        <v>32</v>
      </c>
      <c r="AX205" s="13" t="s">
        <v>75</v>
      </c>
      <c r="AY205" s="258" t="s">
        <v>158</v>
      </c>
    </row>
    <row r="206" s="13" customFormat="1">
      <c r="A206" s="13"/>
      <c r="B206" s="248"/>
      <c r="C206" s="249"/>
      <c r="D206" s="243" t="s">
        <v>172</v>
      </c>
      <c r="E206" s="250" t="s">
        <v>1</v>
      </c>
      <c r="F206" s="251" t="s">
        <v>278</v>
      </c>
      <c r="G206" s="249"/>
      <c r="H206" s="252">
        <v>3.456</v>
      </c>
      <c r="I206" s="253"/>
      <c r="J206" s="249"/>
      <c r="K206" s="249"/>
      <c r="L206" s="254"/>
      <c r="M206" s="255"/>
      <c r="N206" s="256"/>
      <c r="O206" s="256"/>
      <c r="P206" s="256"/>
      <c r="Q206" s="256"/>
      <c r="R206" s="256"/>
      <c r="S206" s="256"/>
      <c r="T206" s="25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8" t="s">
        <v>172</v>
      </c>
      <c r="AU206" s="258" t="s">
        <v>84</v>
      </c>
      <c r="AV206" s="13" t="s">
        <v>84</v>
      </c>
      <c r="AW206" s="13" t="s">
        <v>32</v>
      </c>
      <c r="AX206" s="13" t="s">
        <v>75</v>
      </c>
      <c r="AY206" s="258" t="s">
        <v>158</v>
      </c>
    </row>
    <row r="207" s="13" customFormat="1">
      <c r="A207" s="13"/>
      <c r="B207" s="248"/>
      <c r="C207" s="249"/>
      <c r="D207" s="243" t="s">
        <v>172</v>
      </c>
      <c r="E207" s="250" t="s">
        <v>1</v>
      </c>
      <c r="F207" s="251" t="s">
        <v>279</v>
      </c>
      <c r="G207" s="249"/>
      <c r="H207" s="252">
        <v>11.808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8" t="s">
        <v>172</v>
      </c>
      <c r="AU207" s="258" t="s">
        <v>84</v>
      </c>
      <c r="AV207" s="13" t="s">
        <v>84</v>
      </c>
      <c r="AW207" s="13" t="s">
        <v>32</v>
      </c>
      <c r="AX207" s="13" t="s">
        <v>75</v>
      </c>
      <c r="AY207" s="258" t="s">
        <v>158</v>
      </c>
    </row>
    <row r="208" s="14" customFormat="1">
      <c r="A208" s="14"/>
      <c r="B208" s="259"/>
      <c r="C208" s="260"/>
      <c r="D208" s="243" t="s">
        <v>172</v>
      </c>
      <c r="E208" s="261" t="s">
        <v>104</v>
      </c>
      <c r="F208" s="262" t="s">
        <v>186</v>
      </c>
      <c r="G208" s="260"/>
      <c r="H208" s="263">
        <v>170.16399999999999</v>
      </c>
      <c r="I208" s="264"/>
      <c r="J208" s="260"/>
      <c r="K208" s="260"/>
      <c r="L208" s="265"/>
      <c r="M208" s="266"/>
      <c r="N208" s="267"/>
      <c r="O208" s="267"/>
      <c r="P208" s="267"/>
      <c r="Q208" s="267"/>
      <c r="R208" s="267"/>
      <c r="S208" s="267"/>
      <c r="T208" s="26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9" t="s">
        <v>172</v>
      </c>
      <c r="AU208" s="269" t="s">
        <v>84</v>
      </c>
      <c r="AV208" s="14" t="s">
        <v>164</v>
      </c>
      <c r="AW208" s="14" t="s">
        <v>32</v>
      </c>
      <c r="AX208" s="14" t="s">
        <v>82</v>
      </c>
      <c r="AY208" s="269" t="s">
        <v>158</v>
      </c>
    </row>
    <row r="209" s="2" customFormat="1" ht="37.8" customHeight="1">
      <c r="A209" s="39"/>
      <c r="B209" s="40"/>
      <c r="C209" s="229" t="s">
        <v>280</v>
      </c>
      <c r="D209" s="229" t="s">
        <v>160</v>
      </c>
      <c r="E209" s="230" t="s">
        <v>281</v>
      </c>
      <c r="F209" s="231" t="s">
        <v>282</v>
      </c>
      <c r="G209" s="232" t="s">
        <v>163</v>
      </c>
      <c r="H209" s="233">
        <v>1396.5</v>
      </c>
      <c r="I209" s="234"/>
      <c r="J209" s="235">
        <f>ROUND(I209*H209,2)</f>
        <v>0</v>
      </c>
      <c r="K209" s="236"/>
      <c r="L209" s="45"/>
      <c r="M209" s="237" t="s">
        <v>1</v>
      </c>
      <c r="N209" s="238" t="s">
        <v>40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164</v>
      </c>
      <c r="AT209" s="241" t="s">
        <v>160</v>
      </c>
      <c r="AU209" s="241" t="s">
        <v>84</v>
      </c>
      <c r="AY209" s="18" t="s">
        <v>158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82</v>
      </c>
      <c r="BK209" s="242">
        <f>ROUND(I209*H209,2)</f>
        <v>0</v>
      </c>
      <c r="BL209" s="18" t="s">
        <v>164</v>
      </c>
      <c r="BM209" s="241" t="s">
        <v>283</v>
      </c>
    </row>
    <row r="210" s="2" customFormat="1">
      <c r="A210" s="39"/>
      <c r="B210" s="40"/>
      <c r="C210" s="41"/>
      <c r="D210" s="243" t="s">
        <v>166</v>
      </c>
      <c r="E210" s="41"/>
      <c r="F210" s="244" t="s">
        <v>284</v>
      </c>
      <c r="G210" s="41"/>
      <c r="H210" s="41"/>
      <c r="I210" s="245"/>
      <c r="J210" s="41"/>
      <c r="K210" s="41"/>
      <c r="L210" s="45"/>
      <c r="M210" s="246"/>
      <c r="N210" s="247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166</v>
      </c>
      <c r="AU210" s="18" t="s">
        <v>84</v>
      </c>
    </row>
    <row r="211" s="13" customFormat="1">
      <c r="A211" s="13"/>
      <c r="B211" s="248"/>
      <c r="C211" s="249"/>
      <c r="D211" s="243" t="s">
        <v>172</v>
      </c>
      <c r="E211" s="250" t="s">
        <v>1</v>
      </c>
      <c r="F211" s="251" t="s">
        <v>103</v>
      </c>
      <c r="G211" s="249"/>
      <c r="H211" s="252">
        <v>1396.5</v>
      </c>
      <c r="I211" s="253"/>
      <c r="J211" s="249"/>
      <c r="K211" s="249"/>
      <c r="L211" s="254"/>
      <c r="M211" s="255"/>
      <c r="N211" s="256"/>
      <c r="O211" s="256"/>
      <c r="P211" s="256"/>
      <c r="Q211" s="256"/>
      <c r="R211" s="256"/>
      <c r="S211" s="256"/>
      <c r="T211" s="25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8" t="s">
        <v>172</v>
      </c>
      <c r="AU211" s="258" t="s">
        <v>84</v>
      </c>
      <c r="AV211" s="13" t="s">
        <v>84</v>
      </c>
      <c r="AW211" s="13" t="s">
        <v>32</v>
      </c>
      <c r="AX211" s="13" t="s">
        <v>82</v>
      </c>
      <c r="AY211" s="258" t="s">
        <v>158</v>
      </c>
    </row>
    <row r="212" s="2" customFormat="1" ht="24.15" customHeight="1">
      <c r="A212" s="39"/>
      <c r="B212" s="40"/>
      <c r="C212" s="229" t="s">
        <v>285</v>
      </c>
      <c r="D212" s="229" t="s">
        <v>160</v>
      </c>
      <c r="E212" s="230" t="s">
        <v>286</v>
      </c>
      <c r="F212" s="231" t="s">
        <v>287</v>
      </c>
      <c r="G212" s="232" t="s">
        <v>163</v>
      </c>
      <c r="H212" s="233">
        <v>2162.3699999999999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40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164</v>
      </c>
      <c r="AT212" s="241" t="s">
        <v>160</v>
      </c>
      <c r="AU212" s="241" t="s">
        <v>84</v>
      </c>
      <c r="AY212" s="18" t="s">
        <v>158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82</v>
      </c>
      <c r="BK212" s="242">
        <f>ROUND(I212*H212,2)</f>
        <v>0</v>
      </c>
      <c r="BL212" s="18" t="s">
        <v>164</v>
      </c>
      <c r="BM212" s="241" t="s">
        <v>288</v>
      </c>
    </row>
    <row r="213" s="2" customFormat="1">
      <c r="A213" s="39"/>
      <c r="B213" s="40"/>
      <c r="C213" s="41"/>
      <c r="D213" s="243" t="s">
        <v>166</v>
      </c>
      <c r="E213" s="41"/>
      <c r="F213" s="244" t="s">
        <v>289</v>
      </c>
      <c r="G213" s="41"/>
      <c r="H213" s="41"/>
      <c r="I213" s="245"/>
      <c r="J213" s="41"/>
      <c r="K213" s="41"/>
      <c r="L213" s="45"/>
      <c r="M213" s="246"/>
      <c r="N213" s="247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166</v>
      </c>
      <c r="AU213" s="18" t="s">
        <v>84</v>
      </c>
    </row>
    <row r="214" s="13" customFormat="1">
      <c r="A214" s="13"/>
      <c r="B214" s="248"/>
      <c r="C214" s="249"/>
      <c r="D214" s="243" t="s">
        <v>172</v>
      </c>
      <c r="E214" s="249"/>
      <c r="F214" s="251" t="s">
        <v>290</v>
      </c>
      <c r="G214" s="249"/>
      <c r="H214" s="252">
        <v>2162.3699999999999</v>
      </c>
      <c r="I214" s="253"/>
      <c r="J214" s="249"/>
      <c r="K214" s="249"/>
      <c r="L214" s="254"/>
      <c r="M214" s="255"/>
      <c r="N214" s="256"/>
      <c r="O214" s="256"/>
      <c r="P214" s="256"/>
      <c r="Q214" s="256"/>
      <c r="R214" s="256"/>
      <c r="S214" s="256"/>
      <c r="T214" s="25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8" t="s">
        <v>172</v>
      </c>
      <c r="AU214" s="258" t="s">
        <v>84</v>
      </c>
      <c r="AV214" s="13" t="s">
        <v>84</v>
      </c>
      <c r="AW214" s="13" t="s">
        <v>4</v>
      </c>
      <c r="AX214" s="13" t="s">
        <v>82</v>
      </c>
      <c r="AY214" s="258" t="s">
        <v>158</v>
      </c>
    </row>
    <row r="215" s="12" customFormat="1" ht="22.8" customHeight="1">
      <c r="A215" s="12"/>
      <c r="B215" s="213"/>
      <c r="C215" s="214"/>
      <c r="D215" s="215" t="s">
        <v>74</v>
      </c>
      <c r="E215" s="227" t="s">
        <v>84</v>
      </c>
      <c r="F215" s="227" t="s">
        <v>291</v>
      </c>
      <c r="G215" s="214"/>
      <c r="H215" s="214"/>
      <c r="I215" s="217"/>
      <c r="J215" s="228">
        <f>BK215</f>
        <v>0</v>
      </c>
      <c r="K215" s="214"/>
      <c r="L215" s="219"/>
      <c r="M215" s="220"/>
      <c r="N215" s="221"/>
      <c r="O215" s="221"/>
      <c r="P215" s="222">
        <f>SUM(P216:P237)</f>
        <v>0</v>
      </c>
      <c r="Q215" s="221"/>
      <c r="R215" s="222">
        <f>SUM(R216:R237)</f>
        <v>60.786702820000002</v>
      </c>
      <c r="S215" s="221"/>
      <c r="T215" s="223">
        <f>SUM(T216:T237)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4" t="s">
        <v>82</v>
      </c>
      <c r="AT215" s="225" t="s">
        <v>74</v>
      </c>
      <c r="AU215" s="225" t="s">
        <v>82</v>
      </c>
      <c r="AY215" s="224" t="s">
        <v>158</v>
      </c>
      <c r="BK215" s="226">
        <f>SUM(BK216:BK237)</f>
        <v>0</v>
      </c>
    </row>
    <row r="216" s="2" customFormat="1" ht="24.15" customHeight="1">
      <c r="A216" s="39"/>
      <c r="B216" s="40"/>
      <c r="C216" s="229" t="s">
        <v>292</v>
      </c>
      <c r="D216" s="229" t="s">
        <v>160</v>
      </c>
      <c r="E216" s="230" t="s">
        <v>293</v>
      </c>
      <c r="F216" s="231" t="s">
        <v>294</v>
      </c>
      <c r="G216" s="232" t="s">
        <v>163</v>
      </c>
      <c r="H216" s="233">
        <v>38.015999999999998</v>
      </c>
      <c r="I216" s="234"/>
      <c r="J216" s="235">
        <f>ROUND(I216*H216,2)</f>
        <v>0</v>
      </c>
      <c r="K216" s="236"/>
      <c r="L216" s="45"/>
      <c r="M216" s="237" t="s">
        <v>1</v>
      </c>
      <c r="N216" s="238" t="s">
        <v>40</v>
      </c>
      <c r="O216" s="92"/>
      <c r="P216" s="239">
        <f>O216*H216</f>
        <v>0</v>
      </c>
      <c r="Q216" s="239">
        <v>0.00027</v>
      </c>
      <c r="R216" s="239">
        <f>Q216*H216</f>
        <v>0.01026432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164</v>
      </c>
      <c r="AT216" s="241" t="s">
        <v>160</v>
      </c>
      <c r="AU216" s="241" t="s">
        <v>84</v>
      </c>
      <c r="AY216" s="18" t="s">
        <v>158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82</v>
      </c>
      <c r="BK216" s="242">
        <f>ROUND(I216*H216,2)</f>
        <v>0</v>
      </c>
      <c r="BL216" s="18" t="s">
        <v>164</v>
      </c>
      <c r="BM216" s="241" t="s">
        <v>295</v>
      </c>
    </row>
    <row r="217" s="2" customFormat="1">
      <c r="A217" s="39"/>
      <c r="B217" s="40"/>
      <c r="C217" s="41"/>
      <c r="D217" s="243" t="s">
        <v>166</v>
      </c>
      <c r="E217" s="41"/>
      <c r="F217" s="244" t="s">
        <v>296</v>
      </c>
      <c r="G217" s="41"/>
      <c r="H217" s="41"/>
      <c r="I217" s="245"/>
      <c r="J217" s="41"/>
      <c r="K217" s="41"/>
      <c r="L217" s="45"/>
      <c r="M217" s="246"/>
      <c r="N217" s="247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166</v>
      </c>
      <c r="AU217" s="18" t="s">
        <v>84</v>
      </c>
    </row>
    <row r="218" s="13" customFormat="1">
      <c r="A218" s="13"/>
      <c r="B218" s="248"/>
      <c r="C218" s="249"/>
      <c r="D218" s="243" t="s">
        <v>172</v>
      </c>
      <c r="E218" s="250" t="s">
        <v>1</v>
      </c>
      <c r="F218" s="251" t="s">
        <v>297</v>
      </c>
      <c r="G218" s="249"/>
      <c r="H218" s="252">
        <v>38.015999999999998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8" t="s">
        <v>172</v>
      </c>
      <c r="AU218" s="258" t="s">
        <v>84</v>
      </c>
      <c r="AV218" s="13" t="s">
        <v>84</v>
      </c>
      <c r="AW218" s="13" t="s">
        <v>32</v>
      </c>
      <c r="AX218" s="13" t="s">
        <v>82</v>
      </c>
      <c r="AY218" s="258" t="s">
        <v>158</v>
      </c>
    </row>
    <row r="219" s="2" customFormat="1" ht="24.15" customHeight="1">
      <c r="A219" s="39"/>
      <c r="B219" s="40"/>
      <c r="C219" s="270" t="s">
        <v>298</v>
      </c>
      <c r="D219" s="270" t="s">
        <v>265</v>
      </c>
      <c r="E219" s="271" t="s">
        <v>299</v>
      </c>
      <c r="F219" s="272" t="s">
        <v>300</v>
      </c>
      <c r="G219" s="273" t="s">
        <v>163</v>
      </c>
      <c r="H219" s="274">
        <v>45.030000000000001</v>
      </c>
      <c r="I219" s="275"/>
      <c r="J219" s="276">
        <f>ROUND(I219*H219,2)</f>
        <v>0</v>
      </c>
      <c r="K219" s="277"/>
      <c r="L219" s="278"/>
      <c r="M219" s="279" t="s">
        <v>1</v>
      </c>
      <c r="N219" s="280" t="s">
        <v>40</v>
      </c>
      <c r="O219" s="92"/>
      <c r="P219" s="239">
        <f>O219*H219</f>
        <v>0</v>
      </c>
      <c r="Q219" s="239">
        <v>0.00050000000000000001</v>
      </c>
      <c r="R219" s="239">
        <f>Q219*H219</f>
        <v>0.022515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203</v>
      </c>
      <c r="AT219" s="241" t="s">
        <v>265</v>
      </c>
      <c r="AU219" s="241" t="s">
        <v>84</v>
      </c>
      <c r="AY219" s="18" t="s">
        <v>158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82</v>
      </c>
      <c r="BK219" s="242">
        <f>ROUND(I219*H219,2)</f>
        <v>0</v>
      </c>
      <c r="BL219" s="18" t="s">
        <v>164</v>
      </c>
      <c r="BM219" s="241" t="s">
        <v>301</v>
      </c>
    </row>
    <row r="220" s="2" customFormat="1">
      <c r="A220" s="39"/>
      <c r="B220" s="40"/>
      <c r="C220" s="41"/>
      <c r="D220" s="243" t="s">
        <v>166</v>
      </c>
      <c r="E220" s="41"/>
      <c r="F220" s="244" t="s">
        <v>300</v>
      </c>
      <c r="G220" s="41"/>
      <c r="H220" s="41"/>
      <c r="I220" s="245"/>
      <c r="J220" s="41"/>
      <c r="K220" s="41"/>
      <c r="L220" s="45"/>
      <c r="M220" s="246"/>
      <c r="N220" s="247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166</v>
      </c>
      <c r="AU220" s="18" t="s">
        <v>84</v>
      </c>
    </row>
    <row r="221" s="13" customFormat="1">
      <c r="A221" s="13"/>
      <c r="B221" s="248"/>
      <c r="C221" s="249"/>
      <c r="D221" s="243" t="s">
        <v>172</v>
      </c>
      <c r="E221" s="249"/>
      <c r="F221" s="251" t="s">
        <v>302</v>
      </c>
      <c r="G221" s="249"/>
      <c r="H221" s="252">
        <v>45.030000000000001</v>
      </c>
      <c r="I221" s="253"/>
      <c r="J221" s="249"/>
      <c r="K221" s="249"/>
      <c r="L221" s="254"/>
      <c r="M221" s="255"/>
      <c r="N221" s="256"/>
      <c r="O221" s="256"/>
      <c r="P221" s="256"/>
      <c r="Q221" s="256"/>
      <c r="R221" s="256"/>
      <c r="S221" s="256"/>
      <c r="T221" s="25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8" t="s">
        <v>172</v>
      </c>
      <c r="AU221" s="258" t="s">
        <v>84</v>
      </c>
      <c r="AV221" s="13" t="s">
        <v>84</v>
      </c>
      <c r="AW221" s="13" t="s">
        <v>4</v>
      </c>
      <c r="AX221" s="13" t="s">
        <v>82</v>
      </c>
      <c r="AY221" s="258" t="s">
        <v>158</v>
      </c>
    </row>
    <row r="222" s="2" customFormat="1" ht="44.25" customHeight="1">
      <c r="A222" s="39"/>
      <c r="B222" s="40"/>
      <c r="C222" s="229" t="s">
        <v>303</v>
      </c>
      <c r="D222" s="229" t="s">
        <v>160</v>
      </c>
      <c r="E222" s="230" t="s">
        <v>304</v>
      </c>
      <c r="F222" s="231" t="s">
        <v>305</v>
      </c>
      <c r="G222" s="232" t="s">
        <v>212</v>
      </c>
      <c r="H222" s="233">
        <v>266.5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40</v>
      </c>
      <c r="O222" s="92"/>
      <c r="P222" s="239">
        <f>O222*H222</f>
        <v>0</v>
      </c>
      <c r="Q222" s="239">
        <v>0.2044</v>
      </c>
      <c r="R222" s="239">
        <f>Q222*H222</f>
        <v>54.4726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164</v>
      </c>
      <c r="AT222" s="241" t="s">
        <v>160</v>
      </c>
      <c r="AU222" s="241" t="s">
        <v>84</v>
      </c>
      <c r="AY222" s="18" t="s">
        <v>158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82</v>
      </c>
      <c r="BK222" s="242">
        <f>ROUND(I222*H222,2)</f>
        <v>0</v>
      </c>
      <c r="BL222" s="18" t="s">
        <v>164</v>
      </c>
      <c r="BM222" s="241" t="s">
        <v>306</v>
      </c>
    </row>
    <row r="223" s="2" customFormat="1">
      <c r="A223" s="39"/>
      <c r="B223" s="40"/>
      <c r="C223" s="41"/>
      <c r="D223" s="243" t="s">
        <v>166</v>
      </c>
      <c r="E223" s="41"/>
      <c r="F223" s="244" t="s">
        <v>307</v>
      </c>
      <c r="G223" s="41"/>
      <c r="H223" s="41"/>
      <c r="I223" s="245"/>
      <c r="J223" s="41"/>
      <c r="K223" s="41"/>
      <c r="L223" s="45"/>
      <c r="M223" s="246"/>
      <c r="N223" s="247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166</v>
      </c>
      <c r="AU223" s="18" t="s">
        <v>84</v>
      </c>
    </row>
    <row r="224" s="13" customFormat="1">
      <c r="A224" s="13"/>
      <c r="B224" s="248"/>
      <c r="C224" s="249"/>
      <c r="D224" s="243" t="s">
        <v>172</v>
      </c>
      <c r="E224" s="250" t="s">
        <v>1</v>
      </c>
      <c r="F224" s="251" t="s">
        <v>308</v>
      </c>
      <c r="G224" s="249"/>
      <c r="H224" s="252">
        <v>20.5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8" t="s">
        <v>172</v>
      </c>
      <c r="AU224" s="258" t="s">
        <v>84</v>
      </c>
      <c r="AV224" s="13" t="s">
        <v>84</v>
      </c>
      <c r="AW224" s="13" t="s">
        <v>32</v>
      </c>
      <c r="AX224" s="13" t="s">
        <v>75</v>
      </c>
      <c r="AY224" s="258" t="s">
        <v>158</v>
      </c>
    </row>
    <row r="225" s="13" customFormat="1">
      <c r="A225" s="13"/>
      <c r="B225" s="248"/>
      <c r="C225" s="249"/>
      <c r="D225" s="243" t="s">
        <v>172</v>
      </c>
      <c r="E225" s="250" t="s">
        <v>1</v>
      </c>
      <c r="F225" s="251" t="s">
        <v>309</v>
      </c>
      <c r="G225" s="249"/>
      <c r="H225" s="252">
        <v>246</v>
      </c>
      <c r="I225" s="253"/>
      <c r="J225" s="249"/>
      <c r="K225" s="249"/>
      <c r="L225" s="254"/>
      <c r="M225" s="255"/>
      <c r="N225" s="256"/>
      <c r="O225" s="256"/>
      <c r="P225" s="256"/>
      <c r="Q225" s="256"/>
      <c r="R225" s="256"/>
      <c r="S225" s="256"/>
      <c r="T225" s="25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8" t="s">
        <v>172</v>
      </c>
      <c r="AU225" s="258" t="s">
        <v>84</v>
      </c>
      <c r="AV225" s="13" t="s">
        <v>84</v>
      </c>
      <c r="AW225" s="13" t="s">
        <v>32</v>
      </c>
      <c r="AX225" s="13" t="s">
        <v>75</v>
      </c>
      <c r="AY225" s="258" t="s">
        <v>158</v>
      </c>
    </row>
    <row r="226" s="14" customFormat="1">
      <c r="A226" s="14"/>
      <c r="B226" s="259"/>
      <c r="C226" s="260"/>
      <c r="D226" s="243" t="s">
        <v>172</v>
      </c>
      <c r="E226" s="261" t="s">
        <v>1</v>
      </c>
      <c r="F226" s="262" t="s">
        <v>186</v>
      </c>
      <c r="G226" s="260"/>
      <c r="H226" s="263">
        <v>266.5</v>
      </c>
      <c r="I226" s="264"/>
      <c r="J226" s="260"/>
      <c r="K226" s="260"/>
      <c r="L226" s="265"/>
      <c r="M226" s="266"/>
      <c r="N226" s="267"/>
      <c r="O226" s="267"/>
      <c r="P226" s="267"/>
      <c r="Q226" s="267"/>
      <c r="R226" s="267"/>
      <c r="S226" s="267"/>
      <c r="T226" s="26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9" t="s">
        <v>172</v>
      </c>
      <c r="AU226" s="269" t="s">
        <v>84</v>
      </c>
      <c r="AV226" s="14" t="s">
        <v>164</v>
      </c>
      <c r="AW226" s="14" t="s">
        <v>32</v>
      </c>
      <c r="AX226" s="14" t="s">
        <v>82</v>
      </c>
      <c r="AY226" s="269" t="s">
        <v>158</v>
      </c>
    </row>
    <row r="227" s="2" customFormat="1" ht="21.75" customHeight="1">
      <c r="A227" s="39"/>
      <c r="B227" s="40"/>
      <c r="C227" s="229" t="s">
        <v>310</v>
      </c>
      <c r="D227" s="229" t="s">
        <v>160</v>
      </c>
      <c r="E227" s="230" t="s">
        <v>311</v>
      </c>
      <c r="F227" s="231" t="s">
        <v>312</v>
      </c>
      <c r="G227" s="232" t="s">
        <v>163</v>
      </c>
      <c r="H227" s="233">
        <v>664.20000000000005</v>
      </c>
      <c r="I227" s="234"/>
      <c r="J227" s="235">
        <f>ROUND(I227*H227,2)</f>
        <v>0</v>
      </c>
      <c r="K227" s="236"/>
      <c r="L227" s="45"/>
      <c r="M227" s="237" t="s">
        <v>1</v>
      </c>
      <c r="N227" s="238" t="s">
        <v>40</v>
      </c>
      <c r="O227" s="92"/>
      <c r="P227" s="239">
        <f>O227*H227</f>
        <v>0</v>
      </c>
      <c r="Q227" s="239">
        <v>0.00010000000000000001</v>
      </c>
      <c r="R227" s="239">
        <f>Q227*H227</f>
        <v>0.066420000000000007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164</v>
      </c>
      <c r="AT227" s="241" t="s">
        <v>160</v>
      </c>
      <c r="AU227" s="241" t="s">
        <v>84</v>
      </c>
      <c r="AY227" s="18" t="s">
        <v>158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82</v>
      </c>
      <c r="BK227" s="242">
        <f>ROUND(I227*H227,2)</f>
        <v>0</v>
      </c>
      <c r="BL227" s="18" t="s">
        <v>164</v>
      </c>
      <c r="BM227" s="241" t="s">
        <v>313</v>
      </c>
    </row>
    <row r="228" s="2" customFormat="1">
      <c r="A228" s="39"/>
      <c r="B228" s="40"/>
      <c r="C228" s="41"/>
      <c r="D228" s="243" t="s">
        <v>166</v>
      </c>
      <c r="E228" s="41"/>
      <c r="F228" s="244" t="s">
        <v>314</v>
      </c>
      <c r="G228" s="41"/>
      <c r="H228" s="41"/>
      <c r="I228" s="245"/>
      <c r="J228" s="41"/>
      <c r="K228" s="41"/>
      <c r="L228" s="45"/>
      <c r="M228" s="246"/>
      <c r="N228" s="247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166</v>
      </c>
      <c r="AU228" s="18" t="s">
        <v>84</v>
      </c>
    </row>
    <row r="229" s="13" customFormat="1">
      <c r="A229" s="13"/>
      <c r="B229" s="248"/>
      <c r="C229" s="249"/>
      <c r="D229" s="243" t="s">
        <v>172</v>
      </c>
      <c r="E229" s="250" t="s">
        <v>1</v>
      </c>
      <c r="F229" s="251" t="s">
        <v>315</v>
      </c>
      <c r="G229" s="249"/>
      <c r="H229" s="252">
        <v>24.600000000000001</v>
      </c>
      <c r="I229" s="253"/>
      <c r="J229" s="249"/>
      <c r="K229" s="249"/>
      <c r="L229" s="254"/>
      <c r="M229" s="255"/>
      <c r="N229" s="256"/>
      <c r="O229" s="256"/>
      <c r="P229" s="256"/>
      <c r="Q229" s="256"/>
      <c r="R229" s="256"/>
      <c r="S229" s="256"/>
      <c r="T229" s="25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8" t="s">
        <v>172</v>
      </c>
      <c r="AU229" s="258" t="s">
        <v>84</v>
      </c>
      <c r="AV229" s="13" t="s">
        <v>84</v>
      </c>
      <c r="AW229" s="13" t="s">
        <v>32</v>
      </c>
      <c r="AX229" s="13" t="s">
        <v>75</v>
      </c>
      <c r="AY229" s="258" t="s">
        <v>158</v>
      </c>
    </row>
    <row r="230" s="13" customFormat="1">
      <c r="A230" s="13"/>
      <c r="B230" s="248"/>
      <c r="C230" s="249"/>
      <c r="D230" s="243" t="s">
        <v>172</v>
      </c>
      <c r="E230" s="250" t="s">
        <v>1</v>
      </c>
      <c r="F230" s="251" t="s">
        <v>316</v>
      </c>
      <c r="G230" s="249"/>
      <c r="H230" s="252">
        <v>639.60000000000002</v>
      </c>
      <c r="I230" s="253"/>
      <c r="J230" s="249"/>
      <c r="K230" s="249"/>
      <c r="L230" s="254"/>
      <c r="M230" s="255"/>
      <c r="N230" s="256"/>
      <c r="O230" s="256"/>
      <c r="P230" s="256"/>
      <c r="Q230" s="256"/>
      <c r="R230" s="256"/>
      <c r="S230" s="256"/>
      <c r="T230" s="25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8" t="s">
        <v>172</v>
      </c>
      <c r="AU230" s="258" t="s">
        <v>84</v>
      </c>
      <c r="AV230" s="13" t="s">
        <v>84</v>
      </c>
      <c r="AW230" s="13" t="s">
        <v>32</v>
      </c>
      <c r="AX230" s="13" t="s">
        <v>75</v>
      </c>
      <c r="AY230" s="258" t="s">
        <v>158</v>
      </c>
    </row>
    <row r="231" s="14" customFormat="1">
      <c r="A231" s="14"/>
      <c r="B231" s="259"/>
      <c r="C231" s="260"/>
      <c r="D231" s="243" t="s">
        <v>172</v>
      </c>
      <c r="E231" s="261" t="s">
        <v>1</v>
      </c>
      <c r="F231" s="262" t="s">
        <v>186</v>
      </c>
      <c r="G231" s="260"/>
      <c r="H231" s="263">
        <v>664.20000000000005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9" t="s">
        <v>172</v>
      </c>
      <c r="AU231" s="269" t="s">
        <v>84</v>
      </c>
      <c r="AV231" s="14" t="s">
        <v>164</v>
      </c>
      <c r="AW231" s="14" t="s">
        <v>32</v>
      </c>
      <c r="AX231" s="14" t="s">
        <v>82</v>
      </c>
      <c r="AY231" s="269" t="s">
        <v>158</v>
      </c>
    </row>
    <row r="232" s="2" customFormat="1" ht="24.15" customHeight="1">
      <c r="A232" s="39"/>
      <c r="B232" s="40"/>
      <c r="C232" s="270" t="s">
        <v>317</v>
      </c>
      <c r="D232" s="270" t="s">
        <v>265</v>
      </c>
      <c r="E232" s="271" t="s">
        <v>318</v>
      </c>
      <c r="F232" s="272" t="s">
        <v>319</v>
      </c>
      <c r="G232" s="273" t="s">
        <v>163</v>
      </c>
      <c r="H232" s="274">
        <v>786.745</v>
      </c>
      <c r="I232" s="275"/>
      <c r="J232" s="276">
        <f>ROUND(I232*H232,2)</f>
        <v>0</v>
      </c>
      <c r="K232" s="277"/>
      <c r="L232" s="278"/>
      <c r="M232" s="279" t="s">
        <v>1</v>
      </c>
      <c r="N232" s="280" t="s">
        <v>40</v>
      </c>
      <c r="O232" s="92"/>
      <c r="P232" s="239">
        <f>O232*H232</f>
        <v>0</v>
      </c>
      <c r="Q232" s="239">
        <v>0.00029999999999999997</v>
      </c>
      <c r="R232" s="239">
        <f>Q232*H232</f>
        <v>0.23602349999999997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203</v>
      </c>
      <c r="AT232" s="241" t="s">
        <v>265</v>
      </c>
      <c r="AU232" s="241" t="s">
        <v>84</v>
      </c>
      <c r="AY232" s="18" t="s">
        <v>158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82</v>
      </c>
      <c r="BK232" s="242">
        <f>ROUND(I232*H232,2)</f>
        <v>0</v>
      </c>
      <c r="BL232" s="18" t="s">
        <v>164</v>
      </c>
      <c r="BM232" s="241" t="s">
        <v>320</v>
      </c>
    </row>
    <row r="233" s="2" customFormat="1">
      <c r="A233" s="39"/>
      <c r="B233" s="40"/>
      <c r="C233" s="41"/>
      <c r="D233" s="243" t="s">
        <v>166</v>
      </c>
      <c r="E233" s="41"/>
      <c r="F233" s="244" t="s">
        <v>319</v>
      </c>
      <c r="G233" s="41"/>
      <c r="H233" s="41"/>
      <c r="I233" s="245"/>
      <c r="J233" s="41"/>
      <c r="K233" s="41"/>
      <c r="L233" s="45"/>
      <c r="M233" s="246"/>
      <c r="N233" s="247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166</v>
      </c>
      <c r="AU233" s="18" t="s">
        <v>84</v>
      </c>
    </row>
    <row r="234" s="13" customFormat="1">
      <c r="A234" s="13"/>
      <c r="B234" s="248"/>
      <c r="C234" s="249"/>
      <c r="D234" s="243" t="s">
        <v>172</v>
      </c>
      <c r="E234" s="249"/>
      <c r="F234" s="251" t="s">
        <v>321</v>
      </c>
      <c r="G234" s="249"/>
      <c r="H234" s="252">
        <v>786.745</v>
      </c>
      <c r="I234" s="253"/>
      <c r="J234" s="249"/>
      <c r="K234" s="249"/>
      <c r="L234" s="254"/>
      <c r="M234" s="255"/>
      <c r="N234" s="256"/>
      <c r="O234" s="256"/>
      <c r="P234" s="256"/>
      <c r="Q234" s="256"/>
      <c r="R234" s="256"/>
      <c r="S234" s="256"/>
      <c r="T234" s="25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8" t="s">
        <v>172</v>
      </c>
      <c r="AU234" s="258" t="s">
        <v>84</v>
      </c>
      <c r="AV234" s="13" t="s">
        <v>84</v>
      </c>
      <c r="AW234" s="13" t="s">
        <v>4</v>
      </c>
      <c r="AX234" s="13" t="s">
        <v>82</v>
      </c>
      <c r="AY234" s="258" t="s">
        <v>158</v>
      </c>
    </row>
    <row r="235" s="2" customFormat="1" ht="33" customHeight="1">
      <c r="A235" s="39"/>
      <c r="B235" s="40"/>
      <c r="C235" s="229" t="s">
        <v>322</v>
      </c>
      <c r="D235" s="229" t="s">
        <v>160</v>
      </c>
      <c r="E235" s="230" t="s">
        <v>323</v>
      </c>
      <c r="F235" s="231" t="s">
        <v>324</v>
      </c>
      <c r="G235" s="232" t="s">
        <v>238</v>
      </c>
      <c r="H235" s="233">
        <v>2.7679999999999998</v>
      </c>
      <c r="I235" s="234"/>
      <c r="J235" s="235">
        <f>ROUND(I235*H235,2)</f>
        <v>0</v>
      </c>
      <c r="K235" s="236"/>
      <c r="L235" s="45"/>
      <c r="M235" s="237" t="s">
        <v>1</v>
      </c>
      <c r="N235" s="238" t="s">
        <v>40</v>
      </c>
      <c r="O235" s="92"/>
      <c r="P235" s="239">
        <f>O235*H235</f>
        <v>0</v>
      </c>
      <c r="Q235" s="239">
        <v>2.1600000000000001</v>
      </c>
      <c r="R235" s="239">
        <f>Q235*H235</f>
        <v>5.9788800000000002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164</v>
      </c>
      <c r="AT235" s="241" t="s">
        <v>160</v>
      </c>
      <c r="AU235" s="241" t="s">
        <v>84</v>
      </c>
      <c r="AY235" s="18" t="s">
        <v>158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82</v>
      </c>
      <c r="BK235" s="242">
        <f>ROUND(I235*H235,2)</f>
        <v>0</v>
      </c>
      <c r="BL235" s="18" t="s">
        <v>164</v>
      </c>
      <c r="BM235" s="241" t="s">
        <v>325</v>
      </c>
    </row>
    <row r="236" s="2" customFormat="1">
      <c r="A236" s="39"/>
      <c r="B236" s="40"/>
      <c r="C236" s="41"/>
      <c r="D236" s="243" t="s">
        <v>166</v>
      </c>
      <c r="E236" s="41"/>
      <c r="F236" s="244" t="s">
        <v>326</v>
      </c>
      <c r="G236" s="41"/>
      <c r="H236" s="41"/>
      <c r="I236" s="245"/>
      <c r="J236" s="41"/>
      <c r="K236" s="41"/>
      <c r="L236" s="45"/>
      <c r="M236" s="246"/>
      <c r="N236" s="247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166</v>
      </c>
      <c r="AU236" s="18" t="s">
        <v>84</v>
      </c>
    </row>
    <row r="237" s="13" customFormat="1">
      <c r="A237" s="13"/>
      <c r="B237" s="248"/>
      <c r="C237" s="249"/>
      <c r="D237" s="243" t="s">
        <v>172</v>
      </c>
      <c r="E237" s="250" t="s">
        <v>1</v>
      </c>
      <c r="F237" s="251" t="s">
        <v>327</v>
      </c>
      <c r="G237" s="249"/>
      <c r="H237" s="252">
        <v>2.7679999999999998</v>
      </c>
      <c r="I237" s="253"/>
      <c r="J237" s="249"/>
      <c r="K237" s="249"/>
      <c r="L237" s="254"/>
      <c r="M237" s="255"/>
      <c r="N237" s="256"/>
      <c r="O237" s="256"/>
      <c r="P237" s="256"/>
      <c r="Q237" s="256"/>
      <c r="R237" s="256"/>
      <c r="S237" s="256"/>
      <c r="T237" s="25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8" t="s">
        <v>172</v>
      </c>
      <c r="AU237" s="258" t="s">
        <v>84</v>
      </c>
      <c r="AV237" s="13" t="s">
        <v>84</v>
      </c>
      <c r="AW237" s="13" t="s">
        <v>32</v>
      </c>
      <c r="AX237" s="13" t="s">
        <v>82</v>
      </c>
      <c r="AY237" s="258" t="s">
        <v>158</v>
      </c>
    </row>
    <row r="238" s="12" customFormat="1" ht="22.8" customHeight="1">
      <c r="A238" s="12"/>
      <c r="B238" s="213"/>
      <c r="C238" s="214"/>
      <c r="D238" s="215" t="s">
        <v>74</v>
      </c>
      <c r="E238" s="227" t="s">
        <v>174</v>
      </c>
      <c r="F238" s="227" t="s">
        <v>328</v>
      </c>
      <c r="G238" s="214"/>
      <c r="H238" s="214"/>
      <c r="I238" s="217"/>
      <c r="J238" s="228">
        <f>BK238</f>
        <v>0</v>
      </c>
      <c r="K238" s="214"/>
      <c r="L238" s="219"/>
      <c r="M238" s="220"/>
      <c r="N238" s="221"/>
      <c r="O238" s="221"/>
      <c r="P238" s="222">
        <f>SUM(P239:P248)</f>
        <v>0</v>
      </c>
      <c r="Q238" s="221"/>
      <c r="R238" s="222">
        <f>SUM(R239:R248)</f>
        <v>18.300719300000001</v>
      </c>
      <c r="S238" s="221"/>
      <c r="T238" s="223">
        <f>SUM(T239:T248)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4" t="s">
        <v>82</v>
      </c>
      <c r="AT238" s="225" t="s">
        <v>74</v>
      </c>
      <c r="AU238" s="225" t="s">
        <v>82</v>
      </c>
      <c r="AY238" s="224" t="s">
        <v>158</v>
      </c>
      <c r="BK238" s="226">
        <f>SUM(BK239:BK248)</f>
        <v>0</v>
      </c>
    </row>
    <row r="239" s="2" customFormat="1" ht="16.5" customHeight="1">
      <c r="A239" s="39"/>
      <c r="B239" s="40"/>
      <c r="C239" s="229" t="s">
        <v>329</v>
      </c>
      <c r="D239" s="229" t="s">
        <v>160</v>
      </c>
      <c r="E239" s="230" t="s">
        <v>330</v>
      </c>
      <c r="F239" s="231" t="s">
        <v>331</v>
      </c>
      <c r="G239" s="232" t="s">
        <v>238</v>
      </c>
      <c r="H239" s="233">
        <v>1.25</v>
      </c>
      <c r="I239" s="234"/>
      <c r="J239" s="235">
        <f>ROUND(I239*H239,2)</f>
        <v>0</v>
      </c>
      <c r="K239" s="236"/>
      <c r="L239" s="45"/>
      <c r="M239" s="237" t="s">
        <v>1</v>
      </c>
      <c r="N239" s="238" t="s">
        <v>40</v>
      </c>
      <c r="O239" s="92"/>
      <c r="P239" s="239">
        <f>O239*H239</f>
        <v>0</v>
      </c>
      <c r="Q239" s="239">
        <v>0.18293000000000001</v>
      </c>
      <c r="R239" s="239">
        <f>Q239*H239</f>
        <v>0.22866250000000002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164</v>
      </c>
      <c r="AT239" s="241" t="s">
        <v>160</v>
      </c>
      <c r="AU239" s="241" t="s">
        <v>84</v>
      </c>
      <c r="AY239" s="18" t="s">
        <v>158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82</v>
      </c>
      <c r="BK239" s="242">
        <f>ROUND(I239*H239,2)</f>
        <v>0</v>
      </c>
      <c r="BL239" s="18" t="s">
        <v>164</v>
      </c>
      <c r="BM239" s="241" t="s">
        <v>332</v>
      </c>
    </row>
    <row r="240" s="2" customFormat="1">
      <c r="A240" s="39"/>
      <c r="B240" s="40"/>
      <c r="C240" s="41"/>
      <c r="D240" s="243" t="s">
        <v>166</v>
      </c>
      <c r="E240" s="41"/>
      <c r="F240" s="244" t="s">
        <v>333</v>
      </c>
      <c r="G240" s="41"/>
      <c r="H240" s="41"/>
      <c r="I240" s="245"/>
      <c r="J240" s="41"/>
      <c r="K240" s="41"/>
      <c r="L240" s="45"/>
      <c r="M240" s="246"/>
      <c r="N240" s="247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166</v>
      </c>
      <c r="AU240" s="18" t="s">
        <v>84</v>
      </c>
    </row>
    <row r="241" s="13" customFormat="1">
      <c r="A241" s="13"/>
      <c r="B241" s="248"/>
      <c r="C241" s="249"/>
      <c r="D241" s="243" t="s">
        <v>172</v>
      </c>
      <c r="E241" s="250" t="s">
        <v>1</v>
      </c>
      <c r="F241" s="251" t="s">
        <v>334</v>
      </c>
      <c r="G241" s="249"/>
      <c r="H241" s="252">
        <v>1.25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8" t="s">
        <v>172</v>
      </c>
      <c r="AU241" s="258" t="s">
        <v>84</v>
      </c>
      <c r="AV241" s="13" t="s">
        <v>84</v>
      </c>
      <c r="AW241" s="13" t="s">
        <v>32</v>
      </c>
      <c r="AX241" s="13" t="s">
        <v>82</v>
      </c>
      <c r="AY241" s="258" t="s">
        <v>158</v>
      </c>
    </row>
    <row r="242" s="2" customFormat="1" ht="21.75" customHeight="1">
      <c r="A242" s="39"/>
      <c r="B242" s="40"/>
      <c r="C242" s="270" t="s">
        <v>335</v>
      </c>
      <c r="D242" s="270" t="s">
        <v>265</v>
      </c>
      <c r="E242" s="271" t="s">
        <v>336</v>
      </c>
      <c r="F242" s="272" t="s">
        <v>337</v>
      </c>
      <c r="G242" s="273" t="s">
        <v>268</v>
      </c>
      <c r="H242" s="274">
        <v>1.25</v>
      </c>
      <c r="I242" s="275"/>
      <c r="J242" s="276">
        <f>ROUND(I242*H242,2)</f>
        <v>0</v>
      </c>
      <c r="K242" s="277"/>
      <c r="L242" s="278"/>
      <c r="M242" s="279" t="s">
        <v>1</v>
      </c>
      <c r="N242" s="280" t="s">
        <v>40</v>
      </c>
      <c r="O242" s="92"/>
      <c r="P242" s="239">
        <f>O242*H242</f>
        <v>0</v>
      </c>
      <c r="Q242" s="239">
        <v>1</v>
      </c>
      <c r="R242" s="239">
        <f>Q242*H242</f>
        <v>1.25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203</v>
      </c>
      <c r="AT242" s="241" t="s">
        <v>265</v>
      </c>
      <c r="AU242" s="241" t="s">
        <v>84</v>
      </c>
      <c r="AY242" s="18" t="s">
        <v>158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82</v>
      </c>
      <c r="BK242" s="242">
        <f>ROUND(I242*H242,2)</f>
        <v>0</v>
      </c>
      <c r="BL242" s="18" t="s">
        <v>164</v>
      </c>
      <c r="BM242" s="241" t="s">
        <v>338</v>
      </c>
    </row>
    <row r="243" s="2" customFormat="1">
      <c r="A243" s="39"/>
      <c r="B243" s="40"/>
      <c r="C243" s="41"/>
      <c r="D243" s="243" t="s">
        <v>166</v>
      </c>
      <c r="E243" s="41"/>
      <c r="F243" s="244" t="s">
        <v>337</v>
      </c>
      <c r="G243" s="41"/>
      <c r="H243" s="41"/>
      <c r="I243" s="245"/>
      <c r="J243" s="41"/>
      <c r="K243" s="41"/>
      <c r="L243" s="45"/>
      <c r="M243" s="246"/>
      <c r="N243" s="247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166</v>
      </c>
      <c r="AU243" s="18" t="s">
        <v>84</v>
      </c>
    </row>
    <row r="244" s="2" customFormat="1" ht="24.15" customHeight="1">
      <c r="A244" s="39"/>
      <c r="B244" s="40"/>
      <c r="C244" s="229" t="s">
        <v>339</v>
      </c>
      <c r="D244" s="229" t="s">
        <v>160</v>
      </c>
      <c r="E244" s="230" t="s">
        <v>340</v>
      </c>
      <c r="F244" s="231" t="s">
        <v>341</v>
      </c>
      <c r="G244" s="232" t="s">
        <v>238</v>
      </c>
      <c r="H244" s="233">
        <v>7.3300000000000001</v>
      </c>
      <c r="I244" s="234"/>
      <c r="J244" s="235">
        <f>ROUND(I244*H244,2)</f>
        <v>0</v>
      </c>
      <c r="K244" s="236"/>
      <c r="L244" s="45"/>
      <c r="M244" s="237" t="s">
        <v>1</v>
      </c>
      <c r="N244" s="238" t="s">
        <v>40</v>
      </c>
      <c r="O244" s="92"/>
      <c r="P244" s="239">
        <f>O244*H244</f>
        <v>0</v>
      </c>
      <c r="Q244" s="239">
        <v>2.2949600000000001</v>
      </c>
      <c r="R244" s="239">
        <f>Q244*H244</f>
        <v>16.822056800000002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164</v>
      </c>
      <c r="AT244" s="241" t="s">
        <v>160</v>
      </c>
      <c r="AU244" s="241" t="s">
        <v>84</v>
      </c>
      <c r="AY244" s="18" t="s">
        <v>158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82</v>
      </c>
      <c r="BK244" s="242">
        <f>ROUND(I244*H244,2)</f>
        <v>0</v>
      </c>
      <c r="BL244" s="18" t="s">
        <v>164</v>
      </c>
      <c r="BM244" s="241" t="s">
        <v>342</v>
      </c>
    </row>
    <row r="245" s="2" customFormat="1">
      <c r="A245" s="39"/>
      <c r="B245" s="40"/>
      <c r="C245" s="41"/>
      <c r="D245" s="243" t="s">
        <v>166</v>
      </c>
      <c r="E245" s="41"/>
      <c r="F245" s="244" t="s">
        <v>343</v>
      </c>
      <c r="G245" s="41"/>
      <c r="H245" s="41"/>
      <c r="I245" s="245"/>
      <c r="J245" s="41"/>
      <c r="K245" s="41"/>
      <c r="L245" s="45"/>
      <c r="M245" s="246"/>
      <c r="N245" s="247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166</v>
      </c>
      <c r="AU245" s="18" t="s">
        <v>84</v>
      </c>
    </row>
    <row r="246" s="13" customFormat="1">
      <c r="A246" s="13"/>
      <c r="B246" s="248"/>
      <c r="C246" s="249"/>
      <c r="D246" s="243" t="s">
        <v>172</v>
      </c>
      <c r="E246" s="250" t="s">
        <v>1</v>
      </c>
      <c r="F246" s="251" t="s">
        <v>344</v>
      </c>
      <c r="G246" s="249"/>
      <c r="H246" s="252">
        <v>4.2999999999999998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8" t="s">
        <v>172</v>
      </c>
      <c r="AU246" s="258" t="s">
        <v>84</v>
      </c>
      <c r="AV246" s="13" t="s">
        <v>84</v>
      </c>
      <c r="AW246" s="13" t="s">
        <v>32</v>
      </c>
      <c r="AX246" s="13" t="s">
        <v>75</v>
      </c>
      <c r="AY246" s="258" t="s">
        <v>158</v>
      </c>
    </row>
    <row r="247" s="13" customFormat="1">
      <c r="A247" s="13"/>
      <c r="B247" s="248"/>
      <c r="C247" s="249"/>
      <c r="D247" s="243" t="s">
        <v>172</v>
      </c>
      <c r="E247" s="250" t="s">
        <v>1</v>
      </c>
      <c r="F247" s="251" t="s">
        <v>345</v>
      </c>
      <c r="G247" s="249"/>
      <c r="H247" s="252">
        <v>3.0299999999999998</v>
      </c>
      <c r="I247" s="253"/>
      <c r="J247" s="249"/>
      <c r="K247" s="249"/>
      <c r="L247" s="254"/>
      <c r="M247" s="255"/>
      <c r="N247" s="256"/>
      <c r="O247" s="256"/>
      <c r="P247" s="256"/>
      <c r="Q247" s="256"/>
      <c r="R247" s="256"/>
      <c r="S247" s="256"/>
      <c r="T247" s="25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8" t="s">
        <v>172</v>
      </c>
      <c r="AU247" s="258" t="s">
        <v>84</v>
      </c>
      <c r="AV247" s="13" t="s">
        <v>84</v>
      </c>
      <c r="AW247" s="13" t="s">
        <v>32</v>
      </c>
      <c r="AX247" s="13" t="s">
        <v>75</v>
      </c>
      <c r="AY247" s="258" t="s">
        <v>158</v>
      </c>
    </row>
    <row r="248" s="14" customFormat="1">
      <c r="A248" s="14"/>
      <c r="B248" s="259"/>
      <c r="C248" s="260"/>
      <c r="D248" s="243" t="s">
        <v>172</v>
      </c>
      <c r="E248" s="261" t="s">
        <v>1</v>
      </c>
      <c r="F248" s="262" t="s">
        <v>186</v>
      </c>
      <c r="G248" s="260"/>
      <c r="H248" s="263">
        <v>7.3300000000000001</v>
      </c>
      <c r="I248" s="264"/>
      <c r="J248" s="260"/>
      <c r="K248" s="260"/>
      <c r="L248" s="265"/>
      <c r="M248" s="266"/>
      <c r="N248" s="267"/>
      <c r="O248" s="267"/>
      <c r="P248" s="267"/>
      <c r="Q248" s="267"/>
      <c r="R248" s="267"/>
      <c r="S248" s="267"/>
      <c r="T248" s="26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9" t="s">
        <v>172</v>
      </c>
      <c r="AU248" s="269" t="s">
        <v>84</v>
      </c>
      <c r="AV248" s="14" t="s">
        <v>164</v>
      </c>
      <c r="AW248" s="14" t="s">
        <v>32</v>
      </c>
      <c r="AX248" s="14" t="s">
        <v>82</v>
      </c>
      <c r="AY248" s="269" t="s">
        <v>158</v>
      </c>
    </row>
    <row r="249" s="12" customFormat="1" ht="22.8" customHeight="1">
      <c r="A249" s="12"/>
      <c r="B249" s="213"/>
      <c r="C249" s="214"/>
      <c r="D249" s="215" t="s">
        <v>74</v>
      </c>
      <c r="E249" s="227" t="s">
        <v>164</v>
      </c>
      <c r="F249" s="227" t="s">
        <v>346</v>
      </c>
      <c r="G249" s="214"/>
      <c r="H249" s="214"/>
      <c r="I249" s="217"/>
      <c r="J249" s="228">
        <f>BK249</f>
        <v>0</v>
      </c>
      <c r="K249" s="214"/>
      <c r="L249" s="219"/>
      <c r="M249" s="220"/>
      <c r="N249" s="221"/>
      <c r="O249" s="221"/>
      <c r="P249" s="222">
        <f>SUM(P250:P252)</f>
        <v>0</v>
      </c>
      <c r="Q249" s="221"/>
      <c r="R249" s="222">
        <f>SUM(R250:R252)</f>
        <v>3.3591047999999999</v>
      </c>
      <c r="S249" s="221"/>
      <c r="T249" s="223">
        <f>SUM(T250:T252)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4" t="s">
        <v>82</v>
      </c>
      <c r="AT249" s="225" t="s">
        <v>74</v>
      </c>
      <c r="AU249" s="225" t="s">
        <v>82</v>
      </c>
      <c r="AY249" s="224" t="s">
        <v>158</v>
      </c>
      <c r="BK249" s="226">
        <f>SUM(BK250:BK252)</f>
        <v>0</v>
      </c>
    </row>
    <row r="250" s="2" customFormat="1" ht="16.5" customHeight="1">
      <c r="A250" s="39"/>
      <c r="B250" s="40"/>
      <c r="C250" s="229" t="s">
        <v>347</v>
      </c>
      <c r="D250" s="229" t="s">
        <v>160</v>
      </c>
      <c r="E250" s="230" t="s">
        <v>348</v>
      </c>
      <c r="F250" s="231" t="s">
        <v>349</v>
      </c>
      <c r="G250" s="232" t="s">
        <v>238</v>
      </c>
      <c r="H250" s="233">
        <v>1.972</v>
      </c>
      <c r="I250" s="234"/>
      <c r="J250" s="235">
        <f>ROUND(I250*H250,2)</f>
        <v>0</v>
      </c>
      <c r="K250" s="236"/>
      <c r="L250" s="45"/>
      <c r="M250" s="237" t="s">
        <v>1</v>
      </c>
      <c r="N250" s="238" t="s">
        <v>40</v>
      </c>
      <c r="O250" s="92"/>
      <c r="P250" s="239">
        <f>O250*H250</f>
        <v>0</v>
      </c>
      <c r="Q250" s="239">
        <v>1.7034</v>
      </c>
      <c r="R250" s="239">
        <f>Q250*H250</f>
        <v>3.3591047999999999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164</v>
      </c>
      <c r="AT250" s="241" t="s">
        <v>160</v>
      </c>
      <c r="AU250" s="241" t="s">
        <v>84</v>
      </c>
      <c r="AY250" s="18" t="s">
        <v>158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82</v>
      </c>
      <c r="BK250" s="242">
        <f>ROUND(I250*H250,2)</f>
        <v>0</v>
      </c>
      <c r="BL250" s="18" t="s">
        <v>164</v>
      </c>
      <c r="BM250" s="241" t="s">
        <v>350</v>
      </c>
    </row>
    <row r="251" s="2" customFormat="1">
      <c r="A251" s="39"/>
      <c r="B251" s="40"/>
      <c r="C251" s="41"/>
      <c r="D251" s="243" t="s">
        <v>166</v>
      </c>
      <c r="E251" s="41"/>
      <c r="F251" s="244" t="s">
        <v>351</v>
      </c>
      <c r="G251" s="41"/>
      <c r="H251" s="41"/>
      <c r="I251" s="245"/>
      <c r="J251" s="41"/>
      <c r="K251" s="41"/>
      <c r="L251" s="45"/>
      <c r="M251" s="246"/>
      <c r="N251" s="247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166</v>
      </c>
      <c r="AU251" s="18" t="s">
        <v>84</v>
      </c>
    </row>
    <row r="252" s="13" customFormat="1">
      <c r="A252" s="13"/>
      <c r="B252" s="248"/>
      <c r="C252" s="249"/>
      <c r="D252" s="243" t="s">
        <v>172</v>
      </c>
      <c r="E252" s="250" t="s">
        <v>1</v>
      </c>
      <c r="F252" s="251" t="s">
        <v>352</v>
      </c>
      <c r="G252" s="249"/>
      <c r="H252" s="252">
        <v>1.972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8" t="s">
        <v>172</v>
      </c>
      <c r="AU252" s="258" t="s">
        <v>84</v>
      </c>
      <c r="AV252" s="13" t="s">
        <v>84</v>
      </c>
      <c r="AW252" s="13" t="s">
        <v>32</v>
      </c>
      <c r="AX252" s="13" t="s">
        <v>82</v>
      </c>
      <c r="AY252" s="258" t="s">
        <v>158</v>
      </c>
    </row>
    <row r="253" s="12" customFormat="1" ht="22.8" customHeight="1">
      <c r="A253" s="12"/>
      <c r="B253" s="213"/>
      <c r="C253" s="214"/>
      <c r="D253" s="215" t="s">
        <v>74</v>
      </c>
      <c r="E253" s="227" t="s">
        <v>187</v>
      </c>
      <c r="F253" s="227" t="s">
        <v>353</v>
      </c>
      <c r="G253" s="214"/>
      <c r="H253" s="214"/>
      <c r="I253" s="217"/>
      <c r="J253" s="228">
        <f>BK253</f>
        <v>0</v>
      </c>
      <c r="K253" s="214"/>
      <c r="L253" s="219"/>
      <c r="M253" s="220"/>
      <c r="N253" s="221"/>
      <c r="O253" s="221"/>
      <c r="P253" s="222">
        <f>SUM(P254:P311)</f>
        <v>0</v>
      </c>
      <c r="Q253" s="221"/>
      <c r="R253" s="222">
        <f>SUM(R254:R311)</f>
        <v>1655.071064</v>
      </c>
      <c r="S253" s="221"/>
      <c r="T253" s="223">
        <f>SUM(T254:T311)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4" t="s">
        <v>82</v>
      </c>
      <c r="AT253" s="225" t="s">
        <v>74</v>
      </c>
      <c r="AU253" s="225" t="s">
        <v>82</v>
      </c>
      <c r="AY253" s="224" t="s">
        <v>158</v>
      </c>
      <c r="BK253" s="226">
        <f>SUM(BK254:BK311)</f>
        <v>0</v>
      </c>
    </row>
    <row r="254" s="2" customFormat="1" ht="37.8" customHeight="1">
      <c r="A254" s="39"/>
      <c r="B254" s="40"/>
      <c r="C254" s="229" t="s">
        <v>354</v>
      </c>
      <c r="D254" s="229" t="s">
        <v>160</v>
      </c>
      <c r="E254" s="230" t="s">
        <v>355</v>
      </c>
      <c r="F254" s="231" t="s">
        <v>356</v>
      </c>
      <c r="G254" s="232" t="s">
        <v>163</v>
      </c>
      <c r="H254" s="233">
        <v>2060.8000000000002</v>
      </c>
      <c r="I254" s="234"/>
      <c r="J254" s="235">
        <f>ROUND(I254*H254,2)</f>
        <v>0</v>
      </c>
      <c r="K254" s="236"/>
      <c r="L254" s="45"/>
      <c r="M254" s="237" t="s">
        <v>1</v>
      </c>
      <c r="N254" s="238" t="s">
        <v>40</v>
      </c>
      <c r="O254" s="92"/>
      <c r="P254" s="239">
        <f>O254*H254</f>
        <v>0</v>
      </c>
      <c r="Q254" s="239">
        <v>0</v>
      </c>
      <c r="R254" s="239">
        <f>Q254*H254</f>
        <v>0</v>
      </c>
      <c r="S254" s="239">
        <v>0</v>
      </c>
      <c r="T254" s="24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1" t="s">
        <v>164</v>
      </c>
      <c r="AT254" s="241" t="s">
        <v>160</v>
      </c>
      <c r="AU254" s="241" t="s">
        <v>84</v>
      </c>
      <c r="AY254" s="18" t="s">
        <v>158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8" t="s">
        <v>82</v>
      </c>
      <c r="BK254" s="242">
        <f>ROUND(I254*H254,2)</f>
        <v>0</v>
      </c>
      <c r="BL254" s="18" t="s">
        <v>164</v>
      </c>
      <c r="BM254" s="241" t="s">
        <v>357</v>
      </c>
    </row>
    <row r="255" s="2" customFormat="1">
      <c r="A255" s="39"/>
      <c r="B255" s="40"/>
      <c r="C255" s="41"/>
      <c r="D255" s="243" t="s">
        <v>166</v>
      </c>
      <c r="E255" s="41"/>
      <c r="F255" s="244" t="s">
        <v>358</v>
      </c>
      <c r="G255" s="41"/>
      <c r="H255" s="41"/>
      <c r="I255" s="245"/>
      <c r="J255" s="41"/>
      <c r="K255" s="41"/>
      <c r="L255" s="45"/>
      <c r="M255" s="246"/>
      <c r="N255" s="247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166</v>
      </c>
      <c r="AU255" s="18" t="s">
        <v>84</v>
      </c>
    </row>
    <row r="256" s="13" customFormat="1">
      <c r="A256" s="13"/>
      <c r="B256" s="248"/>
      <c r="C256" s="249"/>
      <c r="D256" s="243" t="s">
        <v>172</v>
      </c>
      <c r="E256" s="250" t="s">
        <v>111</v>
      </c>
      <c r="F256" s="251" t="s">
        <v>113</v>
      </c>
      <c r="G256" s="249"/>
      <c r="H256" s="252">
        <v>2060.8000000000002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8" t="s">
        <v>172</v>
      </c>
      <c r="AU256" s="258" t="s">
        <v>84</v>
      </c>
      <c r="AV256" s="13" t="s">
        <v>84</v>
      </c>
      <c r="AW256" s="13" t="s">
        <v>32</v>
      </c>
      <c r="AX256" s="13" t="s">
        <v>82</v>
      </c>
      <c r="AY256" s="258" t="s">
        <v>158</v>
      </c>
    </row>
    <row r="257" s="2" customFormat="1" ht="21.75" customHeight="1">
      <c r="A257" s="39"/>
      <c r="B257" s="40"/>
      <c r="C257" s="270" t="s">
        <v>359</v>
      </c>
      <c r="D257" s="270" t="s">
        <v>265</v>
      </c>
      <c r="E257" s="271" t="s">
        <v>360</v>
      </c>
      <c r="F257" s="272" t="s">
        <v>361</v>
      </c>
      <c r="G257" s="273" t="s">
        <v>268</v>
      </c>
      <c r="H257" s="274">
        <v>15.456</v>
      </c>
      <c r="I257" s="275"/>
      <c r="J257" s="276">
        <f>ROUND(I257*H257,2)</f>
        <v>0</v>
      </c>
      <c r="K257" s="277"/>
      <c r="L257" s="278"/>
      <c r="M257" s="279" t="s">
        <v>1</v>
      </c>
      <c r="N257" s="280" t="s">
        <v>40</v>
      </c>
      <c r="O257" s="92"/>
      <c r="P257" s="239">
        <f>O257*H257</f>
        <v>0</v>
      </c>
      <c r="Q257" s="239">
        <v>1</v>
      </c>
      <c r="R257" s="239">
        <f>Q257*H257</f>
        <v>15.456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203</v>
      </c>
      <c r="AT257" s="241" t="s">
        <v>265</v>
      </c>
      <c r="AU257" s="241" t="s">
        <v>84</v>
      </c>
      <c r="AY257" s="18" t="s">
        <v>158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82</v>
      </c>
      <c r="BK257" s="242">
        <f>ROUND(I257*H257,2)</f>
        <v>0</v>
      </c>
      <c r="BL257" s="18" t="s">
        <v>164</v>
      </c>
      <c r="BM257" s="241" t="s">
        <v>362</v>
      </c>
    </row>
    <row r="258" s="2" customFormat="1">
      <c r="A258" s="39"/>
      <c r="B258" s="40"/>
      <c r="C258" s="41"/>
      <c r="D258" s="243" t="s">
        <v>166</v>
      </c>
      <c r="E258" s="41"/>
      <c r="F258" s="244" t="s">
        <v>363</v>
      </c>
      <c r="G258" s="41"/>
      <c r="H258" s="41"/>
      <c r="I258" s="245"/>
      <c r="J258" s="41"/>
      <c r="K258" s="41"/>
      <c r="L258" s="45"/>
      <c r="M258" s="246"/>
      <c r="N258" s="247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166</v>
      </c>
      <c r="AU258" s="18" t="s">
        <v>84</v>
      </c>
    </row>
    <row r="259" s="13" customFormat="1">
      <c r="A259" s="13"/>
      <c r="B259" s="248"/>
      <c r="C259" s="249"/>
      <c r="D259" s="243" t="s">
        <v>172</v>
      </c>
      <c r="E259" s="250" t="s">
        <v>1</v>
      </c>
      <c r="F259" s="251" t="s">
        <v>364</v>
      </c>
      <c r="G259" s="249"/>
      <c r="H259" s="252">
        <v>15.456</v>
      </c>
      <c r="I259" s="253"/>
      <c r="J259" s="249"/>
      <c r="K259" s="249"/>
      <c r="L259" s="254"/>
      <c r="M259" s="255"/>
      <c r="N259" s="256"/>
      <c r="O259" s="256"/>
      <c r="P259" s="256"/>
      <c r="Q259" s="256"/>
      <c r="R259" s="256"/>
      <c r="S259" s="256"/>
      <c r="T259" s="25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8" t="s">
        <v>172</v>
      </c>
      <c r="AU259" s="258" t="s">
        <v>84</v>
      </c>
      <c r="AV259" s="13" t="s">
        <v>84</v>
      </c>
      <c r="AW259" s="13" t="s">
        <v>32</v>
      </c>
      <c r="AX259" s="13" t="s">
        <v>82</v>
      </c>
      <c r="AY259" s="258" t="s">
        <v>158</v>
      </c>
    </row>
    <row r="260" s="2" customFormat="1" ht="16.5" customHeight="1">
      <c r="A260" s="39"/>
      <c r="B260" s="40"/>
      <c r="C260" s="229" t="s">
        <v>365</v>
      </c>
      <c r="D260" s="229" t="s">
        <v>160</v>
      </c>
      <c r="E260" s="230" t="s">
        <v>366</v>
      </c>
      <c r="F260" s="231" t="s">
        <v>367</v>
      </c>
      <c r="G260" s="232" t="s">
        <v>163</v>
      </c>
      <c r="H260" s="233">
        <v>2059.4000000000001</v>
      </c>
      <c r="I260" s="234"/>
      <c r="J260" s="235">
        <f>ROUND(I260*H260,2)</f>
        <v>0</v>
      </c>
      <c r="K260" s="236"/>
      <c r="L260" s="45"/>
      <c r="M260" s="237" t="s">
        <v>1</v>
      </c>
      <c r="N260" s="238" t="s">
        <v>40</v>
      </c>
      <c r="O260" s="92"/>
      <c r="P260" s="239">
        <f>O260*H260</f>
        <v>0</v>
      </c>
      <c r="Q260" s="239">
        <v>0.091999999999999998</v>
      </c>
      <c r="R260" s="239">
        <f>Q260*H260</f>
        <v>189.4648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164</v>
      </c>
      <c r="AT260" s="241" t="s">
        <v>160</v>
      </c>
      <c r="AU260" s="241" t="s">
        <v>84</v>
      </c>
      <c r="AY260" s="18" t="s">
        <v>158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82</v>
      </c>
      <c r="BK260" s="242">
        <f>ROUND(I260*H260,2)</f>
        <v>0</v>
      </c>
      <c r="BL260" s="18" t="s">
        <v>164</v>
      </c>
      <c r="BM260" s="241" t="s">
        <v>368</v>
      </c>
    </row>
    <row r="261" s="2" customFormat="1">
      <c r="A261" s="39"/>
      <c r="B261" s="40"/>
      <c r="C261" s="41"/>
      <c r="D261" s="243" t="s">
        <v>166</v>
      </c>
      <c r="E261" s="41"/>
      <c r="F261" s="244" t="s">
        <v>369</v>
      </c>
      <c r="G261" s="41"/>
      <c r="H261" s="41"/>
      <c r="I261" s="245"/>
      <c r="J261" s="41"/>
      <c r="K261" s="41"/>
      <c r="L261" s="45"/>
      <c r="M261" s="246"/>
      <c r="N261" s="247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166</v>
      </c>
      <c r="AU261" s="18" t="s">
        <v>84</v>
      </c>
    </row>
    <row r="262" s="13" customFormat="1">
      <c r="A262" s="13"/>
      <c r="B262" s="248"/>
      <c r="C262" s="249"/>
      <c r="D262" s="243" t="s">
        <v>172</v>
      </c>
      <c r="E262" s="250" t="s">
        <v>1</v>
      </c>
      <c r="F262" s="251" t="s">
        <v>370</v>
      </c>
      <c r="G262" s="249"/>
      <c r="H262" s="252">
        <v>2039.3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8" t="s">
        <v>172</v>
      </c>
      <c r="AU262" s="258" t="s">
        <v>84</v>
      </c>
      <c r="AV262" s="13" t="s">
        <v>84</v>
      </c>
      <c r="AW262" s="13" t="s">
        <v>32</v>
      </c>
      <c r="AX262" s="13" t="s">
        <v>75</v>
      </c>
      <c r="AY262" s="258" t="s">
        <v>158</v>
      </c>
    </row>
    <row r="263" s="13" customFormat="1">
      <c r="A263" s="13"/>
      <c r="B263" s="248"/>
      <c r="C263" s="249"/>
      <c r="D263" s="243" t="s">
        <v>172</v>
      </c>
      <c r="E263" s="250" t="s">
        <v>1</v>
      </c>
      <c r="F263" s="251" t="s">
        <v>371</v>
      </c>
      <c r="G263" s="249"/>
      <c r="H263" s="252">
        <v>20.100000000000001</v>
      </c>
      <c r="I263" s="253"/>
      <c r="J263" s="249"/>
      <c r="K263" s="249"/>
      <c r="L263" s="254"/>
      <c r="M263" s="255"/>
      <c r="N263" s="256"/>
      <c r="O263" s="256"/>
      <c r="P263" s="256"/>
      <c r="Q263" s="256"/>
      <c r="R263" s="256"/>
      <c r="S263" s="256"/>
      <c r="T263" s="25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8" t="s">
        <v>172</v>
      </c>
      <c r="AU263" s="258" t="s">
        <v>84</v>
      </c>
      <c r="AV263" s="13" t="s">
        <v>84</v>
      </c>
      <c r="AW263" s="13" t="s">
        <v>32</v>
      </c>
      <c r="AX263" s="13" t="s">
        <v>75</v>
      </c>
      <c r="AY263" s="258" t="s">
        <v>158</v>
      </c>
    </row>
    <row r="264" s="14" customFormat="1">
      <c r="A264" s="14"/>
      <c r="B264" s="259"/>
      <c r="C264" s="260"/>
      <c r="D264" s="243" t="s">
        <v>172</v>
      </c>
      <c r="E264" s="261" t="s">
        <v>1</v>
      </c>
      <c r="F264" s="262" t="s">
        <v>186</v>
      </c>
      <c r="G264" s="260"/>
      <c r="H264" s="263">
        <v>2059.4000000000001</v>
      </c>
      <c r="I264" s="264"/>
      <c r="J264" s="260"/>
      <c r="K264" s="260"/>
      <c r="L264" s="265"/>
      <c r="M264" s="266"/>
      <c r="N264" s="267"/>
      <c r="O264" s="267"/>
      <c r="P264" s="267"/>
      <c r="Q264" s="267"/>
      <c r="R264" s="267"/>
      <c r="S264" s="267"/>
      <c r="T264" s="26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9" t="s">
        <v>172</v>
      </c>
      <c r="AU264" s="269" t="s">
        <v>84</v>
      </c>
      <c r="AV264" s="14" t="s">
        <v>164</v>
      </c>
      <c r="AW264" s="14" t="s">
        <v>32</v>
      </c>
      <c r="AX264" s="14" t="s">
        <v>82</v>
      </c>
      <c r="AY264" s="269" t="s">
        <v>158</v>
      </c>
    </row>
    <row r="265" s="2" customFormat="1" ht="24.15" customHeight="1">
      <c r="A265" s="39"/>
      <c r="B265" s="40"/>
      <c r="C265" s="229" t="s">
        <v>372</v>
      </c>
      <c r="D265" s="229" t="s">
        <v>160</v>
      </c>
      <c r="E265" s="230" t="s">
        <v>373</v>
      </c>
      <c r="F265" s="231" t="s">
        <v>374</v>
      </c>
      <c r="G265" s="232" t="s">
        <v>163</v>
      </c>
      <c r="H265" s="233">
        <v>2162.3699999999999</v>
      </c>
      <c r="I265" s="234"/>
      <c r="J265" s="235">
        <f>ROUND(I265*H265,2)</f>
        <v>0</v>
      </c>
      <c r="K265" s="236"/>
      <c r="L265" s="45"/>
      <c r="M265" s="237" t="s">
        <v>1</v>
      </c>
      <c r="N265" s="238" t="s">
        <v>40</v>
      </c>
      <c r="O265" s="92"/>
      <c r="P265" s="239">
        <f>O265*H265</f>
        <v>0</v>
      </c>
      <c r="Q265" s="239">
        <v>0.46000000000000002</v>
      </c>
      <c r="R265" s="239">
        <f>Q265*H265</f>
        <v>994.6902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164</v>
      </c>
      <c r="AT265" s="241" t="s">
        <v>160</v>
      </c>
      <c r="AU265" s="241" t="s">
        <v>84</v>
      </c>
      <c r="AY265" s="18" t="s">
        <v>158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82</v>
      </c>
      <c r="BK265" s="242">
        <f>ROUND(I265*H265,2)</f>
        <v>0</v>
      </c>
      <c r="BL265" s="18" t="s">
        <v>164</v>
      </c>
      <c r="BM265" s="241" t="s">
        <v>375</v>
      </c>
    </row>
    <row r="266" s="2" customFormat="1">
      <c r="A266" s="39"/>
      <c r="B266" s="40"/>
      <c r="C266" s="41"/>
      <c r="D266" s="243" t="s">
        <v>166</v>
      </c>
      <c r="E266" s="41"/>
      <c r="F266" s="244" t="s">
        <v>376</v>
      </c>
      <c r="G266" s="41"/>
      <c r="H266" s="41"/>
      <c r="I266" s="245"/>
      <c r="J266" s="41"/>
      <c r="K266" s="41"/>
      <c r="L266" s="45"/>
      <c r="M266" s="246"/>
      <c r="N266" s="247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166</v>
      </c>
      <c r="AU266" s="18" t="s">
        <v>84</v>
      </c>
    </row>
    <row r="267" s="13" customFormat="1">
      <c r="A267" s="13"/>
      <c r="B267" s="248"/>
      <c r="C267" s="249"/>
      <c r="D267" s="243" t="s">
        <v>172</v>
      </c>
      <c r="E267" s="250" t="s">
        <v>1</v>
      </c>
      <c r="F267" s="251" t="s">
        <v>377</v>
      </c>
      <c r="G267" s="249"/>
      <c r="H267" s="252">
        <v>2059.4000000000001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8" t="s">
        <v>172</v>
      </c>
      <c r="AU267" s="258" t="s">
        <v>84</v>
      </c>
      <c r="AV267" s="13" t="s">
        <v>84</v>
      </c>
      <c r="AW267" s="13" t="s">
        <v>32</v>
      </c>
      <c r="AX267" s="13" t="s">
        <v>82</v>
      </c>
      <c r="AY267" s="258" t="s">
        <v>158</v>
      </c>
    </row>
    <row r="268" s="13" customFormat="1">
      <c r="A268" s="13"/>
      <c r="B268" s="248"/>
      <c r="C268" s="249"/>
      <c r="D268" s="243" t="s">
        <v>172</v>
      </c>
      <c r="E268" s="249"/>
      <c r="F268" s="251" t="s">
        <v>290</v>
      </c>
      <c r="G268" s="249"/>
      <c r="H268" s="252">
        <v>2162.3699999999999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8" t="s">
        <v>172</v>
      </c>
      <c r="AU268" s="258" t="s">
        <v>84</v>
      </c>
      <c r="AV268" s="13" t="s">
        <v>84</v>
      </c>
      <c r="AW268" s="13" t="s">
        <v>4</v>
      </c>
      <c r="AX268" s="13" t="s">
        <v>82</v>
      </c>
      <c r="AY268" s="258" t="s">
        <v>158</v>
      </c>
    </row>
    <row r="269" s="2" customFormat="1" ht="24.15" customHeight="1">
      <c r="A269" s="39"/>
      <c r="B269" s="40"/>
      <c r="C269" s="229" t="s">
        <v>378</v>
      </c>
      <c r="D269" s="229" t="s">
        <v>160</v>
      </c>
      <c r="E269" s="230" t="s">
        <v>379</v>
      </c>
      <c r="F269" s="231" t="s">
        <v>380</v>
      </c>
      <c r="G269" s="232" t="s">
        <v>163</v>
      </c>
      <c r="H269" s="233">
        <v>13</v>
      </c>
      <c r="I269" s="234"/>
      <c r="J269" s="235">
        <f>ROUND(I269*H269,2)</f>
        <v>0</v>
      </c>
      <c r="K269" s="236"/>
      <c r="L269" s="45"/>
      <c r="M269" s="237" t="s">
        <v>1</v>
      </c>
      <c r="N269" s="238" t="s">
        <v>40</v>
      </c>
      <c r="O269" s="92"/>
      <c r="P269" s="239">
        <f>O269*H269</f>
        <v>0</v>
      </c>
      <c r="Q269" s="239">
        <v>0.38</v>
      </c>
      <c r="R269" s="239">
        <f>Q269*H269</f>
        <v>4.9400000000000004</v>
      </c>
      <c r="S269" s="239">
        <v>0</v>
      </c>
      <c r="T269" s="24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1" t="s">
        <v>164</v>
      </c>
      <c r="AT269" s="241" t="s">
        <v>160</v>
      </c>
      <c r="AU269" s="241" t="s">
        <v>84</v>
      </c>
      <c r="AY269" s="18" t="s">
        <v>158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8" t="s">
        <v>82</v>
      </c>
      <c r="BK269" s="242">
        <f>ROUND(I269*H269,2)</f>
        <v>0</v>
      </c>
      <c r="BL269" s="18" t="s">
        <v>164</v>
      </c>
      <c r="BM269" s="241" t="s">
        <v>381</v>
      </c>
    </row>
    <row r="270" s="2" customFormat="1">
      <c r="A270" s="39"/>
      <c r="B270" s="40"/>
      <c r="C270" s="41"/>
      <c r="D270" s="243" t="s">
        <v>166</v>
      </c>
      <c r="E270" s="41"/>
      <c r="F270" s="244" t="s">
        <v>382</v>
      </c>
      <c r="G270" s="41"/>
      <c r="H270" s="41"/>
      <c r="I270" s="245"/>
      <c r="J270" s="41"/>
      <c r="K270" s="41"/>
      <c r="L270" s="45"/>
      <c r="M270" s="246"/>
      <c r="N270" s="247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166</v>
      </c>
      <c r="AU270" s="18" t="s">
        <v>84</v>
      </c>
    </row>
    <row r="271" s="13" customFormat="1">
      <c r="A271" s="13"/>
      <c r="B271" s="248"/>
      <c r="C271" s="249"/>
      <c r="D271" s="243" t="s">
        <v>172</v>
      </c>
      <c r="E271" s="250" t="s">
        <v>1</v>
      </c>
      <c r="F271" s="251" t="s">
        <v>184</v>
      </c>
      <c r="G271" s="249"/>
      <c r="H271" s="252">
        <v>5</v>
      </c>
      <c r="I271" s="253"/>
      <c r="J271" s="249"/>
      <c r="K271" s="249"/>
      <c r="L271" s="254"/>
      <c r="M271" s="255"/>
      <c r="N271" s="256"/>
      <c r="O271" s="256"/>
      <c r="P271" s="256"/>
      <c r="Q271" s="256"/>
      <c r="R271" s="256"/>
      <c r="S271" s="256"/>
      <c r="T271" s="25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8" t="s">
        <v>172</v>
      </c>
      <c r="AU271" s="258" t="s">
        <v>84</v>
      </c>
      <c r="AV271" s="13" t="s">
        <v>84</v>
      </c>
      <c r="AW271" s="13" t="s">
        <v>32</v>
      </c>
      <c r="AX271" s="13" t="s">
        <v>75</v>
      </c>
      <c r="AY271" s="258" t="s">
        <v>158</v>
      </c>
    </row>
    <row r="272" s="13" customFormat="1">
      <c r="A272" s="13"/>
      <c r="B272" s="248"/>
      <c r="C272" s="249"/>
      <c r="D272" s="243" t="s">
        <v>172</v>
      </c>
      <c r="E272" s="250" t="s">
        <v>1</v>
      </c>
      <c r="F272" s="251" t="s">
        <v>185</v>
      </c>
      <c r="G272" s="249"/>
      <c r="H272" s="252">
        <v>8</v>
      </c>
      <c r="I272" s="253"/>
      <c r="J272" s="249"/>
      <c r="K272" s="249"/>
      <c r="L272" s="254"/>
      <c r="M272" s="255"/>
      <c r="N272" s="256"/>
      <c r="O272" s="256"/>
      <c r="P272" s="256"/>
      <c r="Q272" s="256"/>
      <c r="R272" s="256"/>
      <c r="S272" s="256"/>
      <c r="T272" s="25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8" t="s">
        <v>172</v>
      </c>
      <c r="AU272" s="258" t="s">
        <v>84</v>
      </c>
      <c r="AV272" s="13" t="s">
        <v>84</v>
      </c>
      <c r="AW272" s="13" t="s">
        <v>32</v>
      </c>
      <c r="AX272" s="13" t="s">
        <v>75</v>
      </c>
      <c r="AY272" s="258" t="s">
        <v>158</v>
      </c>
    </row>
    <row r="273" s="14" customFormat="1">
      <c r="A273" s="14"/>
      <c r="B273" s="259"/>
      <c r="C273" s="260"/>
      <c r="D273" s="243" t="s">
        <v>172</v>
      </c>
      <c r="E273" s="261" t="s">
        <v>1</v>
      </c>
      <c r="F273" s="262" t="s">
        <v>186</v>
      </c>
      <c r="G273" s="260"/>
      <c r="H273" s="263">
        <v>13</v>
      </c>
      <c r="I273" s="264"/>
      <c r="J273" s="260"/>
      <c r="K273" s="260"/>
      <c r="L273" s="265"/>
      <c r="M273" s="266"/>
      <c r="N273" s="267"/>
      <c r="O273" s="267"/>
      <c r="P273" s="267"/>
      <c r="Q273" s="267"/>
      <c r="R273" s="267"/>
      <c r="S273" s="267"/>
      <c r="T273" s="26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9" t="s">
        <v>172</v>
      </c>
      <c r="AU273" s="269" t="s">
        <v>84</v>
      </c>
      <c r="AV273" s="14" t="s">
        <v>164</v>
      </c>
      <c r="AW273" s="14" t="s">
        <v>32</v>
      </c>
      <c r="AX273" s="14" t="s">
        <v>82</v>
      </c>
      <c r="AY273" s="269" t="s">
        <v>158</v>
      </c>
    </row>
    <row r="274" s="2" customFormat="1" ht="24.15" customHeight="1">
      <c r="A274" s="39"/>
      <c r="B274" s="40"/>
      <c r="C274" s="229" t="s">
        <v>383</v>
      </c>
      <c r="D274" s="229" t="s">
        <v>160</v>
      </c>
      <c r="E274" s="230" t="s">
        <v>384</v>
      </c>
      <c r="F274" s="231" t="s">
        <v>385</v>
      </c>
      <c r="G274" s="232" t="s">
        <v>163</v>
      </c>
      <c r="H274" s="233">
        <v>13</v>
      </c>
      <c r="I274" s="234"/>
      <c r="J274" s="235">
        <f>ROUND(I274*H274,2)</f>
        <v>0</v>
      </c>
      <c r="K274" s="236"/>
      <c r="L274" s="45"/>
      <c r="M274" s="237" t="s">
        <v>1</v>
      </c>
      <c r="N274" s="238" t="s">
        <v>40</v>
      </c>
      <c r="O274" s="92"/>
      <c r="P274" s="239">
        <f>O274*H274</f>
        <v>0</v>
      </c>
      <c r="Q274" s="239">
        <v>0.26375999999999999</v>
      </c>
      <c r="R274" s="239">
        <f>Q274*H274</f>
        <v>3.4288799999999999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164</v>
      </c>
      <c r="AT274" s="241" t="s">
        <v>160</v>
      </c>
      <c r="AU274" s="241" t="s">
        <v>84</v>
      </c>
      <c r="AY274" s="18" t="s">
        <v>158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82</v>
      </c>
      <c r="BK274" s="242">
        <f>ROUND(I274*H274,2)</f>
        <v>0</v>
      </c>
      <c r="BL274" s="18" t="s">
        <v>164</v>
      </c>
      <c r="BM274" s="241" t="s">
        <v>386</v>
      </c>
    </row>
    <row r="275" s="2" customFormat="1">
      <c r="A275" s="39"/>
      <c r="B275" s="40"/>
      <c r="C275" s="41"/>
      <c r="D275" s="243" t="s">
        <v>166</v>
      </c>
      <c r="E275" s="41"/>
      <c r="F275" s="244" t="s">
        <v>387</v>
      </c>
      <c r="G275" s="41"/>
      <c r="H275" s="41"/>
      <c r="I275" s="245"/>
      <c r="J275" s="41"/>
      <c r="K275" s="41"/>
      <c r="L275" s="45"/>
      <c r="M275" s="246"/>
      <c r="N275" s="247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166</v>
      </c>
      <c r="AU275" s="18" t="s">
        <v>84</v>
      </c>
    </row>
    <row r="276" s="13" customFormat="1">
      <c r="A276" s="13"/>
      <c r="B276" s="248"/>
      <c r="C276" s="249"/>
      <c r="D276" s="243" t="s">
        <v>172</v>
      </c>
      <c r="E276" s="250" t="s">
        <v>1</v>
      </c>
      <c r="F276" s="251" t="s">
        <v>184</v>
      </c>
      <c r="G276" s="249"/>
      <c r="H276" s="252">
        <v>5</v>
      </c>
      <c r="I276" s="253"/>
      <c r="J276" s="249"/>
      <c r="K276" s="249"/>
      <c r="L276" s="254"/>
      <c r="M276" s="255"/>
      <c r="N276" s="256"/>
      <c r="O276" s="256"/>
      <c r="P276" s="256"/>
      <c r="Q276" s="256"/>
      <c r="R276" s="256"/>
      <c r="S276" s="256"/>
      <c r="T276" s="25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8" t="s">
        <v>172</v>
      </c>
      <c r="AU276" s="258" t="s">
        <v>84</v>
      </c>
      <c r="AV276" s="13" t="s">
        <v>84</v>
      </c>
      <c r="AW276" s="13" t="s">
        <v>32</v>
      </c>
      <c r="AX276" s="13" t="s">
        <v>75</v>
      </c>
      <c r="AY276" s="258" t="s">
        <v>158</v>
      </c>
    </row>
    <row r="277" s="13" customFormat="1">
      <c r="A277" s="13"/>
      <c r="B277" s="248"/>
      <c r="C277" s="249"/>
      <c r="D277" s="243" t="s">
        <v>172</v>
      </c>
      <c r="E277" s="250" t="s">
        <v>1</v>
      </c>
      <c r="F277" s="251" t="s">
        <v>185</v>
      </c>
      <c r="G277" s="249"/>
      <c r="H277" s="252">
        <v>8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8" t="s">
        <v>172</v>
      </c>
      <c r="AU277" s="258" t="s">
        <v>84</v>
      </c>
      <c r="AV277" s="13" t="s">
        <v>84</v>
      </c>
      <c r="AW277" s="13" t="s">
        <v>32</v>
      </c>
      <c r="AX277" s="13" t="s">
        <v>75</v>
      </c>
      <c r="AY277" s="258" t="s">
        <v>158</v>
      </c>
    </row>
    <row r="278" s="14" customFormat="1">
      <c r="A278" s="14"/>
      <c r="B278" s="259"/>
      <c r="C278" s="260"/>
      <c r="D278" s="243" t="s">
        <v>172</v>
      </c>
      <c r="E278" s="261" t="s">
        <v>1</v>
      </c>
      <c r="F278" s="262" t="s">
        <v>186</v>
      </c>
      <c r="G278" s="260"/>
      <c r="H278" s="263">
        <v>13</v>
      </c>
      <c r="I278" s="264"/>
      <c r="J278" s="260"/>
      <c r="K278" s="260"/>
      <c r="L278" s="265"/>
      <c r="M278" s="266"/>
      <c r="N278" s="267"/>
      <c r="O278" s="267"/>
      <c r="P278" s="267"/>
      <c r="Q278" s="267"/>
      <c r="R278" s="267"/>
      <c r="S278" s="267"/>
      <c r="T278" s="26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9" t="s">
        <v>172</v>
      </c>
      <c r="AU278" s="269" t="s">
        <v>84</v>
      </c>
      <c r="AV278" s="14" t="s">
        <v>164</v>
      </c>
      <c r="AW278" s="14" t="s">
        <v>32</v>
      </c>
      <c r="AX278" s="14" t="s">
        <v>82</v>
      </c>
      <c r="AY278" s="269" t="s">
        <v>158</v>
      </c>
    </row>
    <row r="279" s="2" customFormat="1" ht="24.15" customHeight="1">
      <c r="A279" s="39"/>
      <c r="B279" s="40"/>
      <c r="C279" s="229" t="s">
        <v>388</v>
      </c>
      <c r="D279" s="229" t="s">
        <v>160</v>
      </c>
      <c r="E279" s="230" t="s">
        <v>389</v>
      </c>
      <c r="F279" s="231" t="s">
        <v>390</v>
      </c>
      <c r="G279" s="232" t="s">
        <v>163</v>
      </c>
      <c r="H279" s="233">
        <v>25.300000000000001</v>
      </c>
      <c r="I279" s="234"/>
      <c r="J279" s="235">
        <f>ROUND(I279*H279,2)</f>
        <v>0</v>
      </c>
      <c r="K279" s="236"/>
      <c r="L279" s="45"/>
      <c r="M279" s="237" t="s">
        <v>1</v>
      </c>
      <c r="N279" s="238" t="s">
        <v>40</v>
      </c>
      <c r="O279" s="92"/>
      <c r="P279" s="239">
        <f>O279*H279</f>
        <v>0</v>
      </c>
      <c r="Q279" s="239">
        <v>0.089219999999999994</v>
      </c>
      <c r="R279" s="239">
        <f>Q279*H279</f>
        <v>2.257266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164</v>
      </c>
      <c r="AT279" s="241" t="s">
        <v>160</v>
      </c>
      <c r="AU279" s="241" t="s">
        <v>84</v>
      </c>
      <c r="AY279" s="18" t="s">
        <v>158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82</v>
      </c>
      <c r="BK279" s="242">
        <f>ROUND(I279*H279,2)</f>
        <v>0</v>
      </c>
      <c r="BL279" s="18" t="s">
        <v>164</v>
      </c>
      <c r="BM279" s="241" t="s">
        <v>391</v>
      </c>
    </row>
    <row r="280" s="2" customFormat="1">
      <c r="A280" s="39"/>
      <c r="B280" s="40"/>
      <c r="C280" s="41"/>
      <c r="D280" s="243" t="s">
        <v>166</v>
      </c>
      <c r="E280" s="41"/>
      <c r="F280" s="244" t="s">
        <v>392</v>
      </c>
      <c r="G280" s="41"/>
      <c r="H280" s="41"/>
      <c r="I280" s="245"/>
      <c r="J280" s="41"/>
      <c r="K280" s="41"/>
      <c r="L280" s="45"/>
      <c r="M280" s="246"/>
      <c r="N280" s="247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166</v>
      </c>
      <c r="AU280" s="18" t="s">
        <v>84</v>
      </c>
    </row>
    <row r="281" s="13" customFormat="1">
      <c r="A281" s="13"/>
      <c r="B281" s="248"/>
      <c r="C281" s="249"/>
      <c r="D281" s="243" t="s">
        <v>172</v>
      </c>
      <c r="E281" s="250" t="s">
        <v>1</v>
      </c>
      <c r="F281" s="251" t="s">
        <v>393</v>
      </c>
      <c r="G281" s="249"/>
      <c r="H281" s="252">
        <v>25.300000000000001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8" t="s">
        <v>172</v>
      </c>
      <c r="AU281" s="258" t="s">
        <v>84</v>
      </c>
      <c r="AV281" s="13" t="s">
        <v>84</v>
      </c>
      <c r="AW281" s="13" t="s">
        <v>32</v>
      </c>
      <c r="AX281" s="13" t="s">
        <v>82</v>
      </c>
      <c r="AY281" s="258" t="s">
        <v>158</v>
      </c>
    </row>
    <row r="282" s="2" customFormat="1" ht="24.15" customHeight="1">
      <c r="A282" s="39"/>
      <c r="B282" s="40"/>
      <c r="C282" s="229" t="s">
        <v>394</v>
      </c>
      <c r="D282" s="229" t="s">
        <v>160</v>
      </c>
      <c r="E282" s="230" t="s">
        <v>395</v>
      </c>
      <c r="F282" s="231" t="s">
        <v>396</v>
      </c>
      <c r="G282" s="232" t="s">
        <v>163</v>
      </c>
      <c r="H282" s="233">
        <v>2047.4000000000001</v>
      </c>
      <c r="I282" s="234"/>
      <c r="J282" s="235">
        <f>ROUND(I282*H282,2)</f>
        <v>0</v>
      </c>
      <c r="K282" s="236"/>
      <c r="L282" s="45"/>
      <c r="M282" s="237" t="s">
        <v>1</v>
      </c>
      <c r="N282" s="238" t="s">
        <v>40</v>
      </c>
      <c r="O282" s="92"/>
      <c r="P282" s="239">
        <f>O282*H282</f>
        <v>0</v>
      </c>
      <c r="Q282" s="239">
        <v>0.089219999999999994</v>
      </c>
      <c r="R282" s="239">
        <f>Q282*H282</f>
        <v>182.669028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164</v>
      </c>
      <c r="AT282" s="241" t="s">
        <v>160</v>
      </c>
      <c r="AU282" s="241" t="s">
        <v>84</v>
      </c>
      <c r="AY282" s="18" t="s">
        <v>158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82</v>
      </c>
      <c r="BK282" s="242">
        <f>ROUND(I282*H282,2)</f>
        <v>0</v>
      </c>
      <c r="BL282" s="18" t="s">
        <v>164</v>
      </c>
      <c r="BM282" s="241" t="s">
        <v>397</v>
      </c>
    </row>
    <row r="283" s="2" customFormat="1">
      <c r="A283" s="39"/>
      <c r="B283" s="40"/>
      <c r="C283" s="41"/>
      <c r="D283" s="243" t="s">
        <v>166</v>
      </c>
      <c r="E283" s="41"/>
      <c r="F283" s="244" t="s">
        <v>398</v>
      </c>
      <c r="G283" s="41"/>
      <c r="H283" s="41"/>
      <c r="I283" s="245"/>
      <c r="J283" s="41"/>
      <c r="K283" s="41"/>
      <c r="L283" s="45"/>
      <c r="M283" s="246"/>
      <c r="N283" s="247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166</v>
      </c>
      <c r="AU283" s="18" t="s">
        <v>84</v>
      </c>
    </row>
    <row r="284" s="2" customFormat="1" ht="24.15" customHeight="1">
      <c r="A284" s="39"/>
      <c r="B284" s="40"/>
      <c r="C284" s="270" t="s">
        <v>399</v>
      </c>
      <c r="D284" s="270" t="s">
        <v>265</v>
      </c>
      <c r="E284" s="271" t="s">
        <v>400</v>
      </c>
      <c r="F284" s="272" t="s">
        <v>401</v>
      </c>
      <c r="G284" s="273" t="s">
        <v>163</v>
      </c>
      <c r="H284" s="274">
        <v>5.9740000000000002</v>
      </c>
      <c r="I284" s="275"/>
      <c r="J284" s="276">
        <f>ROUND(I284*H284,2)</f>
        <v>0</v>
      </c>
      <c r="K284" s="277"/>
      <c r="L284" s="278"/>
      <c r="M284" s="279" t="s">
        <v>1</v>
      </c>
      <c r="N284" s="280" t="s">
        <v>40</v>
      </c>
      <c r="O284" s="92"/>
      <c r="P284" s="239">
        <f>O284*H284</f>
        <v>0</v>
      </c>
      <c r="Q284" s="239">
        <v>0.13100000000000001</v>
      </c>
      <c r="R284" s="239">
        <f>Q284*H284</f>
        <v>0.78259400000000001</v>
      </c>
      <c r="S284" s="239">
        <v>0</v>
      </c>
      <c r="T284" s="24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203</v>
      </c>
      <c r="AT284" s="241" t="s">
        <v>265</v>
      </c>
      <c r="AU284" s="241" t="s">
        <v>84</v>
      </c>
      <c r="AY284" s="18" t="s">
        <v>158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82</v>
      </c>
      <c r="BK284" s="242">
        <f>ROUND(I284*H284,2)</f>
        <v>0</v>
      </c>
      <c r="BL284" s="18" t="s">
        <v>164</v>
      </c>
      <c r="BM284" s="241" t="s">
        <v>402</v>
      </c>
    </row>
    <row r="285" s="2" customFormat="1">
      <c r="A285" s="39"/>
      <c r="B285" s="40"/>
      <c r="C285" s="41"/>
      <c r="D285" s="243" t="s">
        <v>166</v>
      </c>
      <c r="E285" s="41"/>
      <c r="F285" s="244" t="s">
        <v>401</v>
      </c>
      <c r="G285" s="41"/>
      <c r="H285" s="41"/>
      <c r="I285" s="245"/>
      <c r="J285" s="41"/>
      <c r="K285" s="41"/>
      <c r="L285" s="45"/>
      <c r="M285" s="246"/>
      <c r="N285" s="247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166</v>
      </c>
      <c r="AU285" s="18" t="s">
        <v>84</v>
      </c>
    </row>
    <row r="286" s="13" customFormat="1">
      <c r="A286" s="13"/>
      <c r="B286" s="248"/>
      <c r="C286" s="249"/>
      <c r="D286" s="243" t="s">
        <v>172</v>
      </c>
      <c r="E286" s="250" t="s">
        <v>1</v>
      </c>
      <c r="F286" s="251" t="s">
        <v>403</v>
      </c>
      <c r="G286" s="249"/>
      <c r="H286" s="252">
        <v>4.2999999999999998</v>
      </c>
      <c r="I286" s="253"/>
      <c r="J286" s="249"/>
      <c r="K286" s="249"/>
      <c r="L286" s="254"/>
      <c r="M286" s="255"/>
      <c r="N286" s="256"/>
      <c r="O286" s="256"/>
      <c r="P286" s="256"/>
      <c r="Q286" s="256"/>
      <c r="R286" s="256"/>
      <c r="S286" s="256"/>
      <c r="T286" s="25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8" t="s">
        <v>172</v>
      </c>
      <c r="AU286" s="258" t="s">
        <v>84</v>
      </c>
      <c r="AV286" s="13" t="s">
        <v>84</v>
      </c>
      <c r="AW286" s="13" t="s">
        <v>32</v>
      </c>
      <c r="AX286" s="13" t="s">
        <v>75</v>
      </c>
      <c r="AY286" s="258" t="s">
        <v>158</v>
      </c>
    </row>
    <row r="287" s="13" customFormat="1">
      <c r="A287" s="13"/>
      <c r="B287" s="248"/>
      <c r="C287" s="249"/>
      <c r="D287" s="243" t="s">
        <v>172</v>
      </c>
      <c r="E287" s="250" t="s">
        <v>1</v>
      </c>
      <c r="F287" s="251" t="s">
        <v>404</v>
      </c>
      <c r="G287" s="249"/>
      <c r="H287" s="252">
        <v>1.5</v>
      </c>
      <c r="I287" s="253"/>
      <c r="J287" s="249"/>
      <c r="K287" s="249"/>
      <c r="L287" s="254"/>
      <c r="M287" s="255"/>
      <c r="N287" s="256"/>
      <c r="O287" s="256"/>
      <c r="P287" s="256"/>
      <c r="Q287" s="256"/>
      <c r="R287" s="256"/>
      <c r="S287" s="256"/>
      <c r="T287" s="25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8" t="s">
        <v>172</v>
      </c>
      <c r="AU287" s="258" t="s">
        <v>84</v>
      </c>
      <c r="AV287" s="13" t="s">
        <v>84</v>
      </c>
      <c r="AW287" s="13" t="s">
        <v>32</v>
      </c>
      <c r="AX287" s="13" t="s">
        <v>75</v>
      </c>
      <c r="AY287" s="258" t="s">
        <v>158</v>
      </c>
    </row>
    <row r="288" s="14" customFormat="1">
      <c r="A288" s="14"/>
      <c r="B288" s="259"/>
      <c r="C288" s="260"/>
      <c r="D288" s="243" t="s">
        <v>172</v>
      </c>
      <c r="E288" s="261" t="s">
        <v>1</v>
      </c>
      <c r="F288" s="262" t="s">
        <v>186</v>
      </c>
      <c r="G288" s="260"/>
      <c r="H288" s="263">
        <v>5.7999999999999998</v>
      </c>
      <c r="I288" s="264"/>
      <c r="J288" s="260"/>
      <c r="K288" s="260"/>
      <c r="L288" s="265"/>
      <c r="M288" s="266"/>
      <c r="N288" s="267"/>
      <c r="O288" s="267"/>
      <c r="P288" s="267"/>
      <c r="Q288" s="267"/>
      <c r="R288" s="267"/>
      <c r="S288" s="267"/>
      <c r="T288" s="26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9" t="s">
        <v>172</v>
      </c>
      <c r="AU288" s="269" t="s">
        <v>84</v>
      </c>
      <c r="AV288" s="14" t="s">
        <v>164</v>
      </c>
      <c r="AW288" s="14" t="s">
        <v>32</v>
      </c>
      <c r="AX288" s="14" t="s">
        <v>82</v>
      </c>
      <c r="AY288" s="269" t="s">
        <v>158</v>
      </c>
    </row>
    <row r="289" s="13" customFormat="1">
      <c r="A289" s="13"/>
      <c r="B289" s="248"/>
      <c r="C289" s="249"/>
      <c r="D289" s="243" t="s">
        <v>172</v>
      </c>
      <c r="E289" s="249"/>
      <c r="F289" s="251" t="s">
        <v>405</v>
      </c>
      <c r="G289" s="249"/>
      <c r="H289" s="252">
        <v>5.9740000000000002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8" t="s">
        <v>172</v>
      </c>
      <c r="AU289" s="258" t="s">
        <v>84</v>
      </c>
      <c r="AV289" s="13" t="s">
        <v>84</v>
      </c>
      <c r="AW289" s="13" t="s">
        <v>4</v>
      </c>
      <c r="AX289" s="13" t="s">
        <v>82</v>
      </c>
      <c r="AY289" s="258" t="s">
        <v>158</v>
      </c>
    </row>
    <row r="290" s="2" customFormat="1" ht="24.15" customHeight="1">
      <c r="A290" s="39"/>
      <c r="B290" s="40"/>
      <c r="C290" s="270" t="s">
        <v>406</v>
      </c>
      <c r="D290" s="270" t="s">
        <v>265</v>
      </c>
      <c r="E290" s="271" t="s">
        <v>407</v>
      </c>
      <c r="F290" s="272" t="s">
        <v>408</v>
      </c>
      <c r="G290" s="273" t="s">
        <v>163</v>
      </c>
      <c r="H290" s="274">
        <v>2062.0160000000001</v>
      </c>
      <c r="I290" s="275"/>
      <c r="J290" s="276">
        <f>ROUND(I290*H290,2)</f>
        <v>0</v>
      </c>
      <c r="K290" s="277"/>
      <c r="L290" s="278"/>
      <c r="M290" s="279" t="s">
        <v>1</v>
      </c>
      <c r="N290" s="280" t="s">
        <v>40</v>
      </c>
      <c r="O290" s="92"/>
      <c r="P290" s="239">
        <f>O290*H290</f>
        <v>0</v>
      </c>
      <c r="Q290" s="239">
        <v>0.125</v>
      </c>
      <c r="R290" s="239">
        <f>Q290*H290</f>
        <v>257.75200000000001</v>
      </c>
      <c r="S290" s="239">
        <v>0</v>
      </c>
      <c r="T290" s="24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1" t="s">
        <v>203</v>
      </c>
      <c r="AT290" s="241" t="s">
        <v>265</v>
      </c>
      <c r="AU290" s="241" t="s">
        <v>84</v>
      </c>
      <c r="AY290" s="18" t="s">
        <v>158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8" t="s">
        <v>82</v>
      </c>
      <c r="BK290" s="242">
        <f>ROUND(I290*H290,2)</f>
        <v>0</v>
      </c>
      <c r="BL290" s="18" t="s">
        <v>164</v>
      </c>
      <c r="BM290" s="241" t="s">
        <v>409</v>
      </c>
    </row>
    <row r="291" s="2" customFormat="1">
      <c r="A291" s="39"/>
      <c r="B291" s="40"/>
      <c r="C291" s="41"/>
      <c r="D291" s="243" t="s">
        <v>166</v>
      </c>
      <c r="E291" s="41"/>
      <c r="F291" s="244" t="s">
        <v>408</v>
      </c>
      <c r="G291" s="41"/>
      <c r="H291" s="41"/>
      <c r="I291" s="245"/>
      <c r="J291" s="41"/>
      <c r="K291" s="41"/>
      <c r="L291" s="45"/>
      <c r="M291" s="246"/>
      <c r="N291" s="247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166</v>
      </c>
      <c r="AU291" s="18" t="s">
        <v>84</v>
      </c>
    </row>
    <row r="292" s="13" customFormat="1">
      <c r="A292" s="13"/>
      <c r="B292" s="248"/>
      <c r="C292" s="249"/>
      <c r="D292" s="243" t="s">
        <v>172</v>
      </c>
      <c r="E292" s="250" t="s">
        <v>1</v>
      </c>
      <c r="F292" s="251" t="s">
        <v>410</v>
      </c>
      <c r="G292" s="249"/>
      <c r="H292" s="252">
        <v>2023</v>
      </c>
      <c r="I292" s="253"/>
      <c r="J292" s="249"/>
      <c r="K292" s="249"/>
      <c r="L292" s="254"/>
      <c r="M292" s="255"/>
      <c r="N292" s="256"/>
      <c r="O292" s="256"/>
      <c r="P292" s="256"/>
      <c r="Q292" s="256"/>
      <c r="R292" s="256"/>
      <c r="S292" s="256"/>
      <c r="T292" s="25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8" t="s">
        <v>172</v>
      </c>
      <c r="AU292" s="258" t="s">
        <v>84</v>
      </c>
      <c r="AV292" s="13" t="s">
        <v>84</v>
      </c>
      <c r="AW292" s="13" t="s">
        <v>32</v>
      </c>
      <c r="AX292" s="13" t="s">
        <v>75</v>
      </c>
      <c r="AY292" s="258" t="s">
        <v>158</v>
      </c>
    </row>
    <row r="293" s="13" customFormat="1">
      <c r="A293" s="13"/>
      <c r="B293" s="248"/>
      <c r="C293" s="249"/>
      <c r="D293" s="243" t="s">
        <v>172</v>
      </c>
      <c r="E293" s="250" t="s">
        <v>1</v>
      </c>
      <c r="F293" s="251" t="s">
        <v>411</v>
      </c>
      <c r="G293" s="249"/>
      <c r="H293" s="252">
        <v>18.600000000000001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8" t="s">
        <v>172</v>
      </c>
      <c r="AU293" s="258" t="s">
        <v>84</v>
      </c>
      <c r="AV293" s="13" t="s">
        <v>84</v>
      </c>
      <c r="AW293" s="13" t="s">
        <v>32</v>
      </c>
      <c r="AX293" s="13" t="s">
        <v>75</v>
      </c>
      <c r="AY293" s="258" t="s">
        <v>158</v>
      </c>
    </row>
    <row r="294" s="14" customFormat="1">
      <c r="A294" s="14"/>
      <c r="B294" s="259"/>
      <c r="C294" s="260"/>
      <c r="D294" s="243" t="s">
        <v>172</v>
      </c>
      <c r="E294" s="261" t="s">
        <v>1</v>
      </c>
      <c r="F294" s="262" t="s">
        <v>186</v>
      </c>
      <c r="G294" s="260"/>
      <c r="H294" s="263">
        <v>2041.5999999999999</v>
      </c>
      <c r="I294" s="264"/>
      <c r="J294" s="260"/>
      <c r="K294" s="260"/>
      <c r="L294" s="265"/>
      <c r="M294" s="266"/>
      <c r="N294" s="267"/>
      <c r="O294" s="267"/>
      <c r="P294" s="267"/>
      <c r="Q294" s="267"/>
      <c r="R294" s="267"/>
      <c r="S294" s="267"/>
      <c r="T294" s="26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9" t="s">
        <v>172</v>
      </c>
      <c r="AU294" s="269" t="s">
        <v>84</v>
      </c>
      <c r="AV294" s="14" t="s">
        <v>164</v>
      </c>
      <c r="AW294" s="14" t="s">
        <v>32</v>
      </c>
      <c r="AX294" s="14" t="s">
        <v>82</v>
      </c>
      <c r="AY294" s="269" t="s">
        <v>158</v>
      </c>
    </row>
    <row r="295" s="13" customFormat="1">
      <c r="A295" s="13"/>
      <c r="B295" s="248"/>
      <c r="C295" s="249"/>
      <c r="D295" s="243" t="s">
        <v>172</v>
      </c>
      <c r="E295" s="249"/>
      <c r="F295" s="251" t="s">
        <v>412</v>
      </c>
      <c r="G295" s="249"/>
      <c r="H295" s="252">
        <v>2062.0160000000001</v>
      </c>
      <c r="I295" s="253"/>
      <c r="J295" s="249"/>
      <c r="K295" s="249"/>
      <c r="L295" s="254"/>
      <c r="M295" s="255"/>
      <c r="N295" s="256"/>
      <c r="O295" s="256"/>
      <c r="P295" s="256"/>
      <c r="Q295" s="256"/>
      <c r="R295" s="256"/>
      <c r="S295" s="256"/>
      <c r="T295" s="25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8" t="s">
        <v>172</v>
      </c>
      <c r="AU295" s="258" t="s">
        <v>84</v>
      </c>
      <c r="AV295" s="13" t="s">
        <v>84</v>
      </c>
      <c r="AW295" s="13" t="s">
        <v>4</v>
      </c>
      <c r="AX295" s="13" t="s">
        <v>82</v>
      </c>
      <c r="AY295" s="258" t="s">
        <v>158</v>
      </c>
    </row>
    <row r="296" s="2" customFormat="1" ht="24.15" customHeight="1">
      <c r="A296" s="39"/>
      <c r="B296" s="40"/>
      <c r="C296" s="229" t="s">
        <v>413</v>
      </c>
      <c r="D296" s="229" t="s">
        <v>160</v>
      </c>
      <c r="E296" s="230" t="s">
        <v>414</v>
      </c>
      <c r="F296" s="231" t="s">
        <v>415</v>
      </c>
      <c r="G296" s="232" t="s">
        <v>163</v>
      </c>
      <c r="H296" s="233">
        <v>12</v>
      </c>
      <c r="I296" s="234"/>
      <c r="J296" s="235">
        <f>ROUND(I296*H296,2)</f>
        <v>0</v>
      </c>
      <c r="K296" s="236"/>
      <c r="L296" s="45"/>
      <c r="M296" s="237" t="s">
        <v>1</v>
      </c>
      <c r="N296" s="238" t="s">
        <v>40</v>
      </c>
      <c r="O296" s="92"/>
      <c r="P296" s="239">
        <f>O296*H296</f>
        <v>0</v>
      </c>
      <c r="Q296" s="239">
        <v>0.090620000000000006</v>
      </c>
      <c r="R296" s="239">
        <f>Q296*H296</f>
        <v>1.08744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164</v>
      </c>
      <c r="AT296" s="241" t="s">
        <v>160</v>
      </c>
      <c r="AU296" s="241" t="s">
        <v>84</v>
      </c>
      <c r="AY296" s="18" t="s">
        <v>158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82</v>
      </c>
      <c r="BK296" s="242">
        <f>ROUND(I296*H296,2)</f>
        <v>0</v>
      </c>
      <c r="BL296" s="18" t="s">
        <v>164</v>
      </c>
      <c r="BM296" s="241" t="s">
        <v>416</v>
      </c>
    </row>
    <row r="297" s="2" customFormat="1">
      <c r="A297" s="39"/>
      <c r="B297" s="40"/>
      <c r="C297" s="41"/>
      <c r="D297" s="243" t="s">
        <v>166</v>
      </c>
      <c r="E297" s="41"/>
      <c r="F297" s="244" t="s">
        <v>417</v>
      </c>
      <c r="G297" s="41"/>
      <c r="H297" s="41"/>
      <c r="I297" s="245"/>
      <c r="J297" s="41"/>
      <c r="K297" s="41"/>
      <c r="L297" s="45"/>
      <c r="M297" s="246"/>
      <c r="N297" s="247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166</v>
      </c>
      <c r="AU297" s="18" t="s">
        <v>84</v>
      </c>
    </row>
    <row r="298" s="2" customFormat="1" ht="24.15" customHeight="1">
      <c r="A298" s="39"/>
      <c r="B298" s="40"/>
      <c r="C298" s="270" t="s">
        <v>418</v>
      </c>
      <c r="D298" s="270" t="s">
        <v>265</v>
      </c>
      <c r="E298" s="271" t="s">
        <v>419</v>
      </c>
      <c r="F298" s="272" t="s">
        <v>420</v>
      </c>
      <c r="G298" s="273" t="s">
        <v>163</v>
      </c>
      <c r="H298" s="274">
        <v>1.6479999999999999</v>
      </c>
      <c r="I298" s="275"/>
      <c r="J298" s="276">
        <f>ROUND(I298*H298,2)</f>
        <v>0</v>
      </c>
      <c r="K298" s="277"/>
      <c r="L298" s="278"/>
      <c r="M298" s="279" t="s">
        <v>1</v>
      </c>
      <c r="N298" s="280" t="s">
        <v>40</v>
      </c>
      <c r="O298" s="92"/>
      <c r="P298" s="239">
        <f>O298*H298</f>
        <v>0</v>
      </c>
      <c r="Q298" s="239">
        <v>0.17499999999999999</v>
      </c>
      <c r="R298" s="239">
        <f>Q298*H298</f>
        <v>0.28839999999999999</v>
      </c>
      <c r="S298" s="239">
        <v>0</v>
      </c>
      <c r="T298" s="24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1" t="s">
        <v>203</v>
      </c>
      <c r="AT298" s="241" t="s">
        <v>265</v>
      </c>
      <c r="AU298" s="241" t="s">
        <v>84</v>
      </c>
      <c r="AY298" s="18" t="s">
        <v>158</v>
      </c>
      <c r="BE298" s="242">
        <f>IF(N298="základní",J298,0)</f>
        <v>0</v>
      </c>
      <c r="BF298" s="242">
        <f>IF(N298="snížená",J298,0)</f>
        <v>0</v>
      </c>
      <c r="BG298" s="242">
        <f>IF(N298="zákl. přenesená",J298,0)</f>
        <v>0</v>
      </c>
      <c r="BH298" s="242">
        <f>IF(N298="sníž. přenesená",J298,0)</f>
        <v>0</v>
      </c>
      <c r="BI298" s="242">
        <f>IF(N298="nulová",J298,0)</f>
        <v>0</v>
      </c>
      <c r="BJ298" s="18" t="s">
        <v>82</v>
      </c>
      <c r="BK298" s="242">
        <f>ROUND(I298*H298,2)</f>
        <v>0</v>
      </c>
      <c r="BL298" s="18" t="s">
        <v>164</v>
      </c>
      <c r="BM298" s="241" t="s">
        <v>421</v>
      </c>
    </row>
    <row r="299" s="2" customFormat="1">
      <c r="A299" s="39"/>
      <c r="B299" s="40"/>
      <c r="C299" s="41"/>
      <c r="D299" s="243" t="s">
        <v>166</v>
      </c>
      <c r="E299" s="41"/>
      <c r="F299" s="244" t="s">
        <v>420</v>
      </c>
      <c r="G299" s="41"/>
      <c r="H299" s="41"/>
      <c r="I299" s="245"/>
      <c r="J299" s="41"/>
      <c r="K299" s="41"/>
      <c r="L299" s="45"/>
      <c r="M299" s="246"/>
      <c r="N299" s="247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166</v>
      </c>
      <c r="AU299" s="18" t="s">
        <v>84</v>
      </c>
    </row>
    <row r="300" s="13" customFormat="1">
      <c r="A300" s="13"/>
      <c r="B300" s="248"/>
      <c r="C300" s="249"/>
      <c r="D300" s="243" t="s">
        <v>172</v>
      </c>
      <c r="E300" s="249"/>
      <c r="F300" s="251" t="s">
        <v>422</v>
      </c>
      <c r="G300" s="249"/>
      <c r="H300" s="252">
        <v>1.6479999999999999</v>
      </c>
      <c r="I300" s="253"/>
      <c r="J300" s="249"/>
      <c r="K300" s="249"/>
      <c r="L300" s="254"/>
      <c r="M300" s="255"/>
      <c r="N300" s="256"/>
      <c r="O300" s="256"/>
      <c r="P300" s="256"/>
      <c r="Q300" s="256"/>
      <c r="R300" s="256"/>
      <c r="S300" s="256"/>
      <c r="T300" s="25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8" t="s">
        <v>172</v>
      </c>
      <c r="AU300" s="258" t="s">
        <v>84</v>
      </c>
      <c r="AV300" s="13" t="s">
        <v>84</v>
      </c>
      <c r="AW300" s="13" t="s">
        <v>4</v>
      </c>
      <c r="AX300" s="13" t="s">
        <v>82</v>
      </c>
      <c r="AY300" s="258" t="s">
        <v>158</v>
      </c>
    </row>
    <row r="301" s="2" customFormat="1" ht="24.15" customHeight="1">
      <c r="A301" s="39"/>
      <c r="B301" s="40"/>
      <c r="C301" s="270" t="s">
        <v>423</v>
      </c>
      <c r="D301" s="270" t="s">
        <v>265</v>
      </c>
      <c r="E301" s="271" t="s">
        <v>424</v>
      </c>
      <c r="F301" s="272" t="s">
        <v>425</v>
      </c>
      <c r="G301" s="273" t="s">
        <v>163</v>
      </c>
      <c r="H301" s="274">
        <v>10.712</v>
      </c>
      <c r="I301" s="275"/>
      <c r="J301" s="276">
        <f>ROUND(I301*H301,2)</f>
        <v>0</v>
      </c>
      <c r="K301" s="277"/>
      <c r="L301" s="278"/>
      <c r="M301" s="279" t="s">
        <v>1</v>
      </c>
      <c r="N301" s="280" t="s">
        <v>40</v>
      </c>
      <c r="O301" s="92"/>
      <c r="P301" s="239">
        <f>O301*H301</f>
        <v>0</v>
      </c>
      <c r="Q301" s="239">
        <v>0.188</v>
      </c>
      <c r="R301" s="239">
        <f>Q301*H301</f>
        <v>2.0138560000000001</v>
      </c>
      <c r="S301" s="239">
        <v>0</v>
      </c>
      <c r="T301" s="24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1" t="s">
        <v>203</v>
      </c>
      <c r="AT301" s="241" t="s">
        <v>265</v>
      </c>
      <c r="AU301" s="241" t="s">
        <v>84</v>
      </c>
      <c r="AY301" s="18" t="s">
        <v>158</v>
      </c>
      <c r="BE301" s="242">
        <f>IF(N301="základní",J301,0)</f>
        <v>0</v>
      </c>
      <c r="BF301" s="242">
        <f>IF(N301="snížená",J301,0)</f>
        <v>0</v>
      </c>
      <c r="BG301" s="242">
        <f>IF(N301="zákl. přenesená",J301,0)</f>
        <v>0</v>
      </c>
      <c r="BH301" s="242">
        <f>IF(N301="sníž. přenesená",J301,0)</f>
        <v>0</v>
      </c>
      <c r="BI301" s="242">
        <f>IF(N301="nulová",J301,0)</f>
        <v>0</v>
      </c>
      <c r="BJ301" s="18" t="s">
        <v>82</v>
      </c>
      <c r="BK301" s="242">
        <f>ROUND(I301*H301,2)</f>
        <v>0</v>
      </c>
      <c r="BL301" s="18" t="s">
        <v>164</v>
      </c>
      <c r="BM301" s="241" t="s">
        <v>426</v>
      </c>
    </row>
    <row r="302" s="2" customFormat="1">
      <c r="A302" s="39"/>
      <c r="B302" s="40"/>
      <c r="C302" s="41"/>
      <c r="D302" s="243" t="s">
        <v>166</v>
      </c>
      <c r="E302" s="41"/>
      <c r="F302" s="244" t="s">
        <v>425</v>
      </c>
      <c r="G302" s="41"/>
      <c r="H302" s="41"/>
      <c r="I302" s="245"/>
      <c r="J302" s="41"/>
      <c r="K302" s="41"/>
      <c r="L302" s="45"/>
      <c r="M302" s="246"/>
      <c r="N302" s="247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166</v>
      </c>
      <c r="AU302" s="18" t="s">
        <v>84</v>
      </c>
    </row>
    <row r="303" s="13" customFormat="1">
      <c r="A303" s="13"/>
      <c r="B303" s="248"/>
      <c r="C303" s="249"/>
      <c r="D303" s="243" t="s">
        <v>172</v>
      </c>
      <c r="E303" s="249"/>
      <c r="F303" s="251" t="s">
        <v>427</v>
      </c>
      <c r="G303" s="249"/>
      <c r="H303" s="252">
        <v>10.712</v>
      </c>
      <c r="I303" s="253"/>
      <c r="J303" s="249"/>
      <c r="K303" s="249"/>
      <c r="L303" s="254"/>
      <c r="M303" s="255"/>
      <c r="N303" s="256"/>
      <c r="O303" s="256"/>
      <c r="P303" s="256"/>
      <c r="Q303" s="256"/>
      <c r="R303" s="256"/>
      <c r="S303" s="256"/>
      <c r="T303" s="25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8" t="s">
        <v>172</v>
      </c>
      <c r="AU303" s="258" t="s">
        <v>84</v>
      </c>
      <c r="AV303" s="13" t="s">
        <v>84</v>
      </c>
      <c r="AW303" s="13" t="s">
        <v>4</v>
      </c>
      <c r="AX303" s="13" t="s">
        <v>82</v>
      </c>
      <c r="AY303" s="258" t="s">
        <v>158</v>
      </c>
    </row>
    <row r="304" s="2" customFormat="1" ht="37.8" customHeight="1">
      <c r="A304" s="39"/>
      <c r="B304" s="40"/>
      <c r="C304" s="229" t="s">
        <v>428</v>
      </c>
      <c r="D304" s="229" t="s">
        <v>160</v>
      </c>
      <c r="E304" s="230" t="s">
        <v>429</v>
      </c>
      <c r="F304" s="231" t="s">
        <v>430</v>
      </c>
      <c r="G304" s="232" t="s">
        <v>163</v>
      </c>
      <c r="H304" s="233">
        <v>1.5</v>
      </c>
      <c r="I304" s="234"/>
      <c r="J304" s="235">
        <f>ROUND(I304*H304,2)</f>
        <v>0</v>
      </c>
      <c r="K304" s="236"/>
      <c r="L304" s="45"/>
      <c r="M304" s="237" t="s">
        <v>1</v>
      </c>
      <c r="N304" s="238" t="s">
        <v>40</v>
      </c>
      <c r="O304" s="92"/>
      <c r="P304" s="239">
        <f>O304*H304</f>
        <v>0</v>
      </c>
      <c r="Q304" s="239">
        <v>0.098000000000000004</v>
      </c>
      <c r="R304" s="239">
        <f>Q304*H304</f>
        <v>0.14700000000000002</v>
      </c>
      <c r="S304" s="239">
        <v>0</v>
      </c>
      <c r="T304" s="24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1" t="s">
        <v>164</v>
      </c>
      <c r="AT304" s="241" t="s">
        <v>160</v>
      </c>
      <c r="AU304" s="241" t="s">
        <v>84</v>
      </c>
      <c r="AY304" s="18" t="s">
        <v>158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8" t="s">
        <v>82</v>
      </c>
      <c r="BK304" s="242">
        <f>ROUND(I304*H304,2)</f>
        <v>0</v>
      </c>
      <c r="BL304" s="18" t="s">
        <v>164</v>
      </c>
      <c r="BM304" s="241" t="s">
        <v>431</v>
      </c>
    </row>
    <row r="305" s="2" customFormat="1">
      <c r="A305" s="39"/>
      <c r="B305" s="40"/>
      <c r="C305" s="41"/>
      <c r="D305" s="243" t="s">
        <v>166</v>
      </c>
      <c r="E305" s="41"/>
      <c r="F305" s="244" t="s">
        <v>432</v>
      </c>
      <c r="G305" s="41"/>
      <c r="H305" s="41"/>
      <c r="I305" s="245"/>
      <c r="J305" s="41"/>
      <c r="K305" s="41"/>
      <c r="L305" s="45"/>
      <c r="M305" s="246"/>
      <c r="N305" s="247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166</v>
      </c>
      <c r="AU305" s="18" t="s">
        <v>84</v>
      </c>
    </row>
    <row r="306" s="13" customFormat="1">
      <c r="A306" s="13"/>
      <c r="B306" s="248"/>
      <c r="C306" s="249"/>
      <c r="D306" s="243" t="s">
        <v>172</v>
      </c>
      <c r="E306" s="250" t="s">
        <v>1</v>
      </c>
      <c r="F306" s="251" t="s">
        <v>433</v>
      </c>
      <c r="G306" s="249"/>
      <c r="H306" s="252">
        <v>1.5</v>
      </c>
      <c r="I306" s="253"/>
      <c r="J306" s="249"/>
      <c r="K306" s="249"/>
      <c r="L306" s="254"/>
      <c r="M306" s="255"/>
      <c r="N306" s="256"/>
      <c r="O306" s="256"/>
      <c r="P306" s="256"/>
      <c r="Q306" s="256"/>
      <c r="R306" s="256"/>
      <c r="S306" s="256"/>
      <c r="T306" s="25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8" t="s">
        <v>172</v>
      </c>
      <c r="AU306" s="258" t="s">
        <v>84</v>
      </c>
      <c r="AV306" s="13" t="s">
        <v>84</v>
      </c>
      <c r="AW306" s="13" t="s">
        <v>32</v>
      </c>
      <c r="AX306" s="13" t="s">
        <v>82</v>
      </c>
      <c r="AY306" s="258" t="s">
        <v>158</v>
      </c>
    </row>
    <row r="307" s="2" customFormat="1" ht="21.75" customHeight="1">
      <c r="A307" s="39"/>
      <c r="B307" s="40"/>
      <c r="C307" s="229" t="s">
        <v>434</v>
      </c>
      <c r="D307" s="229" t="s">
        <v>160</v>
      </c>
      <c r="E307" s="230" t="s">
        <v>435</v>
      </c>
      <c r="F307" s="231" t="s">
        <v>436</v>
      </c>
      <c r="G307" s="232" t="s">
        <v>212</v>
      </c>
      <c r="H307" s="233">
        <v>26</v>
      </c>
      <c r="I307" s="234"/>
      <c r="J307" s="235">
        <f>ROUND(I307*H307,2)</f>
        <v>0</v>
      </c>
      <c r="K307" s="236"/>
      <c r="L307" s="45"/>
      <c r="M307" s="237" t="s">
        <v>1</v>
      </c>
      <c r="N307" s="238" t="s">
        <v>40</v>
      </c>
      <c r="O307" s="92"/>
      <c r="P307" s="239">
        <f>O307*H307</f>
        <v>0</v>
      </c>
      <c r="Q307" s="239">
        <v>0.0035999999999999999</v>
      </c>
      <c r="R307" s="239">
        <f>Q307*H307</f>
        <v>0.093600000000000003</v>
      </c>
      <c r="S307" s="239">
        <v>0</v>
      </c>
      <c r="T307" s="24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1" t="s">
        <v>164</v>
      </c>
      <c r="AT307" s="241" t="s">
        <v>160</v>
      </c>
      <c r="AU307" s="241" t="s">
        <v>84</v>
      </c>
      <c r="AY307" s="18" t="s">
        <v>158</v>
      </c>
      <c r="BE307" s="242">
        <f>IF(N307="základní",J307,0)</f>
        <v>0</v>
      </c>
      <c r="BF307" s="242">
        <f>IF(N307="snížená",J307,0)</f>
        <v>0</v>
      </c>
      <c r="BG307" s="242">
        <f>IF(N307="zákl. přenesená",J307,0)</f>
        <v>0</v>
      </c>
      <c r="BH307" s="242">
        <f>IF(N307="sníž. přenesená",J307,0)</f>
        <v>0</v>
      </c>
      <c r="BI307" s="242">
        <f>IF(N307="nulová",J307,0)</f>
        <v>0</v>
      </c>
      <c r="BJ307" s="18" t="s">
        <v>82</v>
      </c>
      <c r="BK307" s="242">
        <f>ROUND(I307*H307,2)</f>
        <v>0</v>
      </c>
      <c r="BL307" s="18" t="s">
        <v>164</v>
      </c>
      <c r="BM307" s="241" t="s">
        <v>437</v>
      </c>
    </row>
    <row r="308" s="2" customFormat="1">
      <c r="A308" s="39"/>
      <c r="B308" s="40"/>
      <c r="C308" s="41"/>
      <c r="D308" s="243" t="s">
        <v>166</v>
      </c>
      <c r="E308" s="41"/>
      <c r="F308" s="244" t="s">
        <v>438</v>
      </c>
      <c r="G308" s="41"/>
      <c r="H308" s="41"/>
      <c r="I308" s="245"/>
      <c r="J308" s="41"/>
      <c r="K308" s="41"/>
      <c r="L308" s="45"/>
      <c r="M308" s="246"/>
      <c r="N308" s="247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166</v>
      </c>
      <c r="AU308" s="18" t="s">
        <v>84</v>
      </c>
    </row>
    <row r="309" s="13" customFormat="1">
      <c r="A309" s="13"/>
      <c r="B309" s="248"/>
      <c r="C309" s="249"/>
      <c r="D309" s="243" t="s">
        <v>172</v>
      </c>
      <c r="E309" s="250" t="s">
        <v>1</v>
      </c>
      <c r="F309" s="251" t="s">
        <v>439</v>
      </c>
      <c r="G309" s="249"/>
      <c r="H309" s="252">
        <v>10</v>
      </c>
      <c r="I309" s="253"/>
      <c r="J309" s="249"/>
      <c r="K309" s="249"/>
      <c r="L309" s="254"/>
      <c r="M309" s="255"/>
      <c r="N309" s="256"/>
      <c r="O309" s="256"/>
      <c r="P309" s="256"/>
      <c r="Q309" s="256"/>
      <c r="R309" s="256"/>
      <c r="S309" s="256"/>
      <c r="T309" s="25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8" t="s">
        <v>172</v>
      </c>
      <c r="AU309" s="258" t="s">
        <v>84</v>
      </c>
      <c r="AV309" s="13" t="s">
        <v>84</v>
      </c>
      <c r="AW309" s="13" t="s">
        <v>32</v>
      </c>
      <c r="AX309" s="13" t="s">
        <v>75</v>
      </c>
      <c r="AY309" s="258" t="s">
        <v>158</v>
      </c>
    </row>
    <row r="310" s="13" customFormat="1">
      <c r="A310" s="13"/>
      <c r="B310" s="248"/>
      <c r="C310" s="249"/>
      <c r="D310" s="243" t="s">
        <v>172</v>
      </c>
      <c r="E310" s="250" t="s">
        <v>1</v>
      </c>
      <c r="F310" s="251" t="s">
        <v>440</v>
      </c>
      <c r="G310" s="249"/>
      <c r="H310" s="252">
        <v>16</v>
      </c>
      <c r="I310" s="253"/>
      <c r="J310" s="249"/>
      <c r="K310" s="249"/>
      <c r="L310" s="254"/>
      <c r="M310" s="255"/>
      <c r="N310" s="256"/>
      <c r="O310" s="256"/>
      <c r="P310" s="256"/>
      <c r="Q310" s="256"/>
      <c r="R310" s="256"/>
      <c r="S310" s="256"/>
      <c r="T310" s="25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8" t="s">
        <v>172</v>
      </c>
      <c r="AU310" s="258" t="s">
        <v>84</v>
      </c>
      <c r="AV310" s="13" t="s">
        <v>84</v>
      </c>
      <c r="AW310" s="13" t="s">
        <v>32</v>
      </c>
      <c r="AX310" s="13" t="s">
        <v>75</v>
      </c>
      <c r="AY310" s="258" t="s">
        <v>158</v>
      </c>
    </row>
    <row r="311" s="14" customFormat="1">
      <c r="A311" s="14"/>
      <c r="B311" s="259"/>
      <c r="C311" s="260"/>
      <c r="D311" s="243" t="s">
        <v>172</v>
      </c>
      <c r="E311" s="261" t="s">
        <v>1</v>
      </c>
      <c r="F311" s="262" t="s">
        <v>186</v>
      </c>
      <c r="G311" s="260"/>
      <c r="H311" s="263">
        <v>26</v>
      </c>
      <c r="I311" s="264"/>
      <c r="J311" s="260"/>
      <c r="K311" s="260"/>
      <c r="L311" s="265"/>
      <c r="M311" s="266"/>
      <c r="N311" s="267"/>
      <c r="O311" s="267"/>
      <c r="P311" s="267"/>
      <c r="Q311" s="267"/>
      <c r="R311" s="267"/>
      <c r="S311" s="267"/>
      <c r="T311" s="26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9" t="s">
        <v>172</v>
      </c>
      <c r="AU311" s="269" t="s">
        <v>84</v>
      </c>
      <c r="AV311" s="14" t="s">
        <v>164</v>
      </c>
      <c r="AW311" s="14" t="s">
        <v>32</v>
      </c>
      <c r="AX311" s="14" t="s">
        <v>82</v>
      </c>
      <c r="AY311" s="269" t="s">
        <v>158</v>
      </c>
    </row>
    <row r="312" s="12" customFormat="1" ht="22.8" customHeight="1">
      <c r="A312" s="12"/>
      <c r="B312" s="213"/>
      <c r="C312" s="214"/>
      <c r="D312" s="215" t="s">
        <v>74</v>
      </c>
      <c r="E312" s="227" t="s">
        <v>203</v>
      </c>
      <c r="F312" s="227" t="s">
        <v>441</v>
      </c>
      <c r="G312" s="214"/>
      <c r="H312" s="214"/>
      <c r="I312" s="217"/>
      <c r="J312" s="228">
        <f>BK312</f>
        <v>0</v>
      </c>
      <c r="K312" s="214"/>
      <c r="L312" s="219"/>
      <c r="M312" s="220"/>
      <c r="N312" s="221"/>
      <c r="O312" s="221"/>
      <c r="P312" s="222">
        <f>SUM(P313:P317)</f>
        <v>0</v>
      </c>
      <c r="Q312" s="221"/>
      <c r="R312" s="222">
        <f>SUM(R313:R317)</f>
        <v>0.58570272000000001</v>
      </c>
      <c r="S312" s="221"/>
      <c r="T312" s="223">
        <f>SUM(T313:T317)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24" t="s">
        <v>82</v>
      </c>
      <c r="AT312" s="225" t="s">
        <v>74</v>
      </c>
      <c r="AU312" s="225" t="s">
        <v>82</v>
      </c>
      <c r="AY312" s="224" t="s">
        <v>158</v>
      </c>
      <c r="BK312" s="226">
        <f>SUM(BK313:BK317)</f>
        <v>0</v>
      </c>
    </row>
    <row r="313" s="2" customFormat="1" ht="37.8" customHeight="1">
      <c r="A313" s="39"/>
      <c r="B313" s="40"/>
      <c r="C313" s="229" t="s">
        <v>442</v>
      </c>
      <c r="D313" s="229" t="s">
        <v>160</v>
      </c>
      <c r="E313" s="230" t="s">
        <v>443</v>
      </c>
      <c r="F313" s="231" t="s">
        <v>444</v>
      </c>
      <c r="G313" s="232" t="s">
        <v>238</v>
      </c>
      <c r="H313" s="233">
        <v>11.981</v>
      </c>
      <c r="I313" s="234"/>
      <c r="J313" s="235">
        <f>ROUND(I313*H313,2)</f>
        <v>0</v>
      </c>
      <c r="K313" s="236"/>
      <c r="L313" s="45"/>
      <c r="M313" s="237" t="s">
        <v>1</v>
      </c>
      <c r="N313" s="238" t="s">
        <v>40</v>
      </c>
      <c r="O313" s="92"/>
      <c r="P313" s="239">
        <f>O313*H313</f>
        <v>0</v>
      </c>
      <c r="Q313" s="239">
        <v>0.04512</v>
      </c>
      <c r="R313" s="239">
        <f>Q313*H313</f>
        <v>0.54058271999999996</v>
      </c>
      <c r="S313" s="239">
        <v>0</v>
      </c>
      <c r="T313" s="24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1" t="s">
        <v>164</v>
      </c>
      <c r="AT313" s="241" t="s">
        <v>160</v>
      </c>
      <c r="AU313" s="241" t="s">
        <v>84</v>
      </c>
      <c r="AY313" s="18" t="s">
        <v>158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8" t="s">
        <v>82</v>
      </c>
      <c r="BK313" s="242">
        <f>ROUND(I313*H313,2)</f>
        <v>0</v>
      </c>
      <c r="BL313" s="18" t="s">
        <v>164</v>
      </c>
      <c r="BM313" s="241" t="s">
        <v>445</v>
      </c>
    </row>
    <row r="314" s="2" customFormat="1">
      <c r="A314" s="39"/>
      <c r="B314" s="40"/>
      <c r="C314" s="41"/>
      <c r="D314" s="243" t="s">
        <v>166</v>
      </c>
      <c r="E314" s="41"/>
      <c r="F314" s="244" t="s">
        <v>446</v>
      </c>
      <c r="G314" s="41"/>
      <c r="H314" s="41"/>
      <c r="I314" s="245"/>
      <c r="J314" s="41"/>
      <c r="K314" s="41"/>
      <c r="L314" s="45"/>
      <c r="M314" s="246"/>
      <c r="N314" s="247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166</v>
      </c>
      <c r="AU314" s="18" t="s">
        <v>84</v>
      </c>
    </row>
    <row r="315" s="13" customFormat="1">
      <c r="A315" s="13"/>
      <c r="B315" s="248"/>
      <c r="C315" s="249"/>
      <c r="D315" s="243" t="s">
        <v>172</v>
      </c>
      <c r="E315" s="250" t="s">
        <v>1</v>
      </c>
      <c r="F315" s="251" t="s">
        <v>447</v>
      </c>
      <c r="G315" s="249"/>
      <c r="H315" s="252">
        <v>11.981</v>
      </c>
      <c r="I315" s="253"/>
      <c r="J315" s="249"/>
      <c r="K315" s="249"/>
      <c r="L315" s="254"/>
      <c r="M315" s="255"/>
      <c r="N315" s="256"/>
      <c r="O315" s="256"/>
      <c r="P315" s="256"/>
      <c r="Q315" s="256"/>
      <c r="R315" s="256"/>
      <c r="S315" s="256"/>
      <c r="T315" s="25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8" t="s">
        <v>172</v>
      </c>
      <c r="AU315" s="258" t="s">
        <v>84</v>
      </c>
      <c r="AV315" s="13" t="s">
        <v>84</v>
      </c>
      <c r="AW315" s="13" t="s">
        <v>32</v>
      </c>
      <c r="AX315" s="13" t="s">
        <v>82</v>
      </c>
      <c r="AY315" s="258" t="s">
        <v>158</v>
      </c>
    </row>
    <row r="316" s="2" customFormat="1" ht="24.15" customHeight="1">
      <c r="A316" s="39"/>
      <c r="B316" s="40"/>
      <c r="C316" s="229" t="s">
        <v>448</v>
      </c>
      <c r="D316" s="229" t="s">
        <v>160</v>
      </c>
      <c r="E316" s="230" t="s">
        <v>449</v>
      </c>
      <c r="F316" s="231" t="s">
        <v>450</v>
      </c>
      <c r="G316" s="232" t="s">
        <v>451</v>
      </c>
      <c r="H316" s="233">
        <v>1</v>
      </c>
      <c r="I316" s="234"/>
      <c r="J316" s="235">
        <f>ROUND(I316*H316,2)</f>
        <v>0</v>
      </c>
      <c r="K316" s="236"/>
      <c r="L316" s="45"/>
      <c r="M316" s="237" t="s">
        <v>1</v>
      </c>
      <c r="N316" s="238" t="s">
        <v>40</v>
      </c>
      <c r="O316" s="92"/>
      <c r="P316" s="239">
        <f>O316*H316</f>
        <v>0</v>
      </c>
      <c r="Q316" s="239">
        <v>0.04512</v>
      </c>
      <c r="R316" s="239">
        <f>Q316*H316</f>
        <v>0.04512</v>
      </c>
      <c r="S316" s="239">
        <v>0</v>
      </c>
      <c r="T316" s="24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1" t="s">
        <v>164</v>
      </c>
      <c r="AT316" s="241" t="s">
        <v>160</v>
      </c>
      <c r="AU316" s="241" t="s">
        <v>84</v>
      </c>
      <c r="AY316" s="18" t="s">
        <v>158</v>
      </c>
      <c r="BE316" s="242">
        <f>IF(N316="základní",J316,0)</f>
        <v>0</v>
      </c>
      <c r="BF316" s="242">
        <f>IF(N316="snížená",J316,0)</f>
        <v>0</v>
      </c>
      <c r="BG316" s="242">
        <f>IF(N316="zákl. přenesená",J316,0)</f>
        <v>0</v>
      </c>
      <c r="BH316" s="242">
        <f>IF(N316="sníž. přenesená",J316,0)</f>
        <v>0</v>
      </c>
      <c r="BI316" s="242">
        <f>IF(N316="nulová",J316,0)</f>
        <v>0</v>
      </c>
      <c r="BJ316" s="18" t="s">
        <v>82</v>
      </c>
      <c r="BK316" s="242">
        <f>ROUND(I316*H316,2)</f>
        <v>0</v>
      </c>
      <c r="BL316" s="18" t="s">
        <v>164</v>
      </c>
      <c r="BM316" s="241" t="s">
        <v>452</v>
      </c>
    </row>
    <row r="317" s="2" customFormat="1">
      <c r="A317" s="39"/>
      <c r="B317" s="40"/>
      <c r="C317" s="41"/>
      <c r="D317" s="243" t="s">
        <v>166</v>
      </c>
      <c r="E317" s="41"/>
      <c r="F317" s="244" t="s">
        <v>453</v>
      </c>
      <c r="G317" s="41"/>
      <c r="H317" s="41"/>
      <c r="I317" s="245"/>
      <c r="J317" s="41"/>
      <c r="K317" s="41"/>
      <c r="L317" s="45"/>
      <c r="M317" s="246"/>
      <c r="N317" s="247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166</v>
      </c>
      <c r="AU317" s="18" t="s">
        <v>84</v>
      </c>
    </row>
    <row r="318" s="12" customFormat="1" ht="22.8" customHeight="1">
      <c r="A318" s="12"/>
      <c r="B318" s="213"/>
      <c r="C318" s="214"/>
      <c r="D318" s="215" t="s">
        <v>74</v>
      </c>
      <c r="E318" s="227" t="s">
        <v>209</v>
      </c>
      <c r="F318" s="227" t="s">
        <v>454</v>
      </c>
      <c r="G318" s="214"/>
      <c r="H318" s="214"/>
      <c r="I318" s="217"/>
      <c r="J318" s="228">
        <f>BK318</f>
        <v>0</v>
      </c>
      <c r="K318" s="214"/>
      <c r="L318" s="219"/>
      <c r="M318" s="220"/>
      <c r="N318" s="221"/>
      <c r="O318" s="221"/>
      <c r="P318" s="222">
        <f>SUM(P319:P399)</f>
        <v>0</v>
      </c>
      <c r="Q318" s="221"/>
      <c r="R318" s="222">
        <f>SUM(R319:R399)</f>
        <v>480.77430750000002</v>
      </c>
      <c r="S318" s="221"/>
      <c r="T318" s="223">
        <f>SUM(T319:T399)</f>
        <v>0.76960000000000006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4" t="s">
        <v>82</v>
      </c>
      <c r="AT318" s="225" t="s">
        <v>74</v>
      </c>
      <c r="AU318" s="225" t="s">
        <v>82</v>
      </c>
      <c r="AY318" s="224" t="s">
        <v>158</v>
      </c>
      <c r="BK318" s="226">
        <f>SUM(BK319:BK399)</f>
        <v>0</v>
      </c>
    </row>
    <row r="319" s="2" customFormat="1" ht="24.15" customHeight="1">
      <c r="A319" s="39"/>
      <c r="B319" s="40"/>
      <c r="C319" s="229" t="s">
        <v>455</v>
      </c>
      <c r="D319" s="229" t="s">
        <v>160</v>
      </c>
      <c r="E319" s="230" t="s">
        <v>456</v>
      </c>
      <c r="F319" s="231" t="s">
        <v>457</v>
      </c>
      <c r="G319" s="232" t="s">
        <v>212</v>
      </c>
      <c r="H319" s="233">
        <v>340</v>
      </c>
      <c r="I319" s="234"/>
      <c r="J319" s="235">
        <f>ROUND(I319*H319,2)</f>
        <v>0</v>
      </c>
      <c r="K319" s="236"/>
      <c r="L319" s="45"/>
      <c r="M319" s="237" t="s">
        <v>1</v>
      </c>
      <c r="N319" s="238" t="s">
        <v>40</v>
      </c>
      <c r="O319" s="92"/>
      <c r="P319" s="239">
        <f>O319*H319</f>
        <v>0</v>
      </c>
      <c r="Q319" s="239">
        <v>0.028299999999999999</v>
      </c>
      <c r="R319" s="239">
        <f>Q319*H319</f>
        <v>9.6219999999999999</v>
      </c>
      <c r="S319" s="239">
        <v>0</v>
      </c>
      <c r="T319" s="24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1" t="s">
        <v>164</v>
      </c>
      <c r="AT319" s="241" t="s">
        <v>160</v>
      </c>
      <c r="AU319" s="241" t="s">
        <v>84</v>
      </c>
      <c r="AY319" s="18" t="s">
        <v>158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8" t="s">
        <v>82</v>
      </c>
      <c r="BK319" s="242">
        <f>ROUND(I319*H319,2)</f>
        <v>0</v>
      </c>
      <c r="BL319" s="18" t="s">
        <v>164</v>
      </c>
      <c r="BM319" s="241" t="s">
        <v>458</v>
      </c>
    </row>
    <row r="320" s="2" customFormat="1">
      <c r="A320" s="39"/>
      <c r="B320" s="40"/>
      <c r="C320" s="41"/>
      <c r="D320" s="243" t="s">
        <v>166</v>
      </c>
      <c r="E320" s="41"/>
      <c r="F320" s="244" t="s">
        <v>459</v>
      </c>
      <c r="G320" s="41"/>
      <c r="H320" s="41"/>
      <c r="I320" s="245"/>
      <c r="J320" s="41"/>
      <c r="K320" s="41"/>
      <c r="L320" s="45"/>
      <c r="M320" s="246"/>
      <c r="N320" s="247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166</v>
      </c>
      <c r="AU320" s="18" t="s">
        <v>84</v>
      </c>
    </row>
    <row r="321" s="13" customFormat="1">
      <c r="A321" s="13"/>
      <c r="B321" s="248"/>
      <c r="C321" s="249"/>
      <c r="D321" s="243" t="s">
        <v>172</v>
      </c>
      <c r="E321" s="250" t="s">
        <v>1</v>
      </c>
      <c r="F321" s="251" t="s">
        <v>460</v>
      </c>
      <c r="G321" s="249"/>
      <c r="H321" s="252">
        <v>340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8" t="s">
        <v>172</v>
      </c>
      <c r="AU321" s="258" t="s">
        <v>84</v>
      </c>
      <c r="AV321" s="13" t="s">
        <v>84</v>
      </c>
      <c r="AW321" s="13" t="s">
        <v>32</v>
      </c>
      <c r="AX321" s="13" t="s">
        <v>82</v>
      </c>
      <c r="AY321" s="258" t="s">
        <v>158</v>
      </c>
    </row>
    <row r="322" s="2" customFormat="1" ht="24.15" customHeight="1">
      <c r="A322" s="39"/>
      <c r="B322" s="40"/>
      <c r="C322" s="229" t="s">
        <v>461</v>
      </c>
      <c r="D322" s="229" t="s">
        <v>160</v>
      </c>
      <c r="E322" s="230" t="s">
        <v>462</v>
      </c>
      <c r="F322" s="231" t="s">
        <v>463</v>
      </c>
      <c r="G322" s="232" t="s">
        <v>464</v>
      </c>
      <c r="H322" s="233">
        <v>11</v>
      </c>
      <c r="I322" s="234"/>
      <c r="J322" s="235">
        <f>ROUND(I322*H322,2)</f>
        <v>0</v>
      </c>
      <c r="K322" s="236"/>
      <c r="L322" s="45"/>
      <c r="M322" s="237" t="s">
        <v>1</v>
      </c>
      <c r="N322" s="238" t="s">
        <v>40</v>
      </c>
      <c r="O322" s="92"/>
      <c r="P322" s="239">
        <f>O322*H322</f>
        <v>0</v>
      </c>
      <c r="Q322" s="239">
        <v>0.00069999999999999999</v>
      </c>
      <c r="R322" s="239">
        <f>Q322*H322</f>
        <v>0.0077000000000000002</v>
      </c>
      <c r="S322" s="239">
        <v>0</v>
      </c>
      <c r="T322" s="24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1" t="s">
        <v>164</v>
      </c>
      <c r="AT322" s="241" t="s">
        <v>160</v>
      </c>
      <c r="AU322" s="241" t="s">
        <v>84</v>
      </c>
      <c r="AY322" s="18" t="s">
        <v>158</v>
      </c>
      <c r="BE322" s="242">
        <f>IF(N322="základní",J322,0)</f>
        <v>0</v>
      </c>
      <c r="BF322" s="242">
        <f>IF(N322="snížená",J322,0)</f>
        <v>0</v>
      </c>
      <c r="BG322" s="242">
        <f>IF(N322="zákl. přenesená",J322,0)</f>
        <v>0</v>
      </c>
      <c r="BH322" s="242">
        <f>IF(N322="sníž. přenesená",J322,0)</f>
        <v>0</v>
      </c>
      <c r="BI322" s="242">
        <f>IF(N322="nulová",J322,0)</f>
        <v>0</v>
      </c>
      <c r="BJ322" s="18" t="s">
        <v>82</v>
      </c>
      <c r="BK322" s="242">
        <f>ROUND(I322*H322,2)</f>
        <v>0</v>
      </c>
      <c r="BL322" s="18" t="s">
        <v>164</v>
      </c>
      <c r="BM322" s="241" t="s">
        <v>465</v>
      </c>
    </row>
    <row r="323" s="2" customFormat="1">
      <c r="A323" s="39"/>
      <c r="B323" s="40"/>
      <c r="C323" s="41"/>
      <c r="D323" s="243" t="s">
        <v>166</v>
      </c>
      <c r="E323" s="41"/>
      <c r="F323" s="244" t="s">
        <v>466</v>
      </c>
      <c r="G323" s="41"/>
      <c r="H323" s="41"/>
      <c r="I323" s="245"/>
      <c r="J323" s="41"/>
      <c r="K323" s="41"/>
      <c r="L323" s="45"/>
      <c r="M323" s="246"/>
      <c r="N323" s="247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166</v>
      </c>
      <c r="AU323" s="18" t="s">
        <v>84</v>
      </c>
    </row>
    <row r="324" s="13" customFormat="1">
      <c r="A324" s="13"/>
      <c r="B324" s="248"/>
      <c r="C324" s="249"/>
      <c r="D324" s="243" t="s">
        <v>172</v>
      </c>
      <c r="E324" s="250" t="s">
        <v>1</v>
      </c>
      <c r="F324" s="251" t="s">
        <v>467</v>
      </c>
      <c r="G324" s="249"/>
      <c r="H324" s="252">
        <v>4</v>
      </c>
      <c r="I324" s="253"/>
      <c r="J324" s="249"/>
      <c r="K324" s="249"/>
      <c r="L324" s="254"/>
      <c r="M324" s="255"/>
      <c r="N324" s="256"/>
      <c r="O324" s="256"/>
      <c r="P324" s="256"/>
      <c r="Q324" s="256"/>
      <c r="R324" s="256"/>
      <c r="S324" s="256"/>
      <c r="T324" s="25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8" t="s">
        <v>172</v>
      </c>
      <c r="AU324" s="258" t="s">
        <v>84</v>
      </c>
      <c r="AV324" s="13" t="s">
        <v>84</v>
      </c>
      <c r="AW324" s="13" t="s">
        <v>32</v>
      </c>
      <c r="AX324" s="13" t="s">
        <v>75</v>
      </c>
      <c r="AY324" s="258" t="s">
        <v>158</v>
      </c>
    </row>
    <row r="325" s="13" customFormat="1">
      <c r="A325" s="13"/>
      <c r="B325" s="248"/>
      <c r="C325" s="249"/>
      <c r="D325" s="243" t="s">
        <v>172</v>
      </c>
      <c r="E325" s="250" t="s">
        <v>1</v>
      </c>
      <c r="F325" s="251" t="s">
        <v>468</v>
      </c>
      <c r="G325" s="249"/>
      <c r="H325" s="252">
        <v>4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8" t="s">
        <v>172</v>
      </c>
      <c r="AU325" s="258" t="s">
        <v>84</v>
      </c>
      <c r="AV325" s="13" t="s">
        <v>84</v>
      </c>
      <c r="AW325" s="13" t="s">
        <v>32</v>
      </c>
      <c r="AX325" s="13" t="s">
        <v>75</v>
      </c>
      <c r="AY325" s="258" t="s">
        <v>158</v>
      </c>
    </row>
    <row r="326" s="13" customFormat="1">
      <c r="A326" s="13"/>
      <c r="B326" s="248"/>
      <c r="C326" s="249"/>
      <c r="D326" s="243" t="s">
        <v>172</v>
      </c>
      <c r="E326" s="250" t="s">
        <v>1</v>
      </c>
      <c r="F326" s="251" t="s">
        <v>469</v>
      </c>
      <c r="G326" s="249"/>
      <c r="H326" s="252">
        <v>2</v>
      </c>
      <c r="I326" s="253"/>
      <c r="J326" s="249"/>
      <c r="K326" s="249"/>
      <c r="L326" s="254"/>
      <c r="M326" s="255"/>
      <c r="N326" s="256"/>
      <c r="O326" s="256"/>
      <c r="P326" s="256"/>
      <c r="Q326" s="256"/>
      <c r="R326" s="256"/>
      <c r="S326" s="256"/>
      <c r="T326" s="25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8" t="s">
        <v>172</v>
      </c>
      <c r="AU326" s="258" t="s">
        <v>84</v>
      </c>
      <c r="AV326" s="13" t="s">
        <v>84</v>
      </c>
      <c r="AW326" s="13" t="s">
        <v>32</v>
      </c>
      <c r="AX326" s="13" t="s">
        <v>75</v>
      </c>
      <c r="AY326" s="258" t="s">
        <v>158</v>
      </c>
    </row>
    <row r="327" s="13" customFormat="1">
      <c r="A327" s="13"/>
      <c r="B327" s="248"/>
      <c r="C327" s="249"/>
      <c r="D327" s="243" t="s">
        <v>172</v>
      </c>
      <c r="E327" s="250" t="s">
        <v>1</v>
      </c>
      <c r="F327" s="251" t="s">
        <v>470</v>
      </c>
      <c r="G327" s="249"/>
      <c r="H327" s="252">
        <v>1</v>
      </c>
      <c r="I327" s="253"/>
      <c r="J327" s="249"/>
      <c r="K327" s="249"/>
      <c r="L327" s="254"/>
      <c r="M327" s="255"/>
      <c r="N327" s="256"/>
      <c r="O327" s="256"/>
      <c r="P327" s="256"/>
      <c r="Q327" s="256"/>
      <c r="R327" s="256"/>
      <c r="S327" s="256"/>
      <c r="T327" s="25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8" t="s">
        <v>172</v>
      </c>
      <c r="AU327" s="258" t="s">
        <v>84</v>
      </c>
      <c r="AV327" s="13" t="s">
        <v>84</v>
      </c>
      <c r="AW327" s="13" t="s">
        <v>32</v>
      </c>
      <c r="AX327" s="13" t="s">
        <v>75</v>
      </c>
      <c r="AY327" s="258" t="s">
        <v>158</v>
      </c>
    </row>
    <row r="328" s="14" customFormat="1">
      <c r="A328" s="14"/>
      <c r="B328" s="259"/>
      <c r="C328" s="260"/>
      <c r="D328" s="243" t="s">
        <v>172</v>
      </c>
      <c r="E328" s="261" t="s">
        <v>1</v>
      </c>
      <c r="F328" s="262" t="s">
        <v>186</v>
      </c>
      <c r="G328" s="260"/>
      <c r="H328" s="263">
        <v>11</v>
      </c>
      <c r="I328" s="264"/>
      <c r="J328" s="260"/>
      <c r="K328" s="260"/>
      <c r="L328" s="265"/>
      <c r="M328" s="266"/>
      <c r="N328" s="267"/>
      <c r="O328" s="267"/>
      <c r="P328" s="267"/>
      <c r="Q328" s="267"/>
      <c r="R328" s="267"/>
      <c r="S328" s="267"/>
      <c r="T328" s="26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9" t="s">
        <v>172</v>
      </c>
      <c r="AU328" s="269" t="s">
        <v>84</v>
      </c>
      <c r="AV328" s="14" t="s">
        <v>164</v>
      </c>
      <c r="AW328" s="14" t="s">
        <v>32</v>
      </c>
      <c r="AX328" s="14" t="s">
        <v>82</v>
      </c>
      <c r="AY328" s="269" t="s">
        <v>158</v>
      </c>
    </row>
    <row r="329" s="2" customFormat="1" ht="24.15" customHeight="1">
      <c r="A329" s="39"/>
      <c r="B329" s="40"/>
      <c r="C329" s="229" t="s">
        <v>471</v>
      </c>
      <c r="D329" s="229" t="s">
        <v>160</v>
      </c>
      <c r="E329" s="230" t="s">
        <v>472</v>
      </c>
      <c r="F329" s="231" t="s">
        <v>473</v>
      </c>
      <c r="G329" s="232" t="s">
        <v>212</v>
      </c>
      <c r="H329" s="233">
        <v>690.5</v>
      </c>
      <c r="I329" s="234"/>
      <c r="J329" s="235">
        <f>ROUND(I329*H329,2)</f>
        <v>0</v>
      </c>
      <c r="K329" s="236"/>
      <c r="L329" s="45"/>
      <c r="M329" s="237" t="s">
        <v>1</v>
      </c>
      <c r="N329" s="238" t="s">
        <v>40</v>
      </c>
      <c r="O329" s="92"/>
      <c r="P329" s="239">
        <f>O329*H329</f>
        <v>0</v>
      </c>
      <c r="Q329" s="239">
        <v>3.0000000000000001E-05</v>
      </c>
      <c r="R329" s="239">
        <f>Q329*H329</f>
        <v>0.020715000000000001</v>
      </c>
      <c r="S329" s="239">
        <v>0</v>
      </c>
      <c r="T329" s="24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1" t="s">
        <v>164</v>
      </c>
      <c r="AT329" s="241" t="s">
        <v>160</v>
      </c>
      <c r="AU329" s="241" t="s">
        <v>84</v>
      </c>
      <c r="AY329" s="18" t="s">
        <v>158</v>
      </c>
      <c r="BE329" s="242">
        <f>IF(N329="základní",J329,0)</f>
        <v>0</v>
      </c>
      <c r="BF329" s="242">
        <f>IF(N329="snížená",J329,0)</f>
        <v>0</v>
      </c>
      <c r="BG329" s="242">
        <f>IF(N329="zákl. přenesená",J329,0)</f>
        <v>0</v>
      </c>
      <c r="BH329" s="242">
        <f>IF(N329="sníž. přenesená",J329,0)</f>
        <v>0</v>
      </c>
      <c r="BI329" s="242">
        <f>IF(N329="nulová",J329,0)</f>
        <v>0</v>
      </c>
      <c r="BJ329" s="18" t="s">
        <v>82</v>
      </c>
      <c r="BK329" s="242">
        <f>ROUND(I329*H329,2)</f>
        <v>0</v>
      </c>
      <c r="BL329" s="18" t="s">
        <v>164</v>
      </c>
      <c r="BM329" s="241" t="s">
        <v>474</v>
      </c>
    </row>
    <row r="330" s="2" customFormat="1">
      <c r="A330" s="39"/>
      <c r="B330" s="40"/>
      <c r="C330" s="41"/>
      <c r="D330" s="243" t="s">
        <v>166</v>
      </c>
      <c r="E330" s="41"/>
      <c r="F330" s="244" t="s">
        <v>475</v>
      </c>
      <c r="G330" s="41"/>
      <c r="H330" s="41"/>
      <c r="I330" s="245"/>
      <c r="J330" s="41"/>
      <c r="K330" s="41"/>
      <c r="L330" s="45"/>
      <c r="M330" s="246"/>
      <c r="N330" s="247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166</v>
      </c>
      <c r="AU330" s="18" t="s">
        <v>84</v>
      </c>
    </row>
    <row r="331" s="13" customFormat="1">
      <c r="A331" s="13"/>
      <c r="B331" s="248"/>
      <c r="C331" s="249"/>
      <c r="D331" s="243" t="s">
        <v>172</v>
      </c>
      <c r="E331" s="250" t="s">
        <v>115</v>
      </c>
      <c r="F331" s="251" t="s">
        <v>476</v>
      </c>
      <c r="G331" s="249"/>
      <c r="H331" s="252">
        <v>690.5</v>
      </c>
      <c r="I331" s="253"/>
      <c r="J331" s="249"/>
      <c r="K331" s="249"/>
      <c r="L331" s="254"/>
      <c r="M331" s="255"/>
      <c r="N331" s="256"/>
      <c r="O331" s="256"/>
      <c r="P331" s="256"/>
      <c r="Q331" s="256"/>
      <c r="R331" s="256"/>
      <c r="S331" s="256"/>
      <c r="T331" s="25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8" t="s">
        <v>172</v>
      </c>
      <c r="AU331" s="258" t="s">
        <v>84</v>
      </c>
      <c r="AV331" s="13" t="s">
        <v>84</v>
      </c>
      <c r="AW331" s="13" t="s">
        <v>32</v>
      </c>
      <c r="AX331" s="13" t="s">
        <v>82</v>
      </c>
      <c r="AY331" s="258" t="s">
        <v>158</v>
      </c>
    </row>
    <row r="332" s="2" customFormat="1" ht="24.15" customHeight="1">
      <c r="A332" s="39"/>
      <c r="B332" s="40"/>
      <c r="C332" s="229" t="s">
        <v>477</v>
      </c>
      <c r="D332" s="229" t="s">
        <v>160</v>
      </c>
      <c r="E332" s="230" t="s">
        <v>478</v>
      </c>
      <c r="F332" s="231" t="s">
        <v>479</v>
      </c>
      <c r="G332" s="232" t="s">
        <v>163</v>
      </c>
      <c r="H332" s="233">
        <v>39.549999999999997</v>
      </c>
      <c r="I332" s="234"/>
      <c r="J332" s="235">
        <f>ROUND(I332*H332,2)</f>
        <v>0</v>
      </c>
      <c r="K332" s="236"/>
      <c r="L332" s="45"/>
      <c r="M332" s="237" t="s">
        <v>1</v>
      </c>
      <c r="N332" s="238" t="s">
        <v>40</v>
      </c>
      <c r="O332" s="92"/>
      <c r="P332" s="239">
        <f>O332*H332</f>
        <v>0</v>
      </c>
      <c r="Q332" s="239">
        <v>0.00059999999999999995</v>
      </c>
      <c r="R332" s="239">
        <f>Q332*H332</f>
        <v>0.023729999999999998</v>
      </c>
      <c r="S332" s="239">
        <v>0</v>
      </c>
      <c r="T332" s="24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1" t="s">
        <v>164</v>
      </c>
      <c r="AT332" s="241" t="s">
        <v>160</v>
      </c>
      <c r="AU332" s="241" t="s">
        <v>84</v>
      </c>
      <c r="AY332" s="18" t="s">
        <v>158</v>
      </c>
      <c r="BE332" s="242">
        <f>IF(N332="základní",J332,0)</f>
        <v>0</v>
      </c>
      <c r="BF332" s="242">
        <f>IF(N332="snížená",J332,0)</f>
        <v>0</v>
      </c>
      <c r="BG332" s="242">
        <f>IF(N332="zákl. přenesená",J332,0)</f>
        <v>0</v>
      </c>
      <c r="BH332" s="242">
        <f>IF(N332="sníž. přenesená",J332,0)</f>
        <v>0</v>
      </c>
      <c r="BI332" s="242">
        <f>IF(N332="nulová",J332,0)</f>
        <v>0</v>
      </c>
      <c r="BJ332" s="18" t="s">
        <v>82</v>
      </c>
      <c r="BK332" s="242">
        <f>ROUND(I332*H332,2)</f>
        <v>0</v>
      </c>
      <c r="BL332" s="18" t="s">
        <v>164</v>
      </c>
      <c r="BM332" s="241" t="s">
        <v>480</v>
      </c>
    </row>
    <row r="333" s="2" customFormat="1">
      <c r="A333" s="39"/>
      <c r="B333" s="40"/>
      <c r="C333" s="41"/>
      <c r="D333" s="243" t="s">
        <v>166</v>
      </c>
      <c r="E333" s="41"/>
      <c r="F333" s="244" t="s">
        <v>481</v>
      </c>
      <c r="G333" s="41"/>
      <c r="H333" s="41"/>
      <c r="I333" s="245"/>
      <c r="J333" s="41"/>
      <c r="K333" s="41"/>
      <c r="L333" s="45"/>
      <c r="M333" s="246"/>
      <c r="N333" s="247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166</v>
      </c>
      <c r="AU333" s="18" t="s">
        <v>84</v>
      </c>
    </row>
    <row r="334" s="13" customFormat="1">
      <c r="A334" s="13"/>
      <c r="B334" s="248"/>
      <c r="C334" s="249"/>
      <c r="D334" s="243" t="s">
        <v>172</v>
      </c>
      <c r="E334" s="250" t="s">
        <v>1</v>
      </c>
      <c r="F334" s="251" t="s">
        <v>482</v>
      </c>
      <c r="G334" s="249"/>
      <c r="H334" s="252">
        <v>1.05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8" t="s">
        <v>172</v>
      </c>
      <c r="AU334" s="258" t="s">
        <v>84</v>
      </c>
      <c r="AV334" s="13" t="s">
        <v>84</v>
      </c>
      <c r="AW334" s="13" t="s">
        <v>32</v>
      </c>
      <c r="AX334" s="13" t="s">
        <v>75</v>
      </c>
      <c r="AY334" s="258" t="s">
        <v>158</v>
      </c>
    </row>
    <row r="335" s="13" customFormat="1">
      <c r="A335" s="13"/>
      <c r="B335" s="248"/>
      <c r="C335" s="249"/>
      <c r="D335" s="243" t="s">
        <v>172</v>
      </c>
      <c r="E335" s="250" t="s">
        <v>1</v>
      </c>
      <c r="F335" s="251" t="s">
        <v>483</v>
      </c>
      <c r="G335" s="249"/>
      <c r="H335" s="252">
        <v>38.5</v>
      </c>
      <c r="I335" s="253"/>
      <c r="J335" s="249"/>
      <c r="K335" s="249"/>
      <c r="L335" s="254"/>
      <c r="M335" s="255"/>
      <c r="N335" s="256"/>
      <c r="O335" s="256"/>
      <c r="P335" s="256"/>
      <c r="Q335" s="256"/>
      <c r="R335" s="256"/>
      <c r="S335" s="256"/>
      <c r="T335" s="25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8" t="s">
        <v>172</v>
      </c>
      <c r="AU335" s="258" t="s">
        <v>84</v>
      </c>
      <c r="AV335" s="13" t="s">
        <v>84</v>
      </c>
      <c r="AW335" s="13" t="s">
        <v>32</v>
      </c>
      <c r="AX335" s="13" t="s">
        <v>75</v>
      </c>
      <c r="AY335" s="258" t="s">
        <v>158</v>
      </c>
    </row>
    <row r="336" s="14" customFormat="1">
      <c r="A336" s="14"/>
      <c r="B336" s="259"/>
      <c r="C336" s="260"/>
      <c r="D336" s="243" t="s">
        <v>172</v>
      </c>
      <c r="E336" s="261" t="s">
        <v>119</v>
      </c>
      <c r="F336" s="262" t="s">
        <v>186</v>
      </c>
      <c r="G336" s="260"/>
      <c r="H336" s="263">
        <v>39.549999999999997</v>
      </c>
      <c r="I336" s="264"/>
      <c r="J336" s="260"/>
      <c r="K336" s="260"/>
      <c r="L336" s="265"/>
      <c r="M336" s="266"/>
      <c r="N336" s="267"/>
      <c r="O336" s="267"/>
      <c r="P336" s="267"/>
      <c r="Q336" s="267"/>
      <c r="R336" s="267"/>
      <c r="S336" s="267"/>
      <c r="T336" s="26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9" t="s">
        <v>172</v>
      </c>
      <c r="AU336" s="269" t="s">
        <v>84</v>
      </c>
      <c r="AV336" s="14" t="s">
        <v>164</v>
      </c>
      <c r="AW336" s="14" t="s">
        <v>32</v>
      </c>
      <c r="AX336" s="14" t="s">
        <v>82</v>
      </c>
      <c r="AY336" s="269" t="s">
        <v>158</v>
      </c>
    </row>
    <row r="337" s="2" customFormat="1" ht="16.5" customHeight="1">
      <c r="A337" s="39"/>
      <c r="B337" s="40"/>
      <c r="C337" s="229" t="s">
        <v>484</v>
      </c>
      <c r="D337" s="229" t="s">
        <v>160</v>
      </c>
      <c r="E337" s="230" t="s">
        <v>485</v>
      </c>
      <c r="F337" s="231" t="s">
        <v>486</v>
      </c>
      <c r="G337" s="232" t="s">
        <v>212</v>
      </c>
      <c r="H337" s="233">
        <v>690.5</v>
      </c>
      <c r="I337" s="234"/>
      <c r="J337" s="235">
        <f>ROUND(I337*H337,2)</f>
        <v>0</v>
      </c>
      <c r="K337" s="236"/>
      <c r="L337" s="45"/>
      <c r="M337" s="237" t="s">
        <v>1</v>
      </c>
      <c r="N337" s="238" t="s">
        <v>40</v>
      </c>
      <c r="O337" s="92"/>
      <c r="P337" s="239">
        <f>O337*H337</f>
        <v>0</v>
      </c>
      <c r="Q337" s="239">
        <v>0</v>
      </c>
      <c r="R337" s="239">
        <f>Q337*H337</f>
        <v>0</v>
      </c>
      <c r="S337" s="239">
        <v>0</v>
      </c>
      <c r="T337" s="24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1" t="s">
        <v>164</v>
      </c>
      <c r="AT337" s="241" t="s">
        <v>160</v>
      </c>
      <c r="AU337" s="241" t="s">
        <v>84</v>
      </c>
      <c r="AY337" s="18" t="s">
        <v>158</v>
      </c>
      <c r="BE337" s="242">
        <f>IF(N337="základní",J337,0)</f>
        <v>0</v>
      </c>
      <c r="BF337" s="242">
        <f>IF(N337="snížená",J337,0)</f>
        <v>0</v>
      </c>
      <c r="BG337" s="242">
        <f>IF(N337="zákl. přenesená",J337,0)</f>
        <v>0</v>
      </c>
      <c r="BH337" s="242">
        <f>IF(N337="sníž. přenesená",J337,0)</f>
        <v>0</v>
      </c>
      <c r="BI337" s="242">
        <f>IF(N337="nulová",J337,0)</f>
        <v>0</v>
      </c>
      <c r="BJ337" s="18" t="s">
        <v>82</v>
      </c>
      <c r="BK337" s="242">
        <f>ROUND(I337*H337,2)</f>
        <v>0</v>
      </c>
      <c r="BL337" s="18" t="s">
        <v>164</v>
      </c>
      <c r="BM337" s="241" t="s">
        <v>487</v>
      </c>
    </row>
    <row r="338" s="2" customFormat="1">
      <c r="A338" s="39"/>
      <c r="B338" s="40"/>
      <c r="C338" s="41"/>
      <c r="D338" s="243" t="s">
        <v>166</v>
      </c>
      <c r="E338" s="41"/>
      <c r="F338" s="244" t="s">
        <v>488</v>
      </c>
      <c r="G338" s="41"/>
      <c r="H338" s="41"/>
      <c r="I338" s="245"/>
      <c r="J338" s="41"/>
      <c r="K338" s="41"/>
      <c r="L338" s="45"/>
      <c r="M338" s="246"/>
      <c r="N338" s="247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166</v>
      </c>
      <c r="AU338" s="18" t="s">
        <v>84</v>
      </c>
    </row>
    <row r="339" s="13" customFormat="1">
      <c r="A339" s="13"/>
      <c r="B339" s="248"/>
      <c r="C339" s="249"/>
      <c r="D339" s="243" t="s">
        <v>172</v>
      </c>
      <c r="E339" s="250" t="s">
        <v>1</v>
      </c>
      <c r="F339" s="251" t="s">
        <v>115</v>
      </c>
      <c r="G339" s="249"/>
      <c r="H339" s="252">
        <v>690.5</v>
      </c>
      <c r="I339" s="253"/>
      <c r="J339" s="249"/>
      <c r="K339" s="249"/>
      <c r="L339" s="254"/>
      <c r="M339" s="255"/>
      <c r="N339" s="256"/>
      <c r="O339" s="256"/>
      <c r="P339" s="256"/>
      <c r="Q339" s="256"/>
      <c r="R339" s="256"/>
      <c r="S339" s="256"/>
      <c r="T339" s="25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8" t="s">
        <v>172</v>
      </c>
      <c r="AU339" s="258" t="s">
        <v>84</v>
      </c>
      <c r="AV339" s="13" t="s">
        <v>84</v>
      </c>
      <c r="AW339" s="13" t="s">
        <v>32</v>
      </c>
      <c r="AX339" s="13" t="s">
        <v>82</v>
      </c>
      <c r="AY339" s="258" t="s">
        <v>158</v>
      </c>
    </row>
    <row r="340" s="2" customFormat="1" ht="16.5" customHeight="1">
      <c r="A340" s="39"/>
      <c r="B340" s="40"/>
      <c r="C340" s="229" t="s">
        <v>489</v>
      </c>
      <c r="D340" s="229" t="s">
        <v>160</v>
      </c>
      <c r="E340" s="230" t="s">
        <v>490</v>
      </c>
      <c r="F340" s="231" t="s">
        <v>491</v>
      </c>
      <c r="G340" s="232" t="s">
        <v>163</v>
      </c>
      <c r="H340" s="233">
        <v>39.549999999999997</v>
      </c>
      <c r="I340" s="234"/>
      <c r="J340" s="235">
        <f>ROUND(I340*H340,2)</f>
        <v>0</v>
      </c>
      <c r="K340" s="236"/>
      <c r="L340" s="45"/>
      <c r="M340" s="237" t="s">
        <v>1</v>
      </c>
      <c r="N340" s="238" t="s">
        <v>40</v>
      </c>
      <c r="O340" s="92"/>
      <c r="P340" s="239">
        <f>O340*H340</f>
        <v>0</v>
      </c>
      <c r="Q340" s="239">
        <v>1.0000000000000001E-05</v>
      </c>
      <c r="R340" s="239">
        <f>Q340*H340</f>
        <v>0.00039550000000000002</v>
      </c>
      <c r="S340" s="239">
        <v>0</v>
      </c>
      <c r="T340" s="24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1" t="s">
        <v>164</v>
      </c>
      <c r="AT340" s="241" t="s">
        <v>160</v>
      </c>
      <c r="AU340" s="241" t="s">
        <v>84</v>
      </c>
      <c r="AY340" s="18" t="s">
        <v>158</v>
      </c>
      <c r="BE340" s="242">
        <f>IF(N340="základní",J340,0)</f>
        <v>0</v>
      </c>
      <c r="BF340" s="242">
        <f>IF(N340="snížená",J340,0)</f>
        <v>0</v>
      </c>
      <c r="BG340" s="242">
        <f>IF(N340="zákl. přenesená",J340,0)</f>
        <v>0</v>
      </c>
      <c r="BH340" s="242">
        <f>IF(N340="sníž. přenesená",J340,0)</f>
        <v>0</v>
      </c>
      <c r="BI340" s="242">
        <f>IF(N340="nulová",J340,0)</f>
        <v>0</v>
      </c>
      <c r="BJ340" s="18" t="s">
        <v>82</v>
      </c>
      <c r="BK340" s="242">
        <f>ROUND(I340*H340,2)</f>
        <v>0</v>
      </c>
      <c r="BL340" s="18" t="s">
        <v>164</v>
      </c>
      <c r="BM340" s="241" t="s">
        <v>492</v>
      </c>
    </row>
    <row r="341" s="2" customFormat="1">
      <c r="A341" s="39"/>
      <c r="B341" s="40"/>
      <c r="C341" s="41"/>
      <c r="D341" s="243" t="s">
        <v>166</v>
      </c>
      <c r="E341" s="41"/>
      <c r="F341" s="244" t="s">
        <v>493</v>
      </c>
      <c r="G341" s="41"/>
      <c r="H341" s="41"/>
      <c r="I341" s="245"/>
      <c r="J341" s="41"/>
      <c r="K341" s="41"/>
      <c r="L341" s="45"/>
      <c r="M341" s="246"/>
      <c r="N341" s="247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166</v>
      </c>
      <c r="AU341" s="18" t="s">
        <v>84</v>
      </c>
    </row>
    <row r="342" s="13" customFormat="1">
      <c r="A342" s="13"/>
      <c r="B342" s="248"/>
      <c r="C342" s="249"/>
      <c r="D342" s="243" t="s">
        <v>172</v>
      </c>
      <c r="E342" s="250" t="s">
        <v>1</v>
      </c>
      <c r="F342" s="251" t="s">
        <v>119</v>
      </c>
      <c r="G342" s="249"/>
      <c r="H342" s="252">
        <v>39.549999999999997</v>
      </c>
      <c r="I342" s="253"/>
      <c r="J342" s="249"/>
      <c r="K342" s="249"/>
      <c r="L342" s="254"/>
      <c r="M342" s="255"/>
      <c r="N342" s="256"/>
      <c r="O342" s="256"/>
      <c r="P342" s="256"/>
      <c r="Q342" s="256"/>
      <c r="R342" s="256"/>
      <c r="S342" s="256"/>
      <c r="T342" s="25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8" t="s">
        <v>172</v>
      </c>
      <c r="AU342" s="258" t="s">
        <v>84</v>
      </c>
      <c r="AV342" s="13" t="s">
        <v>84</v>
      </c>
      <c r="AW342" s="13" t="s">
        <v>32</v>
      </c>
      <c r="AX342" s="13" t="s">
        <v>82</v>
      </c>
      <c r="AY342" s="258" t="s">
        <v>158</v>
      </c>
    </row>
    <row r="343" s="2" customFormat="1" ht="33" customHeight="1">
      <c r="A343" s="39"/>
      <c r="B343" s="40"/>
      <c r="C343" s="229" t="s">
        <v>494</v>
      </c>
      <c r="D343" s="229" t="s">
        <v>160</v>
      </c>
      <c r="E343" s="230" t="s">
        <v>495</v>
      </c>
      <c r="F343" s="231" t="s">
        <v>496</v>
      </c>
      <c r="G343" s="232" t="s">
        <v>212</v>
      </c>
      <c r="H343" s="233">
        <v>35</v>
      </c>
      <c r="I343" s="234"/>
      <c r="J343" s="235">
        <f>ROUND(I343*H343,2)</f>
        <v>0</v>
      </c>
      <c r="K343" s="236"/>
      <c r="L343" s="45"/>
      <c r="M343" s="237" t="s">
        <v>1</v>
      </c>
      <c r="N343" s="238" t="s">
        <v>40</v>
      </c>
      <c r="O343" s="92"/>
      <c r="P343" s="239">
        <f>O343*H343</f>
        <v>0</v>
      </c>
      <c r="Q343" s="239">
        <v>0.15540000000000001</v>
      </c>
      <c r="R343" s="239">
        <f>Q343*H343</f>
        <v>5.4390000000000001</v>
      </c>
      <c r="S343" s="239">
        <v>0</v>
      </c>
      <c r="T343" s="24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1" t="s">
        <v>164</v>
      </c>
      <c r="AT343" s="241" t="s">
        <v>160</v>
      </c>
      <c r="AU343" s="241" t="s">
        <v>84</v>
      </c>
      <c r="AY343" s="18" t="s">
        <v>158</v>
      </c>
      <c r="BE343" s="242">
        <f>IF(N343="základní",J343,0)</f>
        <v>0</v>
      </c>
      <c r="BF343" s="242">
        <f>IF(N343="snížená",J343,0)</f>
        <v>0</v>
      </c>
      <c r="BG343" s="242">
        <f>IF(N343="zákl. přenesená",J343,0)</f>
        <v>0</v>
      </c>
      <c r="BH343" s="242">
        <f>IF(N343="sníž. přenesená",J343,0)</f>
        <v>0</v>
      </c>
      <c r="BI343" s="242">
        <f>IF(N343="nulová",J343,0)</f>
        <v>0</v>
      </c>
      <c r="BJ343" s="18" t="s">
        <v>82</v>
      </c>
      <c r="BK343" s="242">
        <f>ROUND(I343*H343,2)</f>
        <v>0</v>
      </c>
      <c r="BL343" s="18" t="s">
        <v>164</v>
      </c>
      <c r="BM343" s="241" t="s">
        <v>497</v>
      </c>
    </row>
    <row r="344" s="2" customFormat="1">
      <c r="A344" s="39"/>
      <c r="B344" s="40"/>
      <c r="C344" s="41"/>
      <c r="D344" s="243" t="s">
        <v>166</v>
      </c>
      <c r="E344" s="41"/>
      <c r="F344" s="244" t="s">
        <v>498</v>
      </c>
      <c r="G344" s="41"/>
      <c r="H344" s="41"/>
      <c r="I344" s="245"/>
      <c r="J344" s="41"/>
      <c r="K344" s="41"/>
      <c r="L344" s="45"/>
      <c r="M344" s="246"/>
      <c r="N344" s="247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166</v>
      </c>
      <c r="AU344" s="18" t="s">
        <v>84</v>
      </c>
    </row>
    <row r="345" s="2" customFormat="1" ht="24.15" customHeight="1">
      <c r="A345" s="39"/>
      <c r="B345" s="40"/>
      <c r="C345" s="270" t="s">
        <v>499</v>
      </c>
      <c r="D345" s="270" t="s">
        <v>265</v>
      </c>
      <c r="E345" s="271" t="s">
        <v>500</v>
      </c>
      <c r="F345" s="272" t="s">
        <v>501</v>
      </c>
      <c r="G345" s="273" t="s">
        <v>212</v>
      </c>
      <c r="H345" s="274">
        <v>5.0999999999999996</v>
      </c>
      <c r="I345" s="275"/>
      <c r="J345" s="276">
        <f>ROUND(I345*H345,2)</f>
        <v>0</v>
      </c>
      <c r="K345" s="277"/>
      <c r="L345" s="278"/>
      <c r="M345" s="279" t="s">
        <v>1</v>
      </c>
      <c r="N345" s="280" t="s">
        <v>40</v>
      </c>
      <c r="O345" s="92"/>
      <c r="P345" s="239">
        <f>O345*H345</f>
        <v>0</v>
      </c>
      <c r="Q345" s="239">
        <v>0.065670000000000006</v>
      </c>
      <c r="R345" s="239">
        <f>Q345*H345</f>
        <v>0.33491700000000002</v>
      </c>
      <c r="S345" s="239">
        <v>0</v>
      </c>
      <c r="T345" s="24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1" t="s">
        <v>203</v>
      </c>
      <c r="AT345" s="241" t="s">
        <v>265</v>
      </c>
      <c r="AU345" s="241" t="s">
        <v>84</v>
      </c>
      <c r="AY345" s="18" t="s">
        <v>158</v>
      </c>
      <c r="BE345" s="242">
        <f>IF(N345="základní",J345,0)</f>
        <v>0</v>
      </c>
      <c r="BF345" s="242">
        <f>IF(N345="snížená",J345,0)</f>
        <v>0</v>
      </c>
      <c r="BG345" s="242">
        <f>IF(N345="zákl. přenesená",J345,0)</f>
        <v>0</v>
      </c>
      <c r="BH345" s="242">
        <f>IF(N345="sníž. přenesená",J345,0)</f>
        <v>0</v>
      </c>
      <c r="BI345" s="242">
        <f>IF(N345="nulová",J345,0)</f>
        <v>0</v>
      </c>
      <c r="BJ345" s="18" t="s">
        <v>82</v>
      </c>
      <c r="BK345" s="242">
        <f>ROUND(I345*H345,2)</f>
        <v>0</v>
      </c>
      <c r="BL345" s="18" t="s">
        <v>164</v>
      </c>
      <c r="BM345" s="241" t="s">
        <v>502</v>
      </c>
    </row>
    <row r="346" s="2" customFormat="1">
      <c r="A346" s="39"/>
      <c r="B346" s="40"/>
      <c r="C346" s="41"/>
      <c r="D346" s="243" t="s">
        <v>166</v>
      </c>
      <c r="E346" s="41"/>
      <c r="F346" s="244" t="s">
        <v>501</v>
      </c>
      <c r="G346" s="41"/>
      <c r="H346" s="41"/>
      <c r="I346" s="245"/>
      <c r="J346" s="41"/>
      <c r="K346" s="41"/>
      <c r="L346" s="45"/>
      <c r="M346" s="246"/>
      <c r="N346" s="247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166</v>
      </c>
      <c r="AU346" s="18" t="s">
        <v>84</v>
      </c>
    </row>
    <row r="347" s="13" customFormat="1">
      <c r="A347" s="13"/>
      <c r="B347" s="248"/>
      <c r="C347" s="249"/>
      <c r="D347" s="243" t="s">
        <v>172</v>
      </c>
      <c r="E347" s="250" t="s">
        <v>1</v>
      </c>
      <c r="F347" s="251" t="s">
        <v>503</v>
      </c>
      <c r="G347" s="249"/>
      <c r="H347" s="252">
        <v>4</v>
      </c>
      <c r="I347" s="253"/>
      <c r="J347" s="249"/>
      <c r="K347" s="249"/>
      <c r="L347" s="254"/>
      <c r="M347" s="255"/>
      <c r="N347" s="256"/>
      <c r="O347" s="256"/>
      <c r="P347" s="256"/>
      <c r="Q347" s="256"/>
      <c r="R347" s="256"/>
      <c r="S347" s="256"/>
      <c r="T347" s="25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8" t="s">
        <v>172</v>
      </c>
      <c r="AU347" s="258" t="s">
        <v>84</v>
      </c>
      <c r="AV347" s="13" t="s">
        <v>84</v>
      </c>
      <c r="AW347" s="13" t="s">
        <v>32</v>
      </c>
      <c r="AX347" s="13" t="s">
        <v>75</v>
      </c>
      <c r="AY347" s="258" t="s">
        <v>158</v>
      </c>
    </row>
    <row r="348" s="13" customFormat="1">
      <c r="A348" s="13"/>
      <c r="B348" s="248"/>
      <c r="C348" s="249"/>
      <c r="D348" s="243" t="s">
        <v>172</v>
      </c>
      <c r="E348" s="250" t="s">
        <v>1</v>
      </c>
      <c r="F348" s="251" t="s">
        <v>504</v>
      </c>
      <c r="G348" s="249"/>
      <c r="H348" s="252">
        <v>1</v>
      </c>
      <c r="I348" s="253"/>
      <c r="J348" s="249"/>
      <c r="K348" s="249"/>
      <c r="L348" s="254"/>
      <c r="M348" s="255"/>
      <c r="N348" s="256"/>
      <c r="O348" s="256"/>
      <c r="P348" s="256"/>
      <c r="Q348" s="256"/>
      <c r="R348" s="256"/>
      <c r="S348" s="256"/>
      <c r="T348" s="25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8" t="s">
        <v>172</v>
      </c>
      <c r="AU348" s="258" t="s">
        <v>84</v>
      </c>
      <c r="AV348" s="13" t="s">
        <v>84</v>
      </c>
      <c r="AW348" s="13" t="s">
        <v>32</v>
      </c>
      <c r="AX348" s="13" t="s">
        <v>75</v>
      </c>
      <c r="AY348" s="258" t="s">
        <v>158</v>
      </c>
    </row>
    <row r="349" s="14" customFormat="1">
      <c r="A349" s="14"/>
      <c r="B349" s="259"/>
      <c r="C349" s="260"/>
      <c r="D349" s="243" t="s">
        <v>172</v>
      </c>
      <c r="E349" s="261" t="s">
        <v>1</v>
      </c>
      <c r="F349" s="262" t="s">
        <v>186</v>
      </c>
      <c r="G349" s="260"/>
      <c r="H349" s="263">
        <v>5</v>
      </c>
      <c r="I349" s="264"/>
      <c r="J349" s="260"/>
      <c r="K349" s="260"/>
      <c r="L349" s="265"/>
      <c r="M349" s="266"/>
      <c r="N349" s="267"/>
      <c r="O349" s="267"/>
      <c r="P349" s="267"/>
      <c r="Q349" s="267"/>
      <c r="R349" s="267"/>
      <c r="S349" s="267"/>
      <c r="T349" s="268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9" t="s">
        <v>172</v>
      </c>
      <c r="AU349" s="269" t="s">
        <v>84</v>
      </c>
      <c r="AV349" s="14" t="s">
        <v>164</v>
      </c>
      <c r="AW349" s="14" t="s">
        <v>32</v>
      </c>
      <c r="AX349" s="14" t="s">
        <v>82</v>
      </c>
      <c r="AY349" s="269" t="s">
        <v>158</v>
      </c>
    </row>
    <row r="350" s="13" customFormat="1">
      <c r="A350" s="13"/>
      <c r="B350" s="248"/>
      <c r="C350" s="249"/>
      <c r="D350" s="243" t="s">
        <v>172</v>
      </c>
      <c r="E350" s="249"/>
      <c r="F350" s="251" t="s">
        <v>505</v>
      </c>
      <c r="G350" s="249"/>
      <c r="H350" s="252">
        <v>5.0999999999999996</v>
      </c>
      <c r="I350" s="253"/>
      <c r="J350" s="249"/>
      <c r="K350" s="249"/>
      <c r="L350" s="254"/>
      <c r="M350" s="255"/>
      <c r="N350" s="256"/>
      <c r="O350" s="256"/>
      <c r="P350" s="256"/>
      <c r="Q350" s="256"/>
      <c r="R350" s="256"/>
      <c r="S350" s="256"/>
      <c r="T350" s="25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8" t="s">
        <v>172</v>
      </c>
      <c r="AU350" s="258" t="s">
        <v>84</v>
      </c>
      <c r="AV350" s="13" t="s">
        <v>84</v>
      </c>
      <c r="AW350" s="13" t="s">
        <v>4</v>
      </c>
      <c r="AX350" s="13" t="s">
        <v>82</v>
      </c>
      <c r="AY350" s="258" t="s">
        <v>158</v>
      </c>
    </row>
    <row r="351" s="2" customFormat="1" ht="24.15" customHeight="1">
      <c r="A351" s="39"/>
      <c r="B351" s="40"/>
      <c r="C351" s="270" t="s">
        <v>506</v>
      </c>
      <c r="D351" s="270" t="s">
        <v>265</v>
      </c>
      <c r="E351" s="271" t="s">
        <v>507</v>
      </c>
      <c r="F351" s="272" t="s">
        <v>508</v>
      </c>
      <c r="G351" s="273" t="s">
        <v>212</v>
      </c>
      <c r="H351" s="274">
        <v>9.1799999999999997</v>
      </c>
      <c r="I351" s="275"/>
      <c r="J351" s="276">
        <f>ROUND(I351*H351,2)</f>
        <v>0</v>
      </c>
      <c r="K351" s="277"/>
      <c r="L351" s="278"/>
      <c r="M351" s="279" t="s">
        <v>1</v>
      </c>
      <c r="N351" s="280" t="s">
        <v>40</v>
      </c>
      <c r="O351" s="92"/>
      <c r="P351" s="239">
        <f>O351*H351</f>
        <v>0</v>
      </c>
      <c r="Q351" s="239">
        <v>0.048300000000000003</v>
      </c>
      <c r="R351" s="239">
        <f>Q351*H351</f>
        <v>0.44339400000000001</v>
      </c>
      <c r="S351" s="239">
        <v>0</v>
      </c>
      <c r="T351" s="24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1" t="s">
        <v>203</v>
      </c>
      <c r="AT351" s="241" t="s">
        <v>265</v>
      </c>
      <c r="AU351" s="241" t="s">
        <v>84</v>
      </c>
      <c r="AY351" s="18" t="s">
        <v>158</v>
      </c>
      <c r="BE351" s="242">
        <f>IF(N351="základní",J351,0)</f>
        <v>0</v>
      </c>
      <c r="BF351" s="242">
        <f>IF(N351="snížená",J351,0)</f>
        <v>0</v>
      </c>
      <c r="BG351" s="242">
        <f>IF(N351="zákl. přenesená",J351,0)</f>
        <v>0</v>
      </c>
      <c r="BH351" s="242">
        <f>IF(N351="sníž. přenesená",J351,0)</f>
        <v>0</v>
      </c>
      <c r="BI351" s="242">
        <f>IF(N351="nulová",J351,0)</f>
        <v>0</v>
      </c>
      <c r="BJ351" s="18" t="s">
        <v>82</v>
      </c>
      <c r="BK351" s="242">
        <f>ROUND(I351*H351,2)</f>
        <v>0</v>
      </c>
      <c r="BL351" s="18" t="s">
        <v>164</v>
      </c>
      <c r="BM351" s="241" t="s">
        <v>509</v>
      </c>
    </row>
    <row r="352" s="2" customFormat="1">
      <c r="A352" s="39"/>
      <c r="B352" s="40"/>
      <c r="C352" s="41"/>
      <c r="D352" s="243" t="s">
        <v>166</v>
      </c>
      <c r="E352" s="41"/>
      <c r="F352" s="244" t="s">
        <v>508</v>
      </c>
      <c r="G352" s="41"/>
      <c r="H352" s="41"/>
      <c r="I352" s="245"/>
      <c r="J352" s="41"/>
      <c r="K352" s="41"/>
      <c r="L352" s="45"/>
      <c r="M352" s="246"/>
      <c r="N352" s="247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166</v>
      </c>
      <c r="AU352" s="18" t="s">
        <v>84</v>
      </c>
    </row>
    <row r="353" s="13" customFormat="1">
      <c r="A353" s="13"/>
      <c r="B353" s="248"/>
      <c r="C353" s="249"/>
      <c r="D353" s="243" t="s">
        <v>172</v>
      </c>
      <c r="E353" s="250" t="s">
        <v>1</v>
      </c>
      <c r="F353" s="251" t="s">
        <v>510</v>
      </c>
      <c r="G353" s="249"/>
      <c r="H353" s="252">
        <v>6</v>
      </c>
      <c r="I353" s="253"/>
      <c r="J353" s="249"/>
      <c r="K353" s="249"/>
      <c r="L353" s="254"/>
      <c r="M353" s="255"/>
      <c r="N353" s="256"/>
      <c r="O353" s="256"/>
      <c r="P353" s="256"/>
      <c r="Q353" s="256"/>
      <c r="R353" s="256"/>
      <c r="S353" s="256"/>
      <c r="T353" s="25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8" t="s">
        <v>172</v>
      </c>
      <c r="AU353" s="258" t="s">
        <v>84</v>
      </c>
      <c r="AV353" s="13" t="s">
        <v>84</v>
      </c>
      <c r="AW353" s="13" t="s">
        <v>32</v>
      </c>
      <c r="AX353" s="13" t="s">
        <v>75</v>
      </c>
      <c r="AY353" s="258" t="s">
        <v>158</v>
      </c>
    </row>
    <row r="354" s="13" customFormat="1">
      <c r="A354" s="13"/>
      <c r="B354" s="248"/>
      <c r="C354" s="249"/>
      <c r="D354" s="243" t="s">
        <v>172</v>
      </c>
      <c r="E354" s="250" t="s">
        <v>1</v>
      </c>
      <c r="F354" s="251" t="s">
        <v>511</v>
      </c>
      <c r="G354" s="249"/>
      <c r="H354" s="252">
        <v>3</v>
      </c>
      <c r="I354" s="253"/>
      <c r="J354" s="249"/>
      <c r="K354" s="249"/>
      <c r="L354" s="254"/>
      <c r="M354" s="255"/>
      <c r="N354" s="256"/>
      <c r="O354" s="256"/>
      <c r="P354" s="256"/>
      <c r="Q354" s="256"/>
      <c r="R354" s="256"/>
      <c r="S354" s="256"/>
      <c r="T354" s="25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8" t="s">
        <v>172</v>
      </c>
      <c r="AU354" s="258" t="s">
        <v>84</v>
      </c>
      <c r="AV354" s="13" t="s">
        <v>84</v>
      </c>
      <c r="AW354" s="13" t="s">
        <v>32</v>
      </c>
      <c r="AX354" s="13" t="s">
        <v>75</v>
      </c>
      <c r="AY354" s="258" t="s">
        <v>158</v>
      </c>
    </row>
    <row r="355" s="14" customFormat="1">
      <c r="A355" s="14"/>
      <c r="B355" s="259"/>
      <c r="C355" s="260"/>
      <c r="D355" s="243" t="s">
        <v>172</v>
      </c>
      <c r="E355" s="261" t="s">
        <v>1</v>
      </c>
      <c r="F355" s="262" t="s">
        <v>186</v>
      </c>
      <c r="G355" s="260"/>
      <c r="H355" s="263">
        <v>9</v>
      </c>
      <c r="I355" s="264"/>
      <c r="J355" s="260"/>
      <c r="K355" s="260"/>
      <c r="L355" s="265"/>
      <c r="M355" s="266"/>
      <c r="N355" s="267"/>
      <c r="O355" s="267"/>
      <c r="P355" s="267"/>
      <c r="Q355" s="267"/>
      <c r="R355" s="267"/>
      <c r="S355" s="267"/>
      <c r="T355" s="268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9" t="s">
        <v>172</v>
      </c>
      <c r="AU355" s="269" t="s">
        <v>84</v>
      </c>
      <c r="AV355" s="14" t="s">
        <v>164</v>
      </c>
      <c r="AW355" s="14" t="s">
        <v>32</v>
      </c>
      <c r="AX355" s="14" t="s">
        <v>82</v>
      </c>
      <c r="AY355" s="269" t="s">
        <v>158</v>
      </c>
    </row>
    <row r="356" s="13" customFormat="1">
      <c r="A356" s="13"/>
      <c r="B356" s="248"/>
      <c r="C356" s="249"/>
      <c r="D356" s="243" t="s">
        <v>172</v>
      </c>
      <c r="E356" s="249"/>
      <c r="F356" s="251" t="s">
        <v>512</v>
      </c>
      <c r="G356" s="249"/>
      <c r="H356" s="252">
        <v>9.1799999999999997</v>
      </c>
      <c r="I356" s="253"/>
      <c r="J356" s="249"/>
      <c r="K356" s="249"/>
      <c r="L356" s="254"/>
      <c r="M356" s="255"/>
      <c r="N356" s="256"/>
      <c r="O356" s="256"/>
      <c r="P356" s="256"/>
      <c r="Q356" s="256"/>
      <c r="R356" s="256"/>
      <c r="S356" s="256"/>
      <c r="T356" s="25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8" t="s">
        <v>172</v>
      </c>
      <c r="AU356" s="258" t="s">
        <v>84</v>
      </c>
      <c r="AV356" s="13" t="s">
        <v>84</v>
      </c>
      <c r="AW356" s="13" t="s">
        <v>4</v>
      </c>
      <c r="AX356" s="13" t="s">
        <v>82</v>
      </c>
      <c r="AY356" s="258" t="s">
        <v>158</v>
      </c>
    </row>
    <row r="357" s="2" customFormat="1" ht="16.5" customHeight="1">
      <c r="A357" s="39"/>
      <c r="B357" s="40"/>
      <c r="C357" s="270" t="s">
        <v>513</v>
      </c>
      <c r="D357" s="270" t="s">
        <v>265</v>
      </c>
      <c r="E357" s="271" t="s">
        <v>514</v>
      </c>
      <c r="F357" s="272" t="s">
        <v>515</v>
      </c>
      <c r="G357" s="273" t="s">
        <v>212</v>
      </c>
      <c r="H357" s="274">
        <v>21.420000000000002</v>
      </c>
      <c r="I357" s="275"/>
      <c r="J357" s="276">
        <f>ROUND(I357*H357,2)</f>
        <v>0</v>
      </c>
      <c r="K357" s="277"/>
      <c r="L357" s="278"/>
      <c r="M357" s="279" t="s">
        <v>1</v>
      </c>
      <c r="N357" s="280" t="s">
        <v>40</v>
      </c>
      <c r="O357" s="92"/>
      <c r="P357" s="239">
        <f>O357*H357</f>
        <v>0</v>
      </c>
      <c r="Q357" s="239">
        <v>0.080000000000000002</v>
      </c>
      <c r="R357" s="239">
        <f>Q357*H357</f>
        <v>1.7136000000000002</v>
      </c>
      <c r="S357" s="239">
        <v>0</v>
      </c>
      <c r="T357" s="24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1" t="s">
        <v>203</v>
      </c>
      <c r="AT357" s="241" t="s">
        <v>265</v>
      </c>
      <c r="AU357" s="241" t="s">
        <v>84</v>
      </c>
      <c r="AY357" s="18" t="s">
        <v>158</v>
      </c>
      <c r="BE357" s="242">
        <f>IF(N357="základní",J357,0)</f>
        <v>0</v>
      </c>
      <c r="BF357" s="242">
        <f>IF(N357="snížená",J357,0)</f>
        <v>0</v>
      </c>
      <c r="BG357" s="242">
        <f>IF(N357="zákl. přenesená",J357,0)</f>
        <v>0</v>
      </c>
      <c r="BH357" s="242">
        <f>IF(N357="sníž. přenesená",J357,0)</f>
        <v>0</v>
      </c>
      <c r="BI357" s="242">
        <f>IF(N357="nulová",J357,0)</f>
        <v>0</v>
      </c>
      <c r="BJ357" s="18" t="s">
        <v>82</v>
      </c>
      <c r="BK357" s="242">
        <f>ROUND(I357*H357,2)</f>
        <v>0</v>
      </c>
      <c r="BL357" s="18" t="s">
        <v>164</v>
      </c>
      <c r="BM357" s="241" t="s">
        <v>516</v>
      </c>
    </row>
    <row r="358" s="2" customFormat="1">
      <c r="A358" s="39"/>
      <c r="B358" s="40"/>
      <c r="C358" s="41"/>
      <c r="D358" s="243" t="s">
        <v>166</v>
      </c>
      <c r="E358" s="41"/>
      <c r="F358" s="244" t="s">
        <v>515</v>
      </c>
      <c r="G358" s="41"/>
      <c r="H358" s="41"/>
      <c r="I358" s="245"/>
      <c r="J358" s="41"/>
      <c r="K358" s="41"/>
      <c r="L358" s="45"/>
      <c r="M358" s="246"/>
      <c r="N358" s="247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166</v>
      </c>
      <c r="AU358" s="18" t="s">
        <v>84</v>
      </c>
    </row>
    <row r="359" s="13" customFormat="1">
      <c r="A359" s="13"/>
      <c r="B359" s="248"/>
      <c r="C359" s="249"/>
      <c r="D359" s="243" t="s">
        <v>172</v>
      </c>
      <c r="E359" s="250" t="s">
        <v>1</v>
      </c>
      <c r="F359" s="251" t="s">
        <v>517</v>
      </c>
      <c r="G359" s="249"/>
      <c r="H359" s="252">
        <v>11</v>
      </c>
      <c r="I359" s="253"/>
      <c r="J359" s="249"/>
      <c r="K359" s="249"/>
      <c r="L359" s="254"/>
      <c r="M359" s="255"/>
      <c r="N359" s="256"/>
      <c r="O359" s="256"/>
      <c r="P359" s="256"/>
      <c r="Q359" s="256"/>
      <c r="R359" s="256"/>
      <c r="S359" s="256"/>
      <c r="T359" s="25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8" t="s">
        <v>172</v>
      </c>
      <c r="AU359" s="258" t="s">
        <v>84</v>
      </c>
      <c r="AV359" s="13" t="s">
        <v>84</v>
      </c>
      <c r="AW359" s="13" t="s">
        <v>32</v>
      </c>
      <c r="AX359" s="13" t="s">
        <v>75</v>
      </c>
      <c r="AY359" s="258" t="s">
        <v>158</v>
      </c>
    </row>
    <row r="360" s="13" customFormat="1">
      <c r="A360" s="13"/>
      <c r="B360" s="248"/>
      <c r="C360" s="249"/>
      <c r="D360" s="243" t="s">
        <v>172</v>
      </c>
      <c r="E360" s="250" t="s">
        <v>1</v>
      </c>
      <c r="F360" s="251" t="s">
        <v>518</v>
      </c>
      <c r="G360" s="249"/>
      <c r="H360" s="252">
        <v>10</v>
      </c>
      <c r="I360" s="253"/>
      <c r="J360" s="249"/>
      <c r="K360" s="249"/>
      <c r="L360" s="254"/>
      <c r="M360" s="255"/>
      <c r="N360" s="256"/>
      <c r="O360" s="256"/>
      <c r="P360" s="256"/>
      <c r="Q360" s="256"/>
      <c r="R360" s="256"/>
      <c r="S360" s="256"/>
      <c r="T360" s="25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8" t="s">
        <v>172</v>
      </c>
      <c r="AU360" s="258" t="s">
        <v>84</v>
      </c>
      <c r="AV360" s="13" t="s">
        <v>84</v>
      </c>
      <c r="AW360" s="13" t="s">
        <v>32</v>
      </c>
      <c r="AX360" s="13" t="s">
        <v>75</v>
      </c>
      <c r="AY360" s="258" t="s">
        <v>158</v>
      </c>
    </row>
    <row r="361" s="14" customFormat="1">
      <c r="A361" s="14"/>
      <c r="B361" s="259"/>
      <c r="C361" s="260"/>
      <c r="D361" s="243" t="s">
        <v>172</v>
      </c>
      <c r="E361" s="261" t="s">
        <v>1</v>
      </c>
      <c r="F361" s="262" t="s">
        <v>186</v>
      </c>
      <c r="G361" s="260"/>
      <c r="H361" s="263">
        <v>21</v>
      </c>
      <c r="I361" s="264"/>
      <c r="J361" s="260"/>
      <c r="K361" s="260"/>
      <c r="L361" s="265"/>
      <c r="M361" s="266"/>
      <c r="N361" s="267"/>
      <c r="O361" s="267"/>
      <c r="P361" s="267"/>
      <c r="Q361" s="267"/>
      <c r="R361" s="267"/>
      <c r="S361" s="267"/>
      <c r="T361" s="26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9" t="s">
        <v>172</v>
      </c>
      <c r="AU361" s="269" t="s">
        <v>84</v>
      </c>
      <c r="AV361" s="14" t="s">
        <v>164</v>
      </c>
      <c r="AW361" s="14" t="s">
        <v>32</v>
      </c>
      <c r="AX361" s="14" t="s">
        <v>82</v>
      </c>
      <c r="AY361" s="269" t="s">
        <v>158</v>
      </c>
    </row>
    <row r="362" s="13" customFormat="1">
      <c r="A362" s="13"/>
      <c r="B362" s="248"/>
      <c r="C362" s="249"/>
      <c r="D362" s="243" t="s">
        <v>172</v>
      </c>
      <c r="E362" s="249"/>
      <c r="F362" s="251" t="s">
        <v>519</v>
      </c>
      <c r="G362" s="249"/>
      <c r="H362" s="252">
        <v>21.420000000000002</v>
      </c>
      <c r="I362" s="253"/>
      <c r="J362" s="249"/>
      <c r="K362" s="249"/>
      <c r="L362" s="254"/>
      <c r="M362" s="255"/>
      <c r="N362" s="256"/>
      <c r="O362" s="256"/>
      <c r="P362" s="256"/>
      <c r="Q362" s="256"/>
      <c r="R362" s="256"/>
      <c r="S362" s="256"/>
      <c r="T362" s="25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8" t="s">
        <v>172</v>
      </c>
      <c r="AU362" s="258" t="s">
        <v>84</v>
      </c>
      <c r="AV362" s="13" t="s">
        <v>84</v>
      </c>
      <c r="AW362" s="13" t="s">
        <v>4</v>
      </c>
      <c r="AX362" s="13" t="s">
        <v>82</v>
      </c>
      <c r="AY362" s="258" t="s">
        <v>158</v>
      </c>
    </row>
    <row r="363" s="2" customFormat="1" ht="24.15" customHeight="1">
      <c r="A363" s="39"/>
      <c r="B363" s="40"/>
      <c r="C363" s="229" t="s">
        <v>520</v>
      </c>
      <c r="D363" s="229" t="s">
        <v>160</v>
      </c>
      <c r="E363" s="230" t="s">
        <v>521</v>
      </c>
      <c r="F363" s="231" t="s">
        <v>522</v>
      </c>
      <c r="G363" s="232" t="s">
        <v>212</v>
      </c>
      <c r="H363" s="233">
        <v>11</v>
      </c>
      <c r="I363" s="234"/>
      <c r="J363" s="235">
        <f>ROUND(I363*H363,2)</f>
        <v>0</v>
      </c>
      <c r="K363" s="236"/>
      <c r="L363" s="45"/>
      <c r="M363" s="237" t="s">
        <v>1</v>
      </c>
      <c r="N363" s="238" t="s">
        <v>40</v>
      </c>
      <c r="O363" s="92"/>
      <c r="P363" s="239">
        <f>O363*H363</f>
        <v>0</v>
      </c>
      <c r="Q363" s="239">
        <v>0.085760000000000003</v>
      </c>
      <c r="R363" s="239">
        <f>Q363*H363</f>
        <v>0.94335999999999998</v>
      </c>
      <c r="S363" s="239">
        <v>0</v>
      </c>
      <c r="T363" s="24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1" t="s">
        <v>164</v>
      </c>
      <c r="AT363" s="241" t="s">
        <v>160</v>
      </c>
      <c r="AU363" s="241" t="s">
        <v>84</v>
      </c>
      <c r="AY363" s="18" t="s">
        <v>158</v>
      </c>
      <c r="BE363" s="242">
        <f>IF(N363="základní",J363,0)</f>
        <v>0</v>
      </c>
      <c r="BF363" s="242">
        <f>IF(N363="snížená",J363,0)</f>
        <v>0</v>
      </c>
      <c r="BG363" s="242">
        <f>IF(N363="zákl. přenesená",J363,0)</f>
        <v>0</v>
      </c>
      <c r="BH363" s="242">
        <f>IF(N363="sníž. přenesená",J363,0)</f>
        <v>0</v>
      </c>
      <c r="BI363" s="242">
        <f>IF(N363="nulová",J363,0)</f>
        <v>0</v>
      </c>
      <c r="BJ363" s="18" t="s">
        <v>82</v>
      </c>
      <c r="BK363" s="242">
        <f>ROUND(I363*H363,2)</f>
        <v>0</v>
      </c>
      <c r="BL363" s="18" t="s">
        <v>164</v>
      </c>
      <c r="BM363" s="241" t="s">
        <v>523</v>
      </c>
    </row>
    <row r="364" s="2" customFormat="1">
      <c r="A364" s="39"/>
      <c r="B364" s="40"/>
      <c r="C364" s="41"/>
      <c r="D364" s="243" t="s">
        <v>166</v>
      </c>
      <c r="E364" s="41"/>
      <c r="F364" s="244" t="s">
        <v>524</v>
      </c>
      <c r="G364" s="41"/>
      <c r="H364" s="41"/>
      <c r="I364" s="245"/>
      <c r="J364" s="41"/>
      <c r="K364" s="41"/>
      <c r="L364" s="45"/>
      <c r="M364" s="246"/>
      <c r="N364" s="247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166</v>
      </c>
      <c r="AU364" s="18" t="s">
        <v>84</v>
      </c>
    </row>
    <row r="365" s="13" customFormat="1">
      <c r="A365" s="13"/>
      <c r="B365" s="248"/>
      <c r="C365" s="249"/>
      <c r="D365" s="243" t="s">
        <v>172</v>
      </c>
      <c r="E365" s="250" t="s">
        <v>1</v>
      </c>
      <c r="F365" s="251" t="s">
        <v>525</v>
      </c>
      <c r="G365" s="249"/>
      <c r="H365" s="252">
        <v>11</v>
      </c>
      <c r="I365" s="253"/>
      <c r="J365" s="249"/>
      <c r="K365" s="249"/>
      <c r="L365" s="254"/>
      <c r="M365" s="255"/>
      <c r="N365" s="256"/>
      <c r="O365" s="256"/>
      <c r="P365" s="256"/>
      <c r="Q365" s="256"/>
      <c r="R365" s="256"/>
      <c r="S365" s="256"/>
      <c r="T365" s="25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8" t="s">
        <v>172</v>
      </c>
      <c r="AU365" s="258" t="s">
        <v>84</v>
      </c>
      <c r="AV365" s="13" t="s">
        <v>84</v>
      </c>
      <c r="AW365" s="13" t="s">
        <v>32</v>
      </c>
      <c r="AX365" s="13" t="s">
        <v>82</v>
      </c>
      <c r="AY365" s="258" t="s">
        <v>158</v>
      </c>
    </row>
    <row r="366" s="2" customFormat="1" ht="16.5" customHeight="1">
      <c r="A366" s="39"/>
      <c r="B366" s="40"/>
      <c r="C366" s="270" t="s">
        <v>526</v>
      </c>
      <c r="D366" s="270" t="s">
        <v>265</v>
      </c>
      <c r="E366" s="271" t="s">
        <v>527</v>
      </c>
      <c r="F366" s="272" t="s">
        <v>528</v>
      </c>
      <c r="G366" s="273" t="s">
        <v>212</v>
      </c>
      <c r="H366" s="274">
        <v>11</v>
      </c>
      <c r="I366" s="275"/>
      <c r="J366" s="276">
        <f>ROUND(I366*H366,2)</f>
        <v>0</v>
      </c>
      <c r="K366" s="277"/>
      <c r="L366" s="278"/>
      <c r="M366" s="279" t="s">
        <v>1</v>
      </c>
      <c r="N366" s="280" t="s">
        <v>40</v>
      </c>
      <c r="O366" s="92"/>
      <c r="P366" s="239">
        <f>O366*H366</f>
        <v>0</v>
      </c>
      <c r="Q366" s="239">
        <v>0.045999999999999999</v>
      </c>
      <c r="R366" s="239">
        <f>Q366*H366</f>
        <v>0.50600000000000001</v>
      </c>
      <c r="S366" s="239">
        <v>0</v>
      </c>
      <c r="T366" s="24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1" t="s">
        <v>203</v>
      </c>
      <c r="AT366" s="241" t="s">
        <v>265</v>
      </c>
      <c r="AU366" s="241" t="s">
        <v>84</v>
      </c>
      <c r="AY366" s="18" t="s">
        <v>158</v>
      </c>
      <c r="BE366" s="242">
        <f>IF(N366="základní",J366,0)</f>
        <v>0</v>
      </c>
      <c r="BF366" s="242">
        <f>IF(N366="snížená",J366,0)</f>
        <v>0</v>
      </c>
      <c r="BG366" s="242">
        <f>IF(N366="zákl. přenesená",J366,0)</f>
        <v>0</v>
      </c>
      <c r="BH366" s="242">
        <f>IF(N366="sníž. přenesená",J366,0)</f>
        <v>0</v>
      </c>
      <c r="BI366" s="242">
        <f>IF(N366="nulová",J366,0)</f>
        <v>0</v>
      </c>
      <c r="BJ366" s="18" t="s">
        <v>82</v>
      </c>
      <c r="BK366" s="242">
        <f>ROUND(I366*H366,2)</f>
        <v>0</v>
      </c>
      <c r="BL366" s="18" t="s">
        <v>164</v>
      </c>
      <c r="BM366" s="241" t="s">
        <v>529</v>
      </c>
    </row>
    <row r="367" s="2" customFormat="1">
      <c r="A367" s="39"/>
      <c r="B367" s="40"/>
      <c r="C367" s="41"/>
      <c r="D367" s="243" t="s">
        <v>166</v>
      </c>
      <c r="E367" s="41"/>
      <c r="F367" s="244" t="s">
        <v>528</v>
      </c>
      <c r="G367" s="41"/>
      <c r="H367" s="41"/>
      <c r="I367" s="245"/>
      <c r="J367" s="41"/>
      <c r="K367" s="41"/>
      <c r="L367" s="45"/>
      <c r="M367" s="246"/>
      <c r="N367" s="247"/>
      <c r="O367" s="92"/>
      <c r="P367" s="92"/>
      <c r="Q367" s="92"/>
      <c r="R367" s="92"/>
      <c r="S367" s="92"/>
      <c r="T367" s="93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166</v>
      </c>
      <c r="AU367" s="18" t="s">
        <v>84</v>
      </c>
    </row>
    <row r="368" s="2" customFormat="1" ht="33" customHeight="1">
      <c r="A368" s="39"/>
      <c r="B368" s="40"/>
      <c r="C368" s="229" t="s">
        <v>530</v>
      </c>
      <c r="D368" s="229" t="s">
        <v>160</v>
      </c>
      <c r="E368" s="230" t="s">
        <v>531</v>
      </c>
      <c r="F368" s="231" t="s">
        <v>532</v>
      </c>
      <c r="G368" s="232" t="s">
        <v>212</v>
      </c>
      <c r="H368" s="233">
        <v>1396.5</v>
      </c>
      <c r="I368" s="234"/>
      <c r="J368" s="235">
        <f>ROUND(I368*H368,2)</f>
        <v>0</v>
      </c>
      <c r="K368" s="236"/>
      <c r="L368" s="45"/>
      <c r="M368" s="237" t="s">
        <v>1</v>
      </c>
      <c r="N368" s="238" t="s">
        <v>40</v>
      </c>
      <c r="O368" s="92"/>
      <c r="P368" s="239">
        <f>O368*H368</f>
        <v>0</v>
      </c>
      <c r="Q368" s="239">
        <v>0.1295</v>
      </c>
      <c r="R368" s="239">
        <f>Q368*H368</f>
        <v>180.84675000000001</v>
      </c>
      <c r="S368" s="239">
        <v>0</v>
      </c>
      <c r="T368" s="24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1" t="s">
        <v>164</v>
      </c>
      <c r="AT368" s="241" t="s">
        <v>160</v>
      </c>
      <c r="AU368" s="241" t="s">
        <v>84</v>
      </c>
      <c r="AY368" s="18" t="s">
        <v>158</v>
      </c>
      <c r="BE368" s="242">
        <f>IF(N368="základní",J368,0)</f>
        <v>0</v>
      </c>
      <c r="BF368" s="242">
        <f>IF(N368="snížená",J368,0)</f>
        <v>0</v>
      </c>
      <c r="BG368" s="242">
        <f>IF(N368="zákl. přenesená",J368,0)</f>
        <v>0</v>
      </c>
      <c r="BH368" s="242">
        <f>IF(N368="sníž. přenesená",J368,0)</f>
        <v>0</v>
      </c>
      <c r="BI368" s="242">
        <f>IF(N368="nulová",J368,0)</f>
        <v>0</v>
      </c>
      <c r="BJ368" s="18" t="s">
        <v>82</v>
      </c>
      <c r="BK368" s="242">
        <f>ROUND(I368*H368,2)</f>
        <v>0</v>
      </c>
      <c r="BL368" s="18" t="s">
        <v>164</v>
      </c>
      <c r="BM368" s="241" t="s">
        <v>533</v>
      </c>
    </row>
    <row r="369" s="2" customFormat="1">
      <c r="A369" s="39"/>
      <c r="B369" s="40"/>
      <c r="C369" s="41"/>
      <c r="D369" s="243" t="s">
        <v>166</v>
      </c>
      <c r="E369" s="41"/>
      <c r="F369" s="244" t="s">
        <v>534</v>
      </c>
      <c r="G369" s="41"/>
      <c r="H369" s="41"/>
      <c r="I369" s="245"/>
      <c r="J369" s="41"/>
      <c r="K369" s="41"/>
      <c r="L369" s="45"/>
      <c r="M369" s="246"/>
      <c r="N369" s="247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166</v>
      </c>
      <c r="AU369" s="18" t="s">
        <v>84</v>
      </c>
    </row>
    <row r="370" s="13" customFormat="1">
      <c r="A370" s="13"/>
      <c r="B370" s="248"/>
      <c r="C370" s="249"/>
      <c r="D370" s="243" t="s">
        <v>172</v>
      </c>
      <c r="E370" s="250" t="s">
        <v>1</v>
      </c>
      <c r="F370" s="251" t="s">
        <v>535</v>
      </c>
      <c r="G370" s="249"/>
      <c r="H370" s="252">
        <v>1380.8</v>
      </c>
      <c r="I370" s="253"/>
      <c r="J370" s="249"/>
      <c r="K370" s="249"/>
      <c r="L370" s="254"/>
      <c r="M370" s="255"/>
      <c r="N370" s="256"/>
      <c r="O370" s="256"/>
      <c r="P370" s="256"/>
      <c r="Q370" s="256"/>
      <c r="R370" s="256"/>
      <c r="S370" s="256"/>
      <c r="T370" s="257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8" t="s">
        <v>172</v>
      </c>
      <c r="AU370" s="258" t="s">
        <v>84</v>
      </c>
      <c r="AV370" s="13" t="s">
        <v>84</v>
      </c>
      <c r="AW370" s="13" t="s">
        <v>32</v>
      </c>
      <c r="AX370" s="13" t="s">
        <v>75</v>
      </c>
      <c r="AY370" s="258" t="s">
        <v>158</v>
      </c>
    </row>
    <row r="371" s="13" customFormat="1">
      <c r="A371" s="13"/>
      <c r="B371" s="248"/>
      <c r="C371" s="249"/>
      <c r="D371" s="243" t="s">
        <v>172</v>
      </c>
      <c r="E371" s="250" t="s">
        <v>1</v>
      </c>
      <c r="F371" s="251" t="s">
        <v>536</v>
      </c>
      <c r="G371" s="249"/>
      <c r="H371" s="252">
        <v>15.699999999999999</v>
      </c>
      <c r="I371" s="253"/>
      <c r="J371" s="249"/>
      <c r="K371" s="249"/>
      <c r="L371" s="254"/>
      <c r="M371" s="255"/>
      <c r="N371" s="256"/>
      <c r="O371" s="256"/>
      <c r="P371" s="256"/>
      <c r="Q371" s="256"/>
      <c r="R371" s="256"/>
      <c r="S371" s="256"/>
      <c r="T371" s="25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8" t="s">
        <v>172</v>
      </c>
      <c r="AU371" s="258" t="s">
        <v>84</v>
      </c>
      <c r="AV371" s="13" t="s">
        <v>84</v>
      </c>
      <c r="AW371" s="13" t="s">
        <v>32</v>
      </c>
      <c r="AX371" s="13" t="s">
        <v>75</v>
      </c>
      <c r="AY371" s="258" t="s">
        <v>158</v>
      </c>
    </row>
    <row r="372" s="14" customFormat="1">
      <c r="A372" s="14"/>
      <c r="B372" s="259"/>
      <c r="C372" s="260"/>
      <c r="D372" s="243" t="s">
        <v>172</v>
      </c>
      <c r="E372" s="261" t="s">
        <v>1</v>
      </c>
      <c r="F372" s="262" t="s">
        <v>186</v>
      </c>
      <c r="G372" s="260"/>
      <c r="H372" s="263">
        <v>1396.5</v>
      </c>
      <c r="I372" s="264"/>
      <c r="J372" s="260"/>
      <c r="K372" s="260"/>
      <c r="L372" s="265"/>
      <c r="M372" s="266"/>
      <c r="N372" s="267"/>
      <c r="O372" s="267"/>
      <c r="P372" s="267"/>
      <c r="Q372" s="267"/>
      <c r="R372" s="267"/>
      <c r="S372" s="267"/>
      <c r="T372" s="268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9" t="s">
        <v>172</v>
      </c>
      <c r="AU372" s="269" t="s">
        <v>84</v>
      </c>
      <c r="AV372" s="14" t="s">
        <v>164</v>
      </c>
      <c r="AW372" s="14" t="s">
        <v>32</v>
      </c>
      <c r="AX372" s="14" t="s">
        <v>82</v>
      </c>
      <c r="AY372" s="269" t="s">
        <v>158</v>
      </c>
    </row>
    <row r="373" s="2" customFormat="1" ht="16.5" customHeight="1">
      <c r="A373" s="39"/>
      <c r="B373" s="40"/>
      <c r="C373" s="270" t="s">
        <v>537</v>
      </c>
      <c r="D373" s="270" t="s">
        <v>265</v>
      </c>
      <c r="E373" s="271" t="s">
        <v>538</v>
      </c>
      <c r="F373" s="272" t="s">
        <v>539</v>
      </c>
      <c r="G373" s="273" t="s">
        <v>212</v>
      </c>
      <c r="H373" s="274">
        <v>1424.4300000000001</v>
      </c>
      <c r="I373" s="275"/>
      <c r="J373" s="276">
        <f>ROUND(I373*H373,2)</f>
        <v>0</v>
      </c>
      <c r="K373" s="277"/>
      <c r="L373" s="278"/>
      <c r="M373" s="279" t="s">
        <v>1</v>
      </c>
      <c r="N373" s="280" t="s">
        <v>40</v>
      </c>
      <c r="O373" s="92"/>
      <c r="P373" s="239">
        <f>O373*H373</f>
        <v>0</v>
      </c>
      <c r="Q373" s="239">
        <v>0.045999999999999999</v>
      </c>
      <c r="R373" s="239">
        <f>Q373*H373</f>
        <v>65.523780000000002</v>
      </c>
      <c r="S373" s="239">
        <v>0</v>
      </c>
      <c r="T373" s="240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1" t="s">
        <v>203</v>
      </c>
      <c r="AT373" s="241" t="s">
        <v>265</v>
      </c>
      <c r="AU373" s="241" t="s">
        <v>84</v>
      </c>
      <c r="AY373" s="18" t="s">
        <v>158</v>
      </c>
      <c r="BE373" s="242">
        <f>IF(N373="základní",J373,0)</f>
        <v>0</v>
      </c>
      <c r="BF373" s="242">
        <f>IF(N373="snížená",J373,0)</f>
        <v>0</v>
      </c>
      <c r="BG373" s="242">
        <f>IF(N373="zákl. přenesená",J373,0)</f>
        <v>0</v>
      </c>
      <c r="BH373" s="242">
        <f>IF(N373="sníž. přenesená",J373,0)</f>
        <v>0</v>
      </c>
      <c r="BI373" s="242">
        <f>IF(N373="nulová",J373,0)</f>
        <v>0</v>
      </c>
      <c r="BJ373" s="18" t="s">
        <v>82</v>
      </c>
      <c r="BK373" s="242">
        <f>ROUND(I373*H373,2)</f>
        <v>0</v>
      </c>
      <c r="BL373" s="18" t="s">
        <v>164</v>
      </c>
      <c r="BM373" s="241" t="s">
        <v>540</v>
      </c>
    </row>
    <row r="374" s="2" customFormat="1">
      <c r="A374" s="39"/>
      <c r="B374" s="40"/>
      <c r="C374" s="41"/>
      <c r="D374" s="243" t="s">
        <v>166</v>
      </c>
      <c r="E374" s="41"/>
      <c r="F374" s="244" t="s">
        <v>539</v>
      </c>
      <c r="G374" s="41"/>
      <c r="H374" s="41"/>
      <c r="I374" s="245"/>
      <c r="J374" s="41"/>
      <c r="K374" s="41"/>
      <c r="L374" s="45"/>
      <c r="M374" s="246"/>
      <c r="N374" s="247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166</v>
      </c>
      <c r="AU374" s="18" t="s">
        <v>84</v>
      </c>
    </row>
    <row r="375" s="13" customFormat="1">
      <c r="A375" s="13"/>
      <c r="B375" s="248"/>
      <c r="C375" s="249"/>
      <c r="D375" s="243" t="s">
        <v>172</v>
      </c>
      <c r="E375" s="249"/>
      <c r="F375" s="251" t="s">
        <v>541</v>
      </c>
      <c r="G375" s="249"/>
      <c r="H375" s="252">
        <v>1424.4300000000001</v>
      </c>
      <c r="I375" s="253"/>
      <c r="J375" s="249"/>
      <c r="K375" s="249"/>
      <c r="L375" s="254"/>
      <c r="M375" s="255"/>
      <c r="N375" s="256"/>
      <c r="O375" s="256"/>
      <c r="P375" s="256"/>
      <c r="Q375" s="256"/>
      <c r="R375" s="256"/>
      <c r="S375" s="256"/>
      <c r="T375" s="25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8" t="s">
        <v>172</v>
      </c>
      <c r="AU375" s="258" t="s">
        <v>84</v>
      </c>
      <c r="AV375" s="13" t="s">
        <v>84</v>
      </c>
      <c r="AW375" s="13" t="s">
        <v>4</v>
      </c>
      <c r="AX375" s="13" t="s">
        <v>82</v>
      </c>
      <c r="AY375" s="258" t="s">
        <v>158</v>
      </c>
    </row>
    <row r="376" s="2" customFormat="1" ht="16.5" customHeight="1">
      <c r="A376" s="39"/>
      <c r="B376" s="40"/>
      <c r="C376" s="229" t="s">
        <v>542</v>
      </c>
      <c r="D376" s="229" t="s">
        <v>160</v>
      </c>
      <c r="E376" s="230" t="s">
        <v>543</v>
      </c>
      <c r="F376" s="231" t="s">
        <v>544</v>
      </c>
      <c r="G376" s="232" t="s">
        <v>464</v>
      </c>
      <c r="H376" s="233">
        <v>2</v>
      </c>
      <c r="I376" s="234"/>
      <c r="J376" s="235">
        <f>ROUND(I376*H376,2)</f>
        <v>0</v>
      </c>
      <c r="K376" s="236"/>
      <c r="L376" s="45"/>
      <c r="M376" s="237" t="s">
        <v>1</v>
      </c>
      <c r="N376" s="238" t="s">
        <v>40</v>
      </c>
      <c r="O376" s="92"/>
      <c r="P376" s="239">
        <f>O376*H376</f>
        <v>0</v>
      </c>
      <c r="Q376" s="239">
        <v>14.14974</v>
      </c>
      <c r="R376" s="239">
        <f>Q376*H376</f>
        <v>28.299479999999999</v>
      </c>
      <c r="S376" s="239">
        <v>0</v>
      </c>
      <c r="T376" s="24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1" t="s">
        <v>164</v>
      </c>
      <c r="AT376" s="241" t="s">
        <v>160</v>
      </c>
      <c r="AU376" s="241" t="s">
        <v>84</v>
      </c>
      <c r="AY376" s="18" t="s">
        <v>158</v>
      </c>
      <c r="BE376" s="242">
        <f>IF(N376="základní",J376,0)</f>
        <v>0</v>
      </c>
      <c r="BF376" s="242">
        <f>IF(N376="snížená",J376,0)</f>
        <v>0</v>
      </c>
      <c r="BG376" s="242">
        <f>IF(N376="zákl. přenesená",J376,0)</f>
        <v>0</v>
      </c>
      <c r="BH376" s="242">
        <f>IF(N376="sníž. přenesená",J376,0)</f>
        <v>0</v>
      </c>
      <c r="BI376" s="242">
        <f>IF(N376="nulová",J376,0)</f>
        <v>0</v>
      </c>
      <c r="BJ376" s="18" t="s">
        <v>82</v>
      </c>
      <c r="BK376" s="242">
        <f>ROUND(I376*H376,2)</f>
        <v>0</v>
      </c>
      <c r="BL376" s="18" t="s">
        <v>164</v>
      </c>
      <c r="BM376" s="241" t="s">
        <v>545</v>
      </c>
    </row>
    <row r="377" s="2" customFormat="1">
      <c r="A377" s="39"/>
      <c r="B377" s="40"/>
      <c r="C377" s="41"/>
      <c r="D377" s="243" t="s">
        <v>166</v>
      </c>
      <c r="E377" s="41"/>
      <c r="F377" s="244" t="s">
        <v>546</v>
      </c>
      <c r="G377" s="41"/>
      <c r="H377" s="41"/>
      <c r="I377" s="245"/>
      <c r="J377" s="41"/>
      <c r="K377" s="41"/>
      <c r="L377" s="45"/>
      <c r="M377" s="246"/>
      <c r="N377" s="247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166</v>
      </c>
      <c r="AU377" s="18" t="s">
        <v>84</v>
      </c>
    </row>
    <row r="378" s="2" customFormat="1" ht="24.15" customHeight="1">
      <c r="A378" s="39"/>
      <c r="B378" s="40"/>
      <c r="C378" s="229" t="s">
        <v>547</v>
      </c>
      <c r="D378" s="229" t="s">
        <v>160</v>
      </c>
      <c r="E378" s="230" t="s">
        <v>548</v>
      </c>
      <c r="F378" s="231" t="s">
        <v>549</v>
      </c>
      <c r="G378" s="232" t="s">
        <v>212</v>
      </c>
      <c r="H378" s="233">
        <v>26</v>
      </c>
      <c r="I378" s="234"/>
      <c r="J378" s="235">
        <f>ROUND(I378*H378,2)</f>
        <v>0</v>
      </c>
      <c r="K378" s="236"/>
      <c r="L378" s="45"/>
      <c r="M378" s="237" t="s">
        <v>1</v>
      </c>
      <c r="N378" s="238" t="s">
        <v>40</v>
      </c>
      <c r="O378" s="92"/>
      <c r="P378" s="239">
        <f>O378*H378</f>
        <v>0</v>
      </c>
      <c r="Q378" s="239">
        <v>0</v>
      </c>
      <c r="R378" s="239">
        <f>Q378*H378</f>
        <v>0</v>
      </c>
      <c r="S378" s="239">
        <v>0</v>
      </c>
      <c r="T378" s="24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1" t="s">
        <v>164</v>
      </c>
      <c r="AT378" s="241" t="s">
        <v>160</v>
      </c>
      <c r="AU378" s="241" t="s">
        <v>84</v>
      </c>
      <c r="AY378" s="18" t="s">
        <v>158</v>
      </c>
      <c r="BE378" s="242">
        <f>IF(N378="základní",J378,0)</f>
        <v>0</v>
      </c>
      <c r="BF378" s="242">
        <f>IF(N378="snížená",J378,0)</f>
        <v>0</v>
      </c>
      <c r="BG378" s="242">
        <f>IF(N378="zákl. přenesená",J378,0)</f>
        <v>0</v>
      </c>
      <c r="BH378" s="242">
        <f>IF(N378="sníž. přenesená",J378,0)</f>
        <v>0</v>
      </c>
      <c r="BI378" s="242">
        <f>IF(N378="nulová",J378,0)</f>
        <v>0</v>
      </c>
      <c r="BJ378" s="18" t="s">
        <v>82</v>
      </c>
      <c r="BK378" s="242">
        <f>ROUND(I378*H378,2)</f>
        <v>0</v>
      </c>
      <c r="BL378" s="18" t="s">
        <v>164</v>
      </c>
      <c r="BM378" s="241" t="s">
        <v>550</v>
      </c>
    </row>
    <row r="379" s="2" customFormat="1">
      <c r="A379" s="39"/>
      <c r="B379" s="40"/>
      <c r="C379" s="41"/>
      <c r="D379" s="243" t="s">
        <v>166</v>
      </c>
      <c r="E379" s="41"/>
      <c r="F379" s="244" t="s">
        <v>551</v>
      </c>
      <c r="G379" s="41"/>
      <c r="H379" s="41"/>
      <c r="I379" s="245"/>
      <c r="J379" s="41"/>
      <c r="K379" s="41"/>
      <c r="L379" s="45"/>
      <c r="M379" s="246"/>
      <c r="N379" s="247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166</v>
      </c>
      <c r="AU379" s="18" t="s">
        <v>84</v>
      </c>
    </row>
    <row r="380" s="13" customFormat="1">
      <c r="A380" s="13"/>
      <c r="B380" s="248"/>
      <c r="C380" s="249"/>
      <c r="D380" s="243" t="s">
        <v>172</v>
      </c>
      <c r="E380" s="250" t="s">
        <v>1</v>
      </c>
      <c r="F380" s="251" t="s">
        <v>439</v>
      </c>
      <c r="G380" s="249"/>
      <c r="H380" s="252">
        <v>10</v>
      </c>
      <c r="I380" s="253"/>
      <c r="J380" s="249"/>
      <c r="K380" s="249"/>
      <c r="L380" s="254"/>
      <c r="M380" s="255"/>
      <c r="N380" s="256"/>
      <c r="O380" s="256"/>
      <c r="P380" s="256"/>
      <c r="Q380" s="256"/>
      <c r="R380" s="256"/>
      <c r="S380" s="256"/>
      <c r="T380" s="257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8" t="s">
        <v>172</v>
      </c>
      <c r="AU380" s="258" t="s">
        <v>84</v>
      </c>
      <c r="AV380" s="13" t="s">
        <v>84</v>
      </c>
      <c r="AW380" s="13" t="s">
        <v>32</v>
      </c>
      <c r="AX380" s="13" t="s">
        <v>75</v>
      </c>
      <c r="AY380" s="258" t="s">
        <v>158</v>
      </c>
    </row>
    <row r="381" s="13" customFormat="1">
      <c r="A381" s="13"/>
      <c r="B381" s="248"/>
      <c r="C381" s="249"/>
      <c r="D381" s="243" t="s">
        <v>172</v>
      </c>
      <c r="E381" s="250" t="s">
        <v>1</v>
      </c>
      <c r="F381" s="251" t="s">
        <v>440</v>
      </c>
      <c r="G381" s="249"/>
      <c r="H381" s="252">
        <v>16</v>
      </c>
      <c r="I381" s="253"/>
      <c r="J381" s="249"/>
      <c r="K381" s="249"/>
      <c r="L381" s="254"/>
      <c r="M381" s="255"/>
      <c r="N381" s="256"/>
      <c r="O381" s="256"/>
      <c r="P381" s="256"/>
      <c r="Q381" s="256"/>
      <c r="R381" s="256"/>
      <c r="S381" s="256"/>
      <c r="T381" s="25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8" t="s">
        <v>172</v>
      </c>
      <c r="AU381" s="258" t="s">
        <v>84</v>
      </c>
      <c r="AV381" s="13" t="s">
        <v>84</v>
      </c>
      <c r="AW381" s="13" t="s">
        <v>32</v>
      </c>
      <c r="AX381" s="13" t="s">
        <v>75</v>
      </c>
      <c r="AY381" s="258" t="s">
        <v>158</v>
      </c>
    </row>
    <row r="382" s="14" customFormat="1">
      <c r="A382" s="14"/>
      <c r="B382" s="259"/>
      <c r="C382" s="260"/>
      <c r="D382" s="243" t="s">
        <v>172</v>
      </c>
      <c r="E382" s="261" t="s">
        <v>1</v>
      </c>
      <c r="F382" s="262" t="s">
        <v>186</v>
      </c>
      <c r="G382" s="260"/>
      <c r="H382" s="263">
        <v>26</v>
      </c>
      <c r="I382" s="264"/>
      <c r="J382" s="260"/>
      <c r="K382" s="260"/>
      <c r="L382" s="265"/>
      <c r="M382" s="266"/>
      <c r="N382" s="267"/>
      <c r="O382" s="267"/>
      <c r="P382" s="267"/>
      <c r="Q382" s="267"/>
      <c r="R382" s="267"/>
      <c r="S382" s="267"/>
      <c r="T382" s="268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9" t="s">
        <v>172</v>
      </c>
      <c r="AU382" s="269" t="s">
        <v>84</v>
      </c>
      <c r="AV382" s="14" t="s">
        <v>164</v>
      </c>
      <c r="AW382" s="14" t="s">
        <v>32</v>
      </c>
      <c r="AX382" s="14" t="s">
        <v>82</v>
      </c>
      <c r="AY382" s="269" t="s">
        <v>158</v>
      </c>
    </row>
    <row r="383" s="2" customFormat="1" ht="24.15" customHeight="1">
      <c r="A383" s="39"/>
      <c r="B383" s="40"/>
      <c r="C383" s="229" t="s">
        <v>552</v>
      </c>
      <c r="D383" s="229" t="s">
        <v>160</v>
      </c>
      <c r="E383" s="230" t="s">
        <v>553</v>
      </c>
      <c r="F383" s="231" t="s">
        <v>554</v>
      </c>
      <c r="G383" s="232" t="s">
        <v>212</v>
      </c>
      <c r="H383" s="233">
        <v>62.799999999999997</v>
      </c>
      <c r="I383" s="234"/>
      <c r="J383" s="235">
        <f>ROUND(I383*H383,2)</f>
        <v>0</v>
      </c>
      <c r="K383" s="236"/>
      <c r="L383" s="45"/>
      <c r="M383" s="237" t="s">
        <v>1</v>
      </c>
      <c r="N383" s="238" t="s">
        <v>40</v>
      </c>
      <c r="O383" s="92"/>
      <c r="P383" s="239">
        <f>O383*H383</f>
        <v>0</v>
      </c>
      <c r="Q383" s="239">
        <v>0.14760999999999999</v>
      </c>
      <c r="R383" s="239">
        <f>Q383*H383</f>
        <v>9.2699079999999991</v>
      </c>
      <c r="S383" s="239">
        <v>0</v>
      </c>
      <c r="T383" s="24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41" t="s">
        <v>164</v>
      </c>
      <c r="AT383" s="241" t="s">
        <v>160</v>
      </c>
      <c r="AU383" s="241" t="s">
        <v>84</v>
      </c>
      <c r="AY383" s="18" t="s">
        <v>158</v>
      </c>
      <c r="BE383" s="242">
        <f>IF(N383="základní",J383,0)</f>
        <v>0</v>
      </c>
      <c r="BF383" s="242">
        <f>IF(N383="snížená",J383,0)</f>
        <v>0</v>
      </c>
      <c r="BG383" s="242">
        <f>IF(N383="zákl. přenesená",J383,0)</f>
        <v>0</v>
      </c>
      <c r="BH383" s="242">
        <f>IF(N383="sníž. přenesená",J383,0)</f>
        <v>0</v>
      </c>
      <c r="BI383" s="242">
        <f>IF(N383="nulová",J383,0)</f>
        <v>0</v>
      </c>
      <c r="BJ383" s="18" t="s">
        <v>82</v>
      </c>
      <c r="BK383" s="242">
        <f>ROUND(I383*H383,2)</f>
        <v>0</v>
      </c>
      <c r="BL383" s="18" t="s">
        <v>164</v>
      </c>
      <c r="BM383" s="241" t="s">
        <v>555</v>
      </c>
    </row>
    <row r="384" s="2" customFormat="1">
      <c r="A384" s="39"/>
      <c r="B384" s="40"/>
      <c r="C384" s="41"/>
      <c r="D384" s="243" t="s">
        <v>166</v>
      </c>
      <c r="E384" s="41"/>
      <c r="F384" s="244" t="s">
        <v>556</v>
      </c>
      <c r="G384" s="41"/>
      <c r="H384" s="41"/>
      <c r="I384" s="245"/>
      <c r="J384" s="41"/>
      <c r="K384" s="41"/>
      <c r="L384" s="45"/>
      <c r="M384" s="246"/>
      <c r="N384" s="247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166</v>
      </c>
      <c r="AU384" s="18" t="s">
        <v>84</v>
      </c>
    </row>
    <row r="385" s="13" customFormat="1">
      <c r="A385" s="13"/>
      <c r="B385" s="248"/>
      <c r="C385" s="249"/>
      <c r="D385" s="243" t="s">
        <v>172</v>
      </c>
      <c r="E385" s="250" t="s">
        <v>1</v>
      </c>
      <c r="F385" s="251" t="s">
        <v>557</v>
      </c>
      <c r="G385" s="249"/>
      <c r="H385" s="252">
        <v>57.799999999999997</v>
      </c>
      <c r="I385" s="253"/>
      <c r="J385" s="249"/>
      <c r="K385" s="249"/>
      <c r="L385" s="254"/>
      <c r="M385" s="255"/>
      <c r="N385" s="256"/>
      <c r="O385" s="256"/>
      <c r="P385" s="256"/>
      <c r="Q385" s="256"/>
      <c r="R385" s="256"/>
      <c r="S385" s="256"/>
      <c r="T385" s="25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8" t="s">
        <v>172</v>
      </c>
      <c r="AU385" s="258" t="s">
        <v>84</v>
      </c>
      <c r="AV385" s="13" t="s">
        <v>84</v>
      </c>
      <c r="AW385" s="13" t="s">
        <v>32</v>
      </c>
      <c r="AX385" s="13" t="s">
        <v>75</v>
      </c>
      <c r="AY385" s="258" t="s">
        <v>158</v>
      </c>
    </row>
    <row r="386" s="13" customFormat="1">
      <c r="A386" s="13"/>
      <c r="B386" s="248"/>
      <c r="C386" s="249"/>
      <c r="D386" s="243" t="s">
        <v>172</v>
      </c>
      <c r="E386" s="250" t="s">
        <v>1</v>
      </c>
      <c r="F386" s="251" t="s">
        <v>558</v>
      </c>
      <c r="G386" s="249"/>
      <c r="H386" s="252">
        <v>5</v>
      </c>
      <c r="I386" s="253"/>
      <c r="J386" s="249"/>
      <c r="K386" s="249"/>
      <c r="L386" s="254"/>
      <c r="M386" s="255"/>
      <c r="N386" s="256"/>
      <c r="O386" s="256"/>
      <c r="P386" s="256"/>
      <c r="Q386" s="256"/>
      <c r="R386" s="256"/>
      <c r="S386" s="256"/>
      <c r="T386" s="257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8" t="s">
        <v>172</v>
      </c>
      <c r="AU386" s="258" t="s">
        <v>84</v>
      </c>
      <c r="AV386" s="13" t="s">
        <v>84</v>
      </c>
      <c r="AW386" s="13" t="s">
        <v>32</v>
      </c>
      <c r="AX386" s="13" t="s">
        <v>75</v>
      </c>
      <c r="AY386" s="258" t="s">
        <v>158</v>
      </c>
    </row>
    <row r="387" s="14" customFormat="1">
      <c r="A387" s="14"/>
      <c r="B387" s="259"/>
      <c r="C387" s="260"/>
      <c r="D387" s="243" t="s">
        <v>172</v>
      </c>
      <c r="E387" s="261" t="s">
        <v>1</v>
      </c>
      <c r="F387" s="262" t="s">
        <v>186</v>
      </c>
      <c r="G387" s="260"/>
      <c r="H387" s="263">
        <v>62.799999999999997</v>
      </c>
      <c r="I387" s="264"/>
      <c r="J387" s="260"/>
      <c r="K387" s="260"/>
      <c r="L387" s="265"/>
      <c r="M387" s="266"/>
      <c r="N387" s="267"/>
      <c r="O387" s="267"/>
      <c r="P387" s="267"/>
      <c r="Q387" s="267"/>
      <c r="R387" s="267"/>
      <c r="S387" s="267"/>
      <c r="T387" s="268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9" t="s">
        <v>172</v>
      </c>
      <c r="AU387" s="269" t="s">
        <v>84</v>
      </c>
      <c r="AV387" s="14" t="s">
        <v>164</v>
      </c>
      <c r="AW387" s="14" t="s">
        <v>32</v>
      </c>
      <c r="AX387" s="14" t="s">
        <v>82</v>
      </c>
      <c r="AY387" s="269" t="s">
        <v>158</v>
      </c>
    </row>
    <row r="388" s="2" customFormat="1" ht="16.5" customHeight="1">
      <c r="A388" s="39"/>
      <c r="B388" s="40"/>
      <c r="C388" s="270" t="s">
        <v>559</v>
      </c>
      <c r="D388" s="270" t="s">
        <v>265</v>
      </c>
      <c r="E388" s="271" t="s">
        <v>560</v>
      </c>
      <c r="F388" s="272" t="s">
        <v>561</v>
      </c>
      <c r="G388" s="273" t="s">
        <v>212</v>
      </c>
      <c r="H388" s="274">
        <v>57.799999999999997</v>
      </c>
      <c r="I388" s="275"/>
      <c r="J388" s="276">
        <f>ROUND(I388*H388,2)</f>
        <v>0</v>
      </c>
      <c r="K388" s="277"/>
      <c r="L388" s="278"/>
      <c r="M388" s="279" t="s">
        <v>1</v>
      </c>
      <c r="N388" s="280" t="s">
        <v>40</v>
      </c>
      <c r="O388" s="92"/>
      <c r="P388" s="239">
        <f>O388*H388</f>
        <v>0</v>
      </c>
      <c r="Q388" s="239">
        <v>0.12726000000000001</v>
      </c>
      <c r="R388" s="239">
        <f>Q388*H388</f>
        <v>7.3556280000000003</v>
      </c>
      <c r="S388" s="239">
        <v>0</v>
      </c>
      <c r="T388" s="240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1" t="s">
        <v>203</v>
      </c>
      <c r="AT388" s="241" t="s">
        <v>265</v>
      </c>
      <c r="AU388" s="241" t="s">
        <v>84</v>
      </c>
      <c r="AY388" s="18" t="s">
        <v>158</v>
      </c>
      <c r="BE388" s="242">
        <f>IF(N388="základní",J388,0)</f>
        <v>0</v>
      </c>
      <c r="BF388" s="242">
        <f>IF(N388="snížená",J388,0)</f>
        <v>0</v>
      </c>
      <c r="BG388" s="242">
        <f>IF(N388="zákl. přenesená",J388,0)</f>
        <v>0</v>
      </c>
      <c r="BH388" s="242">
        <f>IF(N388="sníž. přenesená",J388,0)</f>
        <v>0</v>
      </c>
      <c r="BI388" s="242">
        <f>IF(N388="nulová",J388,0)</f>
        <v>0</v>
      </c>
      <c r="BJ388" s="18" t="s">
        <v>82</v>
      </c>
      <c r="BK388" s="242">
        <f>ROUND(I388*H388,2)</f>
        <v>0</v>
      </c>
      <c r="BL388" s="18" t="s">
        <v>164</v>
      </c>
      <c r="BM388" s="241" t="s">
        <v>562</v>
      </c>
    </row>
    <row r="389" s="2" customFormat="1">
      <c r="A389" s="39"/>
      <c r="B389" s="40"/>
      <c r="C389" s="41"/>
      <c r="D389" s="243" t="s">
        <v>166</v>
      </c>
      <c r="E389" s="41"/>
      <c r="F389" s="244" t="s">
        <v>563</v>
      </c>
      <c r="G389" s="41"/>
      <c r="H389" s="41"/>
      <c r="I389" s="245"/>
      <c r="J389" s="41"/>
      <c r="K389" s="41"/>
      <c r="L389" s="45"/>
      <c r="M389" s="246"/>
      <c r="N389" s="247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166</v>
      </c>
      <c r="AU389" s="18" t="s">
        <v>84</v>
      </c>
    </row>
    <row r="390" s="2" customFormat="1" ht="16.5" customHeight="1">
      <c r="A390" s="39"/>
      <c r="B390" s="40"/>
      <c r="C390" s="270" t="s">
        <v>564</v>
      </c>
      <c r="D390" s="270" t="s">
        <v>265</v>
      </c>
      <c r="E390" s="271" t="s">
        <v>565</v>
      </c>
      <c r="F390" s="272" t="s">
        <v>566</v>
      </c>
      <c r="G390" s="273" t="s">
        <v>212</v>
      </c>
      <c r="H390" s="274">
        <v>5</v>
      </c>
      <c r="I390" s="275"/>
      <c r="J390" s="276">
        <f>ROUND(I390*H390,2)</f>
        <v>0</v>
      </c>
      <c r="K390" s="277"/>
      <c r="L390" s="278"/>
      <c r="M390" s="279" t="s">
        <v>1</v>
      </c>
      <c r="N390" s="280" t="s">
        <v>40</v>
      </c>
      <c r="O390" s="92"/>
      <c r="P390" s="239">
        <f>O390*H390</f>
        <v>0</v>
      </c>
      <c r="Q390" s="239">
        <v>0.17000000000000001</v>
      </c>
      <c r="R390" s="239">
        <f>Q390*H390</f>
        <v>0.85000000000000009</v>
      </c>
      <c r="S390" s="239">
        <v>0</v>
      </c>
      <c r="T390" s="24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1" t="s">
        <v>203</v>
      </c>
      <c r="AT390" s="241" t="s">
        <v>265</v>
      </c>
      <c r="AU390" s="241" t="s">
        <v>84</v>
      </c>
      <c r="AY390" s="18" t="s">
        <v>158</v>
      </c>
      <c r="BE390" s="242">
        <f>IF(N390="základní",J390,0)</f>
        <v>0</v>
      </c>
      <c r="BF390" s="242">
        <f>IF(N390="snížená",J390,0)</f>
        <v>0</v>
      </c>
      <c r="BG390" s="242">
        <f>IF(N390="zákl. přenesená",J390,0)</f>
        <v>0</v>
      </c>
      <c r="BH390" s="242">
        <f>IF(N390="sníž. přenesená",J390,0)</f>
        <v>0</v>
      </c>
      <c r="BI390" s="242">
        <f>IF(N390="nulová",J390,0)</f>
        <v>0</v>
      </c>
      <c r="BJ390" s="18" t="s">
        <v>82</v>
      </c>
      <c r="BK390" s="242">
        <f>ROUND(I390*H390,2)</f>
        <v>0</v>
      </c>
      <c r="BL390" s="18" t="s">
        <v>164</v>
      </c>
      <c r="BM390" s="241" t="s">
        <v>567</v>
      </c>
    </row>
    <row r="391" s="2" customFormat="1">
      <c r="A391" s="39"/>
      <c r="B391" s="40"/>
      <c r="C391" s="41"/>
      <c r="D391" s="243" t="s">
        <v>166</v>
      </c>
      <c r="E391" s="41"/>
      <c r="F391" s="244" t="s">
        <v>566</v>
      </c>
      <c r="G391" s="41"/>
      <c r="H391" s="41"/>
      <c r="I391" s="245"/>
      <c r="J391" s="41"/>
      <c r="K391" s="41"/>
      <c r="L391" s="45"/>
      <c r="M391" s="246"/>
      <c r="N391" s="247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166</v>
      </c>
      <c r="AU391" s="18" t="s">
        <v>84</v>
      </c>
    </row>
    <row r="392" s="2" customFormat="1" ht="16.5" customHeight="1">
      <c r="A392" s="39"/>
      <c r="B392" s="40"/>
      <c r="C392" s="229" t="s">
        <v>568</v>
      </c>
      <c r="D392" s="229" t="s">
        <v>160</v>
      </c>
      <c r="E392" s="230" t="s">
        <v>569</v>
      </c>
      <c r="F392" s="231" t="s">
        <v>570</v>
      </c>
      <c r="G392" s="232" t="s">
        <v>238</v>
      </c>
      <c r="H392" s="233">
        <v>86.099999999999994</v>
      </c>
      <c r="I392" s="234"/>
      <c r="J392" s="235">
        <f>ROUND(I392*H392,2)</f>
        <v>0</v>
      </c>
      <c r="K392" s="236"/>
      <c r="L392" s="45"/>
      <c r="M392" s="237" t="s">
        <v>1</v>
      </c>
      <c r="N392" s="238" t="s">
        <v>40</v>
      </c>
      <c r="O392" s="92"/>
      <c r="P392" s="239">
        <f>O392*H392</f>
        <v>0</v>
      </c>
      <c r="Q392" s="239">
        <v>1.9695</v>
      </c>
      <c r="R392" s="239">
        <f>Q392*H392</f>
        <v>169.57395</v>
      </c>
      <c r="S392" s="239">
        <v>0</v>
      </c>
      <c r="T392" s="240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41" t="s">
        <v>164</v>
      </c>
      <c r="AT392" s="241" t="s">
        <v>160</v>
      </c>
      <c r="AU392" s="241" t="s">
        <v>84</v>
      </c>
      <c r="AY392" s="18" t="s">
        <v>158</v>
      </c>
      <c r="BE392" s="242">
        <f>IF(N392="základní",J392,0)</f>
        <v>0</v>
      </c>
      <c r="BF392" s="242">
        <f>IF(N392="snížená",J392,0)</f>
        <v>0</v>
      </c>
      <c r="BG392" s="242">
        <f>IF(N392="zákl. přenesená",J392,0)</f>
        <v>0</v>
      </c>
      <c r="BH392" s="242">
        <f>IF(N392="sníž. přenesená",J392,0)</f>
        <v>0</v>
      </c>
      <c r="BI392" s="242">
        <f>IF(N392="nulová",J392,0)</f>
        <v>0</v>
      </c>
      <c r="BJ392" s="18" t="s">
        <v>82</v>
      </c>
      <c r="BK392" s="242">
        <f>ROUND(I392*H392,2)</f>
        <v>0</v>
      </c>
      <c r="BL392" s="18" t="s">
        <v>164</v>
      </c>
      <c r="BM392" s="241" t="s">
        <v>571</v>
      </c>
    </row>
    <row r="393" s="2" customFormat="1">
      <c r="A393" s="39"/>
      <c r="B393" s="40"/>
      <c r="C393" s="41"/>
      <c r="D393" s="243" t="s">
        <v>166</v>
      </c>
      <c r="E393" s="41"/>
      <c r="F393" s="244" t="s">
        <v>572</v>
      </c>
      <c r="G393" s="41"/>
      <c r="H393" s="41"/>
      <c r="I393" s="245"/>
      <c r="J393" s="41"/>
      <c r="K393" s="41"/>
      <c r="L393" s="45"/>
      <c r="M393" s="246"/>
      <c r="N393" s="247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166</v>
      </c>
      <c r="AU393" s="18" t="s">
        <v>84</v>
      </c>
    </row>
    <row r="394" s="13" customFormat="1">
      <c r="A394" s="13"/>
      <c r="B394" s="248"/>
      <c r="C394" s="249"/>
      <c r="D394" s="243" t="s">
        <v>172</v>
      </c>
      <c r="E394" s="250" t="s">
        <v>1</v>
      </c>
      <c r="F394" s="251" t="s">
        <v>573</v>
      </c>
      <c r="G394" s="249"/>
      <c r="H394" s="252">
        <v>86.099999999999994</v>
      </c>
      <c r="I394" s="253"/>
      <c r="J394" s="249"/>
      <c r="K394" s="249"/>
      <c r="L394" s="254"/>
      <c r="M394" s="255"/>
      <c r="N394" s="256"/>
      <c r="O394" s="256"/>
      <c r="P394" s="256"/>
      <c r="Q394" s="256"/>
      <c r="R394" s="256"/>
      <c r="S394" s="256"/>
      <c r="T394" s="257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8" t="s">
        <v>172</v>
      </c>
      <c r="AU394" s="258" t="s">
        <v>84</v>
      </c>
      <c r="AV394" s="13" t="s">
        <v>84</v>
      </c>
      <c r="AW394" s="13" t="s">
        <v>32</v>
      </c>
      <c r="AX394" s="13" t="s">
        <v>82</v>
      </c>
      <c r="AY394" s="258" t="s">
        <v>158</v>
      </c>
    </row>
    <row r="395" s="2" customFormat="1" ht="24.15" customHeight="1">
      <c r="A395" s="39"/>
      <c r="B395" s="40"/>
      <c r="C395" s="229" t="s">
        <v>574</v>
      </c>
      <c r="D395" s="229" t="s">
        <v>160</v>
      </c>
      <c r="E395" s="230" t="s">
        <v>575</v>
      </c>
      <c r="F395" s="231" t="s">
        <v>576</v>
      </c>
      <c r="G395" s="232" t="s">
        <v>163</v>
      </c>
      <c r="H395" s="233">
        <v>384.80000000000001</v>
      </c>
      <c r="I395" s="234"/>
      <c r="J395" s="235">
        <f>ROUND(I395*H395,2)</f>
        <v>0</v>
      </c>
      <c r="K395" s="236"/>
      <c r="L395" s="45"/>
      <c r="M395" s="237" t="s">
        <v>1</v>
      </c>
      <c r="N395" s="238" t="s">
        <v>40</v>
      </c>
      <c r="O395" s="92"/>
      <c r="P395" s="239">
        <f>O395*H395</f>
        <v>0</v>
      </c>
      <c r="Q395" s="239">
        <v>0</v>
      </c>
      <c r="R395" s="239">
        <f>Q395*H395</f>
        <v>0</v>
      </c>
      <c r="S395" s="239">
        <v>0.002</v>
      </c>
      <c r="T395" s="240">
        <f>S395*H395</f>
        <v>0.76960000000000006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41" t="s">
        <v>164</v>
      </c>
      <c r="AT395" s="241" t="s">
        <v>160</v>
      </c>
      <c r="AU395" s="241" t="s">
        <v>84</v>
      </c>
      <c r="AY395" s="18" t="s">
        <v>158</v>
      </c>
      <c r="BE395" s="242">
        <f>IF(N395="základní",J395,0)</f>
        <v>0</v>
      </c>
      <c r="BF395" s="242">
        <f>IF(N395="snížená",J395,0)</f>
        <v>0</v>
      </c>
      <c r="BG395" s="242">
        <f>IF(N395="zákl. přenesená",J395,0)</f>
        <v>0</v>
      </c>
      <c r="BH395" s="242">
        <f>IF(N395="sníž. přenesená",J395,0)</f>
        <v>0</v>
      </c>
      <c r="BI395" s="242">
        <f>IF(N395="nulová",J395,0)</f>
        <v>0</v>
      </c>
      <c r="BJ395" s="18" t="s">
        <v>82</v>
      </c>
      <c r="BK395" s="242">
        <f>ROUND(I395*H395,2)</f>
        <v>0</v>
      </c>
      <c r="BL395" s="18" t="s">
        <v>164</v>
      </c>
      <c r="BM395" s="241" t="s">
        <v>577</v>
      </c>
    </row>
    <row r="396" s="2" customFormat="1">
      <c r="A396" s="39"/>
      <c r="B396" s="40"/>
      <c r="C396" s="41"/>
      <c r="D396" s="243" t="s">
        <v>166</v>
      </c>
      <c r="E396" s="41"/>
      <c r="F396" s="244" t="s">
        <v>578</v>
      </c>
      <c r="G396" s="41"/>
      <c r="H396" s="41"/>
      <c r="I396" s="245"/>
      <c r="J396" s="41"/>
      <c r="K396" s="41"/>
      <c r="L396" s="45"/>
      <c r="M396" s="246"/>
      <c r="N396" s="247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166</v>
      </c>
      <c r="AU396" s="18" t="s">
        <v>84</v>
      </c>
    </row>
    <row r="397" s="13" customFormat="1">
      <c r="A397" s="13"/>
      <c r="B397" s="248"/>
      <c r="C397" s="249"/>
      <c r="D397" s="243" t="s">
        <v>172</v>
      </c>
      <c r="E397" s="250" t="s">
        <v>1</v>
      </c>
      <c r="F397" s="251" t="s">
        <v>119</v>
      </c>
      <c r="G397" s="249"/>
      <c r="H397" s="252">
        <v>39.549999999999997</v>
      </c>
      <c r="I397" s="253"/>
      <c r="J397" s="249"/>
      <c r="K397" s="249"/>
      <c r="L397" s="254"/>
      <c r="M397" s="255"/>
      <c r="N397" s="256"/>
      <c r="O397" s="256"/>
      <c r="P397" s="256"/>
      <c r="Q397" s="256"/>
      <c r="R397" s="256"/>
      <c r="S397" s="256"/>
      <c r="T397" s="25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8" t="s">
        <v>172</v>
      </c>
      <c r="AU397" s="258" t="s">
        <v>84</v>
      </c>
      <c r="AV397" s="13" t="s">
        <v>84</v>
      </c>
      <c r="AW397" s="13" t="s">
        <v>32</v>
      </c>
      <c r="AX397" s="13" t="s">
        <v>75</v>
      </c>
      <c r="AY397" s="258" t="s">
        <v>158</v>
      </c>
    </row>
    <row r="398" s="13" customFormat="1">
      <c r="A398" s="13"/>
      <c r="B398" s="248"/>
      <c r="C398" s="249"/>
      <c r="D398" s="243" t="s">
        <v>172</v>
      </c>
      <c r="E398" s="250" t="s">
        <v>1</v>
      </c>
      <c r="F398" s="251" t="s">
        <v>579</v>
      </c>
      <c r="G398" s="249"/>
      <c r="H398" s="252">
        <v>345.25</v>
      </c>
      <c r="I398" s="253"/>
      <c r="J398" s="249"/>
      <c r="K398" s="249"/>
      <c r="L398" s="254"/>
      <c r="M398" s="255"/>
      <c r="N398" s="256"/>
      <c r="O398" s="256"/>
      <c r="P398" s="256"/>
      <c r="Q398" s="256"/>
      <c r="R398" s="256"/>
      <c r="S398" s="256"/>
      <c r="T398" s="25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8" t="s">
        <v>172</v>
      </c>
      <c r="AU398" s="258" t="s">
        <v>84</v>
      </c>
      <c r="AV398" s="13" t="s">
        <v>84</v>
      </c>
      <c r="AW398" s="13" t="s">
        <v>32</v>
      </c>
      <c r="AX398" s="13" t="s">
        <v>75</v>
      </c>
      <c r="AY398" s="258" t="s">
        <v>158</v>
      </c>
    </row>
    <row r="399" s="14" customFormat="1">
      <c r="A399" s="14"/>
      <c r="B399" s="259"/>
      <c r="C399" s="260"/>
      <c r="D399" s="243" t="s">
        <v>172</v>
      </c>
      <c r="E399" s="261" t="s">
        <v>1</v>
      </c>
      <c r="F399" s="262" t="s">
        <v>186</v>
      </c>
      <c r="G399" s="260"/>
      <c r="H399" s="263">
        <v>384.80000000000001</v>
      </c>
      <c r="I399" s="264"/>
      <c r="J399" s="260"/>
      <c r="K399" s="260"/>
      <c r="L399" s="265"/>
      <c r="M399" s="266"/>
      <c r="N399" s="267"/>
      <c r="O399" s="267"/>
      <c r="P399" s="267"/>
      <c r="Q399" s="267"/>
      <c r="R399" s="267"/>
      <c r="S399" s="267"/>
      <c r="T399" s="268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9" t="s">
        <v>172</v>
      </c>
      <c r="AU399" s="269" t="s">
        <v>84</v>
      </c>
      <c r="AV399" s="14" t="s">
        <v>164</v>
      </c>
      <c r="AW399" s="14" t="s">
        <v>32</v>
      </c>
      <c r="AX399" s="14" t="s">
        <v>82</v>
      </c>
      <c r="AY399" s="269" t="s">
        <v>158</v>
      </c>
    </row>
    <row r="400" s="12" customFormat="1" ht="22.8" customHeight="1">
      <c r="A400" s="12"/>
      <c r="B400" s="213"/>
      <c r="C400" s="214"/>
      <c r="D400" s="215" t="s">
        <v>74</v>
      </c>
      <c r="E400" s="227" t="s">
        <v>580</v>
      </c>
      <c r="F400" s="227" t="s">
        <v>581</v>
      </c>
      <c r="G400" s="214"/>
      <c r="H400" s="214"/>
      <c r="I400" s="217"/>
      <c r="J400" s="228">
        <f>BK400</f>
        <v>0</v>
      </c>
      <c r="K400" s="214"/>
      <c r="L400" s="219"/>
      <c r="M400" s="220"/>
      <c r="N400" s="221"/>
      <c r="O400" s="221"/>
      <c r="P400" s="222">
        <f>SUM(P401:P416)</f>
        <v>0</v>
      </c>
      <c r="Q400" s="221"/>
      <c r="R400" s="222">
        <f>SUM(R401:R416)</f>
        <v>0</v>
      </c>
      <c r="S400" s="221"/>
      <c r="T400" s="223">
        <f>SUM(T401:T416)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24" t="s">
        <v>82</v>
      </c>
      <c r="AT400" s="225" t="s">
        <v>74</v>
      </c>
      <c r="AU400" s="225" t="s">
        <v>82</v>
      </c>
      <c r="AY400" s="224" t="s">
        <v>158</v>
      </c>
      <c r="BK400" s="226">
        <f>SUM(BK401:BK416)</f>
        <v>0</v>
      </c>
    </row>
    <row r="401" s="2" customFormat="1" ht="21.75" customHeight="1">
      <c r="A401" s="39"/>
      <c r="B401" s="40"/>
      <c r="C401" s="229" t="s">
        <v>582</v>
      </c>
      <c r="D401" s="229" t="s">
        <v>160</v>
      </c>
      <c r="E401" s="230" t="s">
        <v>583</v>
      </c>
      <c r="F401" s="231" t="s">
        <v>584</v>
      </c>
      <c r="G401" s="232" t="s">
        <v>268</v>
      </c>
      <c r="H401" s="233">
        <v>153.92500000000001</v>
      </c>
      <c r="I401" s="234"/>
      <c r="J401" s="235">
        <f>ROUND(I401*H401,2)</f>
        <v>0</v>
      </c>
      <c r="K401" s="236"/>
      <c r="L401" s="45"/>
      <c r="M401" s="237" t="s">
        <v>1</v>
      </c>
      <c r="N401" s="238" t="s">
        <v>40</v>
      </c>
      <c r="O401" s="92"/>
      <c r="P401" s="239">
        <f>O401*H401</f>
        <v>0</v>
      </c>
      <c r="Q401" s="239">
        <v>0</v>
      </c>
      <c r="R401" s="239">
        <f>Q401*H401</f>
        <v>0</v>
      </c>
      <c r="S401" s="239">
        <v>0</v>
      </c>
      <c r="T401" s="24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41" t="s">
        <v>164</v>
      </c>
      <c r="AT401" s="241" t="s">
        <v>160</v>
      </c>
      <c r="AU401" s="241" t="s">
        <v>84</v>
      </c>
      <c r="AY401" s="18" t="s">
        <v>158</v>
      </c>
      <c r="BE401" s="242">
        <f>IF(N401="základní",J401,0)</f>
        <v>0</v>
      </c>
      <c r="BF401" s="242">
        <f>IF(N401="snížená",J401,0)</f>
        <v>0</v>
      </c>
      <c r="BG401" s="242">
        <f>IF(N401="zákl. přenesená",J401,0)</f>
        <v>0</v>
      </c>
      <c r="BH401" s="242">
        <f>IF(N401="sníž. přenesená",J401,0)</f>
        <v>0</v>
      </c>
      <c r="BI401" s="242">
        <f>IF(N401="nulová",J401,0)</f>
        <v>0</v>
      </c>
      <c r="BJ401" s="18" t="s">
        <v>82</v>
      </c>
      <c r="BK401" s="242">
        <f>ROUND(I401*H401,2)</f>
        <v>0</v>
      </c>
      <c r="BL401" s="18" t="s">
        <v>164</v>
      </c>
      <c r="BM401" s="241" t="s">
        <v>585</v>
      </c>
    </row>
    <row r="402" s="2" customFormat="1">
      <c r="A402" s="39"/>
      <c r="B402" s="40"/>
      <c r="C402" s="41"/>
      <c r="D402" s="243" t="s">
        <v>166</v>
      </c>
      <c r="E402" s="41"/>
      <c r="F402" s="244" t="s">
        <v>586</v>
      </c>
      <c r="G402" s="41"/>
      <c r="H402" s="41"/>
      <c r="I402" s="245"/>
      <c r="J402" s="41"/>
      <c r="K402" s="41"/>
      <c r="L402" s="45"/>
      <c r="M402" s="246"/>
      <c r="N402" s="247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166</v>
      </c>
      <c r="AU402" s="18" t="s">
        <v>84</v>
      </c>
    </row>
    <row r="403" s="2" customFormat="1" ht="24.15" customHeight="1">
      <c r="A403" s="39"/>
      <c r="B403" s="40"/>
      <c r="C403" s="229" t="s">
        <v>587</v>
      </c>
      <c r="D403" s="229" t="s">
        <v>160</v>
      </c>
      <c r="E403" s="230" t="s">
        <v>588</v>
      </c>
      <c r="F403" s="231" t="s">
        <v>589</v>
      </c>
      <c r="G403" s="232" t="s">
        <v>268</v>
      </c>
      <c r="H403" s="233">
        <v>769.625</v>
      </c>
      <c r="I403" s="234"/>
      <c r="J403" s="235">
        <f>ROUND(I403*H403,2)</f>
        <v>0</v>
      </c>
      <c r="K403" s="236"/>
      <c r="L403" s="45"/>
      <c r="M403" s="237" t="s">
        <v>1</v>
      </c>
      <c r="N403" s="238" t="s">
        <v>40</v>
      </c>
      <c r="O403" s="92"/>
      <c r="P403" s="239">
        <f>O403*H403</f>
        <v>0</v>
      </c>
      <c r="Q403" s="239">
        <v>0</v>
      </c>
      <c r="R403" s="239">
        <f>Q403*H403</f>
        <v>0</v>
      </c>
      <c r="S403" s="239">
        <v>0</v>
      </c>
      <c r="T403" s="240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41" t="s">
        <v>164</v>
      </c>
      <c r="AT403" s="241" t="s">
        <v>160</v>
      </c>
      <c r="AU403" s="241" t="s">
        <v>84</v>
      </c>
      <c r="AY403" s="18" t="s">
        <v>158</v>
      </c>
      <c r="BE403" s="242">
        <f>IF(N403="základní",J403,0)</f>
        <v>0</v>
      </c>
      <c r="BF403" s="242">
        <f>IF(N403="snížená",J403,0)</f>
        <v>0</v>
      </c>
      <c r="BG403" s="242">
        <f>IF(N403="zákl. přenesená",J403,0)</f>
        <v>0</v>
      </c>
      <c r="BH403" s="242">
        <f>IF(N403="sníž. přenesená",J403,0)</f>
        <v>0</v>
      </c>
      <c r="BI403" s="242">
        <f>IF(N403="nulová",J403,0)</f>
        <v>0</v>
      </c>
      <c r="BJ403" s="18" t="s">
        <v>82</v>
      </c>
      <c r="BK403" s="242">
        <f>ROUND(I403*H403,2)</f>
        <v>0</v>
      </c>
      <c r="BL403" s="18" t="s">
        <v>164</v>
      </c>
      <c r="BM403" s="241" t="s">
        <v>590</v>
      </c>
    </row>
    <row r="404" s="2" customFormat="1">
      <c r="A404" s="39"/>
      <c r="B404" s="40"/>
      <c r="C404" s="41"/>
      <c r="D404" s="243" t="s">
        <v>166</v>
      </c>
      <c r="E404" s="41"/>
      <c r="F404" s="244" t="s">
        <v>591</v>
      </c>
      <c r="G404" s="41"/>
      <c r="H404" s="41"/>
      <c r="I404" s="245"/>
      <c r="J404" s="41"/>
      <c r="K404" s="41"/>
      <c r="L404" s="45"/>
      <c r="M404" s="246"/>
      <c r="N404" s="247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166</v>
      </c>
      <c r="AU404" s="18" t="s">
        <v>84</v>
      </c>
    </row>
    <row r="405" s="13" customFormat="1">
      <c r="A405" s="13"/>
      <c r="B405" s="248"/>
      <c r="C405" s="249"/>
      <c r="D405" s="243" t="s">
        <v>172</v>
      </c>
      <c r="E405" s="249"/>
      <c r="F405" s="251" t="s">
        <v>592</v>
      </c>
      <c r="G405" s="249"/>
      <c r="H405" s="252">
        <v>769.625</v>
      </c>
      <c r="I405" s="253"/>
      <c r="J405" s="249"/>
      <c r="K405" s="249"/>
      <c r="L405" s="254"/>
      <c r="M405" s="255"/>
      <c r="N405" s="256"/>
      <c r="O405" s="256"/>
      <c r="P405" s="256"/>
      <c r="Q405" s="256"/>
      <c r="R405" s="256"/>
      <c r="S405" s="256"/>
      <c r="T405" s="257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8" t="s">
        <v>172</v>
      </c>
      <c r="AU405" s="258" t="s">
        <v>84</v>
      </c>
      <c r="AV405" s="13" t="s">
        <v>84</v>
      </c>
      <c r="AW405" s="13" t="s">
        <v>4</v>
      </c>
      <c r="AX405" s="13" t="s">
        <v>82</v>
      </c>
      <c r="AY405" s="258" t="s">
        <v>158</v>
      </c>
    </row>
    <row r="406" s="2" customFormat="1" ht="37.8" customHeight="1">
      <c r="A406" s="39"/>
      <c r="B406" s="40"/>
      <c r="C406" s="229" t="s">
        <v>593</v>
      </c>
      <c r="D406" s="229" t="s">
        <v>160</v>
      </c>
      <c r="E406" s="230" t="s">
        <v>594</v>
      </c>
      <c r="F406" s="231" t="s">
        <v>595</v>
      </c>
      <c r="G406" s="232" t="s">
        <v>268</v>
      </c>
      <c r="H406" s="233">
        <v>121.73</v>
      </c>
      <c r="I406" s="234"/>
      <c r="J406" s="235">
        <f>ROUND(I406*H406,2)</f>
        <v>0</v>
      </c>
      <c r="K406" s="236"/>
      <c r="L406" s="45"/>
      <c r="M406" s="237" t="s">
        <v>1</v>
      </c>
      <c r="N406" s="238" t="s">
        <v>40</v>
      </c>
      <c r="O406" s="92"/>
      <c r="P406" s="239">
        <f>O406*H406</f>
        <v>0</v>
      </c>
      <c r="Q406" s="239">
        <v>0</v>
      </c>
      <c r="R406" s="239">
        <f>Q406*H406</f>
        <v>0</v>
      </c>
      <c r="S406" s="239">
        <v>0</v>
      </c>
      <c r="T406" s="24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41" t="s">
        <v>164</v>
      </c>
      <c r="AT406" s="241" t="s">
        <v>160</v>
      </c>
      <c r="AU406" s="241" t="s">
        <v>84</v>
      </c>
      <c r="AY406" s="18" t="s">
        <v>158</v>
      </c>
      <c r="BE406" s="242">
        <f>IF(N406="základní",J406,0)</f>
        <v>0</v>
      </c>
      <c r="BF406" s="242">
        <f>IF(N406="snížená",J406,0)</f>
        <v>0</v>
      </c>
      <c r="BG406" s="242">
        <f>IF(N406="zákl. přenesená",J406,0)</f>
        <v>0</v>
      </c>
      <c r="BH406" s="242">
        <f>IF(N406="sníž. přenesená",J406,0)</f>
        <v>0</v>
      </c>
      <c r="BI406" s="242">
        <f>IF(N406="nulová",J406,0)</f>
        <v>0</v>
      </c>
      <c r="BJ406" s="18" t="s">
        <v>82</v>
      </c>
      <c r="BK406" s="242">
        <f>ROUND(I406*H406,2)</f>
        <v>0</v>
      </c>
      <c r="BL406" s="18" t="s">
        <v>164</v>
      </c>
      <c r="BM406" s="241" t="s">
        <v>596</v>
      </c>
    </row>
    <row r="407" s="2" customFormat="1">
      <c r="A407" s="39"/>
      <c r="B407" s="40"/>
      <c r="C407" s="41"/>
      <c r="D407" s="243" t="s">
        <v>166</v>
      </c>
      <c r="E407" s="41"/>
      <c r="F407" s="244" t="s">
        <v>597</v>
      </c>
      <c r="G407" s="41"/>
      <c r="H407" s="41"/>
      <c r="I407" s="245"/>
      <c r="J407" s="41"/>
      <c r="K407" s="41"/>
      <c r="L407" s="45"/>
      <c r="M407" s="246"/>
      <c r="N407" s="247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166</v>
      </c>
      <c r="AU407" s="18" t="s">
        <v>84</v>
      </c>
    </row>
    <row r="408" s="13" customFormat="1">
      <c r="A408" s="13"/>
      <c r="B408" s="248"/>
      <c r="C408" s="249"/>
      <c r="D408" s="243" t="s">
        <v>172</v>
      </c>
      <c r="E408" s="250" t="s">
        <v>1</v>
      </c>
      <c r="F408" s="251" t="s">
        <v>598</v>
      </c>
      <c r="G408" s="249"/>
      <c r="H408" s="252">
        <v>121.73</v>
      </c>
      <c r="I408" s="253"/>
      <c r="J408" s="249"/>
      <c r="K408" s="249"/>
      <c r="L408" s="254"/>
      <c r="M408" s="255"/>
      <c r="N408" s="256"/>
      <c r="O408" s="256"/>
      <c r="P408" s="256"/>
      <c r="Q408" s="256"/>
      <c r="R408" s="256"/>
      <c r="S408" s="256"/>
      <c r="T408" s="257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8" t="s">
        <v>172</v>
      </c>
      <c r="AU408" s="258" t="s">
        <v>84</v>
      </c>
      <c r="AV408" s="13" t="s">
        <v>84</v>
      </c>
      <c r="AW408" s="13" t="s">
        <v>32</v>
      </c>
      <c r="AX408" s="13" t="s">
        <v>82</v>
      </c>
      <c r="AY408" s="258" t="s">
        <v>158</v>
      </c>
    </row>
    <row r="409" s="2" customFormat="1" ht="44.25" customHeight="1">
      <c r="A409" s="39"/>
      <c r="B409" s="40"/>
      <c r="C409" s="229" t="s">
        <v>599</v>
      </c>
      <c r="D409" s="229" t="s">
        <v>160</v>
      </c>
      <c r="E409" s="230" t="s">
        <v>600</v>
      </c>
      <c r="F409" s="231" t="s">
        <v>601</v>
      </c>
      <c r="G409" s="232" t="s">
        <v>268</v>
      </c>
      <c r="H409" s="233">
        <v>13.225</v>
      </c>
      <c r="I409" s="234"/>
      <c r="J409" s="235">
        <f>ROUND(I409*H409,2)</f>
        <v>0</v>
      </c>
      <c r="K409" s="236"/>
      <c r="L409" s="45"/>
      <c r="M409" s="237" t="s">
        <v>1</v>
      </c>
      <c r="N409" s="238" t="s">
        <v>40</v>
      </c>
      <c r="O409" s="92"/>
      <c r="P409" s="239">
        <f>O409*H409</f>
        <v>0</v>
      </c>
      <c r="Q409" s="239">
        <v>0</v>
      </c>
      <c r="R409" s="239">
        <f>Q409*H409</f>
        <v>0</v>
      </c>
      <c r="S409" s="239">
        <v>0</v>
      </c>
      <c r="T409" s="240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41" t="s">
        <v>164</v>
      </c>
      <c r="AT409" s="241" t="s">
        <v>160</v>
      </c>
      <c r="AU409" s="241" t="s">
        <v>84</v>
      </c>
      <c r="AY409" s="18" t="s">
        <v>158</v>
      </c>
      <c r="BE409" s="242">
        <f>IF(N409="základní",J409,0)</f>
        <v>0</v>
      </c>
      <c r="BF409" s="242">
        <f>IF(N409="snížená",J409,0)</f>
        <v>0</v>
      </c>
      <c r="BG409" s="242">
        <f>IF(N409="zákl. přenesená",J409,0)</f>
        <v>0</v>
      </c>
      <c r="BH409" s="242">
        <f>IF(N409="sníž. přenesená",J409,0)</f>
        <v>0</v>
      </c>
      <c r="BI409" s="242">
        <f>IF(N409="nulová",J409,0)</f>
        <v>0</v>
      </c>
      <c r="BJ409" s="18" t="s">
        <v>82</v>
      </c>
      <c r="BK409" s="242">
        <f>ROUND(I409*H409,2)</f>
        <v>0</v>
      </c>
      <c r="BL409" s="18" t="s">
        <v>164</v>
      </c>
      <c r="BM409" s="241" t="s">
        <v>602</v>
      </c>
    </row>
    <row r="410" s="2" customFormat="1">
      <c r="A410" s="39"/>
      <c r="B410" s="40"/>
      <c r="C410" s="41"/>
      <c r="D410" s="243" t="s">
        <v>166</v>
      </c>
      <c r="E410" s="41"/>
      <c r="F410" s="244" t="s">
        <v>601</v>
      </c>
      <c r="G410" s="41"/>
      <c r="H410" s="41"/>
      <c r="I410" s="245"/>
      <c r="J410" s="41"/>
      <c r="K410" s="41"/>
      <c r="L410" s="45"/>
      <c r="M410" s="246"/>
      <c r="N410" s="247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166</v>
      </c>
      <c r="AU410" s="18" t="s">
        <v>84</v>
      </c>
    </row>
    <row r="411" s="13" customFormat="1">
      <c r="A411" s="13"/>
      <c r="B411" s="248"/>
      <c r="C411" s="249"/>
      <c r="D411" s="243" t="s">
        <v>172</v>
      </c>
      <c r="E411" s="250" t="s">
        <v>1</v>
      </c>
      <c r="F411" s="251" t="s">
        <v>603</v>
      </c>
      <c r="G411" s="249"/>
      <c r="H411" s="252">
        <v>13.225</v>
      </c>
      <c r="I411" s="253"/>
      <c r="J411" s="249"/>
      <c r="K411" s="249"/>
      <c r="L411" s="254"/>
      <c r="M411" s="255"/>
      <c r="N411" s="256"/>
      <c r="O411" s="256"/>
      <c r="P411" s="256"/>
      <c r="Q411" s="256"/>
      <c r="R411" s="256"/>
      <c r="S411" s="256"/>
      <c r="T411" s="257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8" t="s">
        <v>172</v>
      </c>
      <c r="AU411" s="258" t="s">
        <v>84</v>
      </c>
      <c r="AV411" s="13" t="s">
        <v>84</v>
      </c>
      <c r="AW411" s="13" t="s">
        <v>32</v>
      </c>
      <c r="AX411" s="13" t="s">
        <v>82</v>
      </c>
      <c r="AY411" s="258" t="s">
        <v>158</v>
      </c>
    </row>
    <row r="412" s="2" customFormat="1" ht="44.25" customHeight="1">
      <c r="A412" s="39"/>
      <c r="B412" s="40"/>
      <c r="C412" s="229" t="s">
        <v>604</v>
      </c>
      <c r="D412" s="229" t="s">
        <v>160</v>
      </c>
      <c r="E412" s="230" t="s">
        <v>605</v>
      </c>
      <c r="F412" s="231" t="s">
        <v>606</v>
      </c>
      <c r="G412" s="232" t="s">
        <v>268</v>
      </c>
      <c r="H412" s="233">
        <v>18.202000000000002</v>
      </c>
      <c r="I412" s="234"/>
      <c r="J412" s="235">
        <f>ROUND(I412*H412,2)</f>
        <v>0</v>
      </c>
      <c r="K412" s="236"/>
      <c r="L412" s="45"/>
      <c r="M412" s="237" t="s">
        <v>1</v>
      </c>
      <c r="N412" s="238" t="s">
        <v>40</v>
      </c>
      <c r="O412" s="92"/>
      <c r="P412" s="239">
        <f>O412*H412</f>
        <v>0</v>
      </c>
      <c r="Q412" s="239">
        <v>0</v>
      </c>
      <c r="R412" s="239">
        <f>Q412*H412</f>
        <v>0</v>
      </c>
      <c r="S412" s="239">
        <v>0</v>
      </c>
      <c r="T412" s="240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41" t="s">
        <v>164</v>
      </c>
      <c r="AT412" s="241" t="s">
        <v>160</v>
      </c>
      <c r="AU412" s="241" t="s">
        <v>84</v>
      </c>
      <c r="AY412" s="18" t="s">
        <v>158</v>
      </c>
      <c r="BE412" s="242">
        <f>IF(N412="základní",J412,0)</f>
        <v>0</v>
      </c>
      <c r="BF412" s="242">
        <f>IF(N412="snížená",J412,0)</f>
        <v>0</v>
      </c>
      <c r="BG412" s="242">
        <f>IF(N412="zákl. přenesená",J412,0)</f>
        <v>0</v>
      </c>
      <c r="BH412" s="242">
        <f>IF(N412="sníž. přenesená",J412,0)</f>
        <v>0</v>
      </c>
      <c r="BI412" s="242">
        <f>IF(N412="nulová",J412,0)</f>
        <v>0</v>
      </c>
      <c r="BJ412" s="18" t="s">
        <v>82</v>
      </c>
      <c r="BK412" s="242">
        <f>ROUND(I412*H412,2)</f>
        <v>0</v>
      </c>
      <c r="BL412" s="18" t="s">
        <v>164</v>
      </c>
      <c r="BM412" s="241" t="s">
        <v>607</v>
      </c>
    </row>
    <row r="413" s="2" customFormat="1">
      <c r="A413" s="39"/>
      <c r="B413" s="40"/>
      <c r="C413" s="41"/>
      <c r="D413" s="243" t="s">
        <v>166</v>
      </c>
      <c r="E413" s="41"/>
      <c r="F413" s="244" t="s">
        <v>606</v>
      </c>
      <c r="G413" s="41"/>
      <c r="H413" s="41"/>
      <c r="I413" s="245"/>
      <c r="J413" s="41"/>
      <c r="K413" s="41"/>
      <c r="L413" s="45"/>
      <c r="M413" s="246"/>
      <c r="N413" s="247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166</v>
      </c>
      <c r="AU413" s="18" t="s">
        <v>84</v>
      </c>
    </row>
    <row r="414" s="13" customFormat="1">
      <c r="A414" s="13"/>
      <c r="B414" s="248"/>
      <c r="C414" s="249"/>
      <c r="D414" s="243" t="s">
        <v>172</v>
      </c>
      <c r="E414" s="250" t="s">
        <v>1</v>
      </c>
      <c r="F414" s="251" t="s">
        <v>608</v>
      </c>
      <c r="G414" s="249"/>
      <c r="H414" s="252">
        <v>18.202000000000002</v>
      </c>
      <c r="I414" s="253"/>
      <c r="J414" s="249"/>
      <c r="K414" s="249"/>
      <c r="L414" s="254"/>
      <c r="M414" s="255"/>
      <c r="N414" s="256"/>
      <c r="O414" s="256"/>
      <c r="P414" s="256"/>
      <c r="Q414" s="256"/>
      <c r="R414" s="256"/>
      <c r="S414" s="256"/>
      <c r="T414" s="257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8" t="s">
        <v>172</v>
      </c>
      <c r="AU414" s="258" t="s">
        <v>84</v>
      </c>
      <c r="AV414" s="13" t="s">
        <v>84</v>
      </c>
      <c r="AW414" s="13" t="s">
        <v>32</v>
      </c>
      <c r="AX414" s="13" t="s">
        <v>75</v>
      </c>
      <c r="AY414" s="258" t="s">
        <v>158</v>
      </c>
    </row>
    <row r="415" s="15" customFormat="1">
      <c r="A415" s="15"/>
      <c r="B415" s="281"/>
      <c r="C415" s="282"/>
      <c r="D415" s="243" t="s">
        <v>172</v>
      </c>
      <c r="E415" s="283" t="s">
        <v>1</v>
      </c>
      <c r="F415" s="284" t="s">
        <v>609</v>
      </c>
      <c r="G415" s="282"/>
      <c r="H415" s="283" t="s">
        <v>1</v>
      </c>
      <c r="I415" s="285"/>
      <c r="J415" s="282"/>
      <c r="K415" s="282"/>
      <c r="L415" s="286"/>
      <c r="M415" s="287"/>
      <c r="N415" s="288"/>
      <c r="O415" s="288"/>
      <c r="P415" s="288"/>
      <c r="Q415" s="288"/>
      <c r="R415" s="288"/>
      <c r="S415" s="288"/>
      <c r="T415" s="289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90" t="s">
        <v>172</v>
      </c>
      <c r="AU415" s="290" t="s">
        <v>84</v>
      </c>
      <c r="AV415" s="15" t="s">
        <v>82</v>
      </c>
      <c r="AW415" s="15" t="s">
        <v>32</v>
      </c>
      <c r="AX415" s="15" t="s">
        <v>75</v>
      </c>
      <c r="AY415" s="290" t="s">
        <v>158</v>
      </c>
    </row>
    <row r="416" s="14" customFormat="1">
      <c r="A416" s="14"/>
      <c r="B416" s="259"/>
      <c r="C416" s="260"/>
      <c r="D416" s="243" t="s">
        <v>172</v>
      </c>
      <c r="E416" s="261" t="s">
        <v>1</v>
      </c>
      <c r="F416" s="262" t="s">
        <v>186</v>
      </c>
      <c r="G416" s="260"/>
      <c r="H416" s="263">
        <v>18.202000000000002</v>
      </c>
      <c r="I416" s="264"/>
      <c r="J416" s="260"/>
      <c r="K416" s="260"/>
      <c r="L416" s="265"/>
      <c r="M416" s="266"/>
      <c r="N416" s="267"/>
      <c r="O416" s="267"/>
      <c r="P416" s="267"/>
      <c r="Q416" s="267"/>
      <c r="R416" s="267"/>
      <c r="S416" s="267"/>
      <c r="T416" s="268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9" t="s">
        <v>172</v>
      </c>
      <c r="AU416" s="269" t="s">
        <v>84</v>
      </c>
      <c r="AV416" s="14" t="s">
        <v>164</v>
      </c>
      <c r="AW416" s="14" t="s">
        <v>32</v>
      </c>
      <c r="AX416" s="14" t="s">
        <v>82</v>
      </c>
      <c r="AY416" s="269" t="s">
        <v>158</v>
      </c>
    </row>
    <row r="417" s="12" customFormat="1" ht="22.8" customHeight="1">
      <c r="A417" s="12"/>
      <c r="B417" s="213"/>
      <c r="C417" s="214"/>
      <c r="D417" s="215" t="s">
        <v>74</v>
      </c>
      <c r="E417" s="227" t="s">
        <v>610</v>
      </c>
      <c r="F417" s="227" t="s">
        <v>611</v>
      </c>
      <c r="G417" s="214"/>
      <c r="H417" s="214"/>
      <c r="I417" s="217"/>
      <c r="J417" s="228">
        <f>BK417</f>
        <v>0</v>
      </c>
      <c r="K417" s="214"/>
      <c r="L417" s="219"/>
      <c r="M417" s="220"/>
      <c r="N417" s="221"/>
      <c r="O417" s="221"/>
      <c r="P417" s="222">
        <f>SUM(P418:P419)</f>
        <v>0</v>
      </c>
      <c r="Q417" s="221"/>
      <c r="R417" s="222">
        <f>SUM(R418:R419)</f>
        <v>0</v>
      </c>
      <c r="S417" s="221"/>
      <c r="T417" s="223">
        <f>SUM(T418:T419)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24" t="s">
        <v>82</v>
      </c>
      <c r="AT417" s="225" t="s">
        <v>74</v>
      </c>
      <c r="AU417" s="225" t="s">
        <v>82</v>
      </c>
      <c r="AY417" s="224" t="s">
        <v>158</v>
      </c>
      <c r="BK417" s="226">
        <f>SUM(BK418:BK419)</f>
        <v>0</v>
      </c>
    </row>
    <row r="418" s="2" customFormat="1" ht="24.15" customHeight="1">
      <c r="A418" s="39"/>
      <c r="B418" s="40"/>
      <c r="C418" s="229" t="s">
        <v>612</v>
      </c>
      <c r="D418" s="229" t="s">
        <v>160</v>
      </c>
      <c r="E418" s="230" t="s">
        <v>613</v>
      </c>
      <c r="F418" s="231" t="s">
        <v>614</v>
      </c>
      <c r="G418" s="232" t="s">
        <v>268</v>
      </c>
      <c r="H418" s="233">
        <v>3108.2330000000002</v>
      </c>
      <c r="I418" s="234"/>
      <c r="J418" s="235">
        <f>ROUND(I418*H418,2)</f>
        <v>0</v>
      </c>
      <c r="K418" s="236"/>
      <c r="L418" s="45"/>
      <c r="M418" s="237" t="s">
        <v>1</v>
      </c>
      <c r="N418" s="238" t="s">
        <v>40</v>
      </c>
      <c r="O418" s="92"/>
      <c r="P418" s="239">
        <f>O418*H418</f>
        <v>0</v>
      </c>
      <c r="Q418" s="239">
        <v>0</v>
      </c>
      <c r="R418" s="239">
        <f>Q418*H418</f>
        <v>0</v>
      </c>
      <c r="S418" s="239">
        <v>0</v>
      </c>
      <c r="T418" s="24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41" t="s">
        <v>164</v>
      </c>
      <c r="AT418" s="241" t="s">
        <v>160</v>
      </c>
      <c r="AU418" s="241" t="s">
        <v>84</v>
      </c>
      <c r="AY418" s="18" t="s">
        <v>158</v>
      </c>
      <c r="BE418" s="242">
        <f>IF(N418="základní",J418,0)</f>
        <v>0</v>
      </c>
      <c r="BF418" s="242">
        <f>IF(N418="snížená",J418,0)</f>
        <v>0</v>
      </c>
      <c r="BG418" s="242">
        <f>IF(N418="zákl. přenesená",J418,0)</f>
        <v>0</v>
      </c>
      <c r="BH418" s="242">
        <f>IF(N418="sníž. přenesená",J418,0)</f>
        <v>0</v>
      </c>
      <c r="BI418" s="242">
        <f>IF(N418="nulová",J418,0)</f>
        <v>0</v>
      </c>
      <c r="BJ418" s="18" t="s">
        <v>82</v>
      </c>
      <c r="BK418" s="242">
        <f>ROUND(I418*H418,2)</f>
        <v>0</v>
      </c>
      <c r="BL418" s="18" t="s">
        <v>164</v>
      </c>
      <c r="BM418" s="241" t="s">
        <v>615</v>
      </c>
    </row>
    <row r="419" s="2" customFormat="1">
      <c r="A419" s="39"/>
      <c r="B419" s="40"/>
      <c r="C419" s="41"/>
      <c r="D419" s="243" t="s">
        <v>166</v>
      </c>
      <c r="E419" s="41"/>
      <c r="F419" s="244" t="s">
        <v>616</v>
      </c>
      <c r="G419" s="41"/>
      <c r="H419" s="41"/>
      <c r="I419" s="245"/>
      <c r="J419" s="41"/>
      <c r="K419" s="41"/>
      <c r="L419" s="45"/>
      <c r="M419" s="246"/>
      <c r="N419" s="247"/>
      <c r="O419" s="92"/>
      <c r="P419" s="92"/>
      <c r="Q419" s="92"/>
      <c r="R419" s="92"/>
      <c r="S419" s="92"/>
      <c r="T419" s="93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166</v>
      </c>
      <c r="AU419" s="18" t="s">
        <v>84</v>
      </c>
    </row>
    <row r="420" s="12" customFormat="1" ht="25.92" customHeight="1">
      <c r="A420" s="12"/>
      <c r="B420" s="213"/>
      <c r="C420" s="214"/>
      <c r="D420" s="215" t="s">
        <v>74</v>
      </c>
      <c r="E420" s="216" t="s">
        <v>617</v>
      </c>
      <c r="F420" s="216" t="s">
        <v>618</v>
      </c>
      <c r="G420" s="214"/>
      <c r="H420" s="214"/>
      <c r="I420" s="217"/>
      <c r="J420" s="218">
        <f>BK420</f>
        <v>0</v>
      </c>
      <c r="K420" s="214"/>
      <c r="L420" s="219"/>
      <c r="M420" s="220"/>
      <c r="N420" s="221"/>
      <c r="O420" s="221"/>
      <c r="P420" s="222">
        <f>P421+P424+P431</f>
        <v>0</v>
      </c>
      <c r="Q420" s="221"/>
      <c r="R420" s="222">
        <f>R421+R424+R431</f>
        <v>0</v>
      </c>
      <c r="S420" s="221"/>
      <c r="T420" s="223">
        <f>T421+T424+T431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24" t="s">
        <v>187</v>
      </c>
      <c r="AT420" s="225" t="s">
        <v>74</v>
      </c>
      <c r="AU420" s="225" t="s">
        <v>75</v>
      </c>
      <c r="AY420" s="224" t="s">
        <v>158</v>
      </c>
      <c r="BK420" s="226">
        <f>BK421+BK424+BK431</f>
        <v>0</v>
      </c>
    </row>
    <row r="421" s="12" customFormat="1" ht="22.8" customHeight="1">
      <c r="A421" s="12"/>
      <c r="B421" s="213"/>
      <c r="C421" s="214"/>
      <c r="D421" s="215" t="s">
        <v>74</v>
      </c>
      <c r="E421" s="227" t="s">
        <v>619</v>
      </c>
      <c r="F421" s="227" t="s">
        <v>620</v>
      </c>
      <c r="G421" s="214"/>
      <c r="H421" s="214"/>
      <c r="I421" s="217"/>
      <c r="J421" s="228">
        <f>BK421</f>
        <v>0</v>
      </c>
      <c r="K421" s="214"/>
      <c r="L421" s="219"/>
      <c r="M421" s="220"/>
      <c r="N421" s="221"/>
      <c r="O421" s="221"/>
      <c r="P421" s="222">
        <f>SUM(P422:P423)</f>
        <v>0</v>
      </c>
      <c r="Q421" s="221"/>
      <c r="R421" s="222">
        <f>SUM(R422:R423)</f>
        <v>0</v>
      </c>
      <c r="S421" s="221"/>
      <c r="T421" s="223">
        <f>SUM(T422:T423)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24" t="s">
        <v>187</v>
      </c>
      <c r="AT421" s="225" t="s">
        <v>74</v>
      </c>
      <c r="AU421" s="225" t="s">
        <v>82</v>
      </c>
      <c r="AY421" s="224" t="s">
        <v>158</v>
      </c>
      <c r="BK421" s="226">
        <f>SUM(BK422:BK423)</f>
        <v>0</v>
      </c>
    </row>
    <row r="422" s="2" customFormat="1" ht="24.15" customHeight="1">
      <c r="A422" s="39"/>
      <c r="B422" s="40"/>
      <c r="C422" s="229" t="s">
        <v>621</v>
      </c>
      <c r="D422" s="229" t="s">
        <v>160</v>
      </c>
      <c r="E422" s="230" t="s">
        <v>622</v>
      </c>
      <c r="F422" s="231" t="s">
        <v>623</v>
      </c>
      <c r="G422" s="232" t="s">
        <v>624</v>
      </c>
      <c r="H422" s="233">
        <v>1</v>
      </c>
      <c r="I422" s="234"/>
      <c r="J422" s="235">
        <f>ROUND(I422*H422,2)</f>
        <v>0</v>
      </c>
      <c r="K422" s="236"/>
      <c r="L422" s="45"/>
      <c r="M422" s="237" t="s">
        <v>1</v>
      </c>
      <c r="N422" s="238" t="s">
        <v>40</v>
      </c>
      <c r="O422" s="92"/>
      <c r="P422" s="239">
        <f>O422*H422</f>
        <v>0</v>
      </c>
      <c r="Q422" s="239">
        <v>0</v>
      </c>
      <c r="R422" s="239">
        <f>Q422*H422</f>
        <v>0</v>
      </c>
      <c r="S422" s="239">
        <v>0</v>
      </c>
      <c r="T422" s="240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41" t="s">
        <v>625</v>
      </c>
      <c r="AT422" s="241" t="s">
        <v>160</v>
      </c>
      <c r="AU422" s="241" t="s">
        <v>84</v>
      </c>
      <c r="AY422" s="18" t="s">
        <v>158</v>
      </c>
      <c r="BE422" s="242">
        <f>IF(N422="základní",J422,0)</f>
        <v>0</v>
      </c>
      <c r="BF422" s="242">
        <f>IF(N422="snížená",J422,0)</f>
        <v>0</v>
      </c>
      <c r="BG422" s="242">
        <f>IF(N422="zákl. přenesená",J422,0)</f>
        <v>0</v>
      </c>
      <c r="BH422" s="242">
        <f>IF(N422="sníž. přenesená",J422,0)</f>
        <v>0</v>
      </c>
      <c r="BI422" s="242">
        <f>IF(N422="nulová",J422,0)</f>
        <v>0</v>
      </c>
      <c r="BJ422" s="18" t="s">
        <v>82</v>
      </c>
      <c r="BK422" s="242">
        <f>ROUND(I422*H422,2)</f>
        <v>0</v>
      </c>
      <c r="BL422" s="18" t="s">
        <v>625</v>
      </c>
      <c r="BM422" s="241" t="s">
        <v>626</v>
      </c>
    </row>
    <row r="423" s="2" customFormat="1">
      <c r="A423" s="39"/>
      <c r="B423" s="40"/>
      <c r="C423" s="41"/>
      <c r="D423" s="243" t="s">
        <v>166</v>
      </c>
      <c r="E423" s="41"/>
      <c r="F423" s="244" t="s">
        <v>627</v>
      </c>
      <c r="G423" s="41"/>
      <c r="H423" s="41"/>
      <c r="I423" s="245"/>
      <c r="J423" s="41"/>
      <c r="K423" s="41"/>
      <c r="L423" s="45"/>
      <c r="M423" s="246"/>
      <c r="N423" s="247"/>
      <c r="O423" s="92"/>
      <c r="P423" s="92"/>
      <c r="Q423" s="92"/>
      <c r="R423" s="92"/>
      <c r="S423" s="92"/>
      <c r="T423" s="93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166</v>
      </c>
      <c r="AU423" s="18" t="s">
        <v>84</v>
      </c>
    </row>
    <row r="424" s="12" customFormat="1" ht="22.8" customHeight="1">
      <c r="A424" s="12"/>
      <c r="B424" s="213"/>
      <c r="C424" s="214"/>
      <c r="D424" s="215" t="s">
        <v>74</v>
      </c>
      <c r="E424" s="227" t="s">
        <v>628</v>
      </c>
      <c r="F424" s="227" t="s">
        <v>629</v>
      </c>
      <c r="G424" s="214"/>
      <c r="H424" s="214"/>
      <c r="I424" s="217"/>
      <c r="J424" s="228">
        <f>BK424</f>
        <v>0</v>
      </c>
      <c r="K424" s="214"/>
      <c r="L424" s="219"/>
      <c r="M424" s="220"/>
      <c r="N424" s="221"/>
      <c r="O424" s="221"/>
      <c r="P424" s="222">
        <f>SUM(P425:P430)</f>
        <v>0</v>
      </c>
      <c r="Q424" s="221"/>
      <c r="R424" s="222">
        <f>SUM(R425:R430)</f>
        <v>0</v>
      </c>
      <c r="S424" s="221"/>
      <c r="T424" s="223">
        <f>SUM(T425:T430)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24" t="s">
        <v>187</v>
      </c>
      <c r="AT424" s="225" t="s">
        <v>74</v>
      </c>
      <c r="AU424" s="225" t="s">
        <v>82</v>
      </c>
      <c r="AY424" s="224" t="s">
        <v>158</v>
      </c>
      <c r="BK424" s="226">
        <f>SUM(BK425:BK430)</f>
        <v>0</v>
      </c>
    </row>
    <row r="425" s="2" customFormat="1" ht="16.5" customHeight="1">
      <c r="A425" s="39"/>
      <c r="B425" s="40"/>
      <c r="C425" s="229" t="s">
        <v>630</v>
      </c>
      <c r="D425" s="229" t="s">
        <v>160</v>
      </c>
      <c r="E425" s="230" t="s">
        <v>631</v>
      </c>
      <c r="F425" s="231" t="s">
        <v>629</v>
      </c>
      <c r="G425" s="232" t="s">
        <v>624</v>
      </c>
      <c r="H425" s="233">
        <v>1</v>
      </c>
      <c r="I425" s="234"/>
      <c r="J425" s="235">
        <f>ROUND(I425*H425,2)</f>
        <v>0</v>
      </c>
      <c r="K425" s="236"/>
      <c r="L425" s="45"/>
      <c r="M425" s="237" t="s">
        <v>1</v>
      </c>
      <c r="N425" s="238" t="s">
        <v>40</v>
      </c>
      <c r="O425" s="92"/>
      <c r="P425" s="239">
        <f>O425*H425</f>
        <v>0</v>
      </c>
      <c r="Q425" s="239">
        <v>0</v>
      </c>
      <c r="R425" s="239">
        <f>Q425*H425</f>
        <v>0</v>
      </c>
      <c r="S425" s="239">
        <v>0</v>
      </c>
      <c r="T425" s="24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1" t="s">
        <v>625</v>
      </c>
      <c r="AT425" s="241" t="s">
        <v>160</v>
      </c>
      <c r="AU425" s="241" t="s">
        <v>84</v>
      </c>
      <c r="AY425" s="18" t="s">
        <v>158</v>
      </c>
      <c r="BE425" s="242">
        <f>IF(N425="základní",J425,0)</f>
        <v>0</v>
      </c>
      <c r="BF425" s="242">
        <f>IF(N425="snížená",J425,0)</f>
        <v>0</v>
      </c>
      <c r="BG425" s="242">
        <f>IF(N425="zákl. přenesená",J425,0)</f>
        <v>0</v>
      </c>
      <c r="BH425" s="242">
        <f>IF(N425="sníž. přenesená",J425,0)</f>
        <v>0</v>
      </c>
      <c r="BI425" s="242">
        <f>IF(N425="nulová",J425,0)</f>
        <v>0</v>
      </c>
      <c r="BJ425" s="18" t="s">
        <v>82</v>
      </c>
      <c r="BK425" s="242">
        <f>ROUND(I425*H425,2)</f>
        <v>0</v>
      </c>
      <c r="BL425" s="18" t="s">
        <v>625</v>
      </c>
      <c r="BM425" s="241" t="s">
        <v>632</v>
      </c>
    </row>
    <row r="426" s="2" customFormat="1">
      <c r="A426" s="39"/>
      <c r="B426" s="40"/>
      <c r="C426" s="41"/>
      <c r="D426" s="243" t="s">
        <v>166</v>
      </c>
      <c r="E426" s="41"/>
      <c r="F426" s="244" t="s">
        <v>629</v>
      </c>
      <c r="G426" s="41"/>
      <c r="H426" s="41"/>
      <c r="I426" s="245"/>
      <c r="J426" s="41"/>
      <c r="K426" s="41"/>
      <c r="L426" s="45"/>
      <c r="M426" s="246"/>
      <c r="N426" s="247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166</v>
      </c>
      <c r="AU426" s="18" t="s">
        <v>84</v>
      </c>
    </row>
    <row r="427" s="2" customFormat="1" ht="16.5" customHeight="1">
      <c r="A427" s="39"/>
      <c r="B427" s="40"/>
      <c r="C427" s="229" t="s">
        <v>633</v>
      </c>
      <c r="D427" s="229" t="s">
        <v>160</v>
      </c>
      <c r="E427" s="230" t="s">
        <v>634</v>
      </c>
      <c r="F427" s="231" t="s">
        <v>635</v>
      </c>
      <c r="G427" s="232" t="s">
        <v>624</v>
      </c>
      <c r="H427" s="233">
        <v>1</v>
      </c>
      <c r="I427" s="234"/>
      <c r="J427" s="235">
        <f>ROUND(I427*H427,2)</f>
        <v>0</v>
      </c>
      <c r="K427" s="236"/>
      <c r="L427" s="45"/>
      <c r="M427" s="237" t="s">
        <v>1</v>
      </c>
      <c r="N427" s="238" t="s">
        <v>40</v>
      </c>
      <c r="O427" s="92"/>
      <c r="P427" s="239">
        <f>O427*H427</f>
        <v>0</v>
      </c>
      <c r="Q427" s="239">
        <v>0</v>
      </c>
      <c r="R427" s="239">
        <f>Q427*H427</f>
        <v>0</v>
      </c>
      <c r="S427" s="239">
        <v>0</v>
      </c>
      <c r="T427" s="240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41" t="s">
        <v>625</v>
      </c>
      <c r="AT427" s="241" t="s">
        <v>160</v>
      </c>
      <c r="AU427" s="241" t="s">
        <v>84</v>
      </c>
      <c r="AY427" s="18" t="s">
        <v>158</v>
      </c>
      <c r="BE427" s="242">
        <f>IF(N427="základní",J427,0)</f>
        <v>0</v>
      </c>
      <c r="BF427" s="242">
        <f>IF(N427="snížená",J427,0)</f>
        <v>0</v>
      </c>
      <c r="BG427" s="242">
        <f>IF(N427="zákl. přenesená",J427,0)</f>
        <v>0</v>
      </c>
      <c r="BH427" s="242">
        <f>IF(N427="sníž. přenesená",J427,0)</f>
        <v>0</v>
      </c>
      <c r="BI427" s="242">
        <f>IF(N427="nulová",J427,0)</f>
        <v>0</v>
      </c>
      <c r="BJ427" s="18" t="s">
        <v>82</v>
      </c>
      <c r="BK427" s="242">
        <f>ROUND(I427*H427,2)</f>
        <v>0</v>
      </c>
      <c r="BL427" s="18" t="s">
        <v>625</v>
      </c>
      <c r="BM427" s="241" t="s">
        <v>636</v>
      </c>
    </row>
    <row r="428" s="2" customFormat="1">
      <c r="A428" s="39"/>
      <c r="B428" s="40"/>
      <c r="C428" s="41"/>
      <c r="D428" s="243" t="s">
        <v>166</v>
      </c>
      <c r="E428" s="41"/>
      <c r="F428" s="244" t="s">
        <v>637</v>
      </c>
      <c r="G428" s="41"/>
      <c r="H428" s="41"/>
      <c r="I428" s="245"/>
      <c r="J428" s="41"/>
      <c r="K428" s="41"/>
      <c r="L428" s="45"/>
      <c r="M428" s="246"/>
      <c r="N428" s="247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166</v>
      </c>
      <c r="AU428" s="18" t="s">
        <v>84</v>
      </c>
    </row>
    <row r="429" s="2" customFormat="1" ht="16.5" customHeight="1">
      <c r="A429" s="39"/>
      <c r="B429" s="40"/>
      <c r="C429" s="229" t="s">
        <v>638</v>
      </c>
      <c r="D429" s="229" t="s">
        <v>160</v>
      </c>
      <c r="E429" s="230" t="s">
        <v>639</v>
      </c>
      <c r="F429" s="231" t="s">
        <v>640</v>
      </c>
      <c r="G429" s="232" t="s">
        <v>624</v>
      </c>
      <c r="H429" s="233">
        <v>1</v>
      </c>
      <c r="I429" s="234"/>
      <c r="J429" s="235">
        <f>ROUND(I429*H429,2)</f>
        <v>0</v>
      </c>
      <c r="K429" s="236"/>
      <c r="L429" s="45"/>
      <c r="M429" s="237" t="s">
        <v>1</v>
      </c>
      <c r="N429" s="238" t="s">
        <v>40</v>
      </c>
      <c r="O429" s="92"/>
      <c r="P429" s="239">
        <f>O429*H429</f>
        <v>0</v>
      </c>
      <c r="Q429" s="239">
        <v>0</v>
      </c>
      <c r="R429" s="239">
        <f>Q429*H429</f>
        <v>0</v>
      </c>
      <c r="S429" s="239">
        <v>0</v>
      </c>
      <c r="T429" s="240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41" t="s">
        <v>625</v>
      </c>
      <c r="AT429" s="241" t="s">
        <v>160</v>
      </c>
      <c r="AU429" s="241" t="s">
        <v>84</v>
      </c>
      <c r="AY429" s="18" t="s">
        <v>158</v>
      </c>
      <c r="BE429" s="242">
        <f>IF(N429="základní",J429,0)</f>
        <v>0</v>
      </c>
      <c r="BF429" s="242">
        <f>IF(N429="snížená",J429,0)</f>
        <v>0</v>
      </c>
      <c r="BG429" s="242">
        <f>IF(N429="zákl. přenesená",J429,0)</f>
        <v>0</v>
      </c>
      <c r="BH429" s="242">
        <f>IF(N429="sníž. přenesená",J429,0)</f>
        <v>0</v>
      </c>
      <c r="BI429" s="242">
        <f>IF(N429="nulová",J429,0)</f>
        <v>0</v>
      </c>
      <c r="BJ429" s="18" t="s">
        <v>82</v>
      </c>
      <c r="BK429" s="242">
        <f>ROUND(I429*H429,2)</f>
        <v>0</v>
      </c>
      <c r="BL429" s="18" t="s">
        <v>625</v>
      </c>
      <c r="BM429" s="241" t="s">
        <v>641</v>
      </c>
    </row>
    <row r="430" s="2" customFormat="1">
      <c r="A430" s="39"/>
      <c r="B430" s="40"/>
      <c r="C430" s="41"/>
      <c r="D430" s="243" t="s">
        <v>166</v>
      </c>
      <c r="E430" s="41"/>
      <c r="F430" s="244" t="s">
        <v>642</v>
      </c>
      <c r="G430" s="41"/>
      <c r="H430" s="41"/>
      <c r="I430" s="245"/>
      <c r="J430" s="41"/>
      <c r="K430" s="41"/>
      <c r="L430" s="45"/>
      <c r="M430" s="246"/>
      <c r="N430" s="247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166</v>
      </c>
      <c r="AU430" s="18" t="s">
        <v>84</v>
      </c>
    </row>
    <row r="431" s="12" customFormat="1" ht="22.8" customHeight="1">
      <c r="A431" s="12"/>
      <c r="B431" s="213"/>
      <c r="C431" s="214"/>
      <c r="D431" s="215" t="s">
        <v>74</v>
      </c>
      <c r="E431" s="227" t="s">
        <v>643</v>
      </c>
      <c r="F431" s="227" t="s">
        <v>644</v>
      </c>
      <c r="G431" s="214"/>
      <c r="H431" s="214"/>
      <c r="I431" s="217"/>
      <c r="J431" s="228">
        <f>BK431</f>
        <v>0</v>
      </c>
      <c r="K431" s="214"/>
      <c r="L431" s="219"/>
      <c r="M431" s="220"/>
      <c r="N431" s="221"/>
      <c r="O431" s="221"/>
      <c r="P431" s="222">
        <f>SUM(P432:P433)</f>
        <v>0</v>
      </c>
      <c r="Q431" s="221"/>
      <c r="R431" s="222">
        <f>SUM(R432:R433)</f>
        <v>0</v>
      </c>
      <c r="S431" s="221"/>
      <c r="T431" s="223">
        <f>SUM(T432:T433)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24" t="s">
        <v>187</v>
      </c>
      <c r="AT431" s="225" t="s">
        <v>74</v>
      </c>
      <c r="AU431" s="225" t="s">
        <v>82</v>
      </c>
      <c r="AY431" s="224" t="s">
        <v>158</v>
      </c>
      <c r="BK431" s="226">
        <f>SUM(BK432:BK433)</f>
        <v>0</v>
      </c>
    </row>
    <row r="432" s="2" customFormat="1" ht="16.5" customHeight="1">
      <c r="A432" s="39"/>
      <c r="B432" s="40"/>
      <c r="C432" s="229" t="s">
        <v>645</v>
      </c>
      <c r="D432" s="229" t="s">
        <v>160</v>
      </c>
      <c r="E432" s="230" t="s">
        <v>646</v>
      </c>
      <c r="F432" s="231" t="s">
        <v>647</v>
      </c>
      <c r="G432" s="232" t="s">
        <v>624</v>
      </c>
      <c r="H432" s="233">
        <v>8</v>
      </c>
      <c r="I432" s="234"/>
      <c r="J432" s="235">
        <f>ROUND(I432*H432,2)</f>
        <v>0</v>
      </c>
      <c r="K432" s="236"/>
      <c r="L432" s="45"/>
      <c r="M432" s="237" t="s">
        <v>1</v>
      </c>
      <c r="N432" s="238" t="s">
        <v>40</v>
      </c>
      <c r="O432" s="92"/>
      <c r="P432" s="239">
        <f>O432*H432</f>
        <v>0</v>
      </c>
      <c r="Q432" s="239">
        <v>0</v>
      </c>
      <c r="R432" s="239">
        <f>Q432*H432</f>
        <v>0</v>
      </c>
      <c r="S432" s="239">
        <v>0</v>
      </c>
      <c r="T432" s="240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41" t="s">
        <v>625</v>
      </c>
      <c r="AT432" s="241" t="s">
        <v>160</v>
      </c>
      <c r="AU432" s="241" t="s">
        <v>84</v>
      </c>
      <c r="AY432" s="18" t="s">
        <v>158</v>
      </c>
      <c r="BE432" s="242">
        <f>IF(N432="základní",J432,0)</f>
        <v>0</v>
      </c>
      <c r="BF432" s="242">
        <f>IF(N432="snížená",J432,0)</f>
        <v>0</v>
      </c>
      <c r="BG432" s="242">
        <f>IF(N432="zákl. přenesená",J432,0)</f>
        <v>0</v>
      </c>
      <c r="BH432" s="242">
        <f>IF(N432="sníž. přenesená",J432,0)</f>
        <v>0</v>
      </c>
      <c r="BI432" s="242">
        <f>IF(N432="nulová",J432,0)</f>
        <v>0</v>
      </c>
      <c r="BJ432" s="18" t="s">
        <v>82</v>
      </c>
      <c r="BK432" s="242">
        <f>ROUND(I432*H432,2)</f>
        <v>0</v>
      </c>
      <c r="BL432" s="18" t="s">
        <v>625</v>
      </c>
      <c r="BM432" s="241" t="s">
        <v>648</v>
      </c>
    </row>
    <row r="433" s="2" customFormat="1">
      <c r="A433" s="39"/>
      <c r="B433" s="40"/>
      <c r="C433" s="41"/>
      <c r="D433" s="243" t="s">
        <v>166</v>
      </c>
      <c r="E433" s="41"/>
      <c r="F433" s="244" t="s">
        <v>649</v>
      </c>
      <c r="G433" s="41"/>
      <c r="H433" s="41"/>
      <c r="I433" s="245"/>
      <c r="J433" s="41"/>
      <c r="K433" s="41"/>
      <c r="L433" s="45"/>
      <c r="M433" s="291"/>
      <c r="N433" s="292"/>
      <c r="O433" s="293"/>
      <c r="P433" s="293"/>
      <c r="Q433" s="293"/>
      <c r="R433" s="293"/>
      <c r="S433" s="293"/>
      <c r="T433" s="294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166</v>
      </c>
      <c r="AU433" s="18" t="s">
        <v>84</v>
      </c>
    </row>
    <row r="434" s="2" customFormat="1" ht="6.96" customHeight="1">
      <c r="A434" s="39"/>
      <c r="B434" s="67"/>
      <c r="C434" s="68"/>
      <c r="D434" s="68"/>
      <c r="E434" s="68"/>
      <c r="F434" s="68"/>
      <c r="G434" s="68"/>
      <c r="H434" s="68"/>
      <c r="I434" s="68"/>
      <c r="J434" s="68"/>
      <c r="K434" s="68"/>
      <c r="L434" s="45"/>
      <c r="M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</row>
  </sheetData>
  <sheetProtection sheet="1" autoFilter="0" formatColumns="0" formatRows="0" objects="1" scenarios="1" spinCount="100000" saltValue="Ih+x2M9+tZAuSHOFGdOq1xujpaaPZjNKX+cTaOyqse+ay80Wmtej+eGWYUecBiVON9RLMkPVBfjbj9cJ2ez47g==" hashValue="GUFgDIwMx1o02gddjuT/72eeQ/R75gy2FxasScK5jfpDxjuyrBtsqmddN+Gmza4wHve53c3FDwQ5GdgL1pM9/g==" algorithmName="SHA-512" password="CC35"/>
  <autoFilter ref="C133:K43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  <c r="AZ2" s="147" t="s">
        <v>96</v>
      </c>
      <c r="BA2" s="147" t="s">
        <v>96</v>
      </c>
      <c r="BB2" s="147" t="s">
        <v>1</v>
      </c>
      <c r="BC2" s="147" t="s">
        <v>97</v>
      </c>
      <c r="BD2" s="147" t="s">
        <v>84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84</v>
      </c>
      <c r="AZ3" s="147" t="s">
        <v>98</v>
      </c>
      <c r="BA3" s="147" t="s">
        <v>98</v>
      </c>
      <c r="BB3" s="147" t="s">
        <v>1</v>
      </c>
      <c r="BC3" s="147" t="s">
        <v>97</v>
      </c>
      <c r="BD3" s="147" t="s">
        <v>84</v>
      </c>
    </row>
    <row r="4" s="1" customFormat="1" ht="24.96" customHeight="1">
      <c r="B4" s="21"/>
      <c r="D4" s="150" t="s">
        <v>99</v>
      </c>
      <c r="L4" s="21"/>
      <c r="M4" s="151" t="s">
        <v>10</v>
      </c>
      <c r="AT4" s="18" t="s">
        <v>4</v>
      </c>
      <c r="AZ4" s="147" t="s">
        <v>102</v>
      </c>
      <c r="BA4" s="147" t="s">
        <v>102</v>
      </c>
      <c r="BB4" s="147" t="s">
        <v>1</v>
      </c>
      <c r="BC4" s="147" t="s">
        <v>103</v>
      </c>
      <c r="BD4" s="147" t="s">
        <v>84</v>
      </c>
    </row>
    <row r="5" s="1" customFormat="1" ht="6.96" customHeight="1">
      <c r="B5" s="21"/>
      <c r="L5" s="21"/>
      <c r="AZ5" s="147" t="s">
        <v>104</v>
      </c>
      <c r="BA5" s="147" t="s">
        <v>105</v>
      </c>
      <c r="BB5" s="147" t="s">
        <v>1</v>
      </c>
      <c r="BC5" s="147" t="s">
        <v>106</v>
      </c>
      <c r="BD5" s="147" t="s">
        <v>84</v>
      </c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Cyklostezka Rohatec, centrum obce - Kolonie, II.etapa</v>
      </c>
      <c r="F7" s="152"/>
      <c r="G7" s="152"/>
      <c r="H7" s="152"/>
      <c r="L7" s="21"/>
    </row>
    <row r="8" s="1" customFormat="1" ht="12" customHeight="1">
      <c r="B8" s="21"/>
      <c r="D8" s="152" t="s">
        <v>110</v>
      </c>
      <c r="L8" s="21"/>
    </row>
    <row r="9" s="2" customFormat="1" ht="16.5" customHeight="1">
      <c r="A9" s="39"/>
      <c r="B9" s="45"/>
      <c r="C9" s="39"/>
      <c r="D9" s="39"/>
      <c r="E9" s="153" t="s">
        <v>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118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650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10. 2. 2022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123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35</v>
      </c>
      <c r="E32" s="39"/>
      <c r="F32" s="39"/>
      <c r="G32" s="39"/>
      <c r="H32" s="39"/>
      <c r="I32" s="39"/>
      <c r="J32" s="162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37</v>
      </c>
      <c r="G34" s="39"/>
      <c r="H34" s="39"/>
      <c r="I34" s="163" t="s">
        <v>36</v>
      </c>
      <c r="J34" s="163" t="s">
        <v>38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39</v>
      </c>
      <c r="E35" s="152" t="s">
        <v>40</v>
      </c>
      <c r="F35" s="165">
        <f>ROUND((SUM(BE126:BE160)),  2)</f>
        <v>0</v>
      </c>
      <c r="G35" s="39"/>
      <c r="H35" s="39"/>
      <c r="I35" s="166">
        <v>0.20999999999999999</v>
      </c>
      <c r="J35" s="165">
        <f>ROUND(((SUM(BE126:BE160))*I35),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41</v>
      </c>
      <c r="F36" s="165">
        <f>ROUND((SUM(BF126:BF160)),  2)</f>
        <v>0</v>
      </c>
      <c r="G36" s="39"/>
      <c r="H36" s="39"/>
      <c r="I36" s="166">
        <v>0.14999999999999999</v>
      </c>
      <c r="J36" s="165">
        <f>ROUND(((SUM(BF126:BF160))*I36),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42</v>
      </c>
      <c r="F37" s="165">
        <f>ROUND((SUM(BG126:BG160)),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43</v>
      </c>
      <c r="F38" s="165">
        <f>ROUND((SUM(BH126:BH160)),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44</v>
      </c>
      <c r="F39" s="165">
        <f>ROUND((SUM(BI126:BI160)),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45</v>
      </c>
      <c r="E41" s="169"/>
      <c r="F41" s="169"/>
      <c r="G41" s="170" t="s">
        <v>46</v>
      </c>
      <c r="H41" s="171" t="s">
        <v>47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48</v>
      </c>
      <c r="E50" s="175"/>
      <c r="F50" s="175"/>
      <c r="G50" s="174" t="s">
        <v>49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50</v>
      </c>
      <c r="E61" s="177"/>
      <c r="F61" s="178" t="s">
        <v>51</v>
      </c>
      <c r="G61" s="176" t="s">
        <v>50</v>
      </c>
      <c r="H61" s="177"/>
      <c r="I61" s="177"/>
      <c r="J61" s="179" t="s">
        <v>51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52</v>
      </c>
      <c r="E65" s="180"/>
      <c r="F65" s="180"/>
      <c r="G65" s="174" t="s">
        <v>53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50</v>
      </c>
      <c r="E76" s="177"/>
      <c r="F76" s="178" t="s">
        <v>51</v>
      </c>
      <c r="G76" s="176" t="s">
        <v>50</v>
      </c>
      <c r="H76" s="177"/>
      <c r="I76" s="177"/>
      <c r="J76" s="179" t="s">
        <v>51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Cyklostezka Rohatec, centrum obce - Kolonie, II.etapa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110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114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118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02 - Neuznatelné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Rohatec</v>
      </c>
      <c r="G91" s="41"/>
      <c r="H91" s="41"/>
      <c r="I91" s="33" t="s">
        <v>22</v>
      </c>
      <c r="J91" s="80" t="str">
        <f>IF(J14="","",J14)</f>
        <v>10. 2. 2022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Rohatec</v>
      </c>
      <c r="G93" s="41"/>
      <c r="H93" s="41"/>
      <c r="I93" s="33" t="s">
        <v>30</v>
      </c>
      <c r="J93" s="37" t="str">
        <f>E23</f>
        <v>Projekce DS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125</v>
      </c>
      <c r="D96" s="187"/>
      <c r="E96" s="187"/>
      <c r="F96" s="187"/>
      <c r="G96" s="187"/>
      <c r="H96" s="187"/>
      <c r="I96" s="187"/>
      <c r="J96" s="188" t="s">
        <v>126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127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128</v>
      </c>
    </row>
    <row r="99" s="9" customFormat="1" ht="24.96" customHeight="1">
      <c r="A99" s="9"/>
      <c r="B99" s="190"/>
      <c r="C99" s="191"/>
      <c r="D99" s="192" t="s">
        <v>129</v>
      </c>
      <c r="E99" s="193"/>
      <c r="F99" s="193"/>
      <c r="G99" s="193"/>
      <c r="H99" s="193"/>
      <c r="I99" s="193"/>
      <c r="J99" s="194">
        <f>J127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130</v>
      </c>
      <c r="E100" s="198"/>
      <c r="F100" s="198"/>
      <c r="G100" s="198"/>
      <c r="H100" s="198"/>
      <c r="I100" s="198"/>
      <c r="J100" s="199">
        <f>J128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136</v>
      </c>
      <c r="E101" s="198"/>
      <c r="F101" s="198"/>
      <c r="G101" s="198"/>
      <c r="H101" s="198"/>
      <c r="I101" s="198"/>
      <c r="J101" s="199">
        <f>J145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138</v>
      </c>
      <c r="E102" s="198"/>
      <c r="F102" s="198"/>
      <c r="G102" s="198"/>
      <c r="H102" s="198"/>
      <c r="I102" s="198"/>
      <c r="J102" s="199">
        <f>J148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0"/>
      <c r="C103" s="191"/>
      <c r="D103" s="192" t="s">
        <v>139</v>
      </c>
      <c r="E103" s="193"/>
      <c r="F103" s="193"/>
      <c r="G103" s="193"/>
      <c r="H103" s="193"/>
      <c r="I103" s="193"/>
      <c r="J103" s="194">
        <f>J151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34"/>
      <c r="D104" s="197" t="s">
        <v>140</v>
      </c>
      <c r="E104" s="198"/>
      <c r="F104" s="198"/>
      <c r="G104" s="198"/>
      <c r="H104" s="198"/>
      <c r="I104" s="198"/>
      <c r="J104" s="199">
        <f>J152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143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Cyklostezka Rohatec, centrum obce - Kolonie, II.etapa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110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5" t="s">
        <v>114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118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02 - Neuznatelné náklady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>Rohatec</v>
      </c>
      <c r="G120" s="41"/>
      <c r="H120" s="41"/>
      <c r="I120" s="33" t="s">
        <v>22</v>
      </c>
      <c r="J120" s="80" t="str">
        <f>IF(J14="","",J14)</f>
        <v>10. 2. 2022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Obec Rohatec</v>
      </c>
      <c r="G122" s="41"/>
      <c r="H122" s="41"/>
      <c r="I122" s="33" t="s">
        <v>30</v>
      </c>
      <c r="J122" s="37" t="str">
        <f>E23</f>
        <v>Projekce DS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33</v>
      </c>
      <c r="J123" s="37" t="str">
        <f>E26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144</v>
      </c>
      <c r="D125" s="204" t="s">
        <v>60</v>
      </c>
      <c r="E125" s="204" t="s">
        <v>56</v>
      </c>
      <c r="F125" s="204" t="s">
        <v>57</v>
      </c>
      <c r="G125" s="204" t="s">
        <v>145</v>
      </c>
      <c r="H125" s="204" t="s">
        <v>146</v>
      </c>
      <c r="I125" s="204" t="s">
        <v>147</v>
      </c>
      <c r="J125" s="205" t="s">
        <v>126</v>
      </c>
      <c r="K125" s="206" t="s">
        <v>148</v>
      </c>
      <c r="L125" s="207"/>
      <c r="M125" s="101" t="s">
        <v>1</v>
      </c>
      <c r="N125" s="102" t="s">
        <v>39</v>
      </c>
      <c r="O125" s="102" t="s">
        <v>149</v>
      </c>
      <c r="P125" s="102" t="s">
        <v>150</v>
      </c>
      <c r="Q125" s="102" t="s">
        <v>151</v>
      </c>
      <c r="R125" s="102" t="s">
        <v>152</v>
      </c>
      <c r="S125" s="102" t="s">
        <v>153</v>
      </c>
      <c r="T125" s="103" t="s">
        <v>154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155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P127+P151</f>
        <v>0</v>
      </c>
      <c r="Q126" s="105"/>
      <c r="R126" s="210">
        <f>R127+R151</f>
        <v>3.3930949999999993</v>
      </c>
      <c r="S126" s="105"/>
      <c r="T126" s="211">
        <f>T127+T151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74</v>
      </c>
      <c r="AU126" s="18" t="s">
        <v>128</v>
      </c>
      <c r="BK126" s="212">
        <f>BK127+BK151</f>
        <v>0</v>
      </c>
    </row>
    <row r="127" s="12" customFormat="1" ht="25.92" customHeight="1">
      <c r="A127" s="12"/>
      <c r="B127" s="213"/>
      <c r="C127" s="214"/>
      <c r="D127" s="215" t="s">
        <v>74</v>
      </c>
      <c r="E127" s="216" t="s">
        <v>156</v>
      </c>
      <c r="F127" s="216" t="s">
        <v>157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P128+P145+P148</f>
        <v>0</v>
      </c>
      <c r="Q127" s="221"/>
      <c r="R127" s="222">
        <f>R128+R145+R148</f>
        <v>3.3930949999999993</v>
      </c>
      <c r="S127" s="221"/>
      <c r="T127" s="223">
        <f>T128+T145+T148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82</v>
      </c>
      <c r="AT127" s="225" t="s">
        <v>74</v>
      </c>
      <c r="AU127" s="225" t="s">
        <v>75</v>
      </c>
      <c r="AY127" s="224" t="s">
        <v>158</v>
      </c>
      <c r="BK127" s="226">
        <f>BK128+BK145+BK148</f>
        <v>0</v>
      </c>
    </row>
    <row r="128" s="12" customFormat="1" ht="22.8" customHeight="1">
      <c r="A128" s="12"/>
      <c r="B128" s="213"/>
      <c r="C128" s="214"/>
      <c r="D128" s="215" t="s">
        <v>74</v>
      </c>
      <c r="E128" s="227" t="s">
        <v>82</v>
      </c>
      <c r="F128" s="227" t="s">
        <v>159</v>
      </c>
      <c r="G128" s="214"/>
      <c r="H128" s="214"/>
      <c r="I128" s="217"/>
      <c r="J128" s="228">
        <f>BK128</f>
        <v>0</v>
      </c>
      <c r="K128" s="214"/>
      <c r="L128" s="219"/>
      <c r="M128" s="220"/>
      <c r="N128" s="221"/>
      <c r="O128" s="221"/>
      <c r="P128" s="222">
        <f>SUM(P129:P144)</f>
        <v>0</v>
      </c>
      <c r="Q128" s="221"/>
      <c r="R128" s="222">
        <f>SUM(R129:R144)</f>
        <v>0.041895000000000002</v>
      </c>
      <c r="S128" s="221"/>
      <c r="T128" s="223">
        <f>SUM(T129:T144)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4" t="s">
        <v>82</v>
      </c>
      <c r="AT128" s="225" t="s">
        <v>74</v>
      </c>
      <c r="AU128" s="225" t="s">
        <v>82</v>
      </c>
      <c r="AY128" s="224" t="s">
        <v>158</v>
      </c>
      <c r="BK128" s="226">
        <f>SUM(BK129:BK144)</f>
        <v>0</v>
      </c>
    </row>
    <row r="129" s="2" customFormat="1" ht="37.8" customHeight="1">
      <c r="A129" s="39"/>
      <c r="B129" s="40"/>
      <c r="C129" s="229" t="s">
        <v>651</v>
      </c>
      <c r="D129" s="229" t="s">
        <v>160</v>
      </c>
      <c r="E129" s="230" t="s">
        <v>652</v>
      </c>
      <c r="F129" s="231" t="s">
        <v>653</v>
      </c>
      <c r="G129" s="232" t="s">
        <v>163</v>
      </c>
      <c r="H129" s="233">
        <v>5666.8639999999996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40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164</v>
      </c>
      <c r="AT129" s="241" t="s">
        <v>160</v>
      </c>
      <c r="AU129" s="241" t="s">
        <v>84</v>
      </c>
      <c r="AY129" s="18" t="s">
        <v>158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82</v>
      </c>
      <c r="BK129" s="242">
        <f>ROUND(I129*H129,2)</f>
        <v>0</v>
      </c>
      <c r="BL129" s="18" t="s">
        <v>164</v>
      </c>
      <c r="BM129" s="241" t="s">
        <v>654</v>
      </c>
    </row>
    <row r="130" s="2" customFormat="1">
      <c r="A130" s="39"/>
      <c r="B130" s="40"/>
      <c r="C130" s="41"/>
      <c r="D130" s="243" t="s">
        <v>166</v>
      </c>
      <c r="E130" s="41"/>
      <c r="F130" s="244" t="s">
        <v>655</v>
      </c>
      <c r="G130" s="41"/>
      <c r="H130" s="41"/>
      <c r="I130" s="245"/>
      <c r="J130" s="41"/>
      <c r="K130" s="41"/>
      <c r="L130" s="45"/>
      <c r="M130" s="246"/>
      <c r="N130" s="247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166</v>
      </c>
      <c r="AU130" s="18" t="s">
        <v>84</v>
      </c>
    </row>
    <row r="131" s="13" customFormat="1">
      <c r="A131" s="13"/>
      <c r="B131" s="248"/>
      <c r="C131" s="249"/>
      <c r="D131" s="243" t="s">
        <v>172</v>
      </c>
      <c r="E131" s="250" t="s">
        <v>1</v>
      </c>
      <c r="F131" s="251" t="s">
        <v>249</v>
      </c>
      <c r="G131" s="249"/>
      <c r="H131" s="252">
        <v>1381.2239999999999</v>
      </c>
      <c r="I131" s="253"/>
      <c r="J131" s="249"/>
      <c r="K131" s="249"/>
      <c r="L131" s="254"/>
      <c r="M131" s="255"/>
      <c r="N131" s="256"/>
      <c r="O131" s="256"/>
      <c r="P131" s="256"/>
      <c r="Q131" s="256"/>
      <c r="R131" s="256"/>
      <c r="S131" s="256"/>
      <c r="T131" s="25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8" t="s">
        <v>172</v>
      </c>
      <c r="AU131" s="258" t="s">
        <v>84</v>
      </c>
      <c r="AV131" s="13" t="s">
        <v>84</v>
      </c>
      <c r="AW131" s="13" t="s">
        <v>32</v>
      </c>
      <c r="AX131" s="13" t="s">
        <v>75</v>
      </c>
      <c r="AY131" s="258" t="s">
        <v>158</v>
      </c>
    </row>
    <row r="132" s="13" customFormat="1">
      <c r="A132" s="13"/>
      <c r="B132" s="248"/>
      <c r="C132" s="249"/>
      <c r="D132" s="243" t="s">
        <v>172</v>
      </c>
      <c r="E132" s="250" t="s">
        <v>1</v>
      </c>
      <c r="F132" s="251" t="s">
        <v>250</v>
      </c>
      <c r="G132" s="249"/>
      <c r="H132" s="252">
        <v>-139.65000000000001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8" t="s">
        <v>172</v>
      </c>
      <c r="AU132" s="258" t="s">
        <v>84</v>
      </c>
      <c r="AV132" s="13" t="s">
        <v>84</v>
      </c>
      <c r="AW132" s="13" t="s">
        <v>32</v>
      </c>
      <c r="AX132" s="13" t="s">
        <v>75</v>
      </c>
      <c r="AY132" s="258" t="s">
        <v>158</v>
      </c>
    </row>
    <row r="133" s="13" customFormat="1">
      <c r="A133" s="13"/>
      <c r="B133" s="248"/>
      <c r="C133" s="249"/>
      <c r="D133" s="243" t="s">
        <v>172</v>
      </c>
      <c r="E133" s="250" t="s">
        <v>1</v>
      </c>
      <c r="F133" s="251" t="s">
        <v>251</v>
      </c>
      <c r="G133" s="249"/>
      <c r="H133" s="252">
        <v>345.30599999999998</v>
      </c>
      <c r="I133" s="253"/>
      <c r="J133" s="249"/>
      <c r="K133" s="249"/>
      <c r="L133" s="254"/>
      <c r="M133" s="255"/>
      <c r="N133" s="256"/>
      <c r="O133" s="256"/>
      <c r="P133" s="256"/>
      <c r="Q133" s="256"/>
      <c r="R133" s="256"/>
      <c r="S133" s="256"/>
      <c r="T133" s="25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8" t="s">
        <v>172</v>
      </c>
      <c r="AU133" s="258" t="s">
        <v>84</v>
      </c>
      <c r="AV133" s="13" t="s">
        <v>84</v>
      </c>
      <c r="AW133" s="13" t="s">
        <v>32</v>
      </c>
      <c r="AX133" s="13" t="s">
        <v>75</v>
      </c>
      <c r="AY133" s="258" t="s">
        <v>158</v>
      </c>
    </row>
    <row r="134" s="13" customFormat="1">
      <c r="A134" s="13"/>
      <c r="B134" s="248"/>
      <c r="C134" s="249"/>
      <c r="D134" s="243" t="s">
        <v>172</v>
      </c>
      <c r="E134" s="250" t="s">
        <v>1</v>
      </c>
      <c r="F134" s="251" t="s">
        <v>252</v>
      </c>
      <c r="G134" s="249"/>
      <c r="H134" s="252">
        <v>-170.16399999999999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8" t="s">
        <v>172</v>
      </c>
      <c r="AU134" s="258" t="s">
        <v>84</v>
      </c>
      <c r="AV134" s="13" t="s">
        <v>84</v>
      </c>
      <c r="AW134" s="13" t="s">
        <v>32</v>
      </c>
      <c r="AX134" s="13" t="s">
        <v>75</v>
      </c>
      <c r="AY134" s="258" t="s">
        <v>158</v>
      </c>
    </row>
    <row r="135" s="16" customFormat="1">
      <c r="A135" s="16"/>
      <c r="B135" s="295"/>
      <c r="C135" s="296"/>
      <c r="D135" s="243" t="s">
        <v>172</v>
      </c>
      <c r="E135" s="297" t="s">
        <v>1</v>
      </c>
      <c r="F135" s="298" t="s">
        <v>656</v>
      </c>
      <c r="G135" s="296"/>
      <c r="H135" s="299">
        <v>1416.7159999999999</v>
      </c>
      <c r="I135" s="300"/>
      <c r="J135" s="296"/>
      <c r="K135" s="296"/>
      <c r="L135" s="301"/>
      <c r="M135" s="302"/>
      <c r="N135" s="303"/>
      <c r="O135" s="303"/>
      <c r="P135" s="303"/>
      <c r="Q135" s="303"/>
      <c r="R135" s="303"/>
      <c r="S135" s="303"/>
      <c r="T135" s="304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305" t="s">
        <v>172</v>
      </c>
      <c r="AU135" s="305" t="s">
        <v>84</v>
      </c>
      <c r="AV135" s="16" t="s">
        <v>174</v>
      </c>
      <c r="AW135" s="16" t="s">
        <v>32</v>
      </c>
      <c r="AX135" s="16" t="s">
        <v>75</v>
      </c>
      <c r="AY135" s="305" t="s">
        <v>158</v>
      </c>
    </row>
    <row r="136" s="13" customFormat="1">
      <c r="A136" s="13"/>
      <c r="B136" s="248"/>
      <c r="C136" s="249"/>
      <c r="D136" s="243" t="s">
        <v>172</v>
      </c>
      <c r="E136" s="250" t="s">
        <v>1</v>
      </c>
      <c r="F136" s="251" t="s">
        <v>657</v>
      </c>
      <c r="G136" s="249"/>
      <c r="H136" s="252">
        <v>5666.8639999999996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8" t="s">
        <v>172</v>
      </c>
      <c r="AU136" s="258" t="s">
        <v>84</v>
      </c>
      <c r="AV136" s="13" t="s">
        <v>84</v>
      </c>
      <c r="AW136" s="13" t="s">
        <v>32</v>
      </c>
      <c r="AX136" s="13" t="s">
        <v>82</v>
      </c>
      <c r="AY136" s="258" t="s">
        <v>158</v>
      </c>
    </row>
    <row r="137" s="2" customFormat="1" ht="24.15" customHeight="1">
      <c r="A137" s="39"/>
      <c r="B137" s="40"/>
      <c r="C137" s="229" t="s">
        <v>7</v>
      </c>
      <c r="D137" s="229" t="s">
        <v>160</v>
      </c>
      <c r="E137" s="230" t="s">
        <v>658</v>
      </c>
      <c r="F137" s="231" t="s">
        <v>659</v>
      </c>
      <c r="G137" s="232" t="s">
        <v>163</v>
      </c>
      <c r="H137" s="233">
        <v>1396.5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40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164</v>
      </c>
      <c r="AT137" s="241" t="s">
        <v>160</v>
      </c>
      <c r="AU137" s="241" t="s">
        <v>84</v>
      </c>
      <c r="AY137" s="18" t="s">
        <v>158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82</v>
      </c>
      <c r="BK137" s="242">
        <f>ROUND(I137*H137,2)</f>
        <v>0</v>
      </c>
      <c r="BL137" s="18" t="s">
        <v>164</v>
      </c>
      <c r="BM137" s="241" t="s">
        <v>660</v>
      </c>
    </row>
    <row r="138" s="2" customFormat="1">
      <c r="A138" s="39"/>
      <c r="B138" s="40"/>
      <c r="C138" s="41"/>
      <c r="D138" s="243" t="s">
        <v>166</v>
      </c>
      <c r="E138" s="41"/>
      <c r="F138" s="244" t="s">
        <v>661</v>
      </c>
      <c r="G138" s="41"/>
      <c r="H138" s="41"/>
      <c r="I138" s="245"/>
      <c r="J138" s="41"/>
      <c r="K138" s="41"/>
      <c r="L138" s="45"/>
      <c r="M138" s="246"/>
      <c r="N138" s="247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166</v>
      </c>
      <c r="AU138" s="18" t="s">
        <v>84</v>
      </c>
    </row>
    <row r="139" s="13" customFormat="1">
      <c r="A139" s="13"/>
      <c r="B139" s="248"/>
      <c r="C139" s="249"/>
      <c r="D139" s="243" t="s">
        <v>172</v>
      </c>
      <c r="E139" s="250" t="s">
        <v>1</v>
      </c>
      <c r="F139" s="251" t="s">
        <v>535</v>
      </c>
      <c r="G139" s="249"/>
      <c r="H139" s="252">
        <v>1380.8</v>
      </c>
      <c r="I139" s="253"/>
      <c r="J139" s="249"/>
      <c r="K139" s="249"/>
      <c r="L139" s="254"/>
      <c r="M139" s="255"/>
      <c r="N139" s="256"/>
      <c r="O139" s="256"/>
      <c r="P139" s="256"/>
      <c r="Q139" s="256"/>
      <c r="R139" s="256"/>
      <c r="S139" s="256"/>
      <c r="T139" s="25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8" t="s">
        <v>172</v>
      </c>
      <c r="AU139" s="258" t="s">
        <v>84</v>
      </c>
      <c r="AV139" s="13" t="s">
        <v>84</v>
      </c>
      <c r="AW139" s="13" t="s">
        <v>32</v>
      </c>
      <c r="AX139" s="13" t="s">
        <v>75</v>
      </c>
      <c r="AY139" s="258" t="s">
        <v>158</v>
      </c>
    </row>
    <row r="140" s="13" customFormat="1">
      <c r="A140" s="13"/>
      <c r="B140" s="248"/>
      <c r="C140" s="249"/>
      <c r="D140" s="243" t="s">
        <v>172</v>
      </c>
      <c r="E140" s="250" t="s">
        <v>1</v>
      </c>
      <c r="F140" s="251" t="s">
        <v>536</v>
      </c>
      <c r="G140" s="249"/>
      <c r="H140" s="252">
        <v>15.699999999999999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8" t="s">
        <v>172</v>
      </c>
      <c r="AU140" s="258" t="s">
        <v>84</v>
      </c>
      <c r="AV140" s="13" t="s">
        <v>84</v>
      </c>
      <c r="AW140" s="13" t="s">
        <v>32</v>
      </c>
      <c r="AX140" s="13" t="s">
        <v>75</v>
      </c>
      <c r="AY140" s="258" t="s">
        <v>158</v>
      </c>
    </row>
    <row r="141" s="14" customFormat="1">
      <c r="A141" s="14"/>
      <c r="B141" s="259"/>
      <c r="C141" s="260"/>
      <c r="D141" s="243" t="s">
        <v>172</v>
      </c>
      <c r="E141" s="261" t="s">
        <v>102</v>
      </c>
      <c r="F141" s="262" t="s">
        <v>186</v>
      </c>
      <c r="G141" s="260"/>
      <c r="H141" s="263">
        <v>1396.5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9" t="s">
        <v>172</v>
      </c>
      <c r="AU141" s="269" t="s">
        <v>84</v>
      </c>
      <c r="AV141" s="14" t="s">
        <v>164</v>
      </c>
      <c r="AW141" s="14" t="s">
        <v>32</v>
      </c>
      <c r="AX141" s="14" t="s">
        <v>82</v>
      </c>
      <c r="AY141" s="269" t="s">
        <v>158</v>
      </c>
    </row>
    <row r="142" s="2" customFormat="1" ht="16.5" customHeight="1">
      <c r="A142" s="39"/>
      <c r="B142" s="40"/>
      <c r="C142" s="270" t="s">
        <v>662</v>
      </c>
      <c r="D142" s="270" t="s">
        <v>265</v>
      </c>
      <c r="E142" s="271" t="s">
        <v>663</v>
      </c>
      <c r="F142" s="272" t="s">
        <v>664</v>
      </c>
      <c r="G142" s="273" t="s">
        <v>665</v>
      </c>
      <c r="H142" s="274">
        <v>41.895000000000003</v>
      </c>
      <c r="I142" s="275"/>
      <c r="J142" s="276">
        <f>ROUND(I142*H142,2)</f>
        <v>0</v>
      </c>
      <c r="K142" s="277"/>
      <c r="L142" s="278"/>
      <c r="M142" s="279" t="s">
        <v>1</v>
      </c>
      <c r="N142" s="280" t="s">
        <v>40</v>
      </c>
      <c r="O142" s="92"/>
      <c r="P142" s="239">
        <f>O142*H142</f>
        <v>0</v>
      </c>
      <c r="Q142" s="239">
        <v>0.001</v>
      </c>
      <c r="R142" s="239">
        <f>Q142*H142</f>
        <v>0.041895000000000002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203</v>
      </c>
      <c r="AT142" s="241" t="s">
        <v>265</v>
      </c>
      <c r="AU142" s="241" t="s">
        <v>84</v>
      </c>
      <c r="AY142" s="18" t="s">
        <v>158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82</v>
      </c>
      <c r="BK142" s="242">
        <f>ROUND(I142*H142,2)</f>
        <v>0</v>
      </c>
      <c r="BL142" s="18" t="s">
        <v>164</v>
      </c>
      <c r="BM142" s="241" t="s">
        <v>666</v>
      </c>
    </row>
    <row r="143" s="2" customFormat="1">
      <c r="A143" s="39"/>
      <c r="B143" s="40"/>
      <c r="C143" s="41"/>
      <c r="D143" s="243" t="s">
        <v>166</v>
      </c>
      <c r="E143" s="41"/>
      <c r="F143" s="244" t="s">
        <v>664</v>
      </c>
      <c r="G143" s="41"/>
      <c r="H143" s="41"/>
      <c r="I143" s="245"/>
      <c r="J143" s="41"/>
      <c r="K143" s="41"/>
      <c r="L143" s="45"/>
      <c r="M143" s="246"/>
      <c r="N143" s="247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166</v>
      </c>
      <c r="AU143" s="18" t="s">
        <v>84</v>
      </c>
    </row>
    <row r="144" s="13" customFormat="1">
      <c r="A144" s="13"/>
      <c r="B144" s="248"/>
      <c r="C144" s="249"/>
      <c r="D144" s="243" t="s">
        <v>172</v>
      </c>
      <c r="E144" s="249"/>
      <c r="F144" s="251" t="s">
        <v>667</v>
      </c>
      <c r="G144" s="249"/>
      <c r="H144" s="252">
        <v>41.895000000000003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8" t="s">
        <v>172</v>
      </c>
      <c r="AU144" s="258" t="s">
        <v>84</v>
      </c>
      <c r="AV144" s="13" t="s">
        <v>84</v>
      </c>
      <c r="AW144" s="13" t="s">
        <v>4</v>
      </c>
      <c r="AX144" s="13" t="s">
        <v>82</v>
      </c>
      <c r="AY144" s="258" t="s">
        <v>158</v>
      </c>
    </row>
    <row r="145" s="12" customFormat="1" ht="22.8" customHeight="1">
      <c r="A145" s="12"/>
      <c r="B145" s="213"/>
      <c r="C145" s="214"/>
      <c r="D145" s="215" t="s">
        <v>74</v>
      </c>
      <c r="E145" s="227" t="s">
        <v>209</v>
      </c>
      <c r="F145" s="227" t="s">
        <v>454</v>
      </c>
      <c r="G145" s="214"/>
      <c r="H145" s="214"/>
      <c r="I145" s="217"/>
      <c r="J145" s="228">
        <f>BK145</f>
        <v>0</v>
      </c>
      <c r="K145" s="214"/>
      <c r="L145" s="219"/>
      <c r="M145" s="220"/>
      <c r="N145" s="221"/>
      <c r="O145" s="221"/>
      <c r="P145" s="222">
        <f>SUM(P146:P147)</f>
        <v>0</v>
      </c>
      <c r="Q145" s="221"/>
      <c r="R145" s="222">
        <f>SUM(R146:R147)</f>
        <v>3.3511999999999995</v>
      </c>
      <c r="S145" s="221"/>
      <c r="T145" s="223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4" t="s">
        <v>82</v>
      </c>
      <c r="AT145" s="225" t="s">
        <v>74</v>
      </c>
      <c r="AU145" s="225" t="s">
        <v>82</v>
      </c>
      <c r="AY145" s="224" t="s">
        <v>158</v>
      </c>
      <c r="BK145" s="226">
        <f>SUM(BK146:BK147)</f>
        <v>0</v>
      </c>
    </row>
    <row r="146" s="2" customFormat="1" ht="16.5" customHeight="1">
      <c r="A146" s="39"/>
      <c r="B146" s="40"/>
      <c r="C146" s="229" t="s">
        <v>630</v>
      </c>
      <c r="D146" s="229" t="s">
        <v>160</v>
      </c>
      <c r="E146" s="230" t="s">
        <v>668</v>
      </c>
      <c r="F146" s="231" t="s">
        <v>669</v>
      </c>
      <c r="G146" s="232" t="s">
        <v>464</v>
      </c>
      <c r="H146" s="233">
        <v>5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40</v>
      </c>
      <c r="O146" s="92"/>
      <c r="P146" s="239">
        <f>O146*H146</f>
        <v>0</v>
      </c>
      <c r="Q146" s="239">
        <v>0.67023999999999995</v>
      </c>
      <c r="R146" s="239">
        <f>Q146*H146</f>
        <v>3.3511999999999995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164</v>
      </c>
      <c r="AT146" s="241" t="s">
        <v>160</v>
      </c>
      <c r="AU146" s="241" t="s">
        <v>84</v>
      </c>
      <c r="AY146" s="18" t="s">
        <v>158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82</v>
      </c>
      <c r="BK146" s="242">
        <f>ROUND(I146*H146,2)</f>
        <v>0</v>
      </c>
      <c r="BL146" s="18" t="s">
        <v>164</v>
      </c>
      <c r="BM146" s="241" t="s">
        <v>670</v>
      </c>
    </row>
    <row r="147" s="2" customFormat="1">
      <c r="A147" s="39"/>
      <c r="B147" s="40"/>
      <c r="C147" s="41"/>
      <c r="D147" s="243" t="s">
        <v>166</v>
      </c>
      <c r="E147" s="41"/>
      <c r="F147" s="244" t="s">
        <v>671</v>
      </c>
      <c r="G147" s="41"/>
      <c r="H147" s="41"/>
      <c r="I147" s="245"/>
      <c r="J147" s="41"/>
      <c r="K147" s="41"/>
      <c r="L147" s="45"/>
      <c r="M147" s="246"/>
      <c r="N147" s="247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166</v>
      </c>
      <c r="AU147" s="18" t="s">
        <v>84</v>
      </c>
    </row>
    <row r="148" s="12" customFormat="1" ht="22.8" customHeight="1">
      <c r="A148" s="12"/>
      <c r="B148" s="213"/>
      <c r="C148" s="214"/>
      <c r="D148" s="215" t="s">
        <v>74</v>
      </c>
      <c r="E148" s="227" t="s">
        <v>610</v>
      </c>
      <c r="F148" s="227" t="s">
        <v>611</v>
      </c>
      <c r="G148" s="214"/>
      <c r="H148" s="214"/>
      <c r="I148" s="217"/>
      <c r="J148" s="228">
        <f>BK148</f>
        <v>0</v>
      </c>
      <c r="K148" s="214"/>
      <c r="L148" s="219"/>
      <c r="M148" s="220"/>
      <c r="N148" s="221"/>
      <c r="O148" s="221"/>
      <c r="P148" s="222">
        <f>SUM(P149:P150)</f>
        <v>0</v>
      </c>
      <c r="Q148" s="221"/>
      <c r="R148" s="222">
        <f>SUM(R149:R150)</f>
        <v>0</v>
      </c>
      <c r="S148" s="221"/>
      <c r="T148" s="223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4" t="s">
        <v>82</v>
      </c>
      <c r="AT148" s="225" t="s">
        <v>74</v>
      </c>
      <c r="AU148" s="225" t="s">
        <v>82</v>
      </c>
      <c r="AY148" s="224" t="s">
        <v>158</v>
      </c>
      <c r="BK148" s="226">
        <f>SUM(BK149:BK150)</f>
        <v>0</v>
      </c>
    </row>
    <row r="149" s="2" customFormat="1" ht="24.15" customHeight="1">
      <c r="A149" s="39"/>
      <c r="B149" s="40"/>
      <c r="C149" s="229" t="s">
        <v>612</v>
      </c>
      <c r="D149" s="229" t="s">
        <v>160</v>
      </c>
      <c r="E149" s="230" t="s">
        <v>613</v>
      </c>
      <c r="F149" s="231" t="s">
        <v>614</v>
      </c>
      <c r="G149" s="232" t="s">
        <v>268</v>
      </c>
      <c r="H149" s="233">
        <v>3.3929999999999998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40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164</v>
      </c>
      <c r="AT149" s="241" t="s">
        <v>160</v>
      </c>
      <c r="AU149" s="241" t="s">
        <v>84</v>
      </c>
      <c r="AY149" s="18" t="s">
        <v>158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82</v>
      </c>
      <c r="BK149" s="242">
        <f>ROUND(I149*H149,2)</f>
        <v>0</v>
      </c>
      <c r="BL149" s="18" t="s">
        <v>164</v>
      </c>
      <c r="BM149" s="241" t="s">
        <v>672</v>
      </c>
    </row>
    <row r="150" s="2" customFormat="1">
      <c r="A150" s="39"/>
      <c r="B150" s="40"/>
      <c r="C150" s="41"/>
      <c r="D150" s="243" t="s">
        <v>166</v>
      </c>
      <c r="E150" s="41"/>
      <c r="F150" s="244" t="s">
        <v>616</v>
      </c>
      <c r="G150" s="41"/>
      <c r="H150" s="41"/>
      <c r="I150" s="245"/>
      <c r="J150" s="41"/>
      <c r="K150" s="41"/>
      <c r="L150" s="45"/>
      <c r="M150" s="246"/>
      <c r="N150" s="247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166</v>
      </c>
      <c r="AU150" s="18" t="s">
        <v>84</v>
      </c>
    </row>
    <row r="151" s="12" customFormat="1" ht="25.92" customHeight="1">
      <c r="A151" s="12"/>
      <c r="B151" s="213"/>
      <c r="C151" s="214"/>
      <c r="D151" s="215" t="s">
        <v>74</v>
      </c>
      <c r="E151" s="216" t="s">
        <v>617</v>
      </c>
      <c r="F151" s="216" t="s">
        <v>618</v>
      </c>
      <c r="G151" s="214"/>
      <c r="H151" s="214"/>
      <c r="I151" s="217"/>
      <c r="J151" s="218">
        <f>BK151</f>
        <v>0</v>
      </c>
      <c r="K151" s="214"/>
      <c r="L151" s="219"/>
      <c r="M151" s="220"/>
      <c r="N151" s="221"/>
      <c r="O151" s="221"/>
      <c r="P151" s="222">
        <f>P152</f>
        <v>0</v>
      </c>
      <c r="Q151" s="221"/>
      <c r="R151" s="222">
        <f>R152</f>
        <v>0</v>
      </c>
      <c r="S151" s="221"/>
      <c r="T151" s="223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4" t="s">
        <v>187</v>
      </c>
      <c r="AT151" s="225" t="s">
        <v>74</v>
      </c>
      <c r="AU151" s="225" t="s">
        <v>75</v>
      </c>
      <c r="AY151" s="224" t="s">
        <v>158</v>
      </c>
      <c r="BK151" s="226">
        <f>BK152</f>
        <v>0</v>
      </c>
    </row>
    <row r="152" s="12" customFormat="1" ht="22.8" customHeight="1">
      <c r="A152" s="12"/>
      <c r="B152" s="213"/>
      <c r="C152" s="214"/>
      <c r="D152" s="215" t="s">
        <v>74</v>
      </c>
      <c r="E152" s="227" t="s">
        <v>619</v>
      </c>
      <c r="F152" s="227" t="s">
        <v>620</v>
      </c>
      <c r="G152" s="214"/>
      <c r="H152" s="214"/>
      <c r="I152" s="217"/>
      <c r="J152" s="228">
        <f>BK152</f>
        <v>0</v>
      </c>
      <c r="K152" s="214"/>
      <c r="L152" s="219"/>
      <c r="M152" s="220"/>
      <c r="N152" s="221"/>
      <c r="O152" s="221"/>
      <c r="P152" s="222">
        <f>SUM(P153:P160)</f>
        <v>0</v>
      </c>
      <c r="Q152" s="221"/>
      <c r="R152" s="222">
        <f>SUM(R153:R160)</f>
        <v>0</v>
      </c>
      <c r="S152" s="221"/>
      <c r="T152" s="223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4" t="s">
        <v>187</v>
      </c>
      <c r="AT152" s="225" t="s">
        <v>74</v>
      </c>
      <c r="AU152" s="225" t="s">
        <v>82</v>
      </c>
      <c r="AY152" s="224" t="s">
        <v>158</v>
      </c>
      <c r="BK152" s="226">
        <f>SUM(BK153:BK160)</f>
        <v>0</v>
      </c>
    </row>
    <row r="153" s="2" customFormat="1" ht="21.75" customHeight="1">
      <c r="A153" s="39"/>
      <c r="B153" s="40"/>
      <c r="C153" s="229" t="s">
        <v>673</v>
      </c>
      <c r="D153" s="229" t="s">
        <v>160</v>
      </c>
      <c r="E153" s="230" t="s">
        <v>674</v>
      </c>
      <c r="F153" s="231" t="s">
        <v>675</v>
      </c>
      <c r="G153" s="232" t="s">
        <v>624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40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625</v>
      </c>
      <c r="AT153" s="241" t="s">
        <v>160</v>
      </c>
      <c r="AU153" s="241" t="s">
        <v>84</v>
      </c>
      <c r="AY153" s="18" t="s">
        <v>158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82</v>
      </c>
      <c r="BK153" s="242">
        <f>ROUND(I153*H153,2)</f>
        <v>0</v>
      </c>
      <c r="BL153" s="18" t="s">
        <v>625</v>
      </c>
      <c r="BM153" s="241" t="s">
        <v>676</v>
      </c>
    </row>
    <row r="154" s="2" customFormat="1">
      <c r="A154" s="39"/>
      <c r="B154" s="40"/>
      <c r="C154" s="41"/>
      <c r="D154" s="243" t="s">
        <v>166</v>
      </c>
      <c r="E154" s="41"/>
      <c r="F154" s="244" t="s">
        <v>677</v>
      </c>
      <c r="G154" s="41"/>
      <c r="H154" s="41"/>
      <c r="I154" s="245"/>
      <c r="J154" s="41"/>
      <c r="K154" s="41"/>
      <c r="L154" s="45"/>
      <c r="M154" s="246"/>
      <c r="N154" s="247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166</v>
      </c>
      <c r="AU154" s="18" t="s">
        <v>84</v>
      </c>
    </row>
    <row r="155" s="2" customFormat="1" ht="21.75" customHeight="1">
      <c r="A155" s="39"/>
      <c r="B155" s="40"/>
      <c r="C155" s="229" t="s">
        <v>678</v>
      </c>
      <c r="D155" s="229" t="s">
        <v>160</v>
      </c>
      <c r="E155" s="230" t="s">
        <v>679</v>
      </c>
      <c r="F155" s="231" t="s">
        <v>680</v>
      </c>
      <c r="G155" s="232" t="s">
        <v>624</v>
      </c>
      <c r="H155" s="233">
        <v>1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40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625</v>
      </c>
      <c r="AT155" s="241" t="s">
        <v>160</v>
      </c>
      <c r="AU155" s="241" t="s">
        <v>84</v>
      </c>
      <c r="AY155" s="18" t="s">
        <v>158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82</v>
      </c>
      <c r="BK155" s="242">
        <f>ROUND(I155*H155,2)</f>
        <v>0</v>
      </c>
      <c r="BL155" s="18" t="s">
        <v>625</v>
      </c>
      <c r="BM155" s="241" t="s">
        <v>681</v>
      </c>
    </row>
    <row r="156" s="2" customFormat="1">
      <c r="A156" s="39"/>
      <c r="B156" s="40"/>
      <c r="C156" s="41"/>
      <c r="D156" s="243" t="s">
        <v>166</v>
      </c>
      <c r="E156" s="41"/>
      <c r="F156" s="244" t="s">
        <v>682</v>
      </c>
      <c r="G156" s="41"/>
      <c r="H156" s="41"/>
      <c r="I156" s="245"/>
      <c r="J156" s="41"/>
      <c r="K156" s="41"/>
      <c r="L156" s="45"/>
      <c r="M156" s="246"/>
      <c r="N156" s="247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166</v>
      </c>
      <c r="AU156" s="18" t="s">
        <v>84</v>
      </c>
    </row>
    <row r="157" s="2" customFormat="1" ht="16.5" customHeight="1">
      <c r="A157" s="39"/>
      <c r="B157" s="40"/>
      <c r="C157" s="229" t="s">
        <v>683</v>
      </c>
      <c r="D157" s="229" t="s">
        <v>160</v>
      </c>
      <c r="E157" s="230" t="s">
        <v>684</v>
      </c>
      <c r="F157" s="231" t="s">
        <v>685</v>
      </c>
      <c r="G157" s="232" t="s">
        <v>624</v>
      </c>
      <c r="H157" s="233">
        <v>1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40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625</v>
      </c>
      <c r="AT157" s="241" t="s">
        <v>160</v>
      </c>
      <c r="AU157" s="241" t="s">
        <v>84</v>
      </c>
      <c r="AY157" s="18" t="s">
        <v>158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82</v>
      </c>
      <c r="BK157" s="242">
        <f>ROUND(I157*H157,2)</f>
        <v>0</v>
      </c>
      <c r="BL157" s="18" t="s">
        <v>625</v>
      </c>
      <c r="BM157" s="241" t="s">
        <v>686</v>
      </c>
    </row>
    <row r="158" s="2" customFormat="1">
      <c r="A158" s="39"/>
      <c r="B158" s="40"/>
      <c r="C158" s="41"/>
      <c r="D158" s="243" t="s">
        <v>166</v>
      </c>
      <c r="E158" s="41"/>
      <c r="F158" s="244" t="s">
        <v>687</v>
      </c>
      <c r="G158" s="41"/>
      <c r="H158" s="41"/>
      <c r="I158" s="245"/>
      <c r="J158" s="41"/>
      <c r="K158" s="41"/>
      <c r="L158" s="45"/>
      <c r="M158" s="246"/>
      <c r="N158" s="247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166</v>
      </c>
      <c r="AU158" s="18" t="s">
        <v>84</v>
      </c>
    </row>
    <row r="159" s="2" customFormat="1" ht="16.5" customHeight="1">
      <c r="A159" s="39"/>
      <c r="B159" s="40"/>
      <c r="C159" s="229" t="s">
        <v>688</v>
      </c>
      <c r="D159" s="229" t="s">
        <v>160</v>
      </c>
      <c r="E159" s="230" t="s">
        <v>689</v>
      </c>
      <c r="F159" s="231" t="s">
        <v>690</v>
      </c>
      <c r="G159" s="232" t="s">
        <v>624</v>
      </c>
      <c r="H159" s="233">
        <v>1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40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625</v>
      </c>
      <c r="AT159" s="241" t="s">
        <v>160</v>
      </c>
      <c r="AU159" s="241" t="s">
        <v>84</v>
      </c>
      <c r="AY159" s="18" t="s">
        <v>158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82</v>
      </c>
      <c r="BK159" s="242">
        <f>ROUND(I159*H159,2)</f>
        <v>0</v>
      </c>
      <c r="BL159" s="18" t="s">
        <v>625</v>
      </c>
      <c r="BM159" s="241" t="s">
        <v>691</v>
      </c>
    </row>
    <row r="160" s="2" customFormat="1">
      <c r="A160" s="39"/>
      <c r="B160" s="40"/>
      <c r="C160" s="41"/>
      <c r="D160" s="243" t="s">
        <v>166</v>
      </c>
      <c r="E160" s="41"/>
      <c r="F160" s="244" t="s">
        <v>690</v>
      </c>
      <c r="G160" s="41"/>
      <c r="H160" s="41"/>
      <c r="I160" s="245"/>
      <c r="J160" s="41"/>
      <c r="K160" s="41"/>
      <c r="L160" s="45"/>
      <c r="M160" s="291"/>
      <c r="N160" s="292"/>
      <c r="O160" s="293"/>
      <c r="P160" s="293"/>
      <c r="Q160" s="293"/>
      <c r="R160" s="293"/>
      <c r="S160" s="293"/>
      <c r="T160" s="29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166</v>
      </c>
      <c r="AU160" s="18" t="s">
        <v>84</v>
      </c>
    </row>
    <row r="161" s="2" customFormat="1" ht="6.96" customHeight="1">
      <c r="A161" s="39"/>
      <c r="B161" s="67"/>
      <c r="C161" s="68"/>
      <c r="D161" s="68"/>
      <c r="E161" s="68"/>
      <c r="F161" s="68"/>
      <c r="G161" s="68"/>
      <c r="H161" s="68"/>
      <c r="I161" s="68"/>
      <c r="J161" s="68"/>
      <c r="K161" s="68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ugLEfLEv5EDWmvtmGTK6ZF1lKacjTBJG1FGK1qxIAmJP8W6/3iUdaBtcJxjNKnzfnkqwSDqubCsc5T115KEGwA==" hashValue="8eVB8+lA0db7BgtDq30TtKN+gruUjZHw5J/TiQU4t32Qun1zCHrhAHTL46V0s9KV3lxK0YkzFbWPjfu6A2zmyA==" algorithmName="SHA-512" password="CC35"/>
  <autoFilter ref="C125:K16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84</v>
      </c>
    </row>
    <row r="4" s="1" customFormat="1" ht="24.96" customHeight="1">
      <c r="B4" s="21"/>
      <c r="D4" s="150" t="s">
        <v>99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Cyklostezka Rohatec, centrum obce - Kolonie, II.etapa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692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31</v>
      </c>
      <c r="G12" s="39"/>
      <c r="H12" s="39"/>
      <c r="I12" s="152" t="s">
        <v>22</v>
      </c>
      <c r="J12" s="155" t="str">
        <f>'Rekapitulace stavby'!AN8</f>
        <v>10. 2. 2022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tr">
        <f>IF('Rekapitulace stavby'!E11="","",'Rekapitulace stavby'!E11)</f>
        <v>Obec Rohatec</v>
      </c>
      <c r="F15" s="39"/>
      <c r="G15" s="39"/>
      <c r="H15" s="39"/>
      <c r="I15" s="152" t="s">
        <v>27</v>
      </c>
      <c r="J15" s="142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tr">
        <f>IF('Rekapitulace stavby'!E17="","",'Rekapitulace stavby'!E17)</f>
        <v xml:space="preserve"> </v>
      </c>
      <c r="F21" s="39"/>
      <c r="G21" s="39"/>
      <c r="H21" s="39"/>
      <c r="I21" s="152" t="s">
        <v>27</v>
      </c>
      <c r="J21" s="142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35</v>
      </c>
      <c r="E30" s="39"/>
      <c r="F30" s="39"/>
      <c r="G30" s="39"/>
      <c r="H30" s="39"/>
      <c r="I30" s="39"/>
      <c r="J30" s="16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37</v>
      </c>
      <c r="G32" s="39"/>
      <c r="H32" s="39"/>
      <c r="I32" s="163" t="s">
        <v>36</v>
      </c>
      <c r="J32" s="16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39</v>
      </c>
      <c r="E33" s="152" t="s">
        <v>40</v>
      </c>
      <c r="F33" s="165">
        <f>ROUND((SUM(BE128:BE433)),  2)</f>
        <v>0</v>
      </c>
      <c r="G33" s="39"/>
      <c r="H33" s="39"/>
      <c r="I33" s="166">
        <v>0.20999999999999999</v>
      </c>
      <c r="J33" s="165">
        <f>ROUND(((SUM(BE128:BE433))*I33),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41</v>
      </c>
      <c r="F34" s="165">
        <f>ROUND((SUM(BF128:BF433)),  2)</f>
        <v>0</v>
      </c>
      <c r="G34" s="39"/>
      <c r="H34" s="39"/>
      <c r="I34" s="166">
        <v>0.14999999999999999</v>
      </c>
      <c r="J34" s="165">
        <f>ROUND(((SUM(BF128:BF433))*I34),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42</v>
      </c>
      <c r="F35" s="165">
        <f>ROUND((SUM(BG128:BG433)),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43</v>
      </c>
      <c r="F36" s="165">
        <f>ROUND((SUM(BH128:BH433)),  2)</f>
        <v>0</v>
      </c>
      <c r="G36" s="39"/>
      <c r="H36" s="39"/>
      <c r="I36" s="166">
        <v>0.14999999999999999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44</v>
      </c>
      <c r="F37" s="165">
        <f>ROUND((SUM(BI128:BI433)),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45</v>
      </c>
      <c r="E39" s="169"/>
      <c r="F39" s="169"/>
      <c r="G39" s="170" t="s">
        <v>46</v>
      </c>
      <c r="H39" s="171" t="s">
        <v>47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48</v>
      </c>
      <c r="E50" s="175"/>
      <c r="F50" s="175"/>
      <c r="G50" s="174" t="s">
        <v>49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50</v>
      </c>
      <c r="E61" s="177"/>
      <c r="F61" s="178" t="s">
        <v>51</v>
      </c>
      <c r="G61" s="176" t="s">
        <v>50</v>
      </c>
      <c r="H61" s="177"/>
      <c r="I61" s="177"/>
      <c r="J61" s="179" t="s">
        <v>51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52</v>
      </c>
      <c r="E65" s="180"/>
      <c r="F65" s="180"/>
      <c r="G65" s="174" t="s">
        <v>53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50</v>
      </c>
      <c r="E76" s="177"/>
      <c r="F76" s="178" t="s">
        <v>51</v>
      </c>
      <c r="G76" s="176" t="s">
        <v>50</v>
      </c>
      <c r="H76" s="177"/>
      <c r="I76" s="177"/>
      <c r="J76" s="179" t="s">
        <v>51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Cyklostezka Rohatec, centrum obce - Kolonie, II.etapa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201 - Podchod pod silnicí I.třídy č. 55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10. 2. 2022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Obec Rohatec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125</v>
      </c>
      <c r="D94" s="187"/>
      <c r="E94" s="187"/>
      <c r="F94" s="187"/>
      <c r="G94" s="187"/>
      <c r="H94" s="187"/>
      <c r="I94" s="187"/>
      <c r="J94" s="188" t="s">
        <v>126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127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128</v>
      </c>
    </row>
    <row r="97" s="9" customFormat="1" ht="24.96" customHeight="1">
      <c r="A97" s="9"/>
      <c r="B97" s="190"/>
      <c r="C97" s="191"/>
      <c r="D97" s="192" t="s">
        <v>129</v>
      </c>
      <c r="E97" s="193"/>
      <c r="F97" s="193"/>
      <c r="G97" s="193"/>
      <c r="H97" s="193"/>
      <c r="I97" s="193"/>
      <c r="J97" s="194">
        <f>J129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130</v>
      </c>
      <c r="E98" s="198"/>
      <c r="F98" s="198"/>
      <c r="G98" s="198"/>
      <c r="H98" s="198"/>
      <c r="I98" s="198"/>
      <c r="J98" s="199">
        <f>J130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131</v>
      </c>
      <c r="E99" s="198"/>
      <c r="F99" s="198"/>
      <c r="G99" s="198"/>
      <c r="H99" s="198"/>
      <c r="I99" s="198"/>
      <c r="J99" s="199">
        <f>J230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132</v>
      </c>
      <c r="E100" s="198"/>
      <c r="F100" s="198"/>
      <c r="G100" s="198"/>
      <c r="H100" s="198"/>
      <c r="I100" s="198"/>
      <c r="J100" s="199">
        <f>J301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133</v>
      </c>
      <c r="E101" s="198"/>
      <c r="F101" s="198"/>
      <c r="G101" s="198"/>
      <c r="H101" s="198"/>
      <c r="I101" s="198"/>
      <c r="J101" s="199">
        <f>J310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134</v>
      </c>
      <c r="E102" s="198"/>
      <c r="F102" s="198"/>
      <c r="G102" s="198"/>
      <c r="H102" s="198"/>
      <c r="I102" s="198"/>
      <c r="J102" s="199">
        <f>J327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136</v>
      </c>
      <c r="E103" s="198"/>
      <c r="F103" s="198"/>
      <c r="G103" s="198"/>
      <c r="H103" s="198"/>
      <c r="I103" s="198"/>
      <c r="J103" s="199">
        <f>J357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137</v>
      </c>
      <c r="E104" s="198"/>
      <c r="F104" s="198"/>
      <c r="G104" s="198"/>
      <c r="H104" s="198"/>
      <c r="I104" s="198"/>
      <c r="J104" s="199">
        <f>J395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138</v>
      </c>
      <c r="E105" s="198"/>
      <c r="F105" s="198"/>
      <c r="G105" s="198"/>
      <c r="H105" s="198"/>
      <c r="I105" s="198"/>
      <c r="J105" s="199">
        <f>J400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0"/>
      <c r="C106" s="191"/>
      <c r="D106" s="192" t="s">
        <v>693</v>
      </c>
      <c r="E106" s="193"/>
      <c r="F106" s="193"/>
      <c r="G106" s="193"/>
      <c r="H106" s="193"/>
      <c r="I106" s="193"/>
      <c r="J106" s="194">
        <f>J403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6"/>
      <c r="C107" s="134"/>
      <c r="D107" s="197" t="s">
        <v>694</v>
      </c>
      <c r="E107" s="198"/>
      <c r="F107" s="198"/>
      <c r="G107" s="198"/>
      <c r="H107" s="198"/>
      <c r="I107" s="198"/>
      <c r="J107" s="199">
        <f>J404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695</v>
      </c>
      <c r="E108" s="198"/>
      <c r="F108" s="198"/>
      <c r="G108" s="198"/>
      <c r="H108" s="198"/>
      <c r="I108" s="198"/>
      <c r="J108" s="199">
        <f>J424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143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Cyklostezka Rohatec, centrum obce - Kolonie, II.etapa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SO 201 - Podchod pod silnicí I.třídy č. 55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 xml:space="preserve"> </v>
      </c>
      <c r="G122" s="41"/>
      <c r="H122" s="41"/>
      <c r="I122" s="33" t="s">
        <v>22</v>
      </c>
      <c r="J122" s="80" t="str">
        <f>IF(J12="","",J12)</f>
        <v>10. 2. 2022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E15</f>
        <v>Obec Rohatec</v>
      </c>
      <c r="G124" s="41"/>
      <c r="H124" s="41"/>
      <c r="I124" s="33" t="s">
        <v>30</v>
      </c>
      <c r="J124" s="37" t="str">
        <f>E21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1"/>
      <c r="B127" s="202"/>
      <c r="C127" s="203" t="s">
        <v>144</v>
      </c>
      <c r="D127" s="204" t="s">
        <v>60</v>
      </c>
      <c r="E127" s="204" t="s">
        <v>56</v>
      </c>
      <c r="F127" s="204" t="s">
        <v>57</v>
      </c>
      <c r="G127" s="204" t="s">
        <v>145</v>
      </c>
      <c r="H127" s="204" t="s">
        <v>146</v>
      </c>
      <c r="I127" s="204" t="s">
        <v>147</v>
      </c>
      <c r="J127" s="205" t="s">
        <v>126</v>
      </c>
      <c r="K127" s="206" t="s">
        <v>148</v>
      </c>
      <c r="L127" s="207"/>
      <c r="M127" s="101" t="s">
        <v>1</v>
      </c>
      <c r="N127" s="102" t="s">
        <v>39</v>
      </c>
      <c r="O127" s="102" t="s">
        <v>149</v>
      </c>
      <c r="P127" s="102" t="s">
        <v>150</v>
      </c>
      <c r="Q127" s="102" t="s">
        <v>151</v>
      </c>
      <c r="R127" s="102" t="s">
        <v>152</v>
      </c>
      <c r="S127" s="102" t="s">
        <v>153</v>
      </c>
      <c r="T127" s="103" t="s">
        <v>154</v>
      </c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</row>
    <row r="128" s="2" customFormat="1" ht="22.8" customHeight="1">
      <c r="A128" s="39"/>
      <c r="B128" s="40"/>
      <c r="C128" s="108" t="s">
        <v>155</v>
      </c>
      <c r="D128" s="41"/>
      <c r="E128" s="41"/>
      <c r="F128" s="41"/>
      <c r="G128" s="41"/>
      <c r="H128" s="41"/>
      <c r="I128" s="41"/>
      <c r="J128" s="208">
        <f>BK128</f>
        <v>0</v>
      </c>
      <c r="K128" s="41"/>
      <c r="L128" s="45"/>
      <c r="M128" s="104"/>
      <c r="N128" s="209"/>
      <c r="O128" s="105"/>
      <c r="P128" s="210">
        <f>P129+P403</f>
        <v>0</v>
      </c>
      <c r="Q128" s="105"/>
      <c r="R128" s="210">
        <f>R129+R403</f>
        <v>1892.7533512300001</v>
      </c>
      <c r="S128" s="105"/>
      <c r="T128" s="211">
        <f>T129+T403</f>
        <v>171.23212000000001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74</v>
      </c>
      <c r="AU128" s="18" t="s">
        <v>128</v>
      </c>
      <c r="BK128" s="212">
        <f>BK129+BK403</f>
        <v>0</v>
      </c>
    </row>
    <row r="129" s="12" customFormat="1" ht="25.92" customHeight="1">
      <c r="A129" s="12"/>
      <c r="B129" s="213"/>
      <c r="C129" s="214"/>
      <c r="D129" s="215" t="s">
        <v>74</v>
      </c>
      <c r="E129" s="216" t="s">
        <v>156</v>
      </c>
      <c r="F129" s="216" t="s">
        <v>157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P130+P230+P301+P310+P327+P357+P395+P400</f>
        <v>0</v>
      </c>
      <c r="Q129" s="221"/>
      <c r="R129" s="222">
        <f>R130+R230+R301+R310+R327+R357+R395+R400</f>
        <v>1888.7696299300001</v>
      </c>
      <c r="S129" s="221"/>
      <c r="T129" s="223">
        <f>T130+T230+T301+T310+T327+T357+T395+T400</f>
        <v>171.23212000000001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82</v>
      </c>
      <c r="AT129" s="225" t="s">
        <v>74</v>
      </c>
      <c r="AU129" s="225" t="s">
        <v>75</v>
      </c>
      <c r="AY129" s="224" t="s">
        <v>158</v>
      </c>
      <c r="BK129" s="226">
        <f>BK130+BK230+BK301+BK310+BK327+BK357+BK395+BK400</f>
        <v>0</v>
      </c>
    </row>
    <row r="130" s="12" customFormat="1" ht="22.8" customHeight="1">
      <c r="A130" s="12"/>
      <c r="B130" s="213"/>
      <c r="C130" s="214"/>
      <c r="D130" s="215" t="s">
        <v>74</v>
      </c>
      <c r="E130" s="227" t="s">
        <v>82</v>
      </c>
      <c r="F130" s="227" t="s">
        <v>159</v>
      </c>
      <c r="G130" s="214"/>
      <c r="H130" s="214"/>
      <c r="I130" s="217"/>
      <c r="J130" s="228">
        <f>BK130</f>
        <v>0</v>
      </c>
      <c r="K130" s="214"/>
      <c r="L130" s="219"/>
      <c r="M130" s="220"/>
      <c r="N130" s="221"/>
      <c r="O130" s="221"/>
      <c r="P130" s="222">
        <f>SUM(P131:P229)</f>
        <v>0</v>
      </c>
      <c r="Q130" s="221"/>
      <c r="R130" s="222">
        <f>SUM(R131:R229)</f>
        <v>888.12199559999999</v>
      </c>
      <c r="S130" s="221"/>
      <c r="T130" s="223">
        <f>SUM(T131:T229)</f>
        <v>171.23212000000001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82</v>
      </c>
      <c r="AT130" s="225" t="s">
        <v>74</v>
      </c>
      <c r="AU130" s="225" t="s">
        <v>82</v>
      </c>
      <c r="AY130" s="224" t="s">
        <v>158</v>
      </c>
      <c r="BK130" s="226">
        <f>SUM(BK131:BK229)</f>
        <v>0</v>
      </c>
    </row>
    <row r="131" s="2" customFormat="1" ht="24.15" customHeight="1">
      <c r="A131" s="39"/>
      <c r="B131" s="40"/>
      <c r="C131" s="229" t="s">
        <v>82</v>
      </c>
      <c r="D131" s="229" t="s">
        <v>160</v>
      </c>
      <c r="E131" s="230" t="s">
        <v>696</v>
      </c>
      <c r="F131" s="231" t="s">
        <v>697</v>
      </c>
      <c r="G131" s="232" t="s">
        <v>163</v>
      </c>
      <c r="H131" s="233">
        <v>427.44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40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0.22</v>
      </c>
      <c r="T131" s="240">
        <f>S131*H131</f>
        <v>94.0368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164</v>
      </c>
      <c r="AT131" s="241" t="s">
        <v>160</v>
      </c>
      <c r="AU131" s="241" t="s">
        <v>84</v>
      </c>
      <c r="AY131" s="18" t="s">
        <v>158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82</v>
      </c>
      <c r="BK131" s="242">
        <f>ROUND(I131*H131,2)</f>
        <v>0</v>
      </c>
      <c r="BL131" s="18" t="s">
        <v>164</v>
      </c>
      <c r="BM131" s="241" t="s">
        <v>84</v>
      </c>
    </row>
    <row r="132" s="2" customFormat="1">
      <c r="A132" s="39"/>
      <c r="B132" s="40"/>
      <c r="C132" s="41"/>
      <c r="D132" s="243" t="s">
        <v>166</v>
      </c>
      <c r="E132" s="41"/>
      <c r="F132" s="244" t="s">
        <v>697</v>
      </c>
      <c r="G132" s="41"/>
      <c r="H132" s="41"/>
      <c r="I132" s="245"/>
      <c r="J132" s="41"/>
      <c r="K132" s="41"/>
      <c r="L132" s="45"/>
      <c r="M132" s="246"/>
      <c r="N132" s="247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166</v>
      </c>
      <c r="AU132" s="18" t="s">
        <v>84</v>
      </c>
    </row>
    <row r="133" s="15" customFormat="1">
      <c r="A133" s="15"/>
      <c r="B133" s="281"/>
      <c r="C133" s="282"/>
      <c r="D133" s="243" t="s">
        <v>172</v>
      </c>
      <c r="E133" s="283" t="s">
        <v>1</v>
      </c>
      <c r="F133" s="284" t="s">
        <v>698</v>
      </c>
      <c r="G133" s="282"/>
      <c r="H133" s="283" t="s">
        <v>1</v>
      </c>
      <c r="I133" s="285"/>
      <c r="J133" s="282"/>
      <c r="K133" s="282"/>
      <c r="L133" s="286"/>
      <c r="M133" s="287"/>
      <c r="N133" s="288"/>
      <c r="O133" s="288"/>
      <c r="P133" s="288"/>
      <c r="Q133" s="288"/>
      <c r="R133" s="288"/>
      <c r="S133" s="288"/>
      <c r="T133" s="289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90" t="s">
        <v>172</v>
      </c>
      <c r="AU133" s="290" t="s">
        <v>84</v>
      </c>
      <c r="AV133" s="15" t="s">
        <v>82</v>
      </c>
      <c r="AW133" s="15" t="s">
        <v>32</v>
      </c>
      <c r="AX133" s="15" t="s">
        <v>75</v>
      </c>
      <c r="AY133" s="290" t="s">
        <v>158</v>
      </c>
    </row>
    <row r="134" s="13" customFormat="1">
      <c r="A134" s="13"/>
      <c r="B134" s="248"/>
      <c r="C134" s="249"/>
      <c r="D134" s="243" t="s">
        <v>172</v>
      </c>
      <c r="E134" s="250" t="s">
        <v>1</v>
      </c>
      <c r="F134" s="251" t="s">
        <v>699</v>
      </c>
      <c r="G134" s="249"/>
      <c r="H134" s="252">
        <v>277.68000000000001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8" t="s">
        <v>172</v>
      </c>
      <c r="AU134" s="258" t="s">
        <v>84</v>
      </c>
      <c r="AV134" s="13" t="s">
        <v>84</v>
      </c>
      <c r="AW134" s="13" t="s">
        <v>32</v>
      </c>
      <c r="AX134" s="13" t="s">
        <v>75</v>
      </c>
      <c r="AY134" s="258" t="s">
        <v>158</v>
      </c>
    </row>
    <row r="135" s="15" customFormat="1">
      <c r="A135" s="15"/>
      <c r="B135" s="281"/>
      <c r="C135" s="282"/>
      <c r="D135" s="243" t="s">
        <v>172</v>
      </c>
      <c r="E135" s="283" t="s">
        <v>1</v>
      </c>
      <c r="F135" s="284" t="s">
        <v>700</v>
      </c>
      <c r="G135" s="282"/>
      <c r="H135" s="283" t="s">
        <v>1</v>
      </c>
      <c r="I135" s="285"/>
      <c r="J135" s="282"/>
      <c r="K135" s="282"/>
      <c r="L135" s="286"/>
      <c r="M135" s="287"/>
      <c r="N135" s="288"/>
      <c r="O135" s="288"/>
      <c r="P135" s="288"/>
      <c r="Q135" s="288"/>
      <c r="R135" s="288"/>
      <c r="S135" s="288"/>
      <c r="T135" s="289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90" t="s">
        <v>172</v>
      </c>
      <c r="AU135" s="290" t="s">
        <v>84</v>
      </c>
      <c r="AV135" s="15" t="s">
        <v>82</v>
      </c>
      <c r="AW135" s="15" t="s">
        <v>32</v>
      </c>
      <c r="AX135" s="15" t="s">
        <v>75</v>
      </c>
      <c r="AY135" s="290" t="s">
        <v>158</v>
      </c>
    </row>
    <row r="136" s="13" customFormat="1">
      <c r="A136" s="13"/>
      <c r="B136" s="248"/>
      <c r="C136" s="249"/>
      <c r="D136" s="243" t="s">
        <v>172</v>
      </c>
      <c r="E136" s="250" t="s">
        <v>1</v>
      </c>
      <c r="F136" s="251" t="s">
        <v>701</v>
      </c>
      <c r="G136" s="249"/>
      <c r="H136" s="252">
        <v>149.75999999999999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8" t="s">
        <v>172</v>
      </c>
      <c r="AU136" s="258" t="s">
        <v>84</v>
      </c>
      <c r="AV136" s="13" t="s">
        <v>84</v>
      </c>
      <c r="AW136" s="13" t="s">
        <v>32</v>
      </c>
      <c r="AX136" s="13" t="s">
        <v>75</v>
      </c>
      <c r="AY136" s="258" t="s">
        <v>158</v>
      </c>
    </row>
    <row r="137" s="14" customFormat="1">
      <c r="A137" s="14"/>
      <c r="B137" s="259"/>
      <c r="C137" s="260"/>
      <c r="D137" s="243" t="s">
        <v>172</v>
      </c>
      <c r="E137" s="261" t="s">
        <v>1</v>
      </c>
      <c r="F137" s="262" t="s">
        <v>186</v>
      </c>
      <c r="G137" s="260"/>
      <c r="H137" s="263">
        <v>427.44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9" t="s">
        <v>172</v>
      </c>
      <c r="AU137" s="269" t="s">
        <v>84</v>
      </c>
      <c r="AV137" s="14" t="s">
        <v>164</v>
      </c>
      <c r="AW137" s="14" t="s">
        <v>32</v>
      </c>
      <c r="AX137" s="14" t="s">
        <v>82</v>
      </c>
      <c r="AY137" s="269" t="s">
        <v>158</v>
      </c>
    </row>
    <row r="138" s="2" customFormat="1" ht="24.15" customHeight="1">
      <c r="A138" s="39"/>
      <c r="B138" s="40"/>
      <c r="C138" s="229" t="s">
        <v>84</v>
      </c>
      <c r="D138" s="229" t="s">
        <v>160</v>
      </c>
      <c r="E138" s="230" t="s">
        <v>702</v>
      </c>
      <c r="F138" s="231" t="s">
        <v>703</v>
      </c>
      <c r="G138" s="232" t="s">
        <v>163</v>
      </c>
      <c r="H138" s="233">
        <v>202.77000000000001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40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0.316</v>
      </c>
      <c r="T138" s="240">
        <f>S138*H138</f>
        <v>64.075320000000005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164</v>
      </c>
      <c r="AT138" s="241" t="s">
        <v>160</v>
      </c>
      <c r="AU138" s="241" t="s">
        <v>84</v>
      </c>
      <c r="AY138" s="18" t="s">
        <v>158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82</v>
      </c>
      <c r="BK138" s="242">
        <f>ROUND(I138*H138,2)</f>
        <v>0</v>
      </c>
      <c r="BL138" s="18" t="s">
        <v>164</v>
      </c>
      <c r="BM138" s="241" t="s">
        <v>164</v>
      </c>
    </row>
    <row r="139" s="2" customFormat="1">
      <c r="A139" s="39"/>
      <c r="B139" s="40"/>
      <c r="C139" s="41"/>
      <c r="D139" s="243" t="s">
        <v>166</v>
      </c>
      <c r="E139" s="41"/>
      <c r="F139" s="244" t="s">
        <v>703</v>
      </c>
      <c r="G139" s="41"/>
      <c r="H139" s="41"/>
      <c r="I139" s="245"/>
      <c r="J139" s="41"/>
      <c r="K139" s="41"/>
      <c r="L139" s="45"/>
      <c r="M139" s="246"/>
      <c r="N139" s="247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166</v>
      </c>
      <c r="AU139" s="18" t="s">
        <v>84</v>
      </c>
    </row>
    <row r="140" s="15" customFormat="1">
      <c r="A140" s="15"/>
      <c r="B140" s="281"/>
      <c r="C140" s="282"/>
      <c r="D140" s="243" t="s">
        <v>172</v>
      </c>
      <c r="E140" s="283" t="s">
        <v>1</v>
      </c>
      <c r="F140" s="284" t="s">
        <v>698</v>
      </c>
      <c r="G140" s="282"/>
      <c r="H140" s="283" t="s">
        <v>1</v>
      </c>
      <c r="I140" s="285"/>
      <c r="J140" s="282"/>
      <c r="K140" s="282"/>
      <c r="L140" s="286"/>
      <c r="M140" s="287"/>
      <c r="N140" s="288"/>
      <c r="O140" s="288"/>
      <c r="P140" s="288"/>
      <c r="Q140" s="288"/>
      <c r="R140" s="288"/>
      <c r="S140" s="288"/>
      <c r="T140" s="289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90" t="s">
        <v>172</v>
      </c>
      <c r="AU140" s="290" t="s">
        <v>84</v>
      </c>
      <c r="AV140" s="15" t="s">
        <v>82</v>
      </c>
      <c r="AW140" s="15" t="s">
        <v>32</v>
      </c>
      <c r="AX140" s="15" t="s">
        <v>75</v>
      </c>
      <c r="AY140" s="290" t="s">
        <v>158</v>
      </c>
    </row>
    <row r="141" s="13" customFormat="1">
      <c r="A141" s="13"/>
      <c r="B141" s="248"/>
      <c r="C141" s="249"/>
      <c r="D141" s="243" t="s">
        <v>172</v>
      </c>
      <c r="E141" s="250" t="s">
        <v>1</v>
      </c>
      <c r="F141" s="251" t="s">
        <v>704</v>
      </c>
      <c r="G141" s="249"/>
      <c r="H141" s="252">
        <v>125.49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8" t="s">
        <v>172</v>
      </c>
      <c r="AU141" s="258" t="s">
        <v>84</v>
      </c>
      <c r="AV141" s="13" t="s">
        <v>84</v>
      </c>
      <c r="AW141" s="13" t="s">
        <v>32</v>
      </c>
      <c r="AX141" s="13" t="s">
        <v>75</v>
      </c>
      <c r="AY141" s="258" t="s">
        <v>158</v>
      </c>
    </row>
    <row r="142" s="15" customFormat="1">
      <c r="A142" s="15"/>
      <c r="B142" s="281"/>
      <c r="C142" s="282"/>
      <c r="D142" s="243" t="s">
        <v>172</v>
      </c>
      <c r="E142" s="283" t="s">
        <v>1</v>
      </c>
      <c r="F142" s="284" t="s">
        <v>700</v>
      </c>
      <c r="G142" s="282"/>
      <c r="H142" s="283" t="s">
        <v>1</v>
      </c>
      <c r="I142" s="285"/>
      <c r="J142" s="282"/>
      <c r="K142" s="282"/>
      <c r="L142" s="286"/>
      <c r="M142" s="287"/>
      <c r="N142" s="288"/>
      <c r="O142" s="288"/>
      <c r="P142" s="288"/>
      <c r="Q142" s="288"/>
      <c r="R142" s="288"/>
      <c r="S142" s="288"/>
      <c r="T142" s="28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90" t="s">
        <v>172</v>
      </c>
      <c r="AU142" s="290" t="s">
        <v>84</v>
      </c>
      <c r="AV142" s="15" t="s">
        <v>82</v>
      </c>
      <c r="AW142" s="15" t="s">
        <v>32</v>
      </c>
      <c r="AX142" s="15" t="s">
        <v>75</v>
      </c>
      <c r="AY142" s="290" t="s">
        <v>158</v>
      </c>
    </row>
    <row r="143" s="13" customFormat="1">
      <c r="A143" s="13"/>
      <c r="B143" s="248"/>
      <c r="C143" s="249"/>
      <c r="D143" s="243" t="s">
        <v>172</v>
      </c>
      <c r="E143" s="250" t="s">
        <v>1</v>
      </c>
      <c r="F143" s="251" t="s">
        <v>705</v>
      </c>
      <c r="G143" s="249"/>
      <c r="H143" s="252">
        <v>77.280000000000001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8" t="s">
        <v>172</v>
      </c>
      <c r="AU143" s="258" t="s">
        <v>84</v>
      </c>
      <c r="AV143" s="13" t="s">
        <v>84</v>
      </c>
      <c r="AW143" s="13" t="s">
        <v>32</v>
      </c>
      <c r="AX143" s="13" t="s">
        <v>75</v>
      </c>
      <c r="AY143" s="258" t="s">
        <v>158</v>
      </c>
    </row>
    <row r="144" s="14" customFormat="1">
      <c r="A144" s="14"/>
      <c r="B144" s="259"/>
      <c r="C144" s="260"/>
      <c r="D144" s="243" t="s">
        <v>172</v>
      </c>
      <c r="E144" s="261" t="s">
        <v>1</v>
      </c>
      <c r="F144" s="262" t="s">
        <v>186</v>
      </c>
      <c r="G144" s="260"/>
      <c r="H144" s="263">
        <v>202.76999999999998</v>
      </c>
      <c r="I144" s="264"/>
      <c r="J144" s="260"/>
      <c r="K144" s="260"/>
      <c r="L144" s="265"/>
      <c r="M144" s="266"/>
      <c r="N144" s="267"/>
      <c r="O144" s="267"/>
      <c r="P144" s="267"/>
      <c r="Q144" s="267"/>
      <c r="R144" s="267"/>
      <c r="S144" s="267"/>
      <c r="T144" s="26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9" t="s">
        <v>172</v>
      </c>
      <c r="AU144" s="269" t="s">
        <v>84</v>
      </c>
      <c r="AV144" s="14" t="s">
        <v>164</v>
      </c>
      <c r="AW144" s="14" t="s">
        <v>32</v>
      </c>
      <c r="AX144" s="14" t="s">
        <v>82</v>
      </c>
      <c r="AY144" s="269" t="s">
        <v>158</v>
      </c>
    </row>
    <row r="145" s="2" customFormat="1" ht="16.5" customHeight="1">
      <c r="A145" s="39"/>
      <c r="B145" s="40"/>
      <c r="C145" s="229" t="s">
        <v>574</v>
      </c>
      <c r="D145" s="229" t="s">
        <v>160</v>
      </c>
      <c r="E145" s="230" t="s">
        <v>210</v>
      </c>
      <c r="F145" s="231" t="s">
        <v>211</v>
      </c>
      <c r="G145" s="232" t="s">
        <v>212</v>
      </c>
      <c r="H145" s="233">
        <v>64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40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0.20499999999999999</v>
      </c>
      <c r="T145" s="240">
        <f>S145*H145</f>
        <v>13.119999999999999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164</v>
      </c>
      <c r="AT145" s="241" t="s">
        <v>160</v>
      </c>
      <c r="AU145" s="241" t="s">
        <v>84</v>
      </c>
      <c r="AY145" s="18" t="s">
        <v>158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82</v>
      </c>
      <c r="BK145" s="242">
        <f>ROUND(I145*H145,2)</f>
        <v>0</v>
      </c>
      <c r="BL145" s="18" t="s">
        <v>164</v>
      </c>
      <c r="BM145" s="241" t="s">
        <v>706</v>
      </c>
    </row>
    <row r="146" s="2" customFormat="1">
      <c r="A146" s="39"/>
      <c r="B146" s="40"/>
      <c r="C146" s="41"/>
      <c r="D146" s="243" t="s">
        <v>166</v>
      </c>
      <c r="E146" s="41"/>
      <c r="F146" s="244" t="s">
        <v>214</v>
      </c>
      <c r="G146" s="41"/>
      <c r="H146" s="41"/>
      <c r="I146" s="245"/>
      <c r="J146" s="41"/>
      <c r="K146" s="41"/>
      <c r="L146" s="45"/>
      <c r="M146" s="246"/>
      <c r="N146" s="247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166</v>
      </c>
      <c r="AU146" s="18" t="s">
        <v>84</v>
      </c>
    </row>
    <row r="147" s="13" customFormat="1">
      <c r="A147" s="13"/>
      <c r="B147" s="248"/>
      <c r="C147" s="249"/>
      <c r="D147" s="243" t="s">
        <v>172</v>
      </c>
      <c r="E147" s="250" t="s">
        <v>1</v>
      </c>
      <c r="F147" s="251" t="s">
        <v>707</v>
      </c>
      <c r="G147" s="249"/>
      <c r="H147" s="252">
        <v>32</v>
      </c>
      <c r="I147" s="253"/>
      <c r="J147" s="249"/>
      <c r="K147" s="249"/>
      <c r="L147" s="254"/>
      <c r="M147" s="255"/>
      <c r="N147" s="256"/>
      <c r="O147" s="256"/>
      <c r="P147" s="256"/>
      <c r="Q147" s="256"/>
      <c r="R147" s="256"/>
      <c r="S147" s="256"/>
      <c r="T147" s="25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8" t="s">
        <v>172</v>
      </c>
      <c r="AU147" s="258" t="s">
        <v>84</v>
      </c>
      <c r="AV147" s="13" t="s">
        <v>84</v>
      </c>
      <c r="AW147" s="13" t="s">
        <v>32</v>
      </c>
      <c r="AX147" s="13" t="s">
        <v>75</v>
      </c>
      <c r="AY147" s="258" t="s">
        <v>158</v>
      </c>
    </row>
    <row r="148" s="13" customFormat="1">
      <c r="A148" s="13"/>
      <c r="B148" s="248"/>
      <c r="C148" s="249"/>
      <c r="D148" s="243" t="s">
        <v>172</v>
      </c>
      <c r="E148" s="250" t="s">
        <v>1</v>
      </c>
      <c r="F148" s="251" t="s">
        <v>708</v>
      </c>
      <c r="G148" s="249"/>
      <c r="H148" s="252">
        <v>32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8" t="s">
        <v>172</v>
      </c>
      <c r="AU148" s="258" t="s">
        <v>84</v>
      </c>
      <c r="AV148" s="13" t="s">
        <v>84</v>
      </c>
      <c r="AW148" s="13" t="s">
        <v>32</v>
      </c>
      <c r="AX148" s="13" t="s">
        <v>75</v>
      </c>
      <c r="AY148" s="258" t="s">
        <v>158</v>
      </c>
    </row>
    <row r="149" s="14" customFormat="1">
      <c r="A149" s="14"/>
      <c r="B149" s="259"/>
      <c r="C149" s="260"/>
      <c r="D149" s="243" t="s">
        <v>172</v>
      </c>
      <c r="E149" s="261" t="s">
        <v>1</v>
      </c>
      <c r="F149" s="262" t="s">
        <v>186</v>
      </c>
      <c r="G149" s="260"/>
      <c r="H149" s="263">
        <v>64</v>
      </c>
      <c r="I149" s="264"/>
      <c r="J149" s="260"/>
      <c r="K149" s="260"/>
      <c r="L149" s="265"/>
      <c r="M149" s="266"/>
      <c r="N149" s="267"/>
      <c r="O149" s="267"/>
      <c r="P149" s="267"/>
      <c r="Q149" s="267"/>
      <c r="R149" s="267"/>
      <c r="S149" s="267"/>
      <c r="T149" s="26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9" t="s">
        <v>172</v>
      </c>
      <c r="AU149" s="269" t="s">
        <v>84</v>
      </c>
      <c r="AV149" s="14" t="s">
        <v>164</v>
      </c>
      <c r="AW149" s="14" t="s">
        <v>32</v>
      </c>
      <c r="AX149" s="14" t="s">
        <v>82</v>
      </c>
      <c r="AY149" s="269" t="s">
        <v>158</v>
      </c>
    </row>
    <row r="150" s="2" customFormat="1" ht="24.15" customHeight="1">
      <c r="A150" s="39"/>
      <c r="B150" s="40"/>
      <c r="C150" s="229" t="s">
        <v>174</v>
      </c>
      <c r="D150" s="229" t="s">
        <v>160</v>
      </c>
      <c r="E150" s="230" t="s">
        <v>709</v>
      </c>
      <c r="F150" s="231" t="s">
        <v>710</v>
      </c>
      <c r="G150" s="232" t="s">
        <v>212</v>
      </c>
      <c r="H150" s="233">
        <v>22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40</v>
      </c>
      <c r="O150" s="92"/>
      <c r="P150" s="239">
        <f>O150*H150</f>
        <v>0</v>
      </c>
      <c r="Q150" s="239">
        <v>0.00029999999999999997</v>
      </c>
      <c r="R150" s="239">
        <f>Q150*H150</f>
        <v>0.0065999999999999991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164</v>
      </c>
      <c r="AT150" s="241" t="s">
        <v>160</v>
      </c>
      <c r="AU150" s="241" t="s">
        <v>84</v>
      </c>
      <c r="AY150" s="18" t="s">
        <v>158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82</v>
      </c>
      <c r="BK150" s="242">
        <f>ROUND(I150*H150,2)</f>
        <v>0</v>
      </c>
      <c r="BL150" s="18" t="s">
        <v>164</v>
      </c>
      <c r="BM150" s="241" t="s">
        <v>193</v>
      </c>
    </row>
    <row r="151" s="2" customFormat="1">
      <c r="A151" s="39"/>
      <c r="B151" s="40"/>
      <c r="C151" s="41"/>
      <c r="D151" s="243" t="s">
        <v>166</v>
      </c>
      <c r="E151" s="41"/>
      <c r="F151" s="244" t="s">
        <v>710</v>
      </c>
      <c r="G151" s="41"/>
      <c r="H151" s="41"/>
      <c r="I151" s="245"/>
      <c r="J151" s="41"/>
      <c r="K151" s="41"/>
      <c r="L151" s="45"/>
      <c r="M151" s="246"/>
      <c r="N151" s="247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166</v>
      </c>
      <c r="AU151" s="18" t="s">
        <v>84</v>
      </c>
    </row>
    <row r="152" s="2" customFormat="1" ht="33" customHeight="1">
      <c r="A152" s="39"/>
      <c r="B152" s="40"/>
      <c r="C152" s="229" t="s">
        <v>164</v>
      </c>
      <c r="D152" s="229" t="s">
        <v>160</v>
      </c>
      <c r="E152" s="230" t="s">
        <v>711</v>
      </c>
      <c r="F152" s="231" t="s">
        <v>712</v>
      </c>
      <c r="G152" s="232" t="s">
        <v>212</v>
      </c>
      <c r="H152" s="233">
        <v>22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40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164</v>
      </c>
      <c r="AT152" s="241" t="s">
        <v>160</v>
      </c>
      <c r="AU152" s="241" t="s">
        <v>84</v>
      </c>
      <c r="AY152" s="18" t="s">
        <v>158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82</v>
      </c>
      <c r="BK152" s="242">
        <f>ROUND(I152*H152,2)</f>
        <v>0</v>
      </c>
      <c r="BL152" s="18" t="s">
        <v>164</v>
      </c>
      <c r="BM152" s="241" t="s">
        <v>203</v>
      </c>
    </row>
    <row r="153" s="2" customFormat="1">
      <c r="A153" s="39"/>
      <c r="B153" s="40"/>
      <c r="C153" s="41"/>
      <c r="D153" s="243" t="s">
        <v>166</v>
      </c>
      <c r="E153" s="41"/>
      <c r="F153" s="244" t="s">
        <v>712</v>
      </c>
      <c r="G153" s="41"/>
      <c r="H153" s="41"/>
      <c r="I153" s="245"/>
      <c r="J153" s="41"/>
      <c r="K153" s="41"/>
      <c r="L153" s="45"/>
      <c r="M153" s="246"/>
      <c r="N153" s="247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166</v>
      </c>
      <c r="AU153" s="18" t="s">
        <v>84</v>
      </c>
    </row>
    <row r="154" s="2" customFormat="1" ht="24.15" customHeight="1">
      <c r="A154" s="39"/>
      <c r="B154" s="40"/>
      <c r="C154" s="229" t="s">
        <v>187</v>
      </c>
      <c r="D154" s="229" t="s">
        <v>160</v>
      </c>
      <c r="E154" s="230" t="s">
        <v>713</v>
      </c>
      <c r="F154" s="231" t="s">
        <v>714</v>
      </c>
      <c r="G154" s="232" t="s">
        <v>238</v>
      </c>
      <c r="H154" s="233">
        <v>569.14999999999998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40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164</v>
      </c>
      <c r="AT154" s="241" t="s">
        <v>160</v>
      </c>
      <c r="AU154" s="241" t="s">
        <v>84</v>
      </c>
      <c r="AY154" s="18" t="s">
        <v>158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82</v>
      </c>
      <c r="BK154" s="242">
        <f>ROUND(I154*H154,2)</f>
        <v>0</v>
      </c>
      <c r="BL154" s="18" t="s">
        <v>164</v>
      </c>
      <c r="BM154" s="241" t="s">
        <v>217</v>
      </c>
    </row>
    <row r="155" s="2" customFormat="1">
      <c r="A155" s="39"/>
      <c r="B155" s="40"/>
      <c r="C155" s="41"/>
      <c r="D155" s="243" t="s">
        <v>166</v>
      </c>
      <c r="E155" s="41"/>
      <c r="F155" s="244" t="s">
        <v>714</v>
      </c>
      <c r="G155" s="41"/>
      <c r="H155" s="41"/>
      <c r="I155" s="245"/>
      <c r="J155" s="41"/>
      <c r="K155" s="41"/>
      <c r="L155" s="45"/>
      <c r="M155" s="246"/>
      <c r="N155" s="247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166</v>
      </c>
      <c r="AU155" s="18" t="s">
        <v>84</v>
      </c>
    </row>
    <row r="156" s="15" customFormat="1">
      <c r="A156" s="15"/>
      <c r="B156" s="281"/>
      <c r="C156" s="282"/>
      <c r="D156" s="243" t="s">
        <v>172</v>
      </c>
      <c r="E156" s="283" t="s">
        <v>1</v>
      </c>
      <c r="F156" s="284" t="s">
        <v>698</v>
      </c>
      <c r="G156" s="282"/>
      <c r="H156" s="283" t="s">
        <v>1</v>
      </c>
      <c r="I156" s="285"/>
      <c r="J156" s="282"/>
      <c r="K156" s="282"/>
      <c r="L156" s="286"/>
      <c r="M156" s="287"/>
      <c r="N156" s="288"/>
      <c r="O156" s="288"/>
      <c r="P156" s="288"/>
      <c r="Q156" s="288"/>
      <c r="R156" s="288"/>
      <c r="S156" s="288"/>
      <c r="T156" s="289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90" t="s">
        <v>172</v>
      </c>
      <c r="AU156" s="290" t="s">
        <v>84</v>
      </c>
      <c r="AV156" s="15" t="s">
        <v>82</v>
      </c>
      <c r="AW156" s="15" t="s">
        <v>32</v>
      </c>
      <c r="AX156" s="15" t="s">
        <v>75</v>
      </c>
      <c r="AY156" s="290" t="s">
        <v>158</v>
      </c>
    </row>
    <row r="157" s="15" customFormat="1">
      <c r="A157" s="15"/>
      <c r="B157" s="281"/>
      <c r="C157" s="282"/>
      <c r="D157" s="243" t="s">
        <v>172</v>
      </c>
      <c r="E157" s="283" t="s">
        <v>1</v>
      </c>
      <c r="F157" s="284" t="s">
        <v>715</v>
      </c>
      <c r="G157" s="282"/>
      <c r="H157" s="283" t="s">
        <v>1</v>
      </c>
      <c r="I157" s="285"/>
      <c r="J157" s="282"/>
      <c r="K157" s="282"/>
      <c r="L157" s="286"/>
      <c r="M157" s="287"/>
      <c r="N157" s="288"/>
      <c r="O157" s="288"/>
      <c r="P157" s="288"/>
      <c r="Q157" s="288"/>
      <c r="R157" s="288"/>
      <c r="S157" s="288"/>
      <c r="T157" s="289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90" t="s">
        <v>172</v>
      </c>
      <c r="AU157" s="290" t="s">
        <v>84</v>
      </c>
      <c r="AV157" s="15" t="s">
        <v>82</v>
      </c>
      <c r="AW157" s="15" t="s">
        <v>32</v>
      </c>
      <c r="AX157" s="15" t="s">
        <v>75</v>
      </c>
      <c r="AY157" s="290" t="s">
        <v>158</v>
      </c>
    </row>
    <row r="158" s="13" customFormat="1">
      <c r="A158" s="13"/>
      <c r="B158" s="248"/>
      <c r="C158" s="249"/>
      <c r="D158" s="243" t="s">
        <v>172</v>
      </c>
      <c r="E158" s="250" t="s">
        <v>1</v>
      </c>
      <c r="F158" s="251" t="s">
        <v>716</v>
      </c>
      <c r="G158" s="249"/>
      <c r="H158" s="252">
        <v>258.66199999999998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8" t="s">
        <v>172</v>
      </c>
      <c r="AU158" s="258" t="s">
        <v>84</v>
      </c>
      <c r="AV158" s="13" t="s">
        <v>84</v>
      </c>
      <c r="AW158" s="13" t="s">
        <v>32</v>
      </c>
      <c r="AX158" s="13" t="s">
        <v>75</v>
      </c>
      <c r="AY158" s="258" t="s">
        <v>158</v>
      </c>
    </row>
    <row r="159" s="15" customFormat="1">
      <c r="A159" s="15"/>
      <c r="B159" s="281"/>
      <c r="C159" s="282"/>
      <c r="D159" s="243" t="s">
        <v>172</v>
      </c>
      <c r="E159" s="283" t="s">
        <v>1</v>
      </c>
      <c r="F159" s="284" t="s">
        <v>700</v>
      </c>
      <c r="G159" s="282"/>
      <c r="H159" s="283" t="s">
        <v>1</v>
      </c>
      <c r="I159" s="285"/>
      <c r="J159" s="282"/>
      <c r="K159" s="282"/>
      <c r="L159" s="286"/>
      <c r="M159" s="287"/>
      <c r="N159" s="288"/>
      <c r="O159" s="288"/>
      <c r="P159" s="288"/>
      <c r="Q159" s="288"/>
      <c r="R159" s="288"/>
      <c r="S159" s="288"/>
      <c r="T159" s="289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90" t="s">
        <v>172</v>
      </c>
      <c r="AU159" s="290" t="s">
        <v>84</v>
      </c>
      <c r="AV159" s="15" t="s">
        <v>82</v>
      </c>
      <c r="AW159" s="15" t="s">
        <v>32</v>
      </c>
      <c r="AX159" s="15" t="s">
        <v>75</v>
      </c>
      <c r="AY159" s="290" t="s">
        <v>158</v>
      </c>
    </row>
    <row r="160" s="15" customFormat="1">
      <c r="A160" s="15"/>
      <c r="B160" s="281"/>
      <c r="C160" s="282"/>
      <c r="D160" s="243" t="s">
        <v>172</v>
      </c>
      <c r="E160" s="283" t="s">
        <v>1</v>
      </c>
      <c r="F160" s="284" t="s">
        <v>717</v>
      </c>
      <c r="G160" s="282"/>
      <c r="H160" s="283" t="s">
        <v>1</v>
      </c>
      <c r="I160" s="285"/>
      <c r="J160" s="282"/>
      <c r="K160" s="282"/>
      <c r="L160" s="286"/>
      <c r="M160" s="287"/>
      <c r="N160" s="288"/>
      <c r="O160" s="288"/>
      <c r="P160" s="288"/>
      <c r="Q160" s="288"/>
      <c r="R160" s="288"/>
      <c r="S160" s="288"/>
      <c r="T160" s="289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90" t="s">
        <v>172</v>
      </c>
      <c r="AU160" s="290" t="s">
        <v>84</v>
      </c>
      <c r="AV160" s="15" t="s">
        <v>82</v>
      </c>
      <c r="AW160" s="15" t="s">
        <v>32</v>
      </c>
      <c r="AX160" s="15" t="s">
        <v>75</v>
      </c>
      <c r="AY160" s="290" t="s">
        <v>158</v>
      </c>
    </row>
    <row r="161" s="13" customFormat="1">
      <c r="A161" s="13"/>
      <c r="B161" s="248"/>
      <c r="C161" s="249"/>
      <c r="D161" s="243" t="s">
        <v>172</v>
      </c>
      <c r="E161" s="250" t="s">
        <v>1</v>
      </c>
      <c r="F161" s="251" t="s">
        <v>718</v>
      </c>
      <c r="G161" s="249"/>
      <c r="H161" s="252">
        <v>310.488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8" t="s">
        <v>172</v>
      </c>
      <c r="AU161" s="258" t="s">
        <v>84</v>
      </c>
      <c r="AV161" s="13" t="s">
        <v>84</v>
      </c>
      <c r="AW161" s="13" t="s">
        <v>32</v>
      </c>
      <c r="AX161" s="13" t="s">
        <v>75</v>
      </c>
      <c r="AY161" s="258" t="s">
        <v>158</v>
      </c>
    </row>
    <row r="162" s="14" customFormat="1">
      <c r="A162" s="14"/>
      <c r="B162" s="259"/>
      <c r="C162" s="260"/>
      <c r="D162" s="243" t="s">
        <v>172</v>
      </c>
      <c r="E162" s="261" t="s">
        <v>1</v>
      </c>
      <c r="F162" s="262" t="s">
        <v>186</v>
      </c>
      <c r="G162" s="260"/>
      <c r="H162" s="263">
        <v>569.14999999999998</v>
      </c>
      <c r="I162" s="264"/>
      <c r="J162" s="260"/>
      <c r="K162" s="260"/>
      <c r="L162" s="265"/>
      <c r="M162" s="266"/>
      <c r="N162" s="267"/>
      <c r="O162" s="267"/>
      <c r="P162" s="267"/>
      <c r="Q162" s="267"/>
      <c r="R162" s="267"/>
      <c r="S162" s="267"/>
      <c r="T162" s="26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9" t="s">
        <v>172</v>
      </c>
      <c r="AU162" s="269" t="s">
        <v>84</v>
      </c>
      <c r="AV162" s="14" t="s">
        <v>164</v>
      </c>
      <c r="AW162" s="14" t="s">
        <v>32</v>
      </c>
      <c r="AX162" s="14" t="s">
        <v>82</v>
      </c>
      <c r="AY162" s="269" t="s">
        <v>158</v>
      </c>
    </row>
    <row r="163" s="2" customFormat="1" ht="24.15" customHeight="1">
      <c r="A163" s="39"/>
      <c r="B163" s="40"/>
      <c r="C163" s="229" t="s">
        <v>193</v>
      </c>
      <c r="D163" s="229" t="s">
        <v>160</v>
      </c>
      <c r="E163" s="230" t="s">
        <v>713</v>
      </c>
      <c r="F163" s="231" t="s">
        <v>714</v>
      </c>
      <c r="G163" s="232" t="s">
        <v>238</v>
      </c>
      <c r="H163" s="233">
        <v>238.27699999999999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40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164</v>
      </c>
      <c r="AT163" s="241" t="s">
        <v>160</v>
      </c>
      <c r="AU163" s="241" t="s">
        <v>84</v>
      </c>
      <c r="AY163" s="18" t="s">
        <v>158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82</v>
      </c>
      <c r="BK163" s="242">
        <f>ROUND(I163*H163,2)</f>
        <v>0</v>
      </c>
      <c r="BL163" s="18" t="s">
        <v>164</v>
      </c>
      <c r="BM163" s="241" t="s">
        <v>229</v>
      </c>
    </row>
    <row r="164" s="2" customFormat="1">
      <c r="A164" s="39"/>
      <c r="B164" s="40"/>
      <c r="C164" s="41"/>
      <c r="D164" s="243" t="s">
        <v>166</v>
      </c>
      <c r="E164" s="41"/>
      <c r="F164" s="244" t="s">
        <v>714</v>
      </c>
      <c r="G164" s="41"/>
      <c r="H164" s="41"/>
      <c r="I164" s="245"/>
      <c r="J164" s="41"/>
      <c r="K164" s="41"/>
      <c r="L164" s="45"/>
      <c r="M164" s="246"/>
      <c r="N164" s="247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166</v>
      </c>
      <c r="AU164" s="18" t="s">
        <v>84</v>
      </c>
    </row>
    <row r="165" s="15" customFormat="1">
      <c r="A165" s="15"/>
      <c r="B165" s="281"/>
      <c r="C165" s="282"/>
      <c r="D165" s="243" t="s">
        <v>172</v>
      </c>
      <c r="E165" s="283" t="s">
        <v>1</v>
      </c>
      <c r="F165" s="284" t="s">
        <v>719</v>
      </c>
      <c r="G165" s="282"/>
      <c r="H165" s="283" t="s">
        <v>1</v>
      </c>
      <c r="I165" s="285"/>
      <c r="J165" s="282"/>
      <c r="K165" s="282"/>
      <c r="L165" s="286"/>
      <c r="M165" s="287"/>
      <c r="N165" s="288"/>
      <c r="O165" s="288"/>
      <c r="P165" s="288"/>
      <c r="Q165" s="288"/>
      <c r="R165" s="288"/>
      <c r="S165" s="288"/>
      <c r="T165" s="28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90" t="s">
        <v>172</v>
      </c>
      <c r="AU165" s="290" t="s">
        <v>84</v>
      </c>
      <c r="AV165" s="15" t="s">
        <v>82</v>
      </c>
      <c r="AW165" s="15" t="s">
        <v>32</v>
      </c>
      <c r="AX165" s="15" t="s">
        <v>75</v>
      </c>
      <c r="AY165" s="290" t="s">
        <v>158</v>
      </c>
    </row>
    <row r="166" s="13" customFormat="1">
      <c r="A166" s="13"/>
      <c r="B166" s="248"/>
      <c r="C166" s="249"/>
      <c r="D166" s="243" t="s">
        <v>172</v>
      </c>
      <c r="E166" s="250" t="s">
        <v>1</v>
      </c>
      <c r="F166" s="251" t="s">
        <v>720</v>
      </c>
      <c r="G166" s="249"/>
      <c r="H166" s="252">
        <v>238.27699999999999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8" t="s">
        <v>172</v>
      </c>
      <c r="AU166" s="258" t="s">
        <v>84</v>
      </c>
      <c r="AV166" s="13" t="s">
        <v>84</v>
      </c>
      <c r="AW166" s="13" t="s">
        <v>32</v>
      </c>
      <c r="AX166" s="13" t="s">
        <v>75</v>
      </c>
      <c r="AY166" s="258" t="s">
        <v>158</v>
      </c>
    </row>
    <row r="167" s="14" customFormat="1">
      <c r="A167" s="14"/>
      <c r="B167" s="259"/>
      <c r="C167" s="260"/>
      <c r="D167" s="243" t="s">
        <v>172</v>
      </c>
      <c r="E167" s="261" t="s">
        <v>1</v>
      </c>
      <c r="F167" s="262" t="s">
        <v>186</v>
      </c>
      <c r="G167" s="260"/>
      <c r="H167" s="263">
        <v>238.27699999999999</v>
      </c>
      <c r="I167" s="264"/>
      <c r="J167" s="260"/>
      <c r="K167" s="260"/>
      <c r="L167" s="265"/>
      <c r="M167" s="266"/>
      <c r="N167" s="267"/>
      <c r="O167" s="267"/>
      <c r="P167" s="267"/>
      <c r="Q167" s="267"/>
      <c r="R167" s="267"/>
      <c r="S167" s="267"/>
      <c r="T167" s="26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9" t="s">
        <v>172</v>
      </c>
      <c r="AU167" s="269" t="s">
        <v>84</v>
      </c>
      <c r="AV167" s="14" t="s">
        <v>164</v>
      </c>
      <c r="AW167" s="14" t="s">
        <v>32</v>
      </c>
      <c r="AX167" s="14" t="s">
        <v>82</v>
      </c>
      <c r="AY167" s="269" t="s">
        <v>158</v>
      </c>
    </row>
    <row r="168" s="2" customFormat="1" ht="33" customHeight="1">
      <c r="A168" s="39"/>
      <c r="B168" s="40"/>
      <c r="C168" s="229" t="s">
        <v>198</v>
      </c>
      <c r="D168" s="229" t="s">
        <v>160</v>
      </c>
      <c r="E168" s="230" t="s">
        <v>721</v>
      </c>
      <c r="F168" s="231" t="s">
        <v>722</v>
      </c>
      <c r="G168" s="232" t="s">
        <v>163</v>
      </c>
      <c r="H168" s="233">
        <v>89.5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40</v>
      </c>
      <c r="O168" s="92"/>
      <c r="P168" s="239">
        <f>O168*H168</f>
        <v>0</v>
      </c>
      <c r="Q168" s="239">
        <v>0.0032599999999999999</v>
      </c>
      <c r="R168" s="239">
        <f>Q168*H168</f>
        <v>0.29176999999999997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164</v>
      </c>
      <c r="AT168" s="241" t="s">
        <v>160</v>
      </c>
      <c r="AU168" s="241" t="s">
        <v>84</v>
      </c>
      <c r="AY168" s="18" t="s">
        <v>158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82</v>
      </c>
      <c r="BK168" s="242">
        <f>ROUND(I168*H168,2)</f>
        <v>0</v>
      </c>
      <c r="BL168" s="18" t="s">
        <v>164</v>
      </c>
      <c r="BM168" s="241" t="s">
        <v>244</v>
      </c>
    </row>
    <row r="169" s="2" customFormat="1">
      <c r="A169" s="39"/>
      <c r="B169" s="40"/>
      <c r="C169" s="41"/>
      <c r="D169" s="243" t="s">
        <v>166</v>
      </c>
      <c r="E169" s="41"/>
      <c r="F169" s="244" t="s">
        <v>722</v>
      </c>
      <c r="G169" s="41"/>
      <c r="H169" s="41"/>
      <c r="I169" s="245"/>
      <c r="J169" s="41"/>
      <c r="K169" s="41"/>
      <c r="L169" s="45"/>
      <c r="M169" s="246"/>
      <c r="N169" s="247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166</v>
      </c>
      <c r="AU169" s="18" t="s">
        <v>84</v>
      </c>
    </row>
    <row r="170" s="15" customFormat="1">
      <c r="A170" s="15"/>
      <c r="B170" s="281"/>
      <c r="C170" s="282"/>
      <c r="D170" s="243" t="s">
        <v>172</v>
      </c>
      <c r="E170" s="283" t="s">
        <v>1</v>
      </c>
      <c r="F170" s="284" t="s">
        <v>723</v>
      </c>
      <c r="G170" s="282"/>
      <c r="H170" s="283" t="s">
        <v>1</v>
      </c>
      <c r="I170" s="285"/>
      <c r="J170" s="282"/>
      <c r="K170" s="282"/>
      <c r="L170" s="286"/>
      <c r="M170" s="287"/>
      <c r="N170" s="288"/>
      <c r="O170" s="288"/>
      <c r="P170" s="288"/>
      <c r="Q170" s="288"/>
      <c r="R170" s="288"/>
      <c r="S170" s="288"/>
      <c r="T170" s="289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90" t="s">
        <v>172</v>
      </c>
      <c r="AU170" s="290" t="s">
        <v>84</v>
      </c>
      <c r="AV170" s="15" t="s">
        <v>82</v>
      </c>
      <c r="AW170" s="15" t="s">
        <v>32</v>
      </c>
      <c r="AX170" s="15" t="s">
        <v>75</v>
      </c>
      <c r="AY170" s="290" t="s">
        <v>158</v>
      </c>
    </row>
    <row r="171" s="13" customFormat="1">
      <c r="A171" s="13"/>
      <c r="B171" s="248"/>
      <c r="C171" s="249"/>
      <c r="D171" s="243" t="s">
        <v>172</v>
      </c>
      <c r="E171" s="250" t="s">
        <v>1</v>
      </c>
      <c r="F171" s="251" t="s">
        <v>724</v>
      </c>
      <c r="G171" s="249"/>
      <c r="H171" s="252">
        <v>89.5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8" t="s">
        <v>172</v>
      </c>
      <c r="AU171" s="258" t="s">
        <v>84</v>
      </c>
      <c r="AV171" s="13" t="s">
        <v>84</v>
      </c>
      <c r="AW171" s="13" t="s">
        <v>32</v>
      </c>
      <c r="AX171" s="13" t="s">
        <v>75</v>
      </c>
      <c r="AY171" s="258" t="s">
        <v>158</v>
      </c>
    </row>
    <row r="172" s="14" customFormat="1">
      <c r="A172" s="14"/>
      <c r="B172" s="259"/>
      <c r="C172" s="260"/>
      <c r="D172" s="243" t="s">
        <v>172</v>
      </c>
      <c r="E172" s="261" t="s">
        <v>1</v>
      </c>
      <c r="F172" s="262" t="s">
        <v>186</v>
      </c>
      <c r="G172" s="260"/>
      <c r="H172" s="263">
        <v>89.5</v>
      </c>
      <c r="I172" s="264"/>
      <c r="J172" s="260"/>
      <c r="K172" s="260"/>
      <c r="L172" s="265"/>
      <c r="M172" s="266"/>
      <c r="N172" s="267"/>
      <c r="O172" s="267"/>
      <c r="P172" s="267"/>
      <c r="Q172" s="267"/>
      <c r="R172" s="267"/>
      <c r="S172" s="267"/>
      <c r="T172" s="26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9" t="s">
        <v>172</v>
      </c>
      <c r="AU172" s="269" t="s">
        <v>84</v>
      </c>
      <c r="AV172" s="14" t="s">
        <v>164</v>
      </c>
      <c r="AW172" s="14" t="s">
        <v>32</v>
      </c>
      <c r="AX172" s="14" t="s">
        <v>82</v>
      </c>
      <c r="AY172" s="269" t="s">
        <v>158</v>
      </c>
    </row>
    <row r="173" s="2" customFormat="1" ht="33" customHeight="1">
      <c r="A173" s="39"/>
      <c r="B173" s="40"/>
      <c r="C173" s="229" t="s">
        <v>203</v>
      </c>
      <c r="D173" s="229" t="s">
        <v>160</v>
      </c>
      <c r="E173" s="230" t="s">
        <v>725</v>
      </c>
      <c r="F173" s="231" t="s">
        <v>726</v>
      </c>
      <c r="G173" s="232" t="s">
        <v>163</v>
      </c>
      <c r="H173" s="233">
        <v>769.32000000000005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40</v>
      </c>
      <c r="O173" s="92"/>
      <c r="P173" s="239">
        <f>O173*H173</f>
        <v>0</v>
      </c>
      <c r="Q173" s="239">
        <v>0.0098300000000000002</v>
      </c>
      <c r="R173" s="239">
        <f>Q173*H173</f>
        <v>7.5624156000000005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164</v>
      </c>
      <c r="AT173" s="241" t="s">
        <v>160</v>
      </c>
      <c r="AU173" s="241" t="s">
        <v>84</v>
      </c>
      <c r="AY173" s="18" t="s">
        <v>158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82</v>
      </c>
      <c r="BK173" s="242">
        <f>ROUND(I173*H173,2)</f>
        <v>0</v>
      </c>
      <c r="BL173" s="18" t="s">
        <v>164</v>
      </c>
      <c r="BM173" s="241" t="s">
        <v>258</v>
      </c>
    </row>
    <row r="174" s="2" customFormat="1">
      <c r="A174" s="39"/>
      <c r="B174" s="40"/>
      <c r="C174" s="41"/>
      <c r="D174" s="243" t="s">
        <v>166</v>
      </c>
      <c r="E174" s="41"/>
      <c r="F174" s="244" t="s">
        <v>726</v>
      </c>
      <c r="G174" s="41"/>
      <c r="H174" s="41"/>
      <c r="I174" s="245"/>
      <c r="J174" s="41"/>
      <c r="K174" s="41"/>
      <c r="L174" s="45"/>
      <c r="M174" s="246"/>
      <c r="N174" s="247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166</v>
      </c>
      <c r="AU174" s="18" t="s">
        <v>84</v>
      </c>
    </row>
    <row r="175" s="15" customFormat="1">
      <c r="A175" s="15"/>
      <c r="B175" s="281"/>
      <c r="C175" s="282"/>
      <c r="D175" s="243" t="s">
        <v>172</v>
      </c>
      <c r="E175" s="283" t="s">
        <v>1</v>
      </c>
      <c r="F175" s="284" t="s">
        <v>698</v>
      </c>
      <c r="G175" s="282"/>
      <c r="H175" s="283" t="s">
        <v>1</v>
      </c>
      <c r="I175" s="285"/>
      <c r="J175" s="282"/>
      <c r="K175" s="282"/>
      <c r="L175" s="286"/>
      <c r="M175" s="287"/>
      <c r="N175" s="288"/>
      <c r="O175" s="288"/>
      <c r="P175" s="288"/>
      <c r="Q175" s="288"/>
      <c r="R175" s="288"/>
      <c r="S175" s="288"/>
      <c r="T175" s="289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90" t="s">
        <v>172</v>
      </c>
      <c r="AU175" s="290" t="s">
        <v>84</v>
      </c>
      <c r="AV175" s="15" t="s">
        <v>82</v>
      </c>
      <c r="AW175" s="15" t="s">
        <v>32</v>
      </c>
      <c r="AX175" s="15" t="s">
        <v>75</v>
      </c>
      <c r="AY175" s="290" t="s">
        <v>158</v>
      </c>
    </row>
    <row r="176" s="15" customFormat="1">
      <c r="A176" s="15"/>
      <c r="B176" s="281"/>
      <c r="C176" s="282"/>
      <c r="D176" s="243" t="s">
        <v>172</v>
      </c>
      <c r="E176" s="283" t="s">
        <v>1</v>
      </c>
      <c r="F176" s="284" t="s">
        <v>727</v>
      </c>
      <c r="G176" s="282"/>
      <c r="H176" s="283" t="s">
        <v>1</v>
      </c>
      <c r="I176" s="285"/>
      <c r="J176" s="282"/>
      <c r="K176" s="282"/>
      <c r="L176" s="286"/>
      <c r="M176" s="287"/>
      <c r="N176" s="288"/>
      <c r="O176" s="288"/>
      <c r="P176" s="288"/>
      <c r="Q176" s="288"/>
      <c r="R176" s="288"/>
      <c r="S176" s="288"/>
      <c r="T176" s="289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0" t="s">
        <v>172</v>
      </c>
      <c r="AU176" s="290" t="s">
        <v>84</v>
      </c>
      <c r="AV176" s="15" t="s">
        <v>82</v>
      </c>
      <c r="AW176" s="15" t="s">
        <v>32</v>
      </c>
      <c r="AX176" s="15" t="s">
        <v>75</v>
      </c>
      <c r="AY176" s="290" t="s">
        <v>158</v>
      </c>
    </row>
    <row r="177" s="13" customFormat="1">
      <c r="A177" s="13"/>
      <c r="B177" s="248"/>
      <c r="C177" s="249"/>
      <c r="D177" s="243" t="s">
        <v>172</v>
      </c>
      <c r="E177" s="250" t="s">
        <v>1</v>
      </c>
      <c r="F177" s="251" t="s">
        <v>728</v>
      </c>
      <c r="G177" s="249"/>
      <c r="H177" s="252">
        <v>740.72000000000003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8" t="s">
        <v>172</v>
      </c>
      <c r="AU177" s="258" t="s">
        <v>84</v>
      </c>
      <c r="AV177" s="13" t="s">
        <v>84</v>
      </c>
      <c r="AW177" s="13" t="s">
        <v>32</v>
      </c>
      <c r="AX177" s="13" t="s">
        <v>75</v>
      </c>
      <c r="AY177" s="258" t="s">
        <v>158</v>
      </c>
    </row>
    <row r="178" s="15" customFormat="1">
      <c r="A178" s="15"/>
      <c r="B178" s="281"/>
      <c r="C178" s="282"/>
      <c r="D178" s="243" t="s">
        <v>172</v>
      </c>
      <c r="E178" s="283" t="s">
        <v>1</v>
      </c>
      <c r="F178" s="284" t="s">
        <v>700</v>
      </c>
      <c r="G178" s="282"/>
      <c r="H178" s="283" t="s">
        <v>1</v>
      </c>
      <c r="I178" s="285"/>
      <c r="J178" s="282"/>
      <c r="K178" s="282"/>
      <c r="L178" s="286"/>
      <c r="M178" s="287"/>
      <c r="N178" s="288"/>
      <c r="O178" s="288"/>
      <c r="P178" s="288"/>
      <c r="Q178" s="288"/>
      <c r="R178" s="288"/>
      <c r="S178" s="288"/>
      <c r="T178" s="289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90" t="s">
        <v>172</v>
      </c>
      <c r="AU178" s="290" t="s">
        <v>84</v>
      </c>
      <c r="AV178" s="15" t="s">
        <v>82</v>
      </c>
      <c r="AW178" s="15" t="s">
        <v>32</v>
      </c>
      <c r="AX178" s="15" t="s">
        <v>75</v>
      </c>
      <c r="AY178" s="290" t="s">
        <v>158</v>
      </c>
    </row>
    <row r="179" s="13" customFormat="1">
      <c r="A179" s="13"/>
      <c r="B179" s="248"/>
      <c r="C179" s="249"/>
      <c r="D179" s="243" t="s">
        <v>172</v>
      </c>
      <c r="E179" s="250" t="s">
        <v>1</v>
      </c>
      <c r="F179" s="251" t="s">
        <v>729</v>
      </c>
      <c r="G179" s="249"/>
      <c r="H179" s="252">
        <v>28.600000000000001</v>
      </c>
      <c r="I179" s="253"/>
      <c r="J179" s="249"/>
      <c r="K179" s="249"/>
      <c r="L179" s="254"/>
      <c r="M179" s="255"/>
      <c r="N179" s="256"/>
      <c r="O179" s="256"/>
      <c r="P179" s="256"/>
      <c r="Q179" s="256"/>
      <c r="R179" s="256"/>
      <c r="S179" s="256"/>
      <c r="T179" s="25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8" t="s">
        <v>172</v>
      </c>
      <c r="AU179" s="258" t="s">
        <v>84</v>
      </c>
      <c r="AV179" s="13" t="s">
        <v>84</v>
      </c>
      <c r="AW179" s="13" t="s">
        <v>32</v>
      </c>
      <c r="AX179" s="13" t="s">
        <v>75</v>
      </c>
      <c r="AY179" s="258" t="s">
        <v>158</v>
      </c>
    </row>
    <row r="180" s="14" customFormat="1">
      <c r="A180" s="14"/>
      <c r="B180" s="259"/>
      <c r="C180" s="260"/>
      <c r="D180" s="243" t="s">
        <v>172</v>
      </c>
      <c r="E180" s="261" t="s">
        <v>1</v>
      </c>
      <c r="F180" s="262" t="s">
        <v>186</v>
      </c>
      <c r="G180" s="260"/>
      <c r="H180" s="263">
        <v>769.32000000000005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9" t="s">
        <v>172</v>
      </c>
      <c r="AU180" s="269" t="s">
        <v>84</v>
      </c>
      <c r="AV180" s="14" t="s">
        <v>164</v>
      </c>
      <c r="AW180" s="14" t="s">
        <v>32</v>
      </c>
      <c r="AX180" s="14" t="s">
        <v>82</v>
      </c>
      <c r="AY180" s="269" t="s">
        <v>158</v>
      </c>
    </row>
    <row r="181" s="2" customFormat="1" ht="16.5" customHeight="1">
      <c r="A181" s="39"/>
      <c r="B181" s="40"/>
      <c r="C181" s="270" t="s">
        <v>209</v>
      </c>
      <c r="D181" s="270" t="s">
        <v>265</v>
      </c>
      <c r="E181" s="271" t="s">
        <v>730</v>
      </c>
      <c r="F181" s="272" t="s">
        <v>731</v>
      </c>
      <c r="G181" s="273" t="s">
        <v>268</v>
      </c>
      <c r="H181" s="274">
        <v>1.3839999999999999</v>
      </c>
      <c r="I181" s="275"/>
      <c r="J181" s="276">
        <f>ROUND(I181*H181,2)</f>
        <v>0</v>
      </c>
      <c r="K181" s="277"/>
      <c r="L181" s="278"/>
      <c r="M181" s="279" t="s">
        <v>1</v>
      </c>
      <c r="N181" s="280" t="s">
        <v>40</v>
      </c>
      <c r="O181" s="92"/>
      <c r="P181" s="239">
        <f>O181*H181</f>
        <v>0</v>
      </c>
      <c r="Q181" s="239">
        <v>1</v>
      </c>
      <c r="R181" s="239">
        <f>Q181*H181</f>
        <v>1.3839999999999999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203</v>
      </c>
      <c r="AT181" s="241" t="s">
        <v>265</v>
      </c>
      <c r="AU181" s="241" t="s">
        <v>84</v>
      </c>
      <c r="AY181" s="18" t="s">
        <v>158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82</v>
      </c>
      <c r="BK181" s="242">
        <f>ROUND(I181*H181,2)</f>
        <v>0</v>
      </c>
      <c r="BL181" s="18" t="s">
        <v>164</v>
      </c>
      <c r="BM181" s="241" t="s">
        <v>272</v>
      </c>
    </row>
    <row r="182" s="2" customFormat="1">
      <c r="A182" s="39"/>
      <c r="B182" s="40"/>
      <c r="C182" s="41"/>
      <c r="D182" s="243" t="s">
        <v>166</v>
      </c>
      <c r="E182" s="41"/>
      <c r="F182" s="244" t="s">
        <v>731</v>
      </c>
      <c r="G182" s="41"/>
      <c r="H182" s="41"/>
      <c r="I182" s="245"/>
      <c r="J182" s="41"/>
      <c r="K182" s="41"/>
      <c r="L182" s="45"/>
      <c r="M182" s="246"/>
      <c r="N182" s="247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166</v>
      </c>
      <c r="AU182" s="18" t="s">
        <v>84</v>
      </c>
    </row>
    <row r="183" s="15" customFormat="1">
      <c r="A183" s="15"/>
      <c r="B183" s="281"/>
      <c r="C183" s="282"/>
      <c r="D183" s="243" t="s">
        <v>172</v>
      </c>
      <c r="E183" s="283" t="s">
        <v>1</v>
      </c>
      <c r="F183" s="284" t="s">
        <v>723</v>
      </c>
      <c r="G183" s="282"/>
      <c r="H183" s="283" t="s">
        <v>1</v>
      </c>
      <c r="I183" s="285"/>
      <c r="J183" s="282"/>
      <c r="K183" s="282"/>
      <c r="L183" s="286"/>
      <c r="M183" s="287"/>
      <c r="N183" s="288"/>
      <c r="O183" s="288"/>
      <c r="P183" s="288"/>
      <c r="Q183" s="288"/>
      <c r="R183" s="288"/>
      <c r="S183" s="288"/>
      <c r="T183" s="289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90" t="s">
        <v>172</v>
      </c>
      <c r="AU183" s="290" t="s">
        <v>84</v>
      </c>
      <c r="AV183" s="15" t="s">
        <v>82</v>
      </c>
      <c r="AW183" s="15" t="s">
        <v>32</v>
      </c>
      <c r="AX183" s="15" t="s">
        <v>75</v>
      </c>
      <c r="AY183" s="290" t="s">
        <v>158</v>
      </c>
    </row>
    <row r="184" s="13" customFormat="1">
      <c r="A184" s="13"/>
      <c r="B184" s="248"/>
      <c r="C184" s="249"/>
      <c r="D184" s="243" t="s">
        <v>172</v>
      </c>
      <c r="E184" s="250" t="s">
        <v>1</v>
      </c>
      <c r="F184" s="251" t="s">
        <v>732</v>
      </c>
      <c r="G184" s="249"/>
      <c r="H184" s="252">
        <v>1.3839999999999999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8" t="s">
        <v>172</v>
      </c>
      <c r="AU184" s="258" t="s">
        <v>84</v>
      </c>
      <c r="AV184" s="13" t="s">
        <v>84</v>
      </c>
      <c r="AW184" s="13" t="s">
        <v>32</v>
      </c>
      <c r="AX184" s="13" t="s">
        <v>75</v>
      </c>
      <c r="AY184" s="258" t="s">
        <v>158</v>
      </c>
    </row>
    <row r="185" s="14" customFormat="1">
      <c r="A185" s="14"/>
      <c r="B185" s="259"/>
      <c r="C185" s="260"/>
      <c r="D185" s="243" t="s">
        <v>172</v>
      </c>
      <c r="E185" s="261" t="s">
        <v>1</v>
      </c>
      <c r="F185" s="262" t="s">
        <v>186</v>
      </c>
      <c r="G185" s="260"/>
      <c r="H185" s="263">
        <v>1.3839999999999999</v>
      </c>
      <c r="I185" s="264"/>
      <c r="J185" s="260"/>
      <c r="K185" s="260"/>
      <c r="L185" s="265"/>
      <c r="M185" s="266"/>
      <c r="N185" s="267"/>
      <c r="O185" s="267"/>
      <c r="P185" s="267"/>
      <c r="Q185" s="267"/>
      <c r="R185" s="267"/>
      <c r="S185" s="267"/>
      <c r="T185" s="26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9" t="s">
        <v>172</v>
      </c>
      <c r="AU185" s="269" t="s">
        <v>84</v>
      </c>
      <c r="AV185" s="14" t="s">
        <v>164</v>
      </c>
      <c r="AW185" s="14" t="s">
        <v>32</v>
      </c>
      <c r="AX185" s="14" t="s">
        <v>82</v>
      </c>
      <c r="AY185" s="269" t="s">
        <v>158</v>
      </c>
    </row>
    <row r="186" s="2" customFormat="1" ht="24.15" customHeight="1">
      <c r="A186" s="39"/>
      <c r="B186" s="40"/>
      <c r="C186" s="229" t="s">
        <v>217</v>
      </c>
      <c r="D186" s="229" t="s">
        <v>160</v>
      </c>
      <c r="E186" s="230" t="s">
        <v>733</v>
      </c>
      <c r="F186" s="231" t="s">
        <v>734</v>
      </c>
      <c r="G186" s="232" t="s">
        <v>464</v>
      </c>
      <c r="H186" s="233">
        <v>212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40</v>
      </c>
      <c r="O186" s="92"/>
      <c r="P186" s="239">
        <f>O186*H186</f>
        <v>0</v>
      </c>
      <c r="Q186" s="239">
        <v>0.00033</v>
      </c>
      <c r="R186" s="239">
        <f>Q186*H186</f>
        <v>0.069959999999999994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164</v>
      </c>
      <c r="AT186" s="241" t="s">
        <v>160</v>
      </c>
      <c r="AU186" s="241" t="s">
        <v>84</v>
      </c>
      <c r="AY186" s="18" t="s">
        <v>158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82</v>
      </c>
      <c r="BK186" s="242">
        <f>ROUND(I186*H186,2)</f>
        <v>0</v>
      </c>
      <c r="BL186" s="18" t="s">
        <v>164</v>
      </c>
      <c r="BM186" s="241" t="s">
        <v>651</v>
      </c>
    </row>
    <row r="187" s="2" customFormat="1">
      <c r="A187" s="39"/>
      <c r="B187" s="40"/>
      <c r="C187" s="41"/>
      <c r="D187" s="243" t="s">
        <v>166</v>
      </c>
      <c r="E187" s="41"/>
      <c r="F187" s="244" t="s">
        <v>734</v>
      </c>
      <c r="G187" s="41"/>
      <c r="H187" s="41"/>
      <c r="I187" s="245"/>
      <c r="J187" s="41"/>
      <c r="K187" s="41"/>
      <c r="L187" s="45"/>
      <c r="M187" s="246"/>
      <c r="N187" s="247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166</v>
      </c>
      <c r="AU187" s="18" t="s">
        <v>84</v>
      </c>
    </row>
    <row r="188" s="13" customFormat="1">
      <c r="A188" s="13"/>
      <c r="B188" s="248"/>
      <c r="C188" s="249"/>
      <c r="D188" s="243" t="s">
        <v>172</v>
      </c>
      <c r="E188" s="250" t="s">
        <v>1</v>
      </c>
      <c r="F188" s="251" t="s">
        <v>735</v>
      </c>
      <c r="G188" s="249"/>
      <c r="H188" s="252">
        <v>212</v>
      </c>
      <c r="I188" s="253"/>
      <c r="J188" s="249"/>
      <c r="K188" s="249"/>
      <c r="L188" s="254"/>
      <c r="M188" s="255"/>
      <c r="N188" s="256"/>
      <c r="O188" s="256"/>
      <c r="P188" s="256"/>
      <c r="Q188" s="256"/>
      <c r="R188" s="256"/>
      <c r="S188" s="256"/>
      <c r="T188" s="25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8" t="s">
        <v>172</v>
      </c>
      <c r="AU188" s="258" t="s">
        <v>84</v>
      </c>
      <c r="AV188" s="13" t="s">
        <v>84</v>
      </c>
      <c r="AW188" s="13" t="s">
        <v>32</v>
      </c>
      <c r="AX188" s="13" t="s">
        <v>75</v>
      </c>
      <c r="AY188" s="258" t="s">
        <v>158</v>
      </c>
    </row>
    <row r="189" s="14" customFormat="1">
      <c r="A189" s="14"/>
      <c r="B189" s="259"/>
      <c r="C189" s="260"/>
      <c r="D189" s="243" t="s">
        <v>172</v>
      </c>
      <c r="E189" s="261" t="s">
        <v>1</v>
      </c>
      <c r="F189" s="262" t="s">
        <v>186</v>
      </c>
      <c r="G189" s="260"/>
      <c r="H189" s="263">
        <v>212</v>
      </c>
      <c r="I189" s="264"/>
      <c r="J189" s="260"/>
      <c r="K189" s="260"/>
      <c r="L189" s="265"/>
      <c r="M189" s="266"/>
      <c r="N189" s="267"/>
      <c r="O189" s="267"/>
      <c r="P189" s="267"/>
      <c r="Q189" s="267"/>
      <c r="R189" s="267"/>
      <c r="S189" s="267"/>
      <c r="T189" s="26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9" t="s">
        <v>172</v>
      </c>
      <c r="AU189" s="269" t="s">
        <v>84</v>
      </c>
      <c r="AV189" s="14" t="s">
        <v>164</v>
      </c>
      <c r="AW189" s="14" t="s">
        <v>32</v>
      </c>
      <c r="AX189" s="14" t="s">
        <v>82</v>
      </c>
      <c r="AY189" s="269" t="s">
        <v>158</v>
      </c>
    </row>
    <row r="190" s="2" customFormat="1" ht="21.75" customHeight="1">
      <c r="A190" s="39"/>
      <c r="B190" s="40"/>
      <c r="C190" s="229" t="s">
        <v>223</v>
      </c>
      <c r="D190" s="229" t="s">
        <v>160</v>
      </c>
      <c r="E190" s="230" t="s">
        <v>736</v>
      </c>
      <c r="F190" s="231" t="s">
        <v>737</v>
      </c>
      <c r="G190" s="232" t="s">
        <v>464</v>
      </c>
      <c r="H190" s="233">
        <v>75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40</v>
      </c>
      <c r="O190" s="92"/>
      <c r="P190" s="239">
        <f>O190*H190</f>
        <v>0</v>
      </c>
      <c r="Q190" s="239">
        <v>0.0036900000000000001</v>
      </c>
      <c r="R190" s="239">
        <f>Q190*H190</f>
        <v>0.27675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164</v>
      </c>
      <c r="AT190" s="241" t="s">
        <v>160</v>
      </c>
      <c r="AU190" s="241" t="s">
        <v>84</v>
      </c>
      <c r="AY190" s="18" t="s">
        <v>158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82</v>
      </c>
      <c r="BK190" s="242">
        <f>ROUND(I190*H190,2)</f>
        <v>0</v>
      </c>
      <c r="BL190" s="18" t="s">
        <v>164</v>
      </c>
      <c r="BM190" s="241" t="s">
        <v>662</v>
      </c>
    </row>
    <row r="191" s="2" customFormat="1">
      <c r="A191" s="39"/>
      <c r="B191" s="40"/>
      <c r="C191" s="41"/>
      <c r="D191" s="243" t="s">
        <v>166</v>
      </c>
      <c r="E191" s="41"/>
      <c r="F191" s="244" t="s">
        <v>737</v>
      </c>
      <c r="G191" s="41"/>
      <c r="H191" s="41"/>
      <c r="I191" s="245"/>
      <c r="J191" s="41"/>
      <c r="K191" s="41"/>
      <c r="L191" s="45"/>
      <c r="M191" s="246"/>
      <c r="N191" s="247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166</v>
      </c>
      <c r="AU191" s="18" t="s">
        <v>84</v>
      </c>
    </row>
    <row r="192" s="2" customFormat="1" ht="24.15" customHeight="1">
      <c r="A192" s="39"/>
      <c r="B192" s="40"/>
      <c r="C192" s="229" t="s">
        <v>229</v>
      </c>
      <c r="D192" s="229" t="s">
        <v>160</v>
      </c>
      <c r="E192" s="230" t="s">
        <v>738</v>
      </c>
      <c r="F192" s="231" t="s">
        <v>739</v>
      </c>
      <c r="G192" s="232" t="s">
        <v>464</v>
      </c>
      <c r="H192" s="233">
        <v>44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40</v>
      </c>
      <c r="O192" s="92"/>
      <c r="P192" s="239">
        <f>O192*H192</f>
        <v>0</v>
      </c>
      <c r="Q192" s="239">
        <v>0.047</v>
      </c>
      <c r="R192" s="239">
        <f>Q192*H192</f>
        <v>2.0680000000000001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164</v>
      </c>
      <c r="AT192" s="241" t="s">
        <v>160</v>
      </c>
      <c r="AU192" s="241" t="s">
        <v>84</v>
      </c>
      <c r="AY192" s="18" t="s">
        <v>158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82</v>
      </c>
      <c r="BK192" s="242">
        <f>ROUND(I192*H192,2)</f>
        <v>0</v>
      </c>
      <c r="BL192" s="18" t="s">
        <v>164</v>
      </c>
      <c r="BM192" s="241" t="s">
        <v>292</v>
      </c>
    </row>
    <row r="193" s="2" customFormat="1">
      <c r="A193" s="39"/>
      <c r="B193" s="40"/>
      <c r="C193" s="41"/>
      <c r="D193" s="243" t="s">
        <v>166</v>
      </c>
      <c r="E193" s="41"/>
      <c r="F193" s="244" t="s">
        <v>739</v>
      </c>
      <c r="G193" s="41"/>
      <c r="H193" s="41"/>
      <c r="I193" s="245"/>
      <c r="J193" s="41"/>
      <c r="K193" s="41"/>
      <c r="L193" s="45"/>
      <c r="M193" s="246"/>
      <c r="N193" s="247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166</v>
      </c>
      <c r="AU193" s="18" t="s">
        <v>84</v>
      </c>
    </row>
    <row r="194" s="15" customFormat="1">
      <c r="A194" s="15"/>
      <c r="B194" s="281"/>
      <c r="C194" s="282"/>
      <c r="D194" s="243" t="s">
        <v>172</v>
      </c>
      <c r="E194" s="283" t="s">
        <v>1</v>
      </c>
      <c r="F194" s="284" t="s">
        <v>723</v>
      </c>
      <c r="G194" s="282"/>
      <c r="H194" s="283" t="s">
        <v>1</v>
      </c>
      <c r="I194" s="285"/>
      <c r="J194" s="282"/>
      <c r="K194" s="282"/>
      <c r="L194" s="286"/>
      <c r="M194" s="287"/>
      <c r="N194" s="288"/>
      <c r="O194" s="288"/>
      <c r="P194" s="288"/>
      <c r="Q194" s="288"/>
      <c r="R194" s="288"/>
      <c r="S194" s="288"/>
      <c r="T194" s="289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90" t="s">
        <v>172</v>
      </c>
      <c r="AU194" s="290" t="s">
        <v>84</v>
      </c>
      <c r="AV194" s="15" t="s">
        <v>82</v>
      </c>
      <c r="AW194" s="15" t="s">
        <v>32</v>
      </c>
      <c r="AX194" s="15" t="s">
        <v>75</v>
      </c>
      <c r="AY194" s="290" t="s">
        <v>158</v>
      </c>
    </row>
    <row r="195" s="13" customFormat="1">
      <c r="A195" s="13"/>
      <c r="B195" s="248"/>
      <c r="C195" s="249"/>
      <c r="D195" s="243" t="s">
        <v>172</v>
      </c>
      <c r="E195" s="250" t="s">
        <v>1</v>
      </c>
      <c r="F195" s="251" t="s">
        <v>740</v>
      </c>
      <c r="G195" s="249"/>
      <c r="H195" s="252">
        <v>44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8" t="s">
        <v>172</v>
      </c>
      <c r="AU195" s="258" t="s">
        <v>84</v>
      </c>
      <c r="AV195" s="13" t="s">
        <v>84</v>
      </c>
      <c r="AW195" s="13" t="s">
        <v>32</v>
      </c>
      <c r="AX195" s="13" t="s">
        <v>75</v>
      </c>
      <c r="AY195" s="258" t="s">
        <v>158</v>
      </c>
    </row>
    <row r="196" s="14" customFormat="1">
      <c r="A196" s="14"/>
      <c r="B196" s="259"/>
      <c r="C196" s="260"/>
      <c r="D196" s="243" t="s">
        <v>172</v>
      </c>
      <c r="E196" s="261" t="s">
        <v>1</v>
      </c>
      <c r="F196" s="262" t="s">
        <v>186</v>
      </c>
      <c r="G196" s="260"/>
      <c r="H196" s="263">
        <v>44</v>
      </c>
      <c r="I196" s="264"/>
      <c r="J196" s="260"/>
      <c r="K196" s="260"/>
      <c r="L196" s="265"/>
      <c r="M196" s="266"/>
      <c r="N196" s="267"/>
      <c r="O196" s="267"/>
      <c r="P196" s="267"/>
      <c r="Q196" s="267"/>
      <c r="R196" s="267"/>
      <c r="S196" s="267"/>
      <c r="T196" s="26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9" t="s">
        <v>172</v>
      </c>
      <c r="AU196" s="269" t="s">
        <v>84</v>
      </c>
      <c r="AV196" s="14" t="s">
        <v>164</v>
      </c>
      <c r="AW196" s="14" t="s">
        <v>32</v>
      </c>
      <c r="AX196" s="14" t="s">
        <v>82</v>
      </c>
      <c r="AY196" s="269" t="s">
        <v>158</v>
      </c>
    </row>
    <row r="197" s="2" customFormat="1" ht="24.15" customHeight="1">
      <c r="A197" s="39"/>
      <c r="B197" s="40"/>
      <c r="C197" s="229" t="s">
        <v>235</v>
      </c>
      <c r="D197" s="229" t="s">
        <v>160</v>
      </c>
      <c r="E197" s="230" t="s">
        <v>741</v>
      </c>
      <c r="F197" s="231" t="s">
        <v>742</v>
      </c>
      <c r="G197" s="232" t="s">
        <v>464</v>
      </c>
      <c r="H197" s="233">
        <v>31</v>
      </c>
      <c r="I197" s="234"/>
      <c r="J197" s="235">
        <f>ROUND(I197*H197,2)</f>
        <v>0</v>
      </c>
      <c r="K197" s="236"/>
      <c r="L197" s="45"/>
      <c r="M197" s="237" t="s">
        <v>1</v>
      </c>
      <c r="N197" s="238" t="s">
        <v>40</v>
      </c>
      <c r="O197" s="92"/>
      <c r="P197" s="239">
        <f>O197*H197</f>
        <v>0</v>
      </c>
      <c r="Q197" s="239">
        <v>0.057500000000000002</v>
      </c>
      <c r="R197" s="239">
        <f>Q197*H197</f>
        <v>1.7825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164</v>
      </c>
      <c r="AT197" s="241" t="s">
        <v>160</v>
      </c>
      <c r="AU197" s="241" t="s">
        <v>84</v>
      </c>
      <c r="AY197" s="18" t="s">
        <v>158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82</v>
      </c>
      <c r="BK197" s="242">
        <f>ROUND(I197*H197,2)</f>
        <v>0</v>
      </c>
      <c r="BL197" s="18" t="s">
        <v>164</v>
      </c>
      <c r="BM197" s="241" t="s">
        <v>303</v>
      </c>
    </row>
    <row r="198" s="2" customFormat="1">
      <c r="A198" s="39"/>
      <c r="B198" s="40"/>
      <c r="C198" s="41"/>
      <c r="D198" s="243" t="s">
        <v>166</v>
      </c>
      <c r="E198" s="41"/>
      <c r="F198" s="244" t="s">
        <v>742</v>
      </c>
      <c r="G198" s="41"/>
      <c r="H198" s="41"/>
      <c r="I198" s="245"/>
      <c r="J198" s="41"/>
      <c r="K198" s="41"/>
      <c r="L198" s="45"/>
      <c r="M198" s="246"/>
      <c r="N198" s="247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166</v>
      </c>
      <c r="AU198" s="18" t="s">
        <v>84</v>
      </c>
    </row>
    <row r="199" s="15" customFormat="1">
      <c r="A199" s="15"/>
      <c r="B199" s="281"/>
      <c r="C199" s="282"/>
      <c r="D199" s="243" t="s">
        <v>172</v>
      </c>
      <c r="E199" s="283" t="s">
        <v>1</v>
      </c>
      <c r="F199" s="284" t="s">
        <v>723</v>
      </c>
      <c r="G199" s="282"/>
      <c r="H199" s="283" t="s">
        <v>1</v>
      </c>
      <c r="I199" s="285"/>
      <c r="J199" s="282"/>
      <c r="K199" s="282"/>
      <c r="L199" s="286"/>
      <c r="M199" s="287"/>
      <c r="N199" s="288"/>
      <c r="O199" s="288"/>
      <c r="P199" s="288"/>
      <c r="Q199" s="288"/>
      <c r="R199" s="288"/>
      <c r="S199" s="288"/>
      <c r="T199" s="289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90" t="s">
        <v>172</v>
      </c>
      <c r="AU199" s="290" t="s">
        <v>84</v>
      </c>
      <c r="AV199" s="15" t="s">
        <v>82</v>
      </c>
      <c r="AW199" s="15" t="s">
        <v>32</v>
      </c>
      <c r="AX199" s="15" t="s">
        <v>75</v>
      </c>
      <c r="AY199" s="290" t="s">
        <v>158</v>
      </c>
    </row>
    <row r="200" s="13" customFormat="1">
      <c r="A200" s="13"/>
      <c r="B200" s="248"/>
      <c r="C200" s="249"/>
      <c r="D200" s="243" t="s">
        <v>172</v>
      </c>
      <c r="E200" s="250" t="s">
        <v>1</v>
      </c>
      <c r="F200" s="251" t="s">
        <v>743</v>
      </c>
      <c r="G200" s="249"/>
      <c r="H200" s="252">
        <v>31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8" t="s">
        <v>172</v>
      </c>
      <c r="AU200" s="258" t="s">
        <v>84</v>
      </c>
      <c r="AV200" s="13" t="s">
        <v>84</v>
      </c>
      <c r="AW200" s="13" t="s">
        <v>32</v>
      </c>
      <c r="AX200" s="13" t="s">
        <v>75</v>
      </c>
      <c r="AY200" s="258" t="s">
        <v>158</v>
      </c>
    </row>
    <row r="201" s="14" customFormat="1">
      <c r="A201" s="14"/>
      <c r="B201" s="259"/>
      <c r="C201" s="260"/>
      <c r="D201" s="243" t="s">
        <v>172</v>
      </c>
      <c r="E201" s="261" t="s">
        <v>1</v>
      </c>
      <c r="F201" s="262" t="s">
        <v>186</v>
      </c>
      <c r="G201" s="260"/>
      <c r="H201" s="263">
        <v>31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9" t="s">
        <v>172</v>
      </c>
      <c r="AU201" s="269" t="s">
        <v>84</v>
      </c>
      <c r="AV201" s="14" t="s">
        <v>164</v>
      </c>
      <c r="AW201" s="14" t="s">
        <v>32</v>
      </c>
      <c r="AX201" s="14" t="s">
        <v>82</v>
      </c>
      <c r="AY201" s="269" t="s">
        <v>158</v>
      </c>
    </row>
    <row r="202" s="2" customFormat="1" ht="33" customHeight="1">
      <c r="A202" s="39"/>
      <c r="B202" s="40"/>
      <c r="C202" s="229" t="s">
        <v>244</v>
      </c>
      <c r="D202" s="229" t="s">
        <v>160</v>
      </c>
      <c r="E202" s="230" t="s">
        <v>744</v>
      </c>
      <c r="F202" s="231" t="s">
        <v>745</v>
      </c>
      <c r="G202" s="232" t="s">
        <v>238</v>
      </c>
      <c r="H202" s="233">
        <v>348.56200000000001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40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164</v>
      </c>
      <c r="AT202" s="241" t="s">
        <v>160</v>
      </c>
      <c r="AU202" s="241" t="s">
        <v>84</v>
      </c>
      <c r="AY202" s="18" t="s">
        <v>158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82</v>
      </c>
      <c r="BK202" s="242">
        <f>ROUND(I202*H202,2)</f>
        <v>0</v>
      </c>
      <c r="BL202" s="18" t="s">
        <v>164</v>
      </c>
      <c r="BM202" s="241" t="s">
        <v>317</v>
      </c>
    </row>
    <row r="203" s="2" customFormat="1">
      <c r="A203" s="39"/>
      <c r="B203" s="40"/>
      <c r="C203" s="41"/>
      <c r="D203" s="243" t="s">
        <v>166</v>
      </c>
      <c r="E203" s="41"/>
      <c r="F203" s="244" t="s">
        <v>745</v>
      </c>
      <c r="G203" s="41"/>
      <c r="H203" s="41"/>
      <c r="I203" s="245"/>
      <c r="J203" s="41"/>
      <c r="K203" s="41"/>
      <c r="L203" s="45"/>
      <c r="M203" s="246"/>
      <c r="N203" s="247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166</v>
      </c>
      <c r="AU203" s="18" t="s">
        <v>84</v>
      </c>
    </row>
    <row r="204" s="2" customFormat="1" ht="33" customHeight="1">
      <c r="A204" s="39"/>
      <c r="B204" s="40"/>
      <c r="C204" s="229" t="s">
        <v>8</v>
      </c>
      <c r="D204" s="229" t="s">
        <v>160</v>
      </c>
      <c r="E204" s="230" t="s">
        <v>746</v>
      </c>
      <c r="F204" s="231" t="s">
        <v>747</v>
      </c>
      <c r="G204" s="232" t="s">
        <v>238</v>
      </c>
      <c r="H204" s="233">
        <v>348.56200000000001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40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164</v>
      </c>
      <c r="AT204" s="241" t="s">
        <v>160</v>
      </c>
      <c r="AU204" s="241" t="s">
        <v>84</v>
      </c>
      <c r="AY204" s="18" t="s">
        <v>158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82</v>
      </c>
      <c r="BK204" s="242">
        <f>ROUND(I204*H204,2)</f>
        <v>0</v>
      </c>
      <c r="BL204" s="18" t="s">
        <v>164</v>
      </c>
      <c r="BM204" s="241" t="s">
        <v>329</v>
      </c>
    </row>
    <row r="205" s="2" customFormat="1">
      <c r="A205" s="39"/>
      <c r="B205" s="40"/>
      <c r="C205" s="41"/>
      <c r="D205" s="243" t="s">
        <v>166</v>
      </c>
      <c r="E205" s="41"/>
      <c r="F205" s="244" t="s">
        <v>747</v>
      </c>
      <c r="G205" s="41"/>
      <c r="H205" s="41"/>
      <c r="I205" s="245"/>
      <c r="J205" s="41"/>
      <c r="K205" s="41"/>
      <c r="L205" s="45"/>
      <c r="M205" s="246"/>
      <c r="N205" s="247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166</v>
      </c>
      <c r="AU205" s="18" t="s">
        <v>84</v>
      </c>
    </row>
    <row r="206" s="2" customFormat="1" ht="33" customHeight="1">
      <c r="A206" s="39"/>
      <c r="B206" s="40"/>
      <c r="C206" s="229" t="s">
        <v>258</v>
      </c>
      <c r="D206" s="229" t="s">
        <v>160</v>
      </c>
      <c r="E206" s="230" t="s">
        <v>748</v>
      </c>
      <c r="F206" s="231" t="s">
        <v>749</v>
      </c>
      <c r="G206" s="232" t="s">
        <v>238</v>
      </c>
      <c r="H206" s="233">
        <v>348.56200000000001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40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164</v>
      </c>
      <c r="AT206" s="241" t="s">
        <v>160</v>
      </c>
      <c r="AU206" s="241" t="s">
        <v>84</v>
      </c>
      <c r="AY206" s="18" t="s">
        <v>158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82</v>
      </c>
      <c r="BK206" s="242">
        <f>ROUND(I206*H206,2)</f>
        <v>0</v>
      </c>
      <c r="BL206" s="18" t="s">
        <v>164</v>
      </c>
      <c r="BM206" s="241" t="s">
        <v>339</v>
      </c>
    </row>
    <row r="207" s="2" customFormat="1">
      <c r="A207" s="39"/>
      <c r="B207" s="40"/>
      <c r="C207" s="41"/>
      <c r="D207" s="243" t="s">
        <v>166</v>
      </c>
      <c r="E207" s="41"/>
      <c r="F207" s="244" t="s">
        <v>749</v>
      </c>
      <c r="G207" s="41"/>
      <c r="H207" s="41"/>
      <c r="I207" s="245"/>
      <c r="J207" s="41"/>
      <c r="K207" s="41"/>
      <c r="L207" s="45"/>
      <c r="M207" s="246"/>
      <c r="N207" s="247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166</v>
      </c>
      <c r="AU207" s="18" t="s">
        <v>84</v>
      </c>
    </row>
    <row r="208" s="2" customFormat="1" ht="24.15" customHeight="1">
      <c r="A208" s="39"/>
      <c r="B208" s="40"/>
      <c r="C208" s="229" t="s">
        <v>264</v>
      </c>
      <c r="D208" s="229" t="s">
        <v>160</v>
      </c>
      <c r="E208" s="230" t="s">
        <v>750</v>
      </c>
      <c r="F208" s="231" t="s">
        <v>751</v>
      </c>
      <c r="G208" s="232" t="s">
        <v>163</v>
      </c>
      <c r="H208" s="233">
        <v>507.322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40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164</v>
      </c>
      <c r="AT208" s="241" t="s">
        <v>160</v>
      </c>
      <c r="AU208" s="241" t="s">
        <v>84</v>
      </c>
      <c r="AY208" s="18" t="s">
        <v>158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82</v>
      </c>
      <c r="BK208" s="242">
        <f>ROUND(I208*H208,2)</f>
        <v>0</v>
      </c>
      <c r="BL208" s="18" t="s">
        <v>164</v>
      </c>
      <c r="BM208" s="241" t="s">
        <v>354</v>
      </c>
    </row>
    <row r="209" s="2" customFormat="1">
      <c r="A209" s="39"/>
      <c r="B209" s="40"/>
      <c r="C209" s="41"/>
      <c r="D209" s="243" t="s">
        <v>166</v>
      </c>
      <c r="E209" s="41"/>
      <c r="F209" s="244" t="s">
        <v>751</v>
      </c>
      <c r="G209" s="41"/>
      <c r="H209" s="41"/>
      <c r="I209" s="245"/>
      <c r="J209" s="41"/>
      <c r="K209" s="41"/>
      <c r="L209" s="45"/>
      <c r="M209" s="246"/>
      <c r="N209" s="247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166</v>
      </c>
      <c r="AU209" s="18" t="s">
        <v>84</v>
      </c>
    </row>
    <row r="210" s="15" customFormat="1">
      <c r="A210" s="15"/>
      <c r="B210" s="281"/>
      <c r="C210" s="282"/>
      <c r="D210" s="243" t="s">
        <v>172</v>
      </c>
      <c r="E210" s="283" t="s">
        <v>1</v>
      </c>
      <c r="F210" s="284" t="s">
        <v>723</v>
      </c>
      <c r="G210" s="282"/>
      <c r="H210" s="283" t="s">
        <v>1</v>
      </c>
      <c r="I210" s="285"/>
      <c r="J210" s="282"/>
      <c r="K210" s="282"/>
      <c r="L210" s="286"/>
      <c r="M210" s="287"/>
      <c r="N210" s="288"/>
      <c r="O210" s="288"/>
      <c r="P210" s="288"/>
      <c r="Q210" s="288"/>
      <c r="R210" s="288"/>
      <c r="S210" s="288"/>
      <c r="T210" s="289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90" t="s">
        <v>172</v>
      </c>
      <c r="AU210" s="290" t="s">
        <v>84</v>
      </c>
      <c r="AV210" s="15" t="s">
        <v>82</v>
      </c>
      <c r="AW210" s="15" t="s">
        <v>32</v>
      </c>
      <c r="AX210" s="15" t="s">
        <v>75</v>
      </c>
      <c r="AY210" s="290" t="s">
        <v>158</v>
      </c>
    </row>
    <row r="211" s="15" customFormat="1">
      <c r="A211" s="15"/>
      <c r="B211" s="281"/>
      <c r="C211" s="282"/>
      <c r="D211" s="243" t="s">
        <v>172</v>
      </c>
      <c r="E211" s="283" t="s">
        <v>1</v>
      </c>
      <c r="F211" s="284" t="s">
        <v>715</v>
      </c>
      <c r="G211" s="282"/>
      <c r="H211" s="283" t="s">
        <v>1</v>
      </c>
      <c r="I211" s="285"/>
      <c r="J211" s="282"/>
      <c r="K211" s="282"/>
      <c r="L211" s="286"/>
      <c r="M211" s="287"/>
      <c r="N211" s="288"/>
      <c r="O211" s="288"/>
      <c r="P211" s="288"/>
      <c r="Q211" s="288"/>
      <c r="R211" s="288"/>
      <c r="S211" s="288"/>
      <c r="T211" s="289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90" t="s">
        <v>172</v>
      </c>
      <c r="AU211" s="290" t="s">
        <v>84</v>
      </c>
      <c r="AV211" s="15" t="s">
        <v>82</v>
      </c>
      <c r="AW211" s="15" t="s">
        <v>32</v>
      </c>
      <c r="AX211" s="15" t="s">
        <v>75</v>
      </c>
      <c r="AY211" s="290" t="s">
        <v>158</v>
      </c>
    </row>
    <row r="212" s="13" customFormat="1">
      <c r="A212" s="13"/>
      <c r="B212" s="248"/>
      <c r="C212" s="249"/>
      <c r="D212" s="243" t="s">
        <v>172</v>
      </c>
      <c r="E212" s="250" t="s">
        <v>1</v>
      </c>
      <c r="F212" s="251" t="s">
        <v>752</v>
      </c>
      <c r="G212" s="249"/>
      <c r="H212" s="252">
        <v>252.33199999999999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8" t="s">
        <v>172</v>
      </c>
      <c r="AU212" s="258" t="s">
        <v>84</v>
      </c>
      <c r="AV212" s="13" t="s">
        <v>84</v>
      </c>
      <c r="AW212" s="13" t="s">
        <v>32</v>
      </c>
      <c r="AX212" s="13" t="s">
        <v>75</v>
      </c>
      <c r="AY212" s="258" t="s">
        <v>158</v>
      </c>
    </row>
    <row r="213" s="15" customFormat="1">
      <c r="A213" s="15"/>
      <c r="B213" s="281"/>
      <c r="C213" s="282"/>
      <c r="D213" s="243" t="s">
        <v>172</v>
      </c>
      <c r="E213" s="283" t="s">
        <v>1</v>
      </c>
      <c r="F213" s="284" t="s">
        <v>719</v>
      </c>
      <c r="G213" s="282"/>
      <c r="H213" s="283" t="s">
        <v>1</v>
      </c>
      <c r="I213" s="285"/>
      <c r="J213" s="282"/>
      <c r="K213" s="282"/>
      <c r="L213" s="286"/>
      <c r="M213" s="287"/>
      <c r="N213" s="288"/>
      <c r="O213" s="288"/>
      <c r="P213" s="288"/>
      <c r="Q213" s="288"/>
      <c r="R213" s="288"/>
      <c r="S213" s="288"/>
      <c r="T213" s="289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90" t="s">
        <v>172</v>
      </c>
      <c r="AU213" s="290" t="s">
        <v>84</v>
      </c>
      <c r="AV213" s="15" t="s">
        <v>82</v>
      </c>
      <c r="AW213" s="15" t="s">
        <v>32</v>
      </c>
      <c r="AX213" s="15" t="s">
        <v>75</v>
      </c>
      <c r="AY213" s="290" t="s">
        <v>158</v>
      </c>
    </row>
    <row r="214" s="13" customFormat="1">
      <c r="A214" s="13"/>
      <c r="B214" s="248"/>
      <c r="C214" s="249"/>
      <c r="D214" s="243" t="s">
        <v>172</v>
      </c>
      <c r="E214" s="250" t="s">
        <v>1</v>
      </c>
      <c r="F214" s="251" t="s">
        <v>753</v>
      </c>
      <c r="G214" s="249"/>
      <c r="H214" s="252">
        <v>242.99000000000001</v>
      </c>
      <c r="I214" s="253"/>
      <c r="J214" s="249"/>
      <c r="K214" s="249"/>
      <c r="L214" s="254"/>
      <c r="M214" s="255"/>
      <c r="N214" s="256"/>
      <c r="O214" s="256"/>
      <c r="P214" s="256"/>
      <c r="Q214" s="256"/>
      <c r="R214" s="256"/>
      <c r="S214" s="256"/>
      <c r="T214" s="25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8" t="s">
        <v>172</v>
      </c>
      <c r="AU214" s="258" t="s">
        <v>84</v>
      </c>
      <c r="AV214" s="13" t="s">
        <v>84</v>
      </c>
      <c r="AW214" s="13" t="s">
        <v>32</v>
      </c>
      <c r="AX214" s="13" t="s">
        <v>75</v>
      </c>
      <c r="AY214" s="258" t="s">
        <v>158</v>
      </c>
    </row>
    <row r="215" s="15" customFormat="1">
      <c r="A215" s="15"/>
      <c r="B215" s="281"/>
      <c r="C215" s="282"/>
      <c r="D215" s="243" t="s">
        <v>172</v>
      </c>
      <c r="E215" s="283" t="s">
        <v>1</v>
      </c>
      <c r="F215" s="284" t="s">
        <v>754</v>
      </c>
      <c r="G215" s="282"/>
      <c r="H215" s="283" t="s">
        <v>1</v>
      </c>
      <c r="I215" s="285"/>
      <c r="J215" s="282"/>
      <c r="K215" s="282"/>
      <c r="L215" s="286"/>
      <c r="M215" s="287"/>
      <c r="N215" s="288"/>
      <c r="O215" s="288"/>
      <c r="P215" s="288"/>
      <c r="Q215" s="288"/>
      <c r="R215" s="288"/>
      <c r="S215" s="288"/>
      <c r="T215" s="289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90" t="s">
        <v>172</v>
      </c>
      <c r="AU215" s="290" t="s">
        <v>84</v>
      </c>
      <c r="AV215" s="15" t="s">
        <v>82</v>
      </c>
      <c r="AW215" s="15" t="s">
        <v>32</v>
      </c>
      <c r="AX215" s="15" t="s">
        <v>75</v>
      </c>
      <c r="AY215" s="290" t="s">
        <v>158</v>
      </c>
    </row>
    <row r="216" s="13" customFormat="1">
      <c r="A216" s="13"/>
      <c r="B216" s="248"/>
      <c r="C216" s="249"/>
      <c r="D216" s="243" t="s">
        <v>172</v>
      </c>
      <c r="E216" s="250" t="s">
        <v>1</v>
      </c>
      <c r="F216" s="251" t="s">
        <v>755</v>
      </c>
      <c r="G216" s="249"/>
      <c r="H216" s="252">
        <v>12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8" t="s">
        <v>172</v>
      </c>
      <c r="AU216" s="258" t="s">
        <v>84</v>
      </c>
      <c r="AV216" s="13" t="s">
        <v>84</v>
      </c>
      <c r="AW216" s="13" t="s">
        <v>32</v>
      </c>
      <c r="AX216" s="13" t="s">
        <v>75</v>
      </c>
      <c r="AY216" s="258" t="s">
        <v>158</v>
      </c>
    </row>
    <row r="217" s="14" customFormat="1">
      <c r="A217" s="14"/>
      <c r="B217" s="259"/>
      <c r="C217" s="260"/>
      <c r="D217" s="243" t="s">
        <v>172</v>
      </c>
      <c r="E217" s="261" t="s">
        <v>1</v>
      </c>
      <c r="F217" s="262" t="s">
        <v>186</v>
      </c>
      <c r="G217" s="260"/>
      <c r="H217" s="263">
        <v>507.322</v>
      </c>
      <c r="I217" s="264"/>
      <c r="J217" s="260"/>
      <c r="K217" s="260"/>
      <c r="L217" s="265"/>
      <c r="M217" s="266"/>
      <c r="N217" s="267"/>
      <c r="O217" s="267"/>
      <c r="P217" s="267"/>
      <c r="Q217" s="267"/>
      <c r="R217" s="267"/>
      <c r="S217" s="267"/>
      <c r="T217" s="26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9" t="s">
        <v>172</v>
      </c>
      <c r="AU217" s="269" t="s">
        <v>84</v>
      </c>
      <c r="AV217" s="14" t="s">
        <v>164</v>
      </c>
      <c r="AW217" s="14" t="s">
        <v>32</v>
      </c>
      <c r="AX217" s="14" t="s">
        <v>82</v>
      </c>
      <c r="AY217" s="269" t="s">
        <v>158</v>
      </c>
    </row>
    <row r="218" s="2" customFormat="1" ht="16.5" customHeight="1">
      <c r="A218" s="39"/>
      <c r="B218" s="40"/>
      <c r="C218" s="270" t="s">
        <v>651</v>
      </c>
      <c r="D218" s="270" t="s">
        <v>265</v>
      </c>
      <c r="E218" s="271" t="s">
        <v>756</v>
      </c>
      <c r="F218" s="272" t="s">
        <v>757</v>
      </c>
      <c r="G218" s="273" t="s">
        <v>268</v>
      </c>
      <c r="H218" s="274">
        <v>874.67999999999995</v>
      </c>
      <c r="I218" s="275"/>
      <c r="J218" s="276">
        <f>ROUND(I218*H218,2)</f>
        <v>0</v>
      </c>
      <c r="K218" s="277"/>
      <c r="L218" s="278"/>
      <c r="M218" s="279" t="s">
        <v>1</v>
      </c>
      <c r="N218" s="280" t="s">
        <v>40</v>
      </c>
      <c r="O218" s="92"/>
      <c r="P218" s="239">
        <f>O218*H218</f>
        <v>0</v>
      </c>
      <c r="Q218" s="239">
        <v>1</v>
      </c>
      <c r="R218" s="239">
        <f>Q218*H218</f>
        <v>874.67999999999995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203</v>
      </c>
      <c r="AT218" s="241" t="s">
        <v>265</v>
      </c>
      <c r="AU218" s="241" t="s">
        <v>84</v>
      </c>
      <c r="AY218" s="18" t="s">
        <v>158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82</v>
      </c>
      <c r="BK218" s="242">
        <f>ROUND(I218*H218,2)</f>
        <v>0</v>
      </c>
      <c r="BL218" s="18" t="s">
        <v>164</v>
      </c>
      <c r="BM218" s="241" t="s">
        <v>388</v>
      </c>
    </row>
    <row r="219" s="2" customFormat="1">
      <c r="A219" s="39"/>
      <c r="B219" s="40"/>
      <c r="C219" s="41"/>
      <c r="D219" s="243" t="s">
        <v>166</v>
      </c>
      <c r="E219" s="41"/>
      <c r="F219" s="244" t="s">
        <v>757</v>
      </c>
      <c r="G219" s="41"/>
      <c r="H219" s="41"/>
      <c r="I219" s="245"/>
      <c r="J219" s="41"/>
      <c r="K219" s="41"/>
      <c r="L219" s="45"/>
      <c r="M219" s="246"/>
      <c r="N219" s="247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166</v>
      </c>
      <c r="AU219" s="18" t="s">
        <v>84</v>
      </c>
    </row>
    <row r="220" s="13" customFormat="1">
      <c r="A220" s="13"/>
      <c r="B220" s="248"/>
      <c r="C220" s="249"/>
      <c r="D220" s="243" t="s">
        <v>172</v>
      </c>
      <c r="E220" s="250" t="s">
        <v>1</v>
      </c>
      <c r="F220" s="251" t="s">
        <v>758</v>
      </c>
      <c r="G220" s="249"/>
      <c r="H220" s="252">
        <v>874.67999999999995</v>
      </c>
      <c r="I220" s="253"/>
      <c r="J220" s="249"/>
      <c r="K220" s="249"/>
      <c r="L220" s="254"/>
      <c r="M220" s="255"/>
      <c r="N220" s="256"/>
      <c r="O220" s="256"/>
      <c r="P220" s="256"/>
      <c r="Q220" s="256"/>
      <c r="R220" s="256"/>
      <c r="S220" s="256"/>
      <c r="T220" s="25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8" t="s">
        <v>172</v>
      </c>
      <c r="AU220" s="258" t="s">
        <v>84</v>
      </c>
      <c r="AV220" s="13" t="s">
        <v>84</v>
      </c>
      <c r="AW220" s="13" t="s">
        <v>32</v>
      </c>
      <c r="AX220" s="13" t="s">
        <v>75</v>
      </c>
      <c r="AY220" s="258" t="s">
        <v>158</v>
      </c>
    </row>
    <row r="221" s="14" customFormat="1">
      <c r="A221" s="14"/>
      <c r="B221" s="259"/>
      <c r="C221" s="260"/>
      <c r="D221" s="243" t="s">
        <v>172</v>
      </c>
      <c r="E221" s="261" t="s">
        <v>1</v>
      </c>
      <c r="F221" s="262" t="s">
        <v>186</v>
      </c>
      <c r="G221" s="260"/>
      <c r="H221" s="263">
        <v>874.67999999999995</v>
      </c>
      <c r="I221" s="264"/>
      <c r="J221" s="260"/>
      <c r="K221" s="260"/>
      <c r="L221" s="265"/>
      <c r="M221" s="266"/>
      <c r="N221" s="267"/>
      <c r="O221" s="267"/>
      <c r="P221" s="267"/>
      <c r="Q221" s="267"/>
      <c r="R221" s="267"/>
      <c r="S221" s="267"/>
      <c r="T221" s="26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9" t="s">
        <v>172</v>
      </c>
      <c r="AU221" s="269" t="s">
        <v>84</v>
      </c>
      <c r="AV221" s="14" t="s">
        <v>164</v>
      </c>
      <c r="AW221" s="14" t="s">
        <v>32</v>
      </c>
      <c r="AX221" s="14" t="s">
        <v>82</v>
      </c>
      <c r="AY221" s="269" t="s">
        <v>158</v>
      </c>
    </row>
    <row r="222" s="2" customFormat="1" ht="33" customHeight="1">
      <c r="A222" s="39"/>
      <c r="B222" s="40"/>
      <c r="C222" s="229" t="s">
        <v>272</v>
      </c>
      <c r="D222" s="229" t="s">
        <v>160</v>
      </c>
      <c r="E222" s="230" t="s">
        <v>759</v>
      </c>
      <c r="F222" s="231" t="s">
        <v>760</v>
      </c>
      <c r="G222" s="232" t="s">
        <v>268</v>
      </c>
      <c r="H222" s="233">
        <v>498.44400000000002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40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164</v>
      </c>
      <c r="AT222" s="241" t="s">
        <v>160</v>
      </c>
      <c r="AU222" s="241" t="s">
        <v>84</v>
      </c>
      <c r="AY222" s="18" t="s">
        <v>158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82</v>
      </c>
      <c r="BK222" s="242">
        <f>ROUND(I222*H222,2)</f>
        <v>0</v>
      </c>
      <c r="BL222" s="18" t="s">
        <v>164</v>
      </c>
      <c r="BM222" s="241" t="s">
        <v>365</v>
      </c>
    </row>
    <row r="223" s="2" customFormat="1">
      <c r="A223" s="39"/>
      <c r="B223" s="40"/>
      <c r="C223" s="41"/>
      <c r="D223" s="243" t="s">
        <v>166</v>
      </c>
      <c r="E223" s="41"/>
      <c r="F223" s="244" t="s">
        <v>760</v>
      </c>
      <c r="G223" s="41"/>
      <c r="H223" s="41"/>
      <c r="I223" s="245"/>
      <c r="J223" s="41"/>
      <c r="K223" s="41"/>
      <c r="L223" s="45"/>
      <c r="M223" s="246"/>
      <c r="N223" s="247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166</v>
      </c>
      <c r="AU223" s="18" t="s">
        <v>84</v>
      </c>
    </row>
    <row r="224" s="13" customFormat="1">
      <c r="A224" s="13"/>
      <c r="B224" s="248"/>
      <c r="C224" s="249"/>
      <c r="D224" s="243" t="s">
        <v>172</v>
      </c>
      <c r="E224" s="250" t="s">
        <v>1</v>
      </c>
      <c r="F224" s="251" t="s">
        <v>761</v>
      </c>
      <c r="G224" s="249"/>
      <c r="H224" s="252">
        <v>498.44400000000002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8" t="s">
        <v>172</v>
      </c>
      <c r="AU224" s="258" t="s">
        <v>84</v>
      </c>
      <c r="AV224" s="13" t="s">
        <v>84</v>
      </c>
      <c r="AW224" s="13" t="s">
        <v>32</v>
      </c>
      <c r="AX224" s="13" t="s">
        <v>75</v>
      </c>
      <c r="AY224" s="258" t="s">
        <v>158</v>
      </c>
    </row>
    <row r="225" s="14" customFormat="1">
      <c r="A225" s="14"/>
      <c r="B225" s="259"/>
      <c r="C225" s="260"/>
      <c r="D225" s="243" t="s">
        <v>172</v>
      </c>
      <c r="E225" s="261" t="s">
        <v>1</v>
      </c>
      <c r="F225" s="262" t="s">
        <v>186</v>
      </c>
      <c r="G225" s="260"/>
      <c r="H225" s="263">
        <v>498.44400000000002</v>
      </c>
      <c r="I225" s="264"/>
      <c r="J225" s="260"/>
      <c r="K225" s="260"/>
      <c r="L225" s="265"/>
      <c r="M225" s="266"/>
      <c r="N225" s="267"/>
      <c r="O225" s="267"/>
      <c r="P225" s="267"/>
      <c r="Q225" s="267"/>
      <c r="R225" s="267"/>
      <c r="S225" s="267"/>
      <c r="T225" s="26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9" t="s">
        <v>172</v>
      </c>
      <c r="AU225" s="269" t="s">
        <v>84</v>
      </c>
      <c r="AV225" s="14" t="s">
        <v>164</v>
      </c>
      <c r="AW225" s="14" t="s">
        <v>32</v>
      </c>
      <c r="AX225" s="14" t="s">
        <v>82</v>
      </c>
      <c r="AY225" s="269" t="s">
        <v>158</v>
      </c>
    </row>
    <row r="226" s="2" customFormat="1" ht="24.15" customHeight="1">
      <c r="A226" s="39"/>
      <c r="B226" s="40"/>
      <c r="C226" s="229" t="s">
        <v>280</v>
      </c>
      <c r="D226" s="229" t="s">
        <v>160</v>
      </c>
      <c r="E226" s="230" t="s">
        <v>273</v>
      </c>
      <c r="F226" s="231" t="s">
        <v>274</v>
      </c>
      <c r="G226" s="232" t="s">
        <v>238</v>
      </c>
      <c r="H226" s="233">
        <v>728.88</v>
      </c>
      <c r="I226" s="234"/>
      <c r="J226" s="235">
        <f>ROUND(I226*H226,2)</f>
        <v>0</v>
      </c>
      <c r="K226" s="236"/>
      <c r="L226" s="45"/>
      <c r="M226" s="237" t="s">
        <v>1</v>
      </c>
      <c r="N226" s="238" t="s">
        <v>40</v>
      </c>
      <c r="O226" s="92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164</v>
      </c>
      <c r="AT226" s="241" t="s">
        <v>160</v>
      </c>
      <c r="AU226" s="241" t="s">
        <v>84</v>
      </c>
      <c r="AY226" s="18" t="s">
        <v>158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82</v>
      </c>
      <c r="BK226" s="242">
        <f>ROUND(I226*H226,2)</f>
        <v>0</v>
      </c>
      <c r="BL226" s="18" t="s">
        <v>164</v>
      </c>
      <c r="BM226" s="241" t="s">
        <v>378</v>
      </c>
    </row>
    <row r="227" s="2" customFormat="1">
      <c r="A227" s="39"/>
      <c r="B227" s="40"/>
      <c r="C227" s="41"/>
      <c r="D227" s="243" t="s">
        <v>166</v>
      </c>
      <c r="E227" s="41"/>
      <c r="F227" s="244" t="s">
        <v>274</v>
      </c>
      <c r="G227" s="41"/>
      <c r="H227" s="41"/>
      <c r="I227" s="245"/>
      <c r="J227" s="41"/>
      <c r="K227" s="41"/>
      <c r="L227" s="45"/>
      <c r="M227" s="246"/>
      <c r="N227" s="247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166</v>
      </c>
      <c r="AU227" s="18" t="s">
        <v>84</v>
      </c>
    </row>
    <row r="228" s="13" customFormat="1">
      <c r="A228" s="13"/>
      <c r="B228" s="248"/>
      <c r="C228" s="249"/>
      <c r="D228" s="243" t="s">
        <v>172</v>
      </c>
      <c r="E228" s="250" t="s">
        <v>1</v>
      </c>
      <c r="F228" s="251" t="s">
        <v>762</v>
      </c>
      <c r="G228" s="249"/>
      <c r="H228" s="252">
        <v>728.88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8" t="s">
        <v>172</v>
      </c>
      <c r="AU228" s="258" t="s">
        <v>84</v>
      </c>
      <c r="AV228" s="13" t="s">
        <v>84</v>
      </c>
      <c r="AW228" s="13" t="s">
        <v>32</v>
      </c>
      <c r="AX228" s="13" t="s">
        <v>75</v>
      </c>
      <c r="AY228" s="258" t="s">
        <v>158</v>
      </c>
    </row>
    <row r="229" s="14" customFormat="1">
      <c r="A229" s="14"/>
      <c r="B229" s="259"/>
      <c r="C229" s="260"/>
      <c r="D229" s="243" t="s">
        <v>172</v>
      </c>
      <c r="E229" s="261" t="s">
        <v>1</v>
      </c>
      <c r="F229" s="262" t="s">
        <v>186</v>
      </c>
      <c r="G229" s="260"/>
      <c r="H229" s="263">
        <v>728.88</v>
      </c>
      <c r="I229" s="264"/>
      <c r="J229" s="260"/>
      <c r="K229" s="260"/>
      <c r="L229" s="265"/>
      <c r="M229" s="266"/>
      <c r="N229" s="267"/>
      <c r="O229" s="267"/>
      <c r="P229" s="267"/>
      <c r="Q229" s="267"/>
      <c r="R229" s="267"/>
      <c r="S229" s="267"/>
      <c r="T229" s="26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9" t="s">
        <v>172</v>
      </c>
      <c r="AU229" s="269" t="s">
        <v>84</v>
      </c>
      <c r="AV229" s="14" t="s">
        <v>164</v>
      </c>
      <c r="AW229" s="14" t="s">
        <v>32</v>
      </c>
      <c r="AX229" s="14" t="s">
        <v>82</v>
      </c>
      <c r="AY229" s="269" t="s">
        <v>158</v>
      </c>
    </row>
    <row r="230" s="12" customFormat="1" ht="22.8" customHeight="1">
      <c r="A230" s="12"/>
      <c r="B230" s="213"/>
      <c r="C230" s="214"/>
      <c r="D230" s="215" t="s">
        <v>74</v>
      </c>
      <c r="E230" s="227" t="s">
        <v>84</v>
      </c>
      <c r="F230" s="227" t="s">
        <v>291</v>
      </c>
      <c r="G230" s="214"/>
      <c r="H230" s="214"/>
      <c r="I230" s="217"/>
      <c r="J230" s="228">
        <f>BK230</f>
        <v>0</v>
      </c>
      <c r="K230" s="214"/>
      <c r="L230" s="219"/>
      <c r="M230" s="220"/>
      <c r="N230" s="221"/>
      <c r="O230" s="221"/>
      <c r="P230" s="222">
        <f>SUM(P231:P300)</f>
        <v>0</v>
      </c>
      <c r="Q230" s="221"/>
      <c r="R230" s="222">
        <f>SUM(R231:R300)</f>
        <v>198.52339949</v>
      </c>
      <c r="S230" s="221"/>
      <c r="T230" s="223">
        <f>SUM(T231:T300)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4" t="s">
        <v>82</v>
      </c>
      <c r="AT230" s="225" t="s">
        <v>74</v>
      </c>
      <c r="AU230" s="225" t="s">
        <v>82</v>
      </c>
      <c r="AY230" s="224" t="s">
        <v>158</v>
      </c>
      <c r="BK230" s="226">
        <f>SUM(BK231:BK300)</f>
        <v>0</v>
      </c>
    </row>
    <row r="231" s="2" customFormat="1" ht="24.15" customHeight="1">
      <c r="A231" s="39"/>
      <c r="B231" s="40"/>
      <c r="C231" s="229" t="s">
        <v>7</v>
      </c>
      <c r="D231" s="229" t="s">
        <v>160</v>
      </c>
      <c r="E231" s="230" t="s">
        <v>763</v>
      </c>
      <c r="F231" s="231" t="s">
        <v>764</v>
      </c>
      <c r="G231" s="232" t="s">
        <v>163</v>
      </c>
      <c r="H231" s="233">
        <v>93</v>
      </c>
      <c r="I231" s="234"/>
      <c r="J231" s="235">
        <f>ROUND(I231*H231,2)</f>
        <v>0</v>
      </c>
      <c r="K231" s="236"/>
      <c r="L231" s="45"/>
      <c r="M231" s="237" t="s">
        <v>1</v>
      </c>
      <c r="N231" s="238" t="s">
        <v>40</v>
      </c>
      <c r="O231" s="92"/>
      <c r="P231" s="239">
        <f>O231*H231</f>
        <v>0</v>
      </c>
      <c r="Q231" s="239">
        <v>0</v>
      </c>
      <c r="R231" s="239">
        <f>Q231*H231</f>
        <v>0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164</v>
      </c>
      <c r="AT231" s="241" t="s">
        <v>160</v>
      </c>
      <c r="AU231" s="241" t="s">
        <v>84</v>
      </c>
      <c r="AY231" s="18" t="s">
        <v>158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82</v>
      </c>
      <c r="BK231" s="242">
        <f>ROUND(I231*H231,2)</f>
        <v>0</v>
      </c>
      <c r="BL231" s="18" t="s">
        <v>164</v>
      </c>
      <c r="BM231" s="241" t="s">
        <v>399</v>
      </c>
    </row>
    <row r="232" s="2" customFormat="1">
      <c r="A232" s="39"/>
      <c r="B232" s="40"/>
      <c r="C232" s="41"/>
      <c r="D232" s="243" t="s">
        <v>166</v>
      </c>
      <c r="E232" s="41"/>
      <c r="F232" s="244" t="s">
        <v>764</v>
      </c>
      <c r="G232" s="41"/>
      <c r="H232" s="41"/>
      <c r="I232" s="245"/>
      <c r="J232" s="41"/>
      <c r="K232" s="41"/>
      <c r="L232" s="45"/>
      <c r="M232" s="246"/>
      <c r="N232" s="247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166</v>
      </c>
      <c r="AU232" s="18" t="s">
        <v>84</v>
      </c>
    </row>
    <row r="233" s="15" customFormat="1">
      <c r="A233" s="15"/>
      <c r="B233" s="281"/>
      <c r="C233" s="282"/>
      <c r="D233" s="243" t="s">
        <v>172</v>
      </c>
      <c r="E233" s="283" t="s">
        <v>1</v>
      </c>
      <c r="F233" s="284" t="s">
        <v>723</v>
      </c>
      <c r="G233" s="282"/>
      <c r="H233" s="283" t="s">
        <v>1</v>
      </c>
      <c r="I233" s="285"/>
      <c r="J233" s="282"/>
      <c r="K233" s="282"/>
      <c r="L233" s="286"/>
      <c r="M233" s="287"/>
      <c r="N233" s="288"/>
      <c r="O233" s="288"/>
      <c r="P233" s="288"/>
      <c r="Q233" s="288"/>
      <c r="R233" s="288"/>
      <c r="S233" s="288"/>
      <c r="T233" s="289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90" t="s">
        <v>172</v>
      </c>
      <c r="AU233" s="290" t="s">
        <v>84</v>
      </c>
      <c r="AV233" s="15" t="s">
        <v>82</v>
      </c>
      <c r="AW233" s="15" t="s">
        <v>32</v>
      </c>
      <c r="AX233" s="15" t="s">
        <v>75</v>
      </c>
      <c r="AY233" s="290" t="s">
        <v>158</v>
      </c>
    </row>
    <row r="234" s="13" customFormat="1">
      <c r="A234" s="13"/>
      <c r="B234" s="248"/>
      <c r="C234" s="249"/>
      <c r="D234" s="243" t="s">
        <v>172</v>
      </c>
      <c r="E234" s="250" t="s">
        <v>1</v>
      </c>
      <c r="F234" s="251" t="s">
        <v>765</v>
      </c>
      <c r="G234" s="249"/>
      <c r="H234" s="252">
        <v>93</v>
      </c>
      <c r="I234" s="253"/>
      <c r="J234" s="249"/>
      <c r="K234" s="249"/>
      <c r="L234" s="254"/>
      <c r="M234" s="255"/>
      <c r="N234" s="256"/>
      <c r="O234" s="256"/>
      <c r="P234" s="256"/>
      <c r="Q234" s="256"/>
      <c r="R234" s="256"/>
      <c r="S234" s="256"/>
      <c r="T234" s="25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8" t="s">
        <v>172</v>
      </c>
      <c r="AU234" s="258" t="s">
        <v>84</v>
      </c>
      <c r="AV234" s="13" t="s">
        <v>84</v>
      </c>
      <c r="AW234" s="13" t="s">
        <v>32</v>
      </c>
      <c r="AX234" s="13" t="s">
        <v>75</v>
      </c>
      <c r="AY234" s="258" t="s">
        <v>158</v>
      </c>
    </row>
    <row r="235" s="14" customFormat="1">
      <c r="A235" s="14"/>
      <c r="B235" s="259"/>
      <c r="C235" s="260"/>
      <c r="D235" s="243" t="s">
        <v>172</v>
      </c>
      <c r="E235" s="261" t="s">
        <v>1</v>
      </c>
      <c r="F235" s="262" t="s">
        <v>186</v>
      </c>
      <c r="G235" s="260"/>
      <c r="H235" s="263">
        <v>93</v>
      </c>
      <c r="I235" s="264"/>
      <c r="J235" s="260"/>
      <c r="K235" s="260"/>
      <c r="L235" s="265"/>
      <c r="M235" s="266"/>
      <c r="N235" s="267"/>
      <c r="O235" s="267"/>
      <c r="P235" s="267"/>
      <c r="Q235" s="267"/>
      <c r="R235" s="267"/>
      <c r="S235" s="267"/>
      <c r="T235" s="26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9" t="s">
        <v>172</v>
      </c>
      <c r="AU235" s="269" t="s">
        <v>84</v>
      </c>
      <c r="AV235" s="14" t="s">
        <v>164</v>
      </c>
      <c r="AW235" s="14" t="s">
        <v>32</v>
      </c>
      <c r="AX235" s="14" t="s">
        <v>82</v>
      </c>
      <c r="AY235" s="269" t="s">
        <v>158</v>
      </c>
    </row>
    <row r="236" s="2" customFormat="1" ht="16.5" customHeight="1">
      <c r="A236" s="39"/>
      <c r="B236" s="40"/>
      <c r="C236" s="270" t="s">
        <v>662</v>
      </c>
      <c r="D236" s="270" t="s">
        <v>265</v>
      </c>
      <c r="E236" s="271" t="s">
        <v>766</v>
      </c>
      <c r="F236" s="272" t="s">
        <v>767</v>
      </c>
      <c r="G236" s="273" t="s">
        <v>238</v>
      </c>
      <c r="H236" s="274">
        <v>10.695</v>
      </c>
      <c r="I236" s="275"/>
      <c r="J236" s="276">
        <f>ROUND(I236*H236,2)</f>
        <v>0</v>
      </c>
      <c r="K236" s="277"/>
      <c r="L236" s="278"/>
      <c r="M236" s="279" t="s">
        <v>1</v>
      </c>
      <c r="N236" s="280" t="s">
        <v>40</v>
      </c>
      <c r="O236" s="92"/>
      <c r="P236" s="239">
        <f>O236*H236</f>
        <v>0</v>
      </c>
      <c r="Q236" s="239">
        <v>2.4289999999999998</v>
      </c>
      <c r="R236" s="239">
        <f>Q236*H236</f>
        <v>25.978154999999997</v>
      </c>
      <c r="S236" s="239">
        <v>0</v>
      </c>
      <c r="T236" s="24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1" t="s">
        <v>203</v>
      </c>
      <c r="AT236" s="241" t="s">
        <v>265</v>
      </c>
      <c r="AU236" s="241" t="s">
        <v>84</v>
      </c>
      <c r="AY236" s="18" t="s">
        <v>158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8" t="s">
        <v>82</v>
      </c>
      <c r="BK236" s="242">
        <f>ROUND(I236*H236,2)</f>
        <v>0</v>
      </c>
      <c r="BL236" s="18" t="s">
        <v>164</v>
      </c>
      <c r="BM236" s="241" t="s">
        <v>413</v>
      </c>
    </row>
    <row r="237" s="2" customFormat="1">
      <c r="A237" s="39"/>
      <c r="B237" s="40"/>
      <c r="C237" s="41"/>
      <c r="D237" s="243" t="s">
        <v>166</v>
      </c>
      <c r="E237" s="41"/>
      <c r="F237" s="244" t="s">
        <v>767</v>
      </c>
      <c r="G237" s="41"/>
      <c r="H237" s="41"/>
      <c r="I237" s="245"/>
      <c r="J237" s="41"/>
      <c r="K237" s="41"/>
      <c r="L237" s="45"/>
      <c r="M237" s="246"/>
      <c r="N237" s="247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166</v>
      </c>
      <c r="AU237" s="18" t="s">
        <v>84</v>
      </c>
    </row>
    <row r="238" s="13" customFormat="1">
      <c r="A238" s="13"/>
      <c r="B238" s="248"/>
      <c r="C238" s="249"/>
      <c r="D238" s="243" t="s">
        <v>172</v>
      </c>
      <c r="E238" s="250" t="s">
        <v>1</v>
      </c>
      <c r="F238" s="251" t="s">
        <v>768</v>
      </c>
      <c r="G238" s="249"/>
      <c r="H238" s="252">
        <v>10.695</v>
      </c>
      <c r="I238" s="253"/>
      <c r="J238" s="249"/>
      <c r="K238" s="249"/>
      <c r="L238" s="254"/>
      <c r="M238" s="255"/>
      <c r="N238" s="256"/>
      <c r="O238" s="256"/>
      <c r="P238" s="256"/>
      <c r="Q238" s="256"/>
      <c r="R238" s="256"/>
      <c r="S238" s="256"/>
      <c r="T238" s="25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8" t="s">
        <v>172</v>
      </c>
      <c r="AU238" s="258" t="s">
        <v>84</v>
      </c>
      <c r="AV238" s="13" t="s">
        <v>84</v>
      </c>
      <c r="AW238" s="13" t="s">
        <v>32</v>
      </c>
      <c r="AX238" s="13" t="s">
        <v>75</v>
      </c>
      <c r="AY238" s="258" t="s">
        <v>158</v>
      </c>
    </row>
    <row r="239" s="14" customFormat="1">
      <c r="A239" s="14"/>
      <c r="B239" s="259"/>
      <c r="C239" s="260"/>
      <c r="D239" s="243" t="s">
        <v>172</v>
      </c>
      <c r="E239" s="261" t="s">
        <v>1</v>
      </c>
      <c r="F239" s="262" t="s">
        <v>186</v>
      </c>
      <c r="G239" s="260"/>
      <c r="H239" s="263">
        <v>10.695</v>
      </c>
      <c r="I239" s="264"/>
      <c r="J239" s="260"/>
      <c r="K239" s="260"/>
      <c r="L239" s="265"/>
      <c r="M239" s="266"/>
      <c r="N239" s="267"/>
      <c r="O239" s="267"/>
      <c r="P239" s="267"/>
      <c r="Q239" s="267"/>
      <c r="R239" s="267"/>
      <c r="S239" s="267"/>
      <c r="T239" s="26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9" t="s">
        <v>172</v>
      </c>
      <c r="AU239" s="269" t="s">
        <v>84</v>
      </c>
      <c r="AV239" s="14" t="s">
        <v>164</v>
      </c>
      <c r="AW239" s="14" t="s">
        <v>32</v>
      </c>
      <c r="AX239" s="14" t="s">
        <v>82</v>
      </c>
      <c r="AY239" s="269" t="s">
        <v>158</v>
      </c>
    </row>
    <row r="240" s="2" customFormat="1" ht="33" customHeight="1">
      <c r="A240" s="39"/>
      <c r="B240" s="40"/>
      <c r="C240" s="229" t="s">
        <v>285</v>
      </c>
      <c r="D240" s="229" t="s">
        <v>160</v>
      </c>
      <c r="E240" s="230" t="s">
        <v>769</v>
      </c>
      <c r="F240" s="231" t="s">
        <v>770</v>
      </c>
      <c r="G240" s="232" t="s">
        <v>163</v>
      </c>
      <c r="H240" s="233">
        <v>93</v>
      </c>
      <c r="I240" s="234"/>
      <c r="J240" s="235">
        <f>ROUND(I240*H240,2)</f>
        <v>0</v>
      </c>
      <c r="K240" s="236"/>
      <c r="L240" s="45"/>
      <c r="M240" s="237" t="s">
        <v>1</v>
      </c>
      <c r="N240" s="238" t="s">
        <v>40</v>
      </c>
      <c r="O240" s="92"/>
      <c r="P240" s="239">
        <f>O240*H240</f>
        <v>0</v>
      </c>
      <c r="Q240" s="239">
        <v>0.0053400000000000001</v>
      </c>
      <c r="R240" s="239">
        <f>Q240*H240</f>
        <v>0.49662000000000001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164</v>
      </c>
      <c r="AT240" s="241" t="s">
        <v>160</v>
      </c>
      <c r="AU240" s="241" t="s">
        <v>84</v>
      </c>
      <c r="AY240" s="18" t="s">
        <v>158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82</v>
      </c>
      <c r="BK240" s="242">
        <f>ROUND(I240*H240,2)</f>
        <v>0</v>
      </c>
      <c r="BL240" s="18" t="s">
        <v>164</v>
      </c>
      <c r="BM240" s="241" t="s">
        <v>423</v>
      </c>
    </row>
    <row r="241" s="2" customFormat="1">
      <c r="A241" s="39"/>
      <c r="B241" s="40"/>
      <c r="C241" s="41"/>
      <c r="D241" s="243" t="s">
        <v>166</v>
      </c>
      <c r="E241" s="41"/>
      <c r="F241" s="244" t="s">
        <v>770</v>
      </c>
      <c r="G241" s="41"/>
      <c r="H241" s="41"/>
      <c r="I241" s="245"/>
      <c r="J241" s="41"/>
      <c r="K241" s="41"/>
      <c r="L241" s="45"/>
      <c r="M241" s="246"/>
      <c r="N241" s="247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166</v>
      </c>
      <c r="AU241" s="18" t="s">
        <v>84</v>
      </c>
    </row>
    <row r="242" s="15" customFormat="1">
      <c r="A242" s="15"/>
      <c r="B242" s="281"/>
      <c r="C242" s="282"/>
      <c r="D242" s="243" t="s">
        <v>172</v>
      </c>
      <c r="E242" s="283" t="s">
        <v>1</v>
      </c>
      <c r="F242" s="284" t="s">
        <v>723</v>
      </c>
      <c r="G242" s="282"/>
      <c r="H242" s="283" t="s">
        <v>1</v>
      </c>
      <c r="I242" s="285"/>
      <c r="J242" s="282"/>
      <c r="K242" s="282"/>
      <c r="L242" s="286"/>
      <c r="M242" s="287"/>
      <c r="N242" s="288"/>
      <c r="O242" s="288"/>
      <c r="P242" s="288"/>
      <c r="Q242" s="288"/>
      <c r="R242" s="288"/>
      <c r="S242" s="288"/>
      <c r="T242" s="28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90" t="s">
        <v>172</v>
      </c>
      <c r="AU242" s="290" t="s">
        <v>84</v>
      </c>
      <c r="AV242" s="15" t="s">
        <v>82</v>
      </c>
      <c r="AW242" s="15" t="s">
        <v>32</v>
      </c>
      <c r="AX242" s="15" t="s">
        <v>75</v>
      </c>
      <c r="AY242" s="290" t="s">
        <v>158</v>
      </c>
    </row>
    <row r="243" s="13" customFormat="1">
      <c r="A243" s="13"/>
      <c r="B243" s="248"/>
      <c r="C243" s="249"/>
      <c r="D243" s="243" t="s">
        <v>172</v>
      </c>
      <c r="E243" s="250" t="s">
        <v>1</v>
      </c>
      <c r="F243" s="251" t="s">
        <v>765</v>
      </c>
      <c r="G243" s="249"/>
      <c r="H243" s="252">
        <v>93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8" t="s">
        <v>172</v>
      </c>
      <c r="AU243" s="258" t="s">
        <v>84</v>
      </c>
      <c r="AV243" s="13" t="s">
        <v>84</v>
      </c>
      <c r="AW243" s="13" t="s">
        <v>32</v>
      </c>
      <c r="AX243" s="13" t="s">
        <v>75</v>
      </c>
      <c r="AY243" s="258" t="s">
        <v>158</v>
      </c>
    </row>
    <row r="244" s="14" customFormat="1">
      <c r="A244" s="14"/>
      <c r="B244" s="259"/>
      <c r="C244" s="260"/>
      <c r="D244" s="243" t="s">
        <v>172</v>
      </c>
      <c r="E244" s="261" t="s">
        <v>1</v>
      </c>
      <c r="F244" s="262" t="s">
        <v>186</v>
      </c>
      <c r="G244" s="260"/>
      <c r="H244" s="263">
        <v>93</v>
      </c>
      <c r="I244" s="264"/>
      <c r="J244" s="260"/>
      <c r="K244" s="260"/>
      <c r="L244" s="265"/>
      <c r="M244" s="266"/>
      <c r="N244" s="267"/>
      <c r="O244" s="267"/>
      <c r="P244" s="267"/>
      <c r="Q244" s="267"/>
      <c r="R244" s="267"/>
      <c r="S244" s="267"/>
      <c r="T244" s="26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9" t="s">
        <v>172</v>
      </c>
      <c r="AU244" s="269" t="s">
        <v>84</v>
      </c>
      <c r="AV244" s="14" t="s">
        <v>164</v>
      </c>
      <c r="AW244" s="14" t="s">
        <v>32</v>
      </c>
      <c r="AX244" s="14" t="s">
        <v>82</v>
      </c>
      <c r="AY244" s="269" t="s">
        <v>158</v>
      </c>
    </row>
    <row r="245" s="2" customFormat="1" ht="24.15" customHeight="1">
      <c r="A245" s="39"/>
      <c r="B245" s="40"/>
      <c r="C245" s="229" t="s">
        <v>292</v>
      </c>
      <c r="D245" s="229" t="s">
        <v>160</v>
      </c>
      <c r="E245" s="230" t="s">
        <v>771</v>
      </c>
      <c r="F245" s="231" t="s">
        <v>772</v>
      </c>
      <c r="G245" s="232" t="s">
        <v>212</v>
      </c>
      <c r="H245" s="233">
        <v>60</v>
      </c>
      <c r="I245" s="234"/>
      <c r="J245" s="235">
        <f>ROUND(I245*H245,2)</f>
        <v>0</v>
      </c>
      <c r="K245" s="236"/>
      <c r="L245" s="45"/>
      <c r="M245" s="237" t="s">
        <v>1</v>
      </c>
      <c r="N245" s="238" t="s">
        <v>40</v>
      </c>
      <c r="O245" s="92"/>
      <c r="P245" s="239">
        <f>O245*H245</f>
        <v>0</v>
      </c>
      <c r="Q245" s="239">
        <v>0.00092000000000000003</v>
      </c>
      <c r="R245" s="239">
        <f>Q245*H245</f>
        <v>0.055199999999999999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164</v>
      </c>
      <c r="AT245" s="241" t="s">
        <v>160</v>
      </c>
      <c r="AU245" s="241" t="s">
        <v>84</v>
      </c>
      <c r="AY245" s="18" t="s">
        <v>158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82</v>
      </c>
      <c r="BK245" s="242">
        <f>ROUND(I245*H245,2)</f>
        <v>0</v>
      </c>
      <c r="BL245" s="18" t="s">
        <v>164</v>
      </c>
      <c r="BM245" s="241" t="s">
        <v>434</v>
      </c>
    </row>
    <row r="246" s="2" customFormat="1">
      <c r="A246" s="39"/>
      <c r="B246" s="40"/>
      <c r="C246" s="41"/>
      <c r="D246" s="243" t="s">
        <v>166</v>
      </c>
      <c r="E246" s="41"/>
      <c r="F246" s="244" t="s">
        <v>772</v>
      </c>
      <c r="G246" s="41"/>
      <c r="H246" s="41"/>
      <c r="I246" s="245"/>
      <c r="J246" s="41"/>
      <c r="K246" s="41"/>
      <c r="L246" s="45"/>
      <c r="M246" s="246"/>
      <c r="N246" s="247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166</v>
      </c>
      <c r="AU246" s="18" t="s">
        <v>84</v>
      </c>
    </row>
    <row r="247" s="15" customFormat="1">
      <c r="A247" s="15"/>
      <c r="B247" s="281"/>
      <c r="C247" s="282"/>
      <c r="D247" s="243" t="s">
        <v>172</v>
      </c>
      <c r="E247" s="283" t="s">
        <v>1</v>
      </c>
      <c r="F247" s="284" t="s">
        <v>723</v>
      </c>
      <c r="G247" s="282"/>
      <c r="H247" s="283" t="s">
        <v>1</v>
      </c>
      <c r="I247" s="285"/>
      <c r="J247" s="282"/>
      <c r="K247" s="282"/>
      <c r="L247" s="286"/>
      <c r="M247" s="287"/>
      <c r="N247" s="288"/>
      <c r="O247" s="288"/>
      <c r="P247" s="288"/>
      <c r="Q247" s="288"/>
      <c r="R247" s="288"/>
      <c r="S247" s="288"/>
      <c r="T247" s="289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90" t="s">
        <v>172</v>
      </c>
      <c r="AU247" s="290" t="s">
        <v>84</v>
      </c>
      <c r="AV247" s="15" t="s">
        <v>82</v>
      </c>
      <c r="AW247" s="15" t="s">
        <v>32</v>
      </c>
      <c r="AX247" s="15" t="s">
        <v>75</v>
      </c>
      <c r="AY247" s="290" t="s">
        <v>158</v>
      </c>
    </row>
    <row r="248" s="13" customFormat="1">
      <c r="A248" s="13"/>
      <c r="B248" s="248"/>
      <c r="C248" s="249"/>
      <c r="D248" s="243" t="s">
        <v>172</v>
      </c>
      <c r="E248" s="250" t="s">
        <v>1</v>
      </c>
      <c r="F248" s="251" t="s">
        <v>773</v>
      </c>
      <c r="G248" s="249"/>
      <c r="H248" s="252">
        <v>60</v>
      </c>
      <c r="I248" s="253"/>
      <c r="J248" s="249"/>
      <c r="K248" s="249"/>
      <c r="L248" s="254"/>
      <c r="M248" s="255"/>
      <c r="N248" s="256"/>
      <c r="O248" s="256"/>
      <c r="P248" s="256"/>
      <c r="Q248" s="256"/>
      <c r="R248" s="256"/>
      <c r="S248" s="256"/>
      <c r="T248" s="25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8" t="s">
        <v>172</v>
      </c>
      <c r="AU248" s="258" t="s">
        <v>84</v>
      </c>
      <c r="AV248" s="13" t="s">
        <v>84</v>
      </c>
      <c r="AW248" s="13" t="s">
        <v>32</v>
      </c>
      <c r="AX248" s="13" t="s">
        <v>75</v>
      </c>
      <c r="AY248" s="258" t="s">
        <v>158</v>
      </c>
    </row>
    <row r="249" s="14" customFormat="1">
      <c r="A249" s="14"/>
      <c r="B249" s="259"/>
      <c r="C249" s="260"/>
      <c r="D249" s="243" t="s">
        <v>172</v>
      </c>
      <c r="E249" s="261" t="s">
        <v>1</v>
      </c>
      <c r="F249" s="262" t="s">
        <v>186</v>
      </c>
      <c r="G249" s="260"/>
      <c r="H249" s="263">
        <v>60</v>
      </c>
      <c r="I249" s="264"/>
      <c r="J249" s="260"/>
      <c r="K249" s="260"/>
      <c r="L249" s="265"/>
      <c r="M249" s="266"/>
      <c r="N249" s="267"/>
      <c r="O249" s="267"/>
      <c r="P249" s="267"/>
      <c r="Q249" s="267"/>
      <c r="R249" s="267"/>
      <c r="S249" s="267"/>
      <c r="T249" s="26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9" t="s">
        <v>172</v>
      </c>
      <c r="AU249" s="269" t="s">
        <v>84</v>
      </c>
      <c r="AV249" s="14" t="s">
        <v>164</v>
      </c>
      <c r="AW249" s="14" t="s">
        <v>32</v>
      </c>
      <c r="AX249" s="14" t="s">
        <v>82</v>
      </c>
      <c r="AY249" s="269" t="s">
        <v>158</v>
      </c>
    </row>
    <row r="250" s="2" customFormat="1" ht="24.15" customHeight="1">
      <c r="A250" s="39"/>
      <c r="B250" s="40"/>
      <c r="C250" s="229" t="s">
        <v>298</v>
      </c>
      <c r="D250" s="229" t="s">
        <v>160</v>
      </c>
      <c r="E250" s="230" t="s">
        <v>774</v>
      </c>
      <c r="F250" s="231" t="s">
        <v>775</v>
      </c>
      <c r="G250" s="232" t="s">
        <v>238</v>
      </c>
      <c r="H250" s="233">
        <v>5.4530000000000003</v>
      </c>
      <c r="I250" s="234"/>
      <c r="J250" s="235">
        <f>ROUND(I250*H250,2)</f>
        <v>0</v>
      </c>
      <c r="K250" s="236"/>
      <c r="L250" s="45"/>
      <c r="M250" s="237" t="s">
        <v>1</v>
      </c>
      <c r="N250" s="238" t="s">
        <v>40</v>
      </c>
      <c r="O250" s="92"/>
      <c r="P250" s="239">
        <f>O250*H250</f>
        <v>0</v>
      </c>
      <c r="Q250" s="239">
        <v>2.3010199999999998</v>
      </c>
      <c r="R250" s="239">
        <f>Q250*H250</f>
        <v>12.547462059999999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164</v>
      </c>
      <c r="AT250" s="241" t="s">
        <v>160</v>
      </c>
      <c r="AU250" s="241" t="s">
        <v>84</v>
      </c>
      <c r="AY250" s="18" t="s">
        <v>158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82</v>
      </c>
      <c r="BK250" s="242">
        <f>ROUND(I250*H250,2)</f>
        <v>0</v>
      </c>
      <c r="BL250" s="18" t="s">
        <v>164</v>
      </c>
      <c r="BM250" s="241" t="s">
        <v>448</v>
      </c>
    </row>
    <row r="251" s="2" customFormat="1">
      <c r="A251" s="39"/>
      <c r="B251" s="40"/>
      <c r="C251" s="41"/>
      <c r="D251" s="243" t="s">
        <v>166</v>
      </c>
      <c r="E251" s="41"/>
      <c r="F251" s="244" t="s">
        <v>775</v>
      </c>
      <c r="G251" s="41"/>
      <c r="H251" s="41"/>
      <c r="I251" s="245"/>
      <c r="J251" s="41"/>
      <c r="K251" s="41"/>
      <c r="L251" s="45"/>
      <c r="M251" s="246"/>
      <c r="N251" s="247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166</v>
      </c>
      <c r="AU251" s="18" t="s">
        <v>84</v>
      </c>
    </row>
    <row r="252" s="15" customFormat="1">
      <c r="A252" s="15"/>
      <c r="B252" s="281"/>
      <c r="C252" s="282"/>
      <c r="D252" s="243" t="s">
        <v>172</v>
      </c>
      <c r="E252" s="283" t="s">
        <v>1</v>
      </c>
      <c r="F252" s="284" t="s">
        <v>723</v>
      </c>
      <c r="G252" s="282"/>
      <c r="H252" s="283" t="s">
        <v>1</v>
      </c>
      <c r="I252" s="285"/>
      <c r="J252" s="282"/>
      <c r="K252" s="282"/>
      <c r="L252" s="286"/>
      <c r="M252" s="287"/>
      <c r="N252" s="288"/>
      <c r="O252" s="288"/>
      <c r="P252" s="288"/>
      <c r="Q252" s="288"/>
      <c r="R252" s="288"/>
      <c r="S252" s="288"/>
      <c r="T252" s="289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90" t="s">
        <v>172</v>
      </c>
      <c r="AU252" s="290" t="s">
        <v>84</v>
      </c>
      <c r="AV252" s="15" t="s">
        <v>82</v>
      </c>
      <c r="AW252" s="15" t="s">
        <v>32</v>
      </c>
      <c r="AX252" s="15" t="s">
        <v>75</v>
      </c>
      <c r="AY252" s="290" t="s">
        <v>158</v>
      </c>
    </row>
    <row r="253" s="13" customFormat="1">
      <c r="A253" s="13"/>
      <c r="B253" s="248"/>
      <c r="C253" s="249"/>
      <c r="D253" s="243" t="s">
        <v>172</v>
      </c>
      <c r="E253" s="250" t="s">
        <v>1</v>
      </c>
      <c r="F253" s="251" t="s">
        <v>776</v>
      </c>
      <c r="G253" s="249"/>
      <c r="H253" s="252">
        <v>5.4530000000000003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8" t="s">
        <v>172</v>
      </c>
      <c r="AU253" s="258" t="s">
        <v>84</v>
      </c>
      <c r="AV253" s="13" t="s">
        <v>84</v>
      </c>
      <c r="AW253" s="13" t="s">
        <v>32</v>
      </c>
      <c r="AX253" s="13" t="s">
        <v>75</v>
      </c>
      <c r="AY253" s="258" t="s">
        <v>158</v>
      </c>
    </row>
    <row r="254" s="14" customFormat="1">
      <c r="A254" s="14"/>
      <c r="B254" s="259"/>
      <c r="C254" s="260"/>
      <c r="D254" s="243" t="s">
        <v>172</v>
      </c>
      <c r="E254" s="261" t="s">
        <v>1</v>
      </c>
      <c r="F254" s="262" t="s">
        <v>186</v>
      </c>
      <c r="G254" s="260"/>
      <c r="H254" s="263">
        <v>5.4530000000000003</v>
      </c>
      <c r="I254" s="264"/>
      <c r="J254" s="260"/>
      <c r="K254" s="260"/>
      <c r="L254" s="265"/>
      <c r="M254" s="266"/>
      <c r="N254" s="267"/>
      <c r="O254" s="267"/>
      <c r="P254" s="267"/>
      <c r="Q254" s="267"/>
      <c r="R254" s="267"/>
      <c r="S254" s="267"/>
      <c r="T254" s="26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9" t="s">
        <v>172</v>
      </c>
      <c r="AU254" s="269" t="s">
        <v>84</v>
      </c>
      <c r="AV254" s="14" t="s">
        <v>164</v>
      </c>
      <c r="AW254" s="14" t="s">
        <v>32</v>
      </c>
      <c r="AX254" s="14" t="s">
        <v>82</v>
      </c>
      <c r="AY254" s="269" t="s">
        <v>158</v>
      </c>
    </row>
    <row r="255" s="2" customFormat="1" ht="24.15" customHeight="1">
      <c r="A255" s="39"/>
      <c r="B255" s="40"/>
      <c r="C255" s="229" t="s">
        <v>303</v>
      </c>
      <c r="D255" s="229" t="s">
        <v>160</v>
      </c>
      <c r="E255" s="230" t="s">
        <v>777</v>
      </c>
      <c r="F255" s="231" t="s">
        <v>778</v>
      </c>
      <c r="G255" s="232" t="s">
        <v>238</v>
      </c>
      <c r="H255" s="233">
        <v>20.381</v>
      </c>
      <c r="I255" s="234"/>
      <c r="J255" s="235">
        <f>ROUND(I255*H255,2)</f>
        <v>0</v>
      </c>
      <c r="K255" s="236"/>
      <c r="L255" s="45"/>
      <c r="M255" s="237" t="s">
        <v>1</v>
      </c>
      <c r="N255" s="238" t="s">
        <v>40</v>
      </c>
      <c r="O255" s="92"/>
      <c r="P255" s="239">
        <f>O255*H255</f>
        <v>0</v>
      </c>
      <c r="Q255" s="239">
        <v>2.5018699999999998</v>
      </c>
      <c r="R255" s="239">
        <f>Q255*H255</f>
        <v>50.990612469999995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164</v>
      </c>
      <c r="AT255" s="241" t="s">
        <v>160</v>
      </c>
      <c r="AU255" s="241" t="s">
        <v>84</v>
      </c>
      <c r="AY255" s="18" t="s">
        <v>158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82</v>
      </c>
      <c r="BK255" s="242">
        <f>ROUND(I255*H255,2)</f>
        <v>0</v>
      </c>
      <c r="BL255" s="18" t="s">
        <v>164</v>
      </c>
      <c r="BM255" s="241" t="s">
        <v>461</v>
      </c>
    </row>
    <row r="256" s="2" customFormat="1">
      <c r="A256" s="39"/>
      <c r="B256" s="40"/>
      <c r="C256" s="41"/>
      <c r="D256" s="243" t="s">
        <v>166</v>
      </c>
      <c r="E256" s="41"/>
      <c r="F256" s="244" t="s">
        <v>778</v>
      </c>
      <c r="G256" s="41"/>
      <c r="H256" s="41"/>
      <c r="I256" s="245"/>
      <c r="J256" s="41"/>
      <c r="K256" s="41"/>
      <c r="L256" s="45"/>
      <c r="M256" s="246"/>
      <c r="N256" s="247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166</v>
      </c>
      <c r="AU256" s="18" t="s">
        <v>84</v>
      </c>
    </row>
    <row r="257" s="15" customFormat="1">
      <c r="A257" s="15"/>
      <c r="B257" s="281"/>
      <c r="C257" s="282"/>
      <c r="D257" s="243" t="s">
        <v>172</v>
      </c>
      <c r="E257" s="283" t="s">
        <v>1</v>
      </c>
      <c r="F257" s="284" t="s">
        <v>779</v>
      </c>
      <c r="G257" s="282"/>
      <c r="H257" s="283" t="s">
        <v>1</v>
      </c>
      <c r="I257" s="285"/>
      <c r="J257" s="282"/>
      <c r="K257" s="282"/>
      <c r="L257" s="286"/>
      <c r="M257" s="287"/>
      <c r="N257" s="288"/>
      <c r="O257" s="288"/>
      <c r="P257" s="288"/>
      <c r="Q257" s="288"/>
      <c r="R257" s="288"/>
      <c r="S257" s="288"/>
      <c r="T257" s="289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90" t="s">
        <v>172</v>
      </c>
      <c r="AU257" s="290" t="s">
        <v>84</v>
      </c>
      <c r="AV257" s="15" t="s">
        <v>82</v>
      </c>
      <c r="AW257" s="15" t="s">
        <v>32</v>
      </c>
      <c r="AX257" s="15" t="s">
        <v>75</v>
      </c>
      <c r="AY257" s="290" t="s">
        <v>158</v>
      </c>
    </row>
    <row r="258" s="13" customFormat="1">
      <c r="A258" s="13"/>
      <c r="B258" s="248"/>
      <c r="C258" s="249"/>
      <c r="D258" s="243" t="s">
        <v>172</v>
      </c>
      <c r="E258" s="250" t="s">
        <v>1</v>
      </c>
      <c r="F258" s="251" t="s">
        <v>780</v>
      </c>
      <c r="G258" s="249"/>
      <c r="H258" s="252">
        <v>20.381</v>
      </c>
      <c r="I258" s="253"/>
      <c r="J258" s="249"/>
      <c r="K258" s="249"/>
      <c r="L258" s="254"/>
      <c r="M258" s="255"/>
      <c r="N258" s="256"/>
      <c r="O258" s="256"/>
      <c r="P258" s="256"/>
      <c r="Q258" s="256"/>
      <c r="R258" s="256"/>
      <c r="S258" s="256"/>
      <c r="T258" s="25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8" t="s">
        <v>172</v>
      </c>
      <c r="AU258" s="258" t="s">
        <v>84</v>
      </c>
      <c r="AV258" s="13" t="s">
        <v>84</v>
      </c>
      <c r="AW258" s="13" t="s">
        <v>32</v>
      </c>
      <c r="AX258" s="13" t="s">
        <v>75</v>
      </c>
      <c r="AY258" s="258" t="s">
        <v>158</v>
      </c>
    </row>
    <row r="259" s="14" customFormat="1">
      <c r="A259" s="14"/>
      <c r="B259" s="259"/>
      <c r="C259" s="260"/>
      <c r="D259" s="243" t="s">
        <v>172</v>
      </c>
      <c r="E259" s="261" t="s">
        <v>1</v>
      </c>
      <c r="F259" s="262" t="s">
        <v>186</v>
      </c>
      <c r="G259" s="260"/>
      <c r="H259" s="263">
        <v>20.381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9" t="s">
        <v>172</v>
      </c>
      <c r="AU259" s="269" t="s">
        <v>84</v>
      </c>
      <c r="AV259" s="14" t="s">
        <v>164</v>
      </c>
      <c r="AW259" s="14" t="s">
        <v>32</v>
      </c>
      <c r="AX259" s="14" t="s">
        <v>82</v>
      </c>
      <c r="AY259" s="269" t="s">
        <v>158</v>
      </c>
    </row>
    <row r="260" s="2" customFormat="1" ht="24.15" customHeight="1">
      <c r="A260" s="39"/>
      <c r="B260" s="40"/>
      <c r="C260" s="229" t="s">
        <v>310</v>
      </c>
      <c r="D260" s="229" t="s">
        <v>160</v>
      </c>
      <c r="E260" s="230" t="s">
        <v>781</v>
      </c>
      <c r="F260" s="231" t="s">
        <v>782</v>
      </c>
      <c r="G260" s="232" t="s">
        <v>268</v>
      </c>
      <c r="H260" s="233">
        <v>1.0820000000000001</v>
      </c>
      <c r="I260" s="234"/>
      <c r="J260" s="235">
        <f>ROUND(I260*H260,2)</f>
        <v>0</v>
      </c>
      <c r="K260" s="236"/>
      <c r="L260" s="45"/>
      <c r="M260" s="237" t="s">
        <v>1</v>
      </c>
      <c r="N260" s="238" t="s">
        <v>40</v>
      </c>
      <c r="O260" s="92"/>
      <c r="P260" s="239">
        <f>O260*H260</f>
        <v>0</v>
      </c>
      <c r="Q260" s="239">
        <v>1.0606199999999999</v>
      </c>
      <c r="R260" s="239">
        <f>Q260*H260</f>
        <v>1.1475908399999999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164</v>
      </c>
      <c r="AT260" s="241" t="s">
        <v>160</v>
      </c>
      <c r="AU260" s="241" t="s">
        <v>84</v>
      </c>
      <c r="AY260" s="18" t="s">
        <v>158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82</v>
      </c>
      <c r="BK260" s="242">
        <f>ROUND(I260*H260,2)</f>
        <v>0</v>
      </c>
      <c r="BL260" s="18" t="s">
        <v>164</v>
      </c>
      <c r="BM260" s="241" t="s">
        <v>477</v>
      </c>
    </row>
    <row r="261" s="2" customFormat="1">
      <c r="A261" s="39"/>
      <c r="B261" s="40"/>
      <c r="C261" s="41"/>
      <c r="D261" s="243" t="s">
        <v>166</v>
      </c>
      <c r="E261" s="41"/>
      <c r="F261" s="244" t="s">
        <v>782</v>
      </c>
      <c r="G261" s="41"/>
      <c r="H261" s="41"/>
      <c r="I261" s="245"/>
      <c r="J261" s="41"/>
      <c r="K261" s="41"/>
      <c r="L261" s="45"/>
      <c r="M261" s="246"/>
      <c r="N261" s="247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166</v>
      </c>
      <c r="AU261" s="18" t="s">
        <v>84</v>
      </c>
    </row>
    <row r="262" s="15" customFormat="1">
      <c r="A262" s="15"/>
      <c r="B262" s="281"/>
      <c r="C262" s="282"/>
      <c r="D262" s="243" t="s">
        <v>172</v>
      </c>
      <c r="E262" s="283" t="s">
        <v>1</v>
      </c>
      <c r="F262" s="284" t="s">
        <v>723</v>
      </c>
      <c r="G262" s="282"/>
      <c r="H262" s="283" t="s">
        <v>1</v>
      </c>
      <c r="I262" s="285"/>
      <c r="J262" s="282"/>
      <c r="K262" s="282"/>
      <c r="L262" s="286"/>
      <c r="M262" s="287"/>
      <c r="N262" s="288"/>
      <c r="O262" s="288"/>
      <c r="P262" s="288"/>
      <c r="Q262" s="288"/>
      <c r="R262" s="288"/>
      <c r="S262" s="288"/>
      <c r="T262" s="28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90" t="s">
        <v>172</v>
      </c>
      <c r="AU262" s="290" t="s">
        <v>84</v>
      </c>
      <c r="AV262" s="15" t="s">
        <v>82</v>
      </c>
      <c r="AW262" s="15" t="s">
        <v>32</v>
      </c>
      <c r="AX262" s="15" t="s">
        <v>75</v>
      </c>
      <c r="AY262" s="290" t="s">
        <v>158</v>
      </c>
    </row>
    <row r="263" s="13" customFormat="1">
      <c r="A263" s="13"/>
      <c r="B263" s="248"/>
      <c r="C263" s="249"/>
      <c r="D263" s="243" t="s">
        <v>172</v>
      </c>
      <c r="E263" s="250" t="s">
        <v>1</v>
      </c>
      <c r="F263" s="251" t="s">
        <v>783</v>
      </c>
      <c r="G263" s="249"/>
      <c r="H263" s="252">
        <v>1.0820000000000001</v>
      </c>
      <c r="I263" s="253"/>
      <c r="J263" s="249"/>
      <c r="K263" s="249"/>
      <c r="L263" s="254"/>
      <c r="M263" s="255"/>
      <c r="N263" s="256"/>
      <c r="O263" s="256"/>
      <c r="P263" s="256"/>
      <c r="Q263" s="256"/>
      <c r="R263" s="256"/>
      <c r="S263" s="256"/>
      <c r="T263" s="25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8" t="s">
        <v>172</v>
      </c>
      <c r="AU263" s="258" t="s">
        <v>84</v>
      </c>
      <c r="AV263" s="13" t="s">
        <v>84</v>
      </c>
      <c r="AW263" s="13" t="s">
        <v>32</v>
      </c>
      <c r="AX263" s="13" t="s">
        <v>75</v>
      </c>
      <c r="AY263" s="258" t="s">
        <v>158</v>
      </c>
    </row>
    <row r="264" s="14" customFormat="1">
      <c r="A264" s="14"/>
      <c r="B264" s="259"/>
      <c r="C264" s="260"/>
      <c r="D264" s="243" t="s">
        <v>172</v>
      </c>
      <c r="E264" s="261" t="s">
        <v>1</v>
      </c>
      <c r="F264" s="262" t="s">
        <v>186</v>
      </c>
      <c r="G264" s="260"/>
      <c r="H264" s="263">
        <v>1.0820000000000001</v>
      </c>
      <c r="I264" s="264"/>
      <c r="J264" s="260"/>
      <c r="K264" s="260"/>
      <c r="L264" s="265"/>
      <c r="M264" s="266"/>
      <c r="N264" s="267"/>
      <c r="O264" s="267"/>
      <c r="P264" s="267"/>
      <c r="Q264" s="267"/>
      <c r="R264" s="267"/>
      <c r="S264" s="267"/>
      <c r="T264" s="268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9" t="s">
        <v>172</v>
      </c>
      <c r="AU264" s="269" t="s">
        <v>84</v>
      </c>
      <c r="AV264" s="14" t="s">
        <v>164</v>
      </c>
      <c r="AW264" s="14" t="s">
        <v>32</v>
      </c>
      <c r="AX264" s="14" t="s">
        <v>82</v>
      </c>
      <c r="AY264" s="269" t="s">
        <v>158</v>
      </c>
    </row>
    <row r="265" s="2" customFormat="1" ht="24.15" customHeight="1">
      <c r="A265" s="39"/>
      <c r="B265" s="40"/>
      <c r="C265" s="229" t="s">
        <v>317</v>
      </c>
      <c r="D265" s="229" t="s">
        <v>160</v>
      </c>
      <c r="E265" s="230" t="s">
        <v>781</v>
      </c>
      <c r="F265" s="231" t="s">
        <v>782</v>
      </c>
      <c r="G265" s="232" t="s">
        <v>268</v>
      </c>
      <c r="H265" s="233">
        <v>3.3980000000000001</v>
      </c>
      <c r="I265" s="234"/>
      <c r="J265" s="235">
        <f>ROUND(I265*H265,2)</f>
        <v>0</v>
      </c>
      <c r="K265" s="236"/>
      <c r="L265" s="45"/>
      <c r="M265" s="237" t="s">
        <v>1</v>
      </c>
      <c r="N265" s="238" t="s">
        <v>40</v>
      </c>
      <c r="O265" s="92"/>
      <c r="P265" s="239">
        <f>O265*H265</f>
        <v>0</v>
      </c>
      <c r="Q265" s="239">
        <v>1.0606199999999999</v>
      </c>
      <c r="R265" s="239">
        <f>Q265*H265</f>
        <v>3.6039867599999997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164</v>
      </c>
      <c r="AT265" s="241" t="s">
        <v>160</v>
      </c>
      <c r="AU265" s="241" t="s">
        <v>84</v>
      </c>
      <c r="AY265" s="18" t="s">
        <v>158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82</v>
      </c>
      <c r="BK265" s="242">
        <f>ROUND(I265*H265,2)</f>
        <v>0</v>
      </c>
      <c r="BL265" s="18" t="s">
        <v>164</v>
      </c>
      <c r="BM265" s="241" t="s">
        <v>489</v>
      </c>
    </row>
    <row r="266" s="2" customFormat="1">
      <c r="A266" s="39"/>
      <c r="B266" s="40"/>
      <c r="C266" s="41"/>
      <c r="D266" s="243" t="s">
        <v>166</v>
      </c>
      <c r="E266" s="41"/>
      <c r="F266" s="244" t="s">
        <v>782</v>
      </c>
      <c r="G266" s="41"/>
      <c r="H266" s="41"/>
      <c r="I266" s="245"/>
      <c r="J266" s="41"/>
      <c r="K266" s="41"/>
      <c r="L266" s="45"/>
      <c r="M266" s="246"/>
      <c r="N266" s="247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166</v>
      </c>
      <c r="AU266" s="18" t="s">
        <v>84</v>
      </c>
    </row>
    <row r="267" s="15" customFormat="1">
      <c r="A267" s="15"/>
      <c r="B267" s="281"/>
      <c r="C267" s="282"/>
      <c r="D267" s="243" t="s">
        <v>172</v>
      </c>
      <c r="E267" s="283" t="s">
        <v>1</v>
      </c>
      <c r="F267" s="284" t="s">
        <v>723</v>
      </c>
      <c r="G267" s="282"/>
      <c r="H267" s="283" t="s">
        <v>1</v>
      </c>
      <c r="I267" s="285"/>
      <c r="J267" s="282"/>
      <c r="K267" s="282"/>
      <c r="L267" s="286"/>
      <c r="M267" s="287"/>
      <c r="N267" s="288"/>
      <c r="O267" s="288"/>
      <c r="P267" s="288"/>
      <c r="Q267" s="288"/>
      <c r="R267" s="288"/>
      <c r="S267" s="288"/>
      <c r="T267" s="289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90" t="s">
        <v>172</v>
      </c>
      <c r="AU267" s="290" t="s">
        <v>84</v>
      </c>
      <c r="AV267" s="15" t="s">
        <v>82</v>
      </c>
      <c r="AW267" s="15" t="s">
        <v>32</v>
      </c>
      <c r="AX267" s="15" t="s">
        <v>75</v>
      </c>
      <c r="AY267" s="290" t="s">
        <v>158</v>
      </c>
    </row>
    <row r="268" s="15" customFormat="1">
      <c r="A268" s="15"/>
      <c r="B268" s="281"/>
      <c r="C268" s="282"/>
      <c r="D268" s="243" t="s">
        <v>172</v>
      </c>
      <c r="E268" s="283" t="s">
        <v>1</v>
      </c>
      <c r="F268" s="284" t="s">
        <v>784</v>
      </c>
      <c r="G268" s="282"/>
      <c r="H268" s="283" t="s">
        <v>1</v>
      </c>
      <c r="I268" s="285"/>
      <c r="J268" s="282"/>
      <c r="K268" s="282"/>
      <c r="L268" s="286"/>
      <c r="M268" s="287"/>
      <c r="N268" s="288"/>
      <c r="O268" s="288"/>
      <c r="P268" s="288"/>
      <c r="Q268" s="288"/>
      <c r="R268" s="288"/>
      <c r="S268" s="288"/>
      <c r="T268" s="289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90" t="s">
        <v>172</v>
      </c>
      <c r="AU268" s="290" t="s">
        <v>84</v>
      </c>
      <c r="AV268" s="15" t="s">
        <v>82</v>
      </c>
      <c r="AW268" s="15" t="s">
        <v>32</v>
      </c>
      <c r="AX268" s="15" t="s">
        <v>75</v>
      </c>
      <c r="AY268" s="290" t="s">
        <v>158</v>
      </c>
    </row>
    <row r="269" s="13" customFormat="1">
      <c r="A269" s="13"/>
      <c r="B269" s="248"/>
      <c r="C269" s="249"/>
      <c r="D269" s="243" t="s">
        <v>172</v>
      </c>
      <c r="E269" s="250" t="s">
        <v>1</v>
      </c>
      <c r="F269" s="251" t="s">
        <v>785</v>
      </c>
      <c r="G269" s="249"/>
      <c r="H269" s="252">
        <v>3.3980000000000001</v>
      </c>
      <c r="I269" s="253"/>
      <c r="J269" s="249"/>
      <c r="K269" s="249"/>
      <c r="L269" s="254"/>
      <c r="M269" s="255"/>
      <c r="N269" s="256"/>
      <c r="O269" s="256"/>
      <c r="P269" s="256"/>
      <c r="Q269" s="256"/>
      <c r="R269" s="256"/>
      <c r="S269" s="256"/>
      <c r="T269" s="25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8" t="s">
        <v>172</v>
      </c>
      <c r="AU269" s="258" t="s">
        <v>84</v>
      </c>
      <c r="AV269" s="13" t="s">
        <v>84</v>
      </c>
      <c r="AW269" s="13" t="s">
        <v>32</v>
      </c>
      <c r="AX269" s="13" t="s">
        <v>75</v>
      </c>
      <c r="AY269" s="258" t="s">
        <v>158</v>
      </c>
    </row>
    <row r="270" s="14" customFormat="1">
      <c r="A270" s="14"/>
      <c r="B270" s="259"/>
      <c r="C270" s="260"/>
      <c r="D270" s="243" t="s">
        <v>172</v>
      </c>
      <c r="E270" s="261" t="s">
        <v>1</v>
      </c>
      <c r="F270" s="262" t="s">
        <v>186</v>
      </c>
      <c r="G270" s="260"/>
      <c r="H270" s="263">
        <v>3.3980000000000001</v>
      </c>
      <c r="I270" s="264"/>
      <c r="J270" s="260"/>
      <c r="K270" s="260"/>
      <c r="L270" s="265"/>
      <c r="M270" s="266"/>
      <c r="N270" s="267"/>
      <c r="O270" s="267"/>
      <c r="P270" s="267"/>
      <c r="Q270" s="267"/>
      <c r="R270" s="267"/>
      <c r="S270" s="267"/>
      <c r="T270" s="26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9" t="s">
        <v>172</v>
      </c>
      <c r="AU270" s="269" t="s">
        <v>84</v>
      </c>
      <c r="AV270" s="14" t="s">
        <v>164</v>
      </c>
      <c r="AW270" s="14" t="s">
        <v>32</v>
      </c>
      <c r="AX270" s="14" t="s">
        <v>82</v>
      </c>
      <c r="AY270" s="269" t="s">
        <v>158</v>
      </c>
    </row>
    <row r="271" s="2" customFormat="1" ht="24.15" customHeight="1">
      <c r="A271" s="39"/>
      <c r="B271" s="40"/>
      <c r="C271" s="229" t="s">
        <v>322</v>
      </c>
      <c r="D271" s="229" t="s">
        <v>160</v>
      </c>
      <c r="E271" s="230" t="s">
        <v>781</v>
      </c>
      <c r="F271" s="231" t="s">
        <v>782</v>
      </c>
      <c r="G271" s="232" t="s">
        <v>268</v>
      </c>
      <c r="H271" s="233">
        <v>0.61699999999999999</v>
      </c>
      <c r="I271" s="234"/>
      <c r="J271" s="235">
        <f>ROUND(I271*H271,2)</f>
        <v>0</v>
      </c>
      <c r="K271" s="236"/>
      <c r="L271" s="45"/>
      <c r="M271" s="237" t="s">
        <v>1</v>
      </c>
      <c r="N271" s="238" t="s">
        <v>40</v>
      </c>
      <c r="O271" s="92"/>
      <c r="P271" s="239">
        <f>O271*H271</f>
        <v>0</v>
      </c>
      <c r="Q271" s="239">
        <v>1.0606199999999999</v>
      </c>
      <c r="R271" s="239">
        <f>Q271*H271</f>
        <v>0.65440253999999998</v>
      </c>
      <c r="S271" s="239">
        <v>0</v>
      </c>
      <c r="T271" s="24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1" t="s">
        <v>164</v>
      </c>
      <c r="AT271" s="241" t="s">
        <v>160</v>
      </c>
      <c r="AU271" s="241" t="s">
        <v>84</v>
      </c>
      <c r="AY271" s="18" t="s">
        <v>158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8" t="s">
        <v>82</v>
      </c>
      <c r="BK271" s="242">
        <f>ROUND(I271*H271,2)</f>
        <v>0</v>
      </c>
      <c r="BL271" s="18" t="s">
        <v>164</v>
      </c>
      <c r="BM271" s="241" t="s">
        <v>499</v>
      </c>
    </row>
    <row r="272" s="2" customFormat="1">
      <c r="A272" s="39"/>
      <c r="B272" s="40"/>
      <c r="C272" s="41"/>
      <c r="D272" s="243" t="s">
        <v>166</v>
      </c>
      <c r="E272" s="41"/>
      <c r="F272" s="244" t="s">
        <v>782</v>
      </c>
      <c r="G272" s="41"/>
      <c r="H272" s="41"/>
      <c r="I272" s="245"/>
      <c r="J272" s="41"/>
      <c r="K272" s="41"/>
      <c r="L272" s="45"/>
      <c r="M272" s="246"/>
      <c r="N272" s="247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166</v>
      </c>
      <c r="AU272" s="18" t="s">
        <v>84</v>
      </c>
    </row>
    <row r="273" s="15" customFormat="1">
      <c r="A273" s="15"/>
      <c r="B273" s="281"/>
      <c r="C273" s="282"/>
      <c r="D273" s="243" t="s">
        <v>172</v>
      </c>
      <c r="E273" s="283" t="s">
        <v>1</v>
      </c>
      <c r="F273" s="284" t="s">
        <v>786</v>
      </c>
      <c r="G273" s="282"/>
      <c r="H273" s="283" t="s">
        <v>1</v>
      </c>
      <c r="I273" s="285"/>
      <c r="J273" s="282"/>
      <c r="K273" s="282"/>
      <c r="L273" s="286"/>
      <c r="M273" s="287"/>
      <c r="N273" s="288"/>
      <c r="O273" s="288"/>
      <c r="P273" s="288"/>
      <c r="Q273" s="288"/>
      <c r="R273" s="288"/>
      <c r="S273" s="288"/>
      <c r="T273" s="289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90" t="s">
        <v>172</v>
      </c>
      <c r="AU273" s="290" t="s">
        <v>84</v>
      </c>
      <c r="AV273" s="15" t="s">
        <v>82</v>
      </c>
      <c r="AW273" s="15" t="s">
        <v>32</v>
      </c>
      <c r="AX273" s="15" t="s">
        <v>75</v>
      </c>
      <c r="AY273" s="290" t="s">
        <v>158</v>
      </c>
    </row>
    <row r="274" s="13" customFormat="1">
      <c r="A274" s="13"/>
      <c r="B274" s="248"/>
      <c r="C274" s="249"/>
      <c r="D274" s="243" t="s">
        <v>172</v>
      </c>
      <c r="E274" s="250" t="s">
        <v>1</v>
      </c>
      <c r="F274" s="251" t="s">
        <v>787</v>
      </c>
      <c r="G274" s="249"/>
      <c r="H274" s="252">
        <v>0.61699999999999999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8" t="s">
        <v>172</v>
      </c>
      <c r="AU274" s="258" t="s">
        <v>84</v>
      </c>
      <c r="AV274" s="13" t="s">
        <v>84</v>
      </c>
      <c r="AW274" s="13" t="s">
        <v>32</v>
      </c>
      <c r="AX274" s="13" t="s">
        <v>75</v>
      </c>
      <c r="AY274" s="258" t="s">
        <v>158</v>
      </c>
    </row>
    <row r="275" s="14" customFormat="1">
      <c r="A275" s="14"/>
      <c r="B275" s="259"/>
      <c r="C275" s="260"/>
      <c r="D275" s="243" t="s">
        <v>172</v>
      </c>
      <c r="E275" s="261" t="s">
        <v>1</v>
      </c>
      <c r="F275" s="262" t="s">
        <v>186</v>
      </c>
      <c r="G275" s="260"/>
      <c r="H275" s="263">
        <v>0.61699999999999999</v>
      </c>
      <c r="I275" s="264"/>
      <c r="J275" s="260"/>
      <c r="K275" s="260"/>
      <c r="L275" s="265"/>
      <c r="M275" s="266"/>
      <c r="N275" s="267"/>
      <c r="O275" s="267"/>
      <c r="P275" s="267"/>
      <c r="Q275" s="267"/>
      <c r="R275" s="267"/>
      <c r="S275" s="267"/>
      <c r="T275" s="26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9" t="s">
        <v>172</v>
      </c>
      <c r="AU275" s="269" t="s">
        <v>84</v>
      </c>
      <c r="AV275" s="14" t="s">
        <v>164</v>
      </c>
      <c r="AW275" s="14" t="s">
        <v>32</v>
      </c>
      <c r="AX275" s="14" t="s">
        <v>82</v>
      </c>
      <c r="AY275" s="269" t="s">
        <v>158</v>
      </c>
    </row>
    <row r="276" s="2" customFormat="1" ht="24.15" customHeight="1">
      <c r="A276" s="39"/>
      <c r="B276" s="40"/>
      <c r="C276" s="229" t="s">
        <v>329</v>
      </c>
      <c r="D276" s="229" t="s">
        <v>160</v>
      </c>
      <c r="E276" s="230" t="s">
        <v>781</v>
      </c>
      <c r="F276" s="231" t="s">
        <v>782</v>
      </c>
      <c r="G276" s="232" t="s">
        <v>268</v>
      </c>
      <c r="H276" s="233">
        <v>0.20000000000000001</v>
      </c>
      <c r="I276" s="234"/>
      <c r="J276" s="235">
        <f>ROUND(I276*H276,2)</f>
        <v>0</v>
      </c>
      <c r="K276" s="236"/>
      <c r="L276" s="45"/>
      <c r="M276" s="237" t="s">
        <v>1</v>
      </c>
      <c r="N276" s="238" t="s">
        <v>40</v>
      </c>
      <c r="O276" s="92"/>
      <c r="P276" s="239">
        <f>O276*H276</f>
        <v>0</v>
      </c>
      <c r="Q276" s="239">
        <v>1.0606199999999999</v>
      </c>
      <c r="R276" s="239">
        <f>Q276*H276</f>
        <v>0.21212399999999998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164</v>
      </c>
      <c r="AT276" s="241" t="s">
        <v>160</v>
      </c>
      <c r="AU276" s="241" t="s">
        <v>84</v>
      </c>
      <c r="AY276" s="18" t="s">
        <v>158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82</v>
      </c>
      <c r="BK276" s="242">
        <f>ROUND(I276*H276,2)</f>
        <v>0</v>
      </c>
      <c r="BL276" s="18" t="s">
        <v>164</v>
      </c>
      <c r="BM276" s="241" t="s">
        <v>513</v>
      </c>
    </row>
    <row r="277" s="2" customFormat="1">
      <c r="A277" s="39"/>
      <c r="B277" s="40"/>
      <c r="C277" s="41"/>
      <c r="D277" s="243" t="s">
        <v>166</v>
      </c>
      <c r="E277" s="41"/>
      <c r="F277" s="244" t="s">
        <v>782</v>
      </c>
      <c r="G277" s="41"/>
      <c r="H277" s="41"/>
      <c r="I277" s="245"/>
      <c r="J277" s="41"/>
      <c r="K277" s="41"/>
      <c r="L277" s="45"/>
      <c r="M277" s="246"/>
      <c r="N277" s="247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166</v>
      </c>
      <c r="AU277" s="18" t="s">
        <v>84</v>
      </c>
    </row>
    <row r="278" s="2" customFormat="1" ht="16.5" customHeight="1">
      <c r="A278" s="39"/>
      <c r="B278" s="40"/>
      <c r="C278" s="229" t="s">
        <v>335</v>
      </c>
      <c r="D278" s="229" t="s">
        <v>160</v>
      </c>
      <c r="E278" s="230" t="s">
        <v>788</v>
      </c>
      <c r="F278" s="231" t="s">
        <v>789</v>
      </c>
      <c r="G278" s="232" t="s">
        <v>268</v>
      </c>
      <c r="H278" s="233">
        <v>0.94199999999999995</v>
      </c>
      <c r="I278" s="234"/>
      <c r="J278" s="235">
        <f>ROUND(I278*H278,2)</f>
        <v>0</v>
      </c>
      <c r="K278" s="236"/>
      <c r="L278" s="45"/>
      <c r="M278" s="237" t="s">
        <v>1</v>
      </c>
      <c r="N278" s="238" t="s">
        <v>40</v>
      </c>
      <c r="O278" s="92"/>
      <c r="P278" s="239">
        <f>O278*H278</f>
        <v>0</v>
      </c>
      <c r="Q278" s="239">
        <v>1.06277</v>
      </c>
      <c r="R278" s="239">
        <f>Q278*H278</f>
        <v>1.0011293399999999</v>
      </c>
      <c r="S278" s="239">
        <v>0</v>
      </c>
      <c r="T278" s="24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1" t="s">
        <v>164</v>
      </c>
      <c r="AT278" s="241" t="s">
        <v>160</v>
      </c>
      <c r="AU278" s="241" t="s">
        <v>84</v>
      </c>
      <c r="AY278" s="18" t="s">
        <v>158</v>
      </c>
      <c r="BE278" s="242">
        <f>IF(N278="základní",J278,0)</f>
        <v>0</v>
      </c>
      <c r="BF278" s="242">
        <f>IF(N278="snížená",J278,0)</f>
        <v>0</v>
      </c>
      <c r="BG278" s="242">
        <f>IF(N278="zákl. přenesená",J278,0)</f>
        <v>0</v>
      </c>
      <c r="BH278" s="242">
        <f>IF(N278="sníž. přenesená",J278,0)</f>
        <v>0</v>
      </c>
      <c r="BI278" s="242">
        <f>IF(N278="nulová",J278,0)</f>
        <v>0</v>
      </c>
      <c r="BJ278" s="18" t="s">
        <v>82</v>
      </c>
      <c r="BK278" s="242">
        <f>ROUND(I278*H278,2)</f>
        <v>0</v>
      </c>
      <c r="BL278" s="18" t="s">
        <v>164</v>
      </c>
      <c r="BM278" s="241" t="s">
        <v>537</v>
      </c>
    </row>
    <row r="279" s="2" customFormat="1">
      <c r="A279" s="39"/>
      <c r="B279" s="40"/>
      <c r="C279" s="41"/>
      <c r="D279" s="243" t="s">
        <v>166</v>
      </c>
      <c r="E279" s="41"/>
      <c r="F279" s="244" t="s">
        <v>789</v>
      </c>
      <c r="G279" s="41"/>
      <c r="H279" s="41"/>
      <c r="I279" s="245"/>
      <c r="J279" s="41"/>
      <c r="K279" s="41"/>
      <c r="L279" s="45"/>
      <c r="M279" s="246"/>
      <c r="N279" s="247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166</v>
      </c>
      <c r="AU279" s="18" t="s">
        <v>84</v>
      </c>
    </row>
    <row r="280" s="15" customFormat="1">
      <c r="A280" s="15"/>
      <c r="B280" s="281"/>
      <c r="C280" s="282"/>
      <c r="D280" s="243" t="s">
        <v>172</v>
      </c>
      <c r="E280" s="283" t="s">
        <v>1</v>
      </c>
      <c r="F280" s="284" t="s">
        <v>790</v>
      </c>
      <c r="G280" s="282"/>
      <c r="H280" s="283" t="s">
        <v>1</v>
      </c>
      <c r="I280" s="285"/>
      <c r="J280" s="282"/>
      <c r="K280" s="282"/>
      <c r="L280" s="286"/>
      <c r="M280" s="287"/>
      <c r="N280" s="288"/>
      <c r="O280" s="288"/>
      <c r="P280" s="288"/>
      <c r="Q280" s="288"/>
      <c r="R280" s="288"/>
      <c r="S280" s="288"/>
      <c r="T280" s="289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90" t="s">
        <v>172</v>
      </c>
      <c r="AU280" s="290" t="s">
        <v>84</v>
      </c>
      <c r="AV280" s="15" t="s">
        <v>82</v>
      </c>
      <c r="AW280" s="15" t="s">
        <v>32</v>
      </c>
      <c r="AX280" s="15" t="s">
        <v>75</v>
      </c>
      <c r="AY280" s="290" t="s">
        <v>158</v>
      </c>
    </row>
    <row r="281" s="13" customFormat="1">
      <c r="A281" s="13"/>
      <c r="B281" s="248"/>
      <c r="C281" s="249"/>
      <c r="D281" s="243" t="s">
        <v>172</v>
      </c>
      <c r="E281" s="250" t="s">
        <v>1</v>
      </c>
      <c r="F281" s="251" t="s">
        <v>791</v>
      </c>
      <c r="G281" s="249"/>
      <c r="H281" s="252">
        <v>0.94199999999999995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8" t="s">
        <v>172</v>
      </c>
      <c r="AU281" s="258" t="s">
        <v>84</v>
      </c>
      <c r="AV281" s="13" t="s">
        <v>84</v>
      </c>
      <c r="AW281" s="13" t="s">
        <v>32</v>
      </c>
      <c r="AX281" s="13" t="s">
        <v>75</v>
      </c>
      <c r="AY281" s="258" t="s">
        <v>158</v>
      </c>
    </row>
    <row r="282" s="14" customFormat="1">
      <c r="A282" s="14"/>
      <c r="B282" s="259"/>
      <c r="C282" s="260"/>
      <c r="D282" s="243" t="s">
        <v>172</v>
      </c>
      <c r="E282" s="261" t="s">
        <v>1</v>
      </c>
      <c r="F282" s="262" t="s">
        <v>186</v>
      </c>
      <c r="G282" s="260"/>
      <c r="H282" s="263">
        <v>0.94199999999999995</v>
      </c>
      <c r="I282" s="264"/>
      <c r="J282" s="260"/>
      <c r="K282" s="260"/>
      <c r="L282" s="265"/>
      <c r="M282" s="266"/>
      <c r="N282" s="267"/>
      <c r="O282" s="267"/>
      <c r="P282" s="267"/>
      <c r="Q282" s="267"/>
      <c r="R282" s="267"/>
      <c r="S282" s="267"/>
      <c r="T282" s="26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9" t="s">
        <v>172</v>
      </c>
      <c r="AU282" s="269" t="s">
        <v>84</v>
      </c>
      <c r="AV282" s="14" t="s">
        <v>164</v>
      </c>
      <c r="AW282" s="14" t="s">
        <v>32</v>
      </c>
      <c r="AX282" s="14" t="s">
        <v>82</v>
      </c>
      <c r="AY282" s="269" t="s">
        <v>158</v>
      </c>
    </row>
    <row r="283" s="2" customFormat="1" ht="24.15" customHeight="1">
      <c r="A283" s="39"/>
      <c r="B283" s="40"/>
      <c r="C283" s="229" t="s">
        <v>339</v>
      </c>
      <c r="D283" s="229" t="s">
        <v>160</v>
      </c>
      <c r="E283" s="230" t="s">
        <v>792</v>
      </c>
      <c r="F283" s="231" t="s">
        <v>793</v>
      </c>
      <c r="G283" s="232" t="s">
        <v>238</v>
      </c>
      <c r="H283" s="233">
        <v>32.344000000000001</v>
      </c>
      <c r="I283" s="234"/>
      <c r="J283" s="235">
        <f>ROUND(I283*H283,2)</f>
        <v>0</v>
      </c>
      <c r="K283" s="236"/>
      <c r="L283" s="45"/>
      <c r="M283" s="237" t="s">
        <v>1</v>
      </c>
      <c r="N283" s="238" t="s">
        <v>40</v>
      </c>
      <c r="O283" s="92"/>
      <c r="P283" s="239">
        <f>O283*H283</f>
        <v>0</v>
      </c>
      <c r="Q283" s="239">
        <v>2.5018699999999998</v>
      </c>
      <c r="R283" s="239">
        <f>Q283*H283</f>
        <v>80.920483279999999</v>
      </c>
      <c r="S283" s="239">
        <v>0</v>
      </c>
      <c r="T283" s="24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1" t="s">
        <v>164</v>
      </c>
      <c r="AT283" s="241" t="s">
        <v>160</v>
      </c>
      <c r="AU283" s="241" t="s">
        <v>84</v>
      </c>
      <c r="AY283" s="18" t="s">
        <v>158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8" t="s">
        <v>82</v>
      </c>
      <c r="BK283" s="242">
        <f>ROUND(I283*H283,2)</f>
        <v>0</v>
      </c>
      <c r="BL283" s="18" t="s">
        <v>164</v>
      </c>
      <c r="BM283" s="241" t="s">
        <v>547</v>
      </c>
    </row>
    <row r="284" s="2" customFormat="1">
      <c r="A284" s="39"/>
      <c r="B284" s="40"/>
      <c r="C284" s="41"/>
      <c r="D284" s="243" t="s">
        <v>166</v>
      </c>
      <c r="E284" s="41"/>
      <c r="F284" s="244" t="s">
        <v>793</v>
      </c>
      <c r="G284" s="41"/>
      <c r="H284" s="41"/>
      <c r="I284" s="245"/>
      <c r="J284" s="41"/>
      <c r="K284" s="41"/>
      <c r="L284" s="45"/>
      <c r="M284" s="246"/>
      <c r="N284" s="247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166</v>
      </c>
      <c r="AU284" s="18" t="s">
        <v>84</v>
      </c>
    </row>
    <row r="285" s="15" customFormat="1">
      <c r="A285" s="15"/>
      <c r="B285" s="281"/>
      <c r="C285" s="282"/>
      <c r="D285" s="243" t="s">
        <v>172</v>
      </c>
      <c r="E285" s="283" t="s">
        <v>1</v>
      </c>
      <c r="F285" s="284" t="s">
        <v>723</v>
      </c>
      <c r="G285" s="282"/>
      <c r="H285" s="283" t="s">
        <v>1</v>
      </c>
      <c r="I285" s="285"/>
      <c r="J285" s="282"/>
      <c r="K285" s="282"/>
      <c r="L285" s="286"/>
      <c r="M285" s="287"/>
      <c r="N285" s="288"/>
      <c r="O285" s="288"/>
      <c r="P285" s="288"/>
      <c r="Q285" s="288"/>
      <c r="R285" s="288"/>
      <c r="S285" s="288"/>
      <c r="T285" s="289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90" t="s">
        <v>172</v>
      </c>
      <c r="AU285" s="290" t="s">
        <v>84</v>
      </c>
      <c r="AV285" s="15" t="s">
        <v>82</v>
      </c>
      <c r="AW285" s="15" t="s">
        <v>32</v>
      </c>
      <c r="AX285" s="15" t="s">
        <v>75</v>
      </c>
      <c r="AY285" s="290" t="s">
        <v>158</v>
      </c>
    </row>
    <row r="286" s="15" customFormat="1">
      <c r="A286" s="15"/>
      <c r="B286" s="281"/>
      <c r="C286" s="282"/>
      <c r="D286" s="243" t="s">
        <v>172</v>
      </c>
      <c r="E286" s="283" t="s">
        <v>1</v>
      </c>
      <c r="F286" s="284" t="s">
        <v>794</v>
      </c>
      <c r="G286" s="282"/>
      <c r="H286" s="283" t="s">
        <v>1</v>
      </c>
      <c r="I286" s="285"/>
      <c r="J286" s="282"/>
      <c r="K286" s="282"/>
      <c r="L286" s="286"/>
      <c r="M286" s="287"/>
      <c r="N286" s="288"/>
      <c r="O286" s="288"/>
      <c r="P286" s="288"/>
      <c r="Q286" s="288"/>
      <c r="R286" s="288"/>
      <c r="S286" s="288"/>
      <c r="T286" s="289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90" t="s">
        <v>172</v>
      </c>
      <c r="AU286" s="290" t="s">
        <v>84</v>
      </c>
      <c r="AV286" s="15" t="s">
        <v>82</v>
      </c>
      <c r="AW286" s="15" t="s">
        <v>32</v>
      </c>
      <c r="AX286" s="15" t="s">
        <v>75</v>
      </c>
      <c r="AY286" s="290" t="s">
        <v>158</v>
      </c>
    </row>
    <row r="287" s="13" customFormat="1">
      <c r="A287" s="13"/>
      <c r="B287" s="248"/>
      <c r="C287" s="249"/>
      <c r="D287" s="243" t="s">
        <v>172</v>
      </c>
      <c r="E287" s="250" t="s">
        <v>1</v>
      </c>
      <c r="F287" s="251" t="s">
        <v>795</v>
      </c>
      <c r="G287" s="249"/>
      <c r="H287" s="252">
        <v>16.172000000000001</v>
      </c>
      <c r="I287" s="253"/>
      <c r="J287" s="249"/>
      <c r="K287" s="249"/>
      <c r="L287" s="254"/>
      <c r="M287" s="255"/>
      <c r="N287" s="256"/>
      <c r="O287" s="256"/>
      <c r="P287" s="256"/>
      <c r="Q287" s="256"/>
      <c r="R287" s="256"/>
      <c r="S287" s="256"/>
      <c r="T287" s="25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8" t="s">
        <v>172</v>
      </c>
      <c r="AU287" s="258" t="s">
        <v>84</v>
      </c>
      <c r="AV287" s="13" t="s">
        <v>84</v>
      </c>
      <c r="AW287" s="13" t="s">
        <v>32</v>
      </c>
      <c r="AX287" s="13" t="s">
        <v>75</v>
      </c>
      <c r="AY287" s="258" t="s">
        <v>158</v>
      </c>
    </row>
    <row r="288" s="15" customFormat="1">
      <c r="A288" s="15"/>
      <c r="B288" s="281"/>
      <c r="C288" s="282"/>
      <c r="D288" s="243" t="s">
        <v>172</v>
      </c>
      <c r="E288" s="283" t="s">
        <v>1</v>
      </c>
      <c r="F288" s="284" t="s">
        <v>796</v>
      </c>
      <c r="G288" s="282"/>
      <c r="H288" s="283" t="s">
        <v>1</v>
      </c>
      <c r="I288" s="285"/>
      <c r="J288" s="282"/>
      <c r="K288" s="282"/>
      <c r="L288" s="286"/>
      <c r="M288" s="287"/>
      <c r="N288" s="288"/>
      <c r="O288" s="288"/>
      <c r="P288" s="288"/>
      <c r="Q288" s="288"/>
      <c r="R288" s="288"/>
      <c r="S288" s="288"/>
      <c r="T288" s="289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90" t="s">
        <v>172</v>
      </c>
      <c r="AU288" s="290" t="s">
        <v>84</v>
      </c>
      <c r="AV288" s="15" t="s">
        <v>82</v>
      </c>
      <c r="AW288" s="15" t="s">
        <v>32</v>
      </c>
      <c r="AX288" s="15" t="s">
        <v>75</v>
      </c>
      <c r="AY288" s="290" t="s">
        <v>158</v>
      </c>
    </row>
    <row r="289" s="13" customFormat="1">
      <c r="A289" s="13"/>
      <c r="B289" s="248"/>
      <c r="C289" s="249"/>
      <c r="D289" s="243" t="s">
        <v>172</v>
      </c>
      <c r="E289" s="250" t="s">
        <v>1</v>
      </c>
      <c r="F289" s="251" t="s">
        <v>795</v>
      </c>
      <c r="G289" s="249"/>
      <c r="H289" s="252">
        <v>16.172000000000001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8" t="s">
        <v>172</v>
      </c>
      <c r="AU289" s="258" t="s">
        <v>84</v>
      </c>
      <c r="AV289" s="13" t="s">
        <v>84</v>
      </c>
      <c r="AW289" s="13" t="s">
        <v>32</v>
      </c>
      <c r="AX289" s="13" t="s">
        <v>75</v>
      </c>
      <c r="AY289" s="258" t="s">
        <v>158</v>
      </c>
    </row>
    <row r="290" s="14" customFormat="1">
      <c r="A290" s="14"/>
      <c r="B290" s="259"/>
      <c r="C290" s="260"/>
      <c r="D290" s="243" t="s">
        <v>172</v>
      </c>
      <c r="E290" s="261" t="s">
        <v>1</v>
      </c>
      <c r="F290" s="262" t="s">
        <v>186</v>
      </c>
      <c r="G290" s="260"/>
      <c r="H290" s="263">
        <v>32.344000000000001</v>
      </c>
      <c r="I290" s="264"/>
      <c r="J290" s="260"/>
      <c r="K290" s="260"/>
      <c r="L290" s="265"/>
      <c r="M290" s="266"/>
      <c r="N290" s="267"/>
      <c r="O290" s="267"/>
      <c r="P290" s="267"/>
      <c r="Q290" s="267"/>
      <c r="R290" s="267"/>
      <c r="S290" s="267"/>
      <c r="T290" s="26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9" t="s">
        <v>172</v>
      </c>
      <c r="AU290" s="269" t="s">
        <v>84</v>
      </c>
      <c r="AV290" s="14" t="s">
        <v>164</v>
      </c>
      <c r="AW290" s="14" t="s">
        <v>32</v>
      </c>
      <c r="AX290" s="14" t="s">
        <v>82</v>
      </c>
      <c r="AY290" s="269" t="s">
        <v>158</v>
      </c>
    </row>
    <row r="291" s="2" customFormat="1" ht="24.15" customHeight="1">
      <c r="A291" s="39"/>
      <c r="B291" s="40"/>
      <c r="C291" s="229" t="s">
        <v>347</v>
      </c>
      <c r="D291" s="229" t="s">
        <v>160</v>
      </c>
      <c r="E291" s="230" t="s">
        <v>792</v>
      </c>
      <c r="F291" s="231" t="s">
        <v>793</v>
      </c>
      <c r="G291" s="232" t="s">
        <v>238</v>
      </c>
      <c r="H291" s="233">
        <v>5.1349999999999998</v>
      </c>
      <c r="I291" s="234"/>
      <c r="J291" s="235">
        <f>ROUND(I291*H291,2)</f>
        <v>0</v>
      </c>
      <c r="K291" s="236"/>
      <c r="L291" s="45"/>
      <c r="M291" s="237" t="s">
        <v>1</v>
      </c>
      <c r="N291" s="238" t="s">
        <v>40</v>
      </c>
      <c r="O291" s="92"/>
      <c r="P291" s="239">
        <f>O291*H291</f>
        <v>0</v>
      </c>
      <c r="Q291" s="239">
        <v>2.5018699999999998</v>
      </c>
      <c r="R291" s="239">
        <f>Q291*H291</f>
        <v>12.847102449999998</v>
      </c>
      <c r="S291" s="239">
        <v>0</v>
      </c>
      <c r="T291" s="24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1" t="s">
        <v>164</v>
      </c>
      <c r="AT291" s="241" t="s">
        <v>160</v>
      </c>
      <c r="AU291" s="241" t="s">
        <v>84</v>
      </c>
      <c r="AY291" s="18" t="s">
        <v>158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8" t="s">
        <v>82</v>
      </c>
      <c r="BK291" s="242">
        <f>ROUND(I291*H291,2)</f>
        <v>0</v>
      </c>
      <c r="BL291" s="18" t="s">
        <v>164</v>
      </c>
      <c r="BM291" s="241" t="s">
        <v>559</v>
      </c>
    </row>
    <row r="292" s="2" customFormat="1">
      <c r="A292" s="39"/>
      <c r="B292" s="40"/>
      <c r="C292" s="41"/>
      <c r="D292" s="243" t="s">
        <v>166</v>
      </c>
      <c r="E292" s="41"/>
      <c r="F292" s="244" t="s">
        <v>793</v>
      </c>
      <c r="G292" s="41"/>
      <c r="H292" s="41"/>
      <c r="I292" s="245"/>
      <c r="J292" s="41"/>
      <c r="K292" s="41"/>
      <c r="L292" s="45"/>
      <c r="M292" s="246"/>
      <c r="N292" s="247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166</v>
      </c>
      <c r="AU292" s="18" t="s">
        <v>84</v>
      </c>
    </row>
    <row r="293" s="15" customFormat="1">
      <c r="A293" s="15"/>
      <c r="B293" s="281"/>
      <c r="C293" s="282"/>
      <c r="D293" s="243" t="s">
        <v>172</v>
      </c>
      <c r="E293" s="283" t="s">
        <v>1</v>
      </c>
      <c r="F293" s="284" t="s">
        <v>797</v>
      </c>
      <c r="G293" s="282"/>
      <c r="H293" s="283" t="s">
        <v>1</v>
      </c>
      <c r="I293" s="285"/>
      <c r="J293" s="282"/>
      <c r="K293" s="282"/>
      <c r="L293" s="286"/>
      <c r="M293" s="287"/>
      <c r="N293" s="288"/>
      <c r="O293" s="288"/>
      <c r="P293" s="288"/>
      <c r="Q293" s="288"/>
      <c r="R293" s="288"/>
      <c r="S293" s="288"/>
      <c r="T293" s="289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90" t="s">
        <v>172</v>
      </c>
      <c r="AU293" s="290" t="s">
        <v>84</v>
      </c>
      <c r="AV293" s="15" t="s">
        <v>82</v>
      </c>
      <c r="AW293" s="15" t="s">
        <v>32</v>
      </c>
      <c r="AX293" s="15" t="s">
        <v>75</v>
      </c>
      <c r="AY293" s="290" t="s">
        <v>158</v>
      </c>
    </row>
    <row r="294" s="13" customFormat="1">
      <c r="A294" s="13"/>
      <c r="B294" s="248"/>
      <c r="C294" s="249"/>
      <c r="D294" s="243" t="s">
        <v>172</v>
      </c>
      <c r="E294" s="250" t="s">
        <v>1</v>
      </c>
      <c r="F294" s="251" t="s">
        <v>798</v>
      </c>
      <c r="G294" s="249"/>
      <c r="H294" s="252">
        <v>5.1349999999999998</v>
      </c>
      <c r="I294" s="253"/>
      <c r="J294" s="249"/>
      <c r="K294" s="249"/>
      <c r="L294" s="254"/>
      <c r="M294" s="255"/>
      <c r="N294" s="256"/>
      <c r="O294" s="256"/>
      <c r="P294" s="256"/>
      <c r="Q294" s="256"/>
      <c r="R294" s="256"/>
      <c r="S294" s="256"/>
      <c r="T294" s="25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8" t="s">
        <v>172</v>
      </c>
      <c r="AU294" s="258" t="s">
        <v>84</v>
      </c>
      <c r="AV294" s="13" t="s">
        <v>84</v>
      </c>
      <c r="AW294" s="13" t="s">
        <v>32</v>
      </c>
      <c r="AX294" s="13" t="s">
        <v>75</v>
      </c>
      <c r="AY294" s="258" t="s">
        <v>158</v>
      </c>
    </row>
    <row r="295" s="14" customFormat="1">
      <c r="A295" s="14"/>
      <c r="B295" s="259"/>
      <c r="C295" s="260"/>
      <c r="D295" s="243" t="s">
        <v>172</v>
      </c>
      <c r="E295" s="261" t="s">
        <v>1</v>
      </c>
      <c r="F295" s="262" t="s">
        <v>186</v>
      </c>
      <c r="G295" s="260"/>
      <c r="H295" s="263">
        <v>5.1349999999999998</v>
      </c>
      <c r="I295" s="264"/>
      <c r="J295" s="260"/>
      <c r="K295" s="260"/>
      <c r="L295" s="265"/>
      <c r="M295" s="266"/>
      <c r="N295" s="267"/>
      <c r="O295" s="267"/>
      <c r="P295" s="267"/>
      <c r="Q295" s="267"/>
      <c r="R295" s="267"/>
      <c r="S295" s="267"/>
      <c r="T295" s="26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9" t="s">
        <v>172</v>
      </c>
      <c r="AU295" s="269" t="s">
        <v>84</v>
      </c>
      <c r="AV295" s="14" t="s">
        <v>164</v>
      </c>
      <c r="AW295" s="14" t="s">
        <v>32</v>
      </c>
      <c r="AX295" s="14" t="s">
        <v>82</v>
      </c>
      <c r="AY295" s="269" t="s">
        <v>158</v>
      </c>
    </row>
    <row r="296" s="2" customFormat="1" ht="24.15" customHeight="1">
      <c r="A296" s="39"/>
      <c r="B296" s="40"/>
      <c r="C296" s="229" t="s">
        <v>354</v>
      </c>
      <c r="D296" s="229" t="s">
        <v>160</v>
      </c>
      <c r="E296" s="230" t="s">
        <v>792</v>
      </c>
      <c r="F296" s="231" t="s">
        <v>793</v>
      </c>
      <c r="G296" s="232" t="s">
        <v>238</v>
      </c>
      <c r="H296" s="233">
        <v>3.2250000000000001</v>
      </c>
      <c r="I296" s="234"/>
      <c r="J296" s="235">
        <f>ROUND(I296*H296,2)</f>
        <v>0</v>
      </c>
      <c r="K296" s="236"/>
      <c r="L296" s="45"/>
      <c r="M296" s="237" t="s">
        <v>1</v>
      </c>
      <c r="N296" s="238" t="s">
        <v>40</v>
      </c>
      <c r="O296" s="92"/>
      <c r="P296" s="239">
        <f>O296*H296</f>
        <v>0</v>
      </c>
      <c r="Q296" s="239">
        <v>2.5018699999999998</v>
      </c>
      <c r="R296" s="239">
        <f>Q296*H296</f>
        <v>8.068530749999999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164</v>
      </c>
      <c r="AT296" s="241" t="s">
        <v>160</v>
      </c>
      <c r="AU296" s="241" t="s">
        <v>84</v>
      </c>
      <c r="AY296" s="18" t="s">
        <v>158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82</v>
      </c>
      <c r="BK296" s="242">
        <f>ROUND(I296*H296,2)</f>
        <v>0</v>
      </c>
      <c r="BL296" s="18" t="s">
        <v>164</v>
      </c>
      <c r="BM296" s="241" t="s">
        <v>568</v>
      </c>
    </row>
    <row r="297" s="2" customFormat="1">
      <c r="A297" s="39"/>
      <c r="B297" s="40"/>
      <c r="C297" s="41"/>
      <c r="D297" s="243" t="s">
        <v>166</v>
      </c>
      <c r="E297" s="41"/>
      <c r="F297" s="244" t="s">
        <v>793</v>
      </c>
      <c r="G297" s="41"/>
      <c r="H297" s="41"/>
      <c r="I297" s="245"/>
      <c r="J297" s="41"/>
      <c r="K297" s="41"/>
      <c r="L297" s="45"/>
      <c r="M297" s="246"/>
      <c r="N297" s="247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166</v>
      </c>
      <c r="AU297" s="18" t="s">
        <v>84</v>
      </c>
    </row>
    <row r="298" s="15" customFormat="1">
      <c r="A298" s="15"/>
      <c r="B298" s="281"/>
      <c r="C298" s="282"/>
      <c r="D298" s="243" t="s">
        <v>172</v>
      </c>
      <c r="E298" s="283" t="s">
        <v>1</v>
      </c>
      <c r="F298" s="284" t="s">
        <v>799</v>
      </c>
      <c r="G298" s="282"/>
      <c r="H298" s="283" t="s">
        <v>1</v>
      </c>
      <c r="I298" s="285"/>
      <c r="J298" s="282"/>
      <c r="K298" s="282"/>
      <c r="L298" s="286"/>
      <c r="M298" s="287"/>
      <c r="N298" s="288"/>
      <c r="O298" s="288"/>
      <c r="P298" s="288"/>
      <c r="Q298" s="288"/>
      <c r="R298" s="288"/>
      <c r="S298" s="288"/>
      <c r="T298" s="289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90" t="s">
        <v>172</v>
      </c>
      <c r="AU298" s="290" t="s">
        <v>84</v>
      </c>
      <c r="AV298" s="15" t="s">
        <v>82</v>
      </c>
      <c r="AW298" s="15" t="s">
        <v>32</v>
      </c>
      <c r="AX298" s="15" t="s">
        <v>75</v>
      </c>
      <c r="AY298" s="290" t="s">
        <v>158</v>
      </c>
    </row>
    <row r="299" s="13" customFormat="1">
      <c r="A299" s="13"/>
      <c r="B299" s="248"/>
      <c r="C299" s="249"/>
      <c r="D299" s="243" t="s">
        <v>172</v>
      </c>
      <c r="E299" s="250" t="s">
        <v>1</v>
      </c>
      <c r="F299" s="251" t="s">
        <v>800</v>
      </c>
      <c r="G299" s="249"/>
      <c r="H299" s="252">
        <v>3.2250000000000001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8" t="s">
        <v>172</v>
      </c>
      <c r="AU299" s="258" t="s">
        <v>84</v>
      </c>
      <c r="AV299" s="13" t="s">
        <v>84</v>
      </c>
      <c r="AW299" s="13" t="s">
        <v>32</v>
      </c>
      <c r="AX299" s="13" t="s">
        <v>75</v>
      </c>
      <c r="AY299" s="258" t="s">
        <v>158</v>
      </c>
    </row>
    <row r="300" s="14" customFormat="1">
      <c r="A300" s="14"/>
      <c r="B300" s="259"/>
      <c r="C300" s="260"/>
      <c r="D300" s="243" t="s">
        <v>172</v>
      </c>
      <c r="E300" s="261" t="s">
        <v>1</v>
      </c>
      <c r="F300" s="262" t="s">
        <v>186</v>
      </c>
      <c r="G300" s="260"/>
      <c r="H300" s="263">
        <v>3.2250000000000001</v>
      </c>
      <c r="I300" s="264"/>
      <c r="J300" s="260"/>
      <c r="K300" s="260"/>
      <c r="L300" s="265"/>
      <c r="M300" s="266"/>
      <c r="N300" s="267"/>
      <c r="O300" s="267"/>
      <c r="P300" s="267"/>
      <c r="Q300" s="267"/>
      <c r="R300" s="267"/>
      <c r="S300" s="267"/>
      <c r="T300" s="268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9" t="s">
        <v>172</v>
      </c>
      <c r="AU300" s="269" t="s">
        <v>84</v>
      </c>
      <c r="AV300" s="14" t="s">
        <v>164</v>
      </c>
      <c r="AW300" s="14" t="s">
        <v>32</v>
      </c>
      <c r="AX300" s="14" t="s">
        <v>82</v>
      </c>
      <c r="AY300" s="269" t="s">
        <v>158</v>
      </c>
    </row>
    <row r="301" s="12" customFormat="1" ht="22.8" customHeight="1">
      <c r="A301" s="12"/>
      <c r="B301" s="213"/>
      <c r="C301" s="214"/>
      <c r="D301" s="215" t="s">
        <v>74</v>
      </c>
      <c r="E301" s="227" t="s">
        <v>174</v>
      </c>
      <c r="F301" s="227" t="s">
        <v>328</v>
      </c>
      <c r="G301" s="214"/>
      <c r="H301" s="214"/>
      <c r="I301" s="217"/>
      <c r="J301" s="228">
        <f>BK301</f>
        <v>0</v>
      </c>
      <c r="K301" s="214"/>
      <c r="L301" s="219"/>
      <c r="M301" s="220"/>
      <c r="N301" s="221"/>
      <c r="O301" s="221"/>
      <c r="P301" s="222">
        <f>SUM(P302:P309)</f>
        <v>0</v>
      </c>
      <c r="Q301" s="221"/>
      <c r="R301" s="222">
        <f>SUM(R302:R309)</f>
        <v>202.17444</v>
      </c>
      <c r="S301" s="221"/>
      <c r="T301" s="223">
        <f>SUM(T302:T309)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24" t="s">
        <v>82</v>
      </c>
      <c r="AT301" s="225" t="s">
        <v>74</v>
      </c>
      <c r="AU301" s="225" t="s">
        <v>82</v>
      </c>
      <c r="AY301" s="224" t="s">
        <v>158</v>
      </c>
      <c r="BK301" s="226">
        <f>SUM(BK302:BK309)</f>
        <v>0</v>
      </c>
    </row>
    <row r="302" s="2" customFormat="1" ht="24.15" customHeight="1">
      <c r="A302" s="39"/>
      <c r="B302" s="40"/>
      <c r="C302" s="229" t="s">
        <v>359</v>
      </c>
      <c r="D302" s="229" t="s">
        <v>160</v>
      </c>
      <c r="E302" s="230" t="s">
        <v>801</v>
      </c>
      <c r="F302" s="231" t="s">
        <v>802</v>
      </c>
      <c r="G302" s="232" t="s">
        <v>464</v>
      </c>
      <c r="H302" s="233">
        <v>1</v>
      </c>
      <c r="I302" s="234"/>
      <c r="J302" s="235">
        <f>ROUND(I302*H302,2)</f>
        <v>0</v>
      </c>
      <c r="K302" s="236"/>
      <c r="L302" s="45"/>
      <c r="M302" s="237" t="s">
        <v>1</v>
      </c>
      <c r="N302" s="238" t="s">
        <v>40</v>
      </c>
      <c r="O302" s="92"/>
      <c r="P302" s="239">
        <f>O302*H302</f>
        <v>0</v>
      </c>
      <c r="Q302" s="239">
        <v>0</v>
      </c>
      <c r="R302" s="239">
        <f>Q302*H302</f>
        <v>0</v>
      </c>
      <c r="S302" s="239">
        <v>0</v>
      </c>
      <c r="T302" s="24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1" t="s">
        <v>164</v>
      </c>
      <c r="AT302" s="241" t="s">
        <v>160</v>
      </c>
      <c r="AU302" s="241" t="s">
        <v>84</v>
      </c>
      <c r="AY302" s="18" t="s">
        <v>158</v>
      </c>
      <c r="BE302" s="242">
        <f>IF(N302="základní",J302,0)</f>
        <v>0</v>
      </c>
      <c r="BF302" s="242">
        <f>IF(N302="snížená",J302,0)</f>
        <v>0</v>
      </c>
      <c r="BG302" s="242">
        <f>IF(N302="zákl. přenesená",J302,0)</f>
        <v>0</v>
      </c>
      <c r="BH302" s="242">
        <f>IF(N302="sníž. přenesená",J302,0)</f>
        <v>0</v>
      </c>
      <c r="BI302" s="242">
        <f>IF(N302="nulová",J302,0)</f>
        <v>0</v>
      </c>
      <c r="BJ302" s="18" t="s">
        <v>82</v>
      </c>
      <c r="BK302" s="242">
        <f>ROUND(I302*H302,2)</f>
        <v>0</v>
      </c>
      <c r="BL302" s="18" t="s">
        <v>164</v>
      </c>
      <c r="BM302" s="241" t="s">
        <v>803</v>
      </c>
    </row>
    <row r="303" s="2" customFormat="1">
      <c r="A303" s="39"/>
      <c r="B303" s="40"/>
      <c r="C303" s="41"/>
      <c r="D303" s="243" t="s">
        <v>166</v>
      </c>
      <c r="E303" s="41"/>
      <c r="F303" s="244" t="s">
        <v>802</v>
      </c>
      <c r="G303" s="41"/>
      <c r="H303" s="41"/>
      <c r="I303" s="245"/>
      <c r="J303" s="41"/>
      <c r="K303" s="41"/>
      <c r="L303" s="45"/>
      <c r="M303" s="246"/>
      <c r="N303" s="247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166</v>
      </c>
      <c r="AU303" s="18" t="s">
        <v>84</v>
      </c>
    </row>
    <row r="304" s="2" customFormat="1" ht="16.5" customHeight="1">
      <c r="A304" s="39"/>
      <c r="B304" s="40"/>
      <c r="C304" s="270" t="s">
        <v>365</v>
      </c>
      <c r="D304" s="270" t="s">
        <v>265</v>
      </c>
      <c r="E304" s="271" t="s">
        <v>804</v>
      </c>
      <c r="F304" s="272" t="s">
        <v>805</v>
      </c>
      <c r="G304" s="273" t="s">
        <v>464</v>
      </c>
      <c r="H304" s="274">
        <v>1</v>
      </c>
      <c r="I304" s="275"/>
      <c r="J304" s="276">
        <f>ROUND(I304*H304,2)</f>
        <v>0</v>
      </c>
      <c r="K304" s="277"/>
      <c r="L304" s="278"/>
      <c r="M304" s="279" t="s">
        <v>1</v>
      </c>
      <c r="N304" s="280" t="s">
        <v>40</v>
      </c>
      <c r="O304" s="92"/>
      <c r="P304" s="239">
        <f>O304*H304</f>
        <v>0</v>
      </c>
      <c r="Q304" s="239">
        <v>0</v>
      </c>
      <c r="R304" s="239">
        <f>Q304*H304</f>
        <v>0</v>
      </c>
      <c r="S304" s="239">
        <v>0</v>
      </c>
      <c r="T304" s="24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1" t="s">
        <v>203</v>
      </c>
      <c r="AT304" s="241" t="s">
        <v>265</v>
      </c>
      <c r="AU304" s="241" t="s">
        <v>84</v>
      </c>
      <c r="AY304" s="18" t="s">
        <v>158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8" t="s">
        <v>82</v>
      </c>
      <c r="BK304" s="242">
        <f>ROUND(I304*H304,2)</f>
        <v>0</v>
      </c>
      <c r="BL304" s="18" t="s">
        <v>164</v>
      </c>
      <c r="BM304" s="241" t="s">
        <v>587</v>
      </c>
    </row>
    <row r="305" s="2" customFormat="1">
      <c r="A305" s="39"/>
      <c r="B305" s="40"/>
      <c r="C305" s="41"/>
      <c r="D305" s="243" t="s">
        <v>166</v>
      </c>
      <c r="E305" s="41"/>
      <c r="F305" s="244" t="s">
        <v>805</v>
      </c>
      <c r="G305" s="41"/>
      <c r="H305" s="41"/>
      <c r="I305" s="245"/>
      <c r="J305" s="41"/>
      <c r="K305" s="41"/>
      <c r="L305" s="45"/>
      <c r="M305" s="246"/>
      <c r="N305" s="247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166</v>
      </c>
      <c r="AU305" s="18" t="s">
        <v>84</v>
      </c>
    </row>
    <row r="306" s="2" customFormat="1" ht="24.15" customHeight="1">
      <c r="A306" s="39"/>
      <c r="B306" s="40"/>
      <c r="C306" s="229" t="s">
        <v>372</v>
      </c>
      <c r="D306" s="229" t="s">
        <v>160</v>
      </c>
      <c r="E306" s="230" t="s">
        <v>806</v>
      </c>
      <c r="F306" s="231" t="s">
        <v>807</v>
      </c>
      <c r="G306" s="232" t="s">
        <v>464</v>
      </c>
      <c r="H306" s="233">
        <v>19</v>
      </c>
      <c r="I306" s="234"/>
      <c r="J306" s="235">
        <f>ROUND(I306*H306,2)</f>
        <v>0</v>
      </c>
      <c r="K306" s="236"/>
      <c r="L306" s="45"/>
      <c r="M306" s="237" t="s">
        <v>1</v>
      </c>
      <c r="N306" s="238" t="s">
        <v>40</v>
      </c>
      <c r="O306" s="92"/>
      <c r="P306" s="239">
        <f>O306*H306</f>
        <v>0</v>
      </c>
      <c r="Q306" s="239">
        <v>0.34076000000000001</v>
      </c>
      <c r="R306" s="239">
        <f>Q306*H306</f>
        <v>6.4744400000000004</v>
      </c>
      <c r="S306" s="239">
        <v>0</v>
      </c>
      <c r="T306" s="24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1" t="s">
        <v>164</v>
      </c>
      <c r="AT306" s="241" t="s">
        <v>160</v>
      </c>
      <c r="AU306" s="241" t="s">
        <v>84</v>
      </c>
      <c r="AY306" s="18" t="s">
        <v>158</v>
      </c>
      <c r="BE306" s="242">
        <f>IF(N306="základní",J306,0)</f>
        <v>0</v>
      </c>
      <c r="BF306" s="242">
        <f>IF(N306="snížená",J306,0)</f>
        <v>0</v>
      </c>
      <c r="BG306" s="242">
        <f>IF(N306="zákl. přenesená",J306,0)</f>
        <v>0</v>
      </c>
      <c r="BH306" s="242">
        <f>IF(N306="sníž. přenesená",J306,0)</f>
        <v>0</v>
      </c>
      <c r="BI306" s="242">
        <f>IF(N306="nulová",J306,0)</f>
        <v>0</v>
      </c>
      <c r="BJ306" s="18" t="s">
        <v>82</v>
      </c>
      <c r="BK306" s="242">
        <f>ROUND(I306*H306,2)</f>
        <v>0</v>
      </c>
      <c r="BL306" s="18" t="s">
        <v>164</v>
      </c>
      <c r="BM306" s="241" t="s">
        <v>599</v>
      </c>
    </row>
    <row r="307" s="2" customFormat="1">
      <c r="A307" s="39"/>
      <c r="B307" s="40"/>
      <c r="C307" s="41"/>
      <c r="D307" s="243" t="s">
        <v>166</v>
      </c>
      <c r="E307" s="41"/>
      <c r="F307" s="244" t="s">
        <v>807</v>
      </c>
      <c r="G307" s="41"/>
      <c r="H307" s="41"/>
      <c r="I307" s="245"/>
      <c r="J307" s="41"/>
      <c r="K307" s="41"/>
      <c r="L307" s="45"/>
      <c r="M307" s="246"/>
      <c r="N307" s="247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166</v>
      </c>
      <c r="AU307" s="18" t="s">
        <v>84</v>
      </c>
    </row>
    <row r="308" s="2" customFormat="1" ht="16.5" customHeight="1">
      <c r="A308" s="39"/>
      <c r="B308" s="40"/>
      <c r="C308" s="270" t="s">
        <v>378</v>
      </c>
      <c r="D308" s="270" t="s">
        <v>265</v>
      </c>
      <c r="E308" s="271" t="s">
        <v>808</v>
      </c>
      <c r="F308" s="272" t="s">
        <v>809</v>
      </c>
      <c r="G308" s="273" t="s">
        <v>464</v>
      </c>
      <c r="H308" s="274">
        <v>19</v>
      </c>
      <c r="I308" s="275"/>
      <c r="J308" s="276">
        <f>ROUND(I308*H308,2)</f>
        <v>0</v>
      </c>
      <c r="K308" s="277"/>
      <c r="L308" s="278"/>
      <c r="M308" s="279" t="s">
        <v>1</v>
      </c>
      <c r="N308" s="280" t="s">
        <v>40</v>
      </c>
      <c r="O308" s="92"/>
      <c r="P308" s="239">
        <f>O308*H308</f>
        <v>0</v>
      </c>
      <c r="Q308" s="239">
        <v>10.300000000000001</v>
      </c>
      <c r="R308" s="239">
        <f>Q308*H308</f>
        <v>195.70000000000002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203</v>
      </c>
      <c r="AT308" s="241" t="s">
        <v>265</v>
      </c>
      <c r="AU308" s="241" t="s">
        <v>84</v>
      </c>
      <c r="AY308" s="18" t="s">
        <v>158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82</v>
      </c>
      <c r="BK308" s="242">
        <f>ROUND(I308*H308,2)</f>
        <v>0</v>
      </c>
      <c r="BL308" s="18" t="s">
        <v>164</v>
      </c>
      <c r="BM308" s="241" t="s">
        <v>612</v>
      </c>
    </row>
    <row r="309" s="2" customFormat="1">
      <c r="A309" s="39"/>
      <c r="B309" s="40"/>
      <c r="C309" s="41"/>
      <c r="D309" s="243" t="s">
        <v>166</v>
      </c>
      <c r="E309" s="41"/>
      <c r="F309" s="244" t="s">
        <v>810</v>
      </c>
      <c r="G309" s="41"/>
      <c r="H309" s="41"/>
      <c r="I309" s="245"/>
      <c r="J309" s="41"/>
      <c r="K309" s="41"/>
      <c r="L309" s="45"/>
      <c r="M309" s="246"/>
      <c r="N309" s="247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166</v>
      </c>
      <c r="AU309" s="18" t="s">
        <v>84</v>
      </c>
    </row>
    <row r="310" s="12" customFormat="1" ht="22.8" customHeight="1">
      <c r="A310" s="12"/>
      <c r="B310" s="213"/>
      <c r="C310" s="214"/>
      <c r="D310" s="215" t="s">
        <v>74</v>
      </c>
      <c r="E310" s="227" t="s">
        <v>164</v>
      </c>
      <c r="F310" s="227" t="s">
        <v>346</v>
      </c>
      <c r="G310" s="214"/>
      <c r="H310" s="214"/>
      <c r="I310" s="217"/>
      <c r="J310" s="228">
        <f>BK310</f>
        <v>0</v>
      </c>
      <c r="K310" s="214"/>
      <c r="L310" s="219"/>
      <c r="M310" s="220"/>
      <c r="N310" s="221"/>
      <c r="O310" s="221"/>
      <c r="P310" s="222">
        <f>SUM(P311:P326)</f>
        <v>0</v>
      </c>
      <c r="Q310" s="221"/>
      <c r="R310" s="222">
        <f>SUM(R311:R326)</f>
        <v>252.67355013999998</v>
      </c>
      <c r="S310" s="221"/>
      <c r="T310" s="223">
        <f>SUM(T311:T326)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24" t="s">
        <v>82</v>
      </c>
      <c r="AT310" s="225" t="s">
        <v>74</v>
      </c>
      <c r="AU310" s="225" t="s">
        <v>82</v>
      </c>
      <c r="AY310" s="224" t="s">
        <v>158</v>
      </c>
      <c r="BK310" s="226">
        <f>SUM(BK311:BK326)</f>
        <v>0</v>
      </c>
    </row>
    <row r="311" s="2" customFormat="1" ht="24.15" customHeight="1">
      <c r="A311" s="39"/>
      <c r="B311" s="40"/>
      <c r="C311" s="229" t="s">
        <v>383</v>
      </c>
      <c r="D311" s="229" t="s">
        <v>160</v>
      </c>
      <c r="E311" s="230" t="s">
        <v>811</v>
      </c>
      <c r="F311" s="231" t="s">
        <v>812</v>
      </c>
      <c r="G311" s="232" t="s">
        <v>163</v>
      </c>
      <c r="H311" s="233">
        <v>82.049999999999997</v>
      </c>
      <c r="I311" s="234"/>
      <c r="J311" s="235">
        <f>ROUND(I311*H311,2)</f>
        <v>0</v>
      </c>
      <c r="K311" s="236"/>
      <c r="L311" s="45"/>
      <c r="M311" s="237" t="s">
        <v>1</v>
      </c>
      <c r="N311" s="238" t="s">
        <v>40</v>
      </c>
      <c r="O311" s="92"/>
      <c r="P311" s="239">
        <f>O311*H311</f>
        <v>0</v>
      </c>
      <c r="Q311" s="239">
        <v>0.45584000000000002</v>
      </c>
      <c r="R311" s="239">
        <f>Q311*H311</f>
        <v>37.401671999999998</v>
      </c>
      <c r="S311" s="239">
        <v>0</v>
      </c>
      <c r="T311" s="24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1" t="s">
        <v>164</v>
      </c>
      <c r="AT311" s="241" t="s">
        <v>160</v>
      </c>
      <c r="AU311" s="241" t="s">
        <v>84</v>
      </c>
      <c r="AY311" s="18" t="s">
        <v>158</v>
      </c>
      <c r="BE311" s="242">
        <f>IF(N311="základní",J311,0)</f>
        <v>0</v>
      </c>
      <c r="BF311" s="242">
        <f>IF(N311="snížená",J311,0)</f>
        <v>0</v>
      </c>
      <c r="BG311" s="242">
        <f>IF(N311="zákl. přenesená",J311,0)</f>
        <v>0</v>
      </c>
      <c r="BH311" s="242">
        <f>IF(N311="sníž. přenesená",J311,0)</f>
        <v>0</v>
      </c>
      <c r="BI311" s="242">
        <f>IF(N311="nulová",J311,0)</f>
        <v>0</v>
      </c>
      <c r="BJ311" s="18" t="s">
        <v>82</v>
      </c>
      <c r="BK311" s="242">
        <f>ROUND(I311*H311,2)</f>
        <v>0</v>
      </c>
      <c r="BL311" s="18" t="s">
        <v>164</v>
      </c>
      <c r="BM311" s="241" t="s">
        <v>678</v>
      </c>
    </row>
    <row r="312" s="2" customFormat="1">
      <c r="A312" s="39"/>
      <c r="B312" s="40"/>
      <c r="C312" s="41"/>
      <c r="D312" s="243" t="s">
        <v>166</v>
      </c>
      <c r="E312" s="41"/>
      <c r="F312" s="244" t="s">
        <v>812</v>
      </c>
      <c r="G312" s="41"/>
      <c r="H312" s="41"/>
      <c r="I312" s="245"/>
      <c r="J312" s="41"/>
      <c r="K312" s="41"/>
      <c r="L312" s="45"/>
      <c r="M312" s="246"/>
      <c r="N312" s="247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166</v>
      </c>
      <c r="AU312" s="18" t="s">
        <v>84</v>
      </c>
    </row>
    <row r="313" s="2" customFormat="1" ht="33" customHeight="1">
      <c r="A313" s="39"/>
      <c r="B313" s="40"/>
      <c r="C313" s="229" t="s">
        <v>388</v>
      </c>
      <c r="D313" s="229" t="s">
        <v>160</v>
      </c>
      <c r="E313" s="230" t="s">
        <v>813</v>
      </c>
      <c r="F313" s="231" t="s">
        <v>814</v>
      </c>
      <c r="G313" s="232" t="s">
        <v>163</v>
      </c>
      <c r="H313" s="233">
        <v>86.849999999999994</v>
      </c>
      <c r="I313" s="234"/>
      <c r="J313" s="235">
        <f>ROUND(I313*H313,2)</f>
        <v>0</v>
      </c>
      <c r="K313" s="236"/>
      <c r="L313" s="45"/>
      <c r="M313" s="237" t="s">
        <v>1</v>
      </c>
      <c r="N313" s="238" t="s">
        <v>40</v>
      </c>
      <c r="O313" s="92"/>
      <c r="P313" s="239">
        <f>O313*H313</f>
        <v>0</v>
      </c>
      <c r="Q313" s="239">
        <v>0.18051</v>
      </c>
      <c r="R313" s="239">
        <f>Q313*H313</f>
        <v>15.677293499999999</v>
      </c>
      <c r="S313" s="239">
        <v>0</v>
      </c>
      <c r="T313" s="24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1" t="s">
        <v>164</v>
      </c>
      <c r="AT313" s="241" t="s">
        <v>160</v>
      </c>
      <c r="AU313" s="241" t="s">
        <v>84</v>
      </c>
      <c r="AY313" s="18" t="s">
        <v>158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8" t="s">
        <v>82</v>
      </c>
      <c r="BK313" s="242">
        <f>ROUND(I313*H313,2)</f>
        <v>0</v>
      </c>
      <c r="BL313" s="18" t="s">
        <v>164</v>
      </c>
      <c r="BM313" s="241" t="s">
        <v>683</v>
      </c>
    </row>
    <row r="314" s="2" customFormat="1">
      <c r="A314" s="39"/>
      <c r="B314" s="40"/>
      <c r="C314" s="41"/>
      <c r="D314" s="243" t="s">
        <v>166</v>
      </c>
      <c r="E314" s="41"/>
      <c r="F314" s="244" t="s">
        <v>814</v>
      </c>
      <c r="G314" s="41"/>
      <c r="H314" s="41"/>
      <c r="I314" s="245"/>
      <c r="J314" s="41"/>
      <c r="K314" s="41"/>
      <c r="L314" s="45"/>
      <c r="M314" s="246"/>
      <c r="N314" s="247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166</v>
      </c>
      <c r="AU314" s="18" t="s">
        <v>84</v>
      </c>
    </row>
    <row r="315" s="2" customFormat="1" ht="24.15" customHeight="1">
      <c r="A315" s="39"/>
      <c r="B315" s="40"/>
      <c r="C315" s="229" t="s">
        <v>394</v>
      </c>
      <c r="D315" s="229" t="s">
        <v>160</v>
      </c>
      <c r="E315" s="230" t="s">
        <v>815</v>
      </c>
      <c r="F315" s="231" t="s">
        <v>816</v>
      </c>
      <c r="G315" s="232" t="s">
        <v>163</v>
      </c>
      <c r="H315" s="233">
        <v>868.5</v>
      </c>
      <c r="I315" s="234"/>
      <c r="J315" s="235">
        <f>ROUND(I315*H315,2)</f>
        <v>0</v>
      </c>
      <c r="K315" s="236"/>
      <c r="L315" s="45"/>
      <c r="M315" s="237" t="s">
        <v>1</v>
      </c>
      <c r="N315" s="238" t="s">
        <v>40</v>
      </c>
      <c r="O315" s="92"/>
      <c r="P315" s="239">
        <f>O315*H315</f>
        <v>0</v>
      </c>
      <c r="Q315" s="239">
        <v>0.02256</v>
      </c>
      <c r="R315" s="239">
        <f>Q315*H315</f>
        <v>19.593360000000001</v>
      </c>
      <c r="S315" s="239">
        <v>0</v>
      </c>
      <c r="T315" s="24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1" t="s">
        <v>164</v>
      </c>
      <c r="AT315" s="241" t="s">
        <v>160</v>
      </c>
      <c r="AU315" s="241" t="s">
        <v>84</v>
      </c>
      <c r="AY315" s="18" t="s">
        <v>158</v>
      </c>
      <c r="BE315" s="242">
        <f>IF(N315="základní",J315,0)</f>
        <v>0</v>
      </c>
      <c r="BF315" s="242">
        <f>IF(N315="snížená",J315,0)</f>
        <v>0</v>
      </c>
      <c r="BG315" s="242">
        <f>IF(N315="zákl. přenesená",J315,0)</f>
        <v>0</v>
      </c>
      <c r="BH315" s="242">
        <f>IF(N315="sníž. přenesená",J315,0)</f>
        <v>0</v>
      </c>
      <c r="BI315" s="242">
        <f>IF(N315="nulová",J315,0)</f>
        <v>0</v>
      </c>
      <c r="BJ315" s="18" t="s">
        <v>82</v>
      </c>
      <c r="BK315" s="242">
        <f>ROUND(I315*H315,2)</f>
        <v>0</v>
      </c>
      <c r="BL315" s="18" t="s">
        <v>164</v>
      </c>
      <c r="BM315" s="241" t="s">
        <v>630</v>
      </c>
    </row>
    <row r="316" s="2" customFormat="1">
      <c r="A316" s="39"/>
      <c r="B316" s="40"/>
      <c r="C316" s="41"/>
      <c r="D316" s="243" t="s">
        <v>166</v>
      </c>
      <c r="E316" s="41"/>
      <c r="F316" s="244" t="s">
        <v>816</v>
      </c>
      <c r="G316" s="41"/>
      <c r="H316" s="41"/>
      <c r="I316" s="245"/>
      <c r="J316" s="41"/>
      <c r="K316" s="41"/>
      <c r="L316" s="45"/>
      <c r="M316" s="246"/>
      <c r="N316" s="247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166</v>
      </c>
      <c r="AU316" s="18" t="s">
        <v>84</v>
      </c>
    </row>
    <row r="317" s="13" customFormat="1">
      <c r="A317" s="13"/>
      <c r="B317" s="248"/>
      <c r="C317" s="249"/>
      <c r="D317" s="243" t="s">
        <v>172</v>
      </c>
      <c r="E317" s="250" t="s">
        <v>1</v>
      </c>
      <c r="F317" s="251" t="s">
        <v>817</v>
      </c>
      <c r="G317" s="249"/>
      <c r="H317" s="252">
        <v>868.5</v>
      </c>
      <c r="I317" s="253"/>
      <c r="J317" s="249"/>
      <c r="K317" s="249"/>
      <c r="L317" s="254"/>
      <c r="M317" s="255"/>
      <c r="N317" s="256"/>
      <c r="O317" s="256"/>
      <c r="P317" s="256"/>
      <c r="Q317" s="256"/>
      <c r="R317" s="256"/>
      <c r="S317" s="256"/>
      <c r="T317" s="25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8" t="s">
        <v>172</v>
      </c>
      <c r="AU317" s="258" t="s">
        <v>84</v>
      </c>
      <c r="AV317" s="13" t="s">
        <v>84</v>
      </c>
      <c r="AW317" s="13" t="s">
        <v>32</v>
      </c>
      <c r="AX317" s="13" t="s">
        <v>75</v>
      </c>
      <c r="AY317" s="258" t="s">
        <v>158</v>
      </c>
    </row>
    <row r="318" s="14" customFormat="1">
      <c r="A318" s="14"/>
      <c r="B318" s="259"/>
      <c r="C318" s="260"/>
      <c r="D318" s="243" t="s">
        <v>172</v>
      </c>
      <c r="E318" s="261" t="s">
        <v>1</v>
      </c>
      <c r="F318" s="262" t="s">
        <v>186</v>
      </c>
      <c r="G318" s="260"/>
      <c r="H318" s="263">
        <v>868.5</v>
      </c>
      <c r="I318" s="264"/>
      <c r="J318" s="260"/>
      <c r="K318" s="260"/>
      <c r="L318" s="265"/>
      <c r="M318" s="266"/>
      <c r="N318" s="267"/>
      <c r="O318" s="267"/>
      <c r="P318" s="267"/>
      <c r="Q318" s="267"/>
      <c r="R318" s="267"/>
      <c r="S318" s="267"/>
      <c r="T318" s="268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9" t="s">
        <v>172</v>
      </c>
      <c r="AU318" s="269" t="s">
        <v>84</v>
      </c>
      <c r="AV318" s="14" t="s">
        <v>164</v>
      </c>
      <c r="AW318" s="14" t="s">
        <v>32</v>
      </c>
      <c r="AX318" s="14" t="s">
        <v>82</v>
      </c>
      <c r="AY318" s="269" t="s">
        <v>158</v>
      </c>
    </row>
    <row r="319" s="2" customFormat="1" ht="24.15" customHeight="1">
      <c r="A319" s="39"/>
      <c r="B319" s="40"/>
      <c r="C319" s="229" t="s">
        <v>399</v>
      </c>
      <c r="D319" s="229" t="s">
        <v>160</v>
      </c>
      <c r="E319" s="230" t="s">
        <v>818</v>
      </c>
      <c r="F319" s="231" t="s">
        <v>819</v>
      </c>
      <c r="G319" s="232" t="s">
        <v>163</v>
      </c>
      <c r="H319" s="233">
        <v>28</v>
      </c>
      <c r="I319" s="234"/>
      <c r="J319" s="235">
        <f>ROUND(I319*H319,2)</f>
        <v>0</v>
      </c>
      <c r="K319" s="236"/>
      <c r="L319" s="45"/>
      <c r="M319" s="237" t="s">
        <v>1</v>
      </c>
      <c r="N319" s="238" t="s">
        <v>40</v>
      </c>
      <c r="O319" s="92"/>
      <c r="P319" s="239">
        <f>O319*H319</f>
        <v>0</v>
      </c>
      <c r="Q319" s="239">
        <v>0.40000000000000002</v>
      </c>
      <c r="R319" s="239">
        <f>Q319*H319</f>
        <v>11.200000000000001</v>
      </c>
      <c r="S319" s="239">
        <v>0</v>
      </c>
      <c r="T319" s="24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1" t="s">
        <v>164</v>
      </c>
      <c r="AT319" s="241" t="s">
        <v>160</v>
      </c>
      <c r="AU319" s="241" t="s">
        <v>84</v>
      </c>
      <c r="AY319" s="18" t="s">
        <v>158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8" t="s">
        <v>82</v>
      </c>
      <c r="BK319" s="242">
        <f>ROUND(I319*H319,2)</f>
        <v>0</v>
      </c>
      <c r="BL319" s="18" t="s">
        <v>164</v>
      </c>
      <c r="BM319" s="241" t="s">
        <v>638</v>
      </c>
    </row>
    <row r="320" s="2" customFormat="1">
      <c r="A320" s="39"/>
      <c r="B320" s="40"/>
      <c r="C320" s="41"/>
      <c r="D320" s="243" t="s">
        <v>166</v>
      </c>
      <c r="E320" s="41"/>
      <c r="F320" s="244" t="s">
        <v>819</v>
      </c>
      <c r="G320" s="41"/>
      <c r="H320" s="41"/>
      <c r="I320" s="245"/>
      <c r="J320" s="41"/>
      <c r="K320" s="41"/>
      <c r="L320" s="45"/>
      <c r="M320" s="246"/>
      <c r="N320" s="247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166</v>
      </c>
      <c r="AU320" s="18" t="s">
        <v>84</v>
      </c>
    </row>
    <row r="321" s="2" customFormat="1" ht="24.15" customHeight="1">
      <c r="A321" s="39"/>
      <c r="B321" s="40"/>
      <c r="C321" s="229" t="s">
        <v>406</v>
      </c>
      <c r="D321" s="229" t="s">
        <v>160</v>
      </c>
      <c r="E321" s="230" t="s">
        <v>820</v>
      </c>
      <c r="F321" s="231" t="s">
        <v>821</v>
      </c>
      <c r="G321" s="232" t="s">
        <v>238</v>
      </c>
      <c r="H321" s="233">
        <v>73.231999999999999</v>
      </c>
      <c r="I321" s="234"/>
      <c r="J321" s="235">
        <f>ROUND(I321*H321,2)</f>
        <v>0</v>
      </c>
      <c r="K321" s="236"/>
      <c r="L321" s="45"/>
      <c r="M321" s="237" t="s">
        <v>1</v>
      </c>
      <c r="N321" s="238" t="s">
        <v>40</v>
      </c>
      <c r="O321" s="92"/>
      <c r="P321" s="239">
        <f>O321*H321</f>
        <v>0</v>
      </c>
      <c r="Q321" s="239">
        <v>2.3050199999999998</v>
      </c>
      <c r="R321" s="239">
        <f>Q321*H321</f>
        <v>168.80122463999999</v>
      </c>
      <c r="S321" s="239">
        <v>0</v>
      </c>
      <c r="T321" s="24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1" t="s">
        <v>164</v>
      </c>
      <c r="AT321" s="241" t="s">
        <v>160</v>
      </c>
      <c r="AU321" s="241" t="s">
        <v>84</v>
      </c>
      <c r="AY321" s="18" t="s">
        <v>158</v>
      </c>
      <c r="BE321" s="242">
        <f>IF(N321="základní",J321,0)</f>
        <v>0</v>
      </c>
      <c r="BF321" s="242">
        <f>IF(N321="snížená",J321,0)</f>
        <v>0</v>
      </c>
      <c r="BG321" s="242">
        <f>IF(N321="zákl. přenesená",J321,0)</f>
        <v>0</v>
      </c>
      <c r="BH321" s="242">
        <f>IF(N321="sníž. přenesená",J321,0)</f>
        <v>0</v>
      </c>
      <c r="BI321" s="242">
        <f>IF(N321="nulová",J321,0)</f>
        <v>0</v>
      </c>
      <c r="BJ321" s="18" t="s">
        <v>82</v>
      </c>
      <c r="BK321" s="242">
        <f>ROUND(I321*H321,2)</f>
        <v>0</v>
      </c>
      <c r="BL321" s="18" t="s">
        <v>164</v>
      </c>
      <c r="BM321" s="241" t="s">
        <v>520</v>
      </c>
    </row>
    <row r="322" s="2" customFormat="1">
      <c r="A322" s="39"/>
      <c r="B322" s="40"/>
      <c r="C322" s="41"/>
      <c r="D322" s="243" t="s">
        <v>166</v>
      </c>
      <c r="E322" s="41"/>
      <c r="F322" s="244" t="s">
        <v>821</v>
      </c>
      <c r="G322" s="41"/>
      <c r="H322" s="41"/>
      <c r="I322" s="245"/>
      <c r="J322" s="41"/>
      <c r="K322" s="41"/>
      <c r="L322" s="45"/>
      <c r="M322" s="246"/>
      <c r="N322" s="247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166</v>
      </c>
      <c r="AU322" s="18" t="s">
        <v>84</v>
      </c>
    </row>
    <row r="323" s="15" customFormat="1">
      <c r="A323" s="15"/>
      <c r="B323" s="281"/>
      <c r="C323" s="282"/>
      <c r="D323" s="243" t="s">
        <v>172</v>
      </c>
      <c r="E323" s="283" t="s">
        <v>1</v>
      </c>
      <c r="F323" s="284" t="s">
        <v>723</v>
      </c>
      <c r="G323" s="282"/>
      <c r="H323" s="283" t="s">
        <v>1</v>
      </c>
      <c r="I323" s="285"/>
      <c r="J323" s="282"/>
      <c r="K323" s="282"/>
      <c r="L323" s="286"/>
      <c r="M323" s="287"/>
      <c r="N323" s="288"/>
      <c r="O323" s="288"/>
      <c r="P323" s="288"/>
      <c r="Q323" s="288"/>
      <c r="R323" s="288"/>
      <c r="S323" s="288"/>
      <c r="T323" s="28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90" t="s">
        <v>172</v>
      </c>
      <c r="AU323" s="290" t="s">
        <v>84</v>
      </c>
      <c r="AV323" s="15" t="s">
        <v>82</v>
      </c>
      <c r="AW323" s="15" t="s">
        <v>32</v>
      </c>
      <c r="AX323" s="15" t="s">
        <v>75</v>
      </c>
      <c r="AY323" s="290" t="s">
        <v>158</v>
      </c>
    </row>
    <row r="324" s="15" customFormat="1">
      <c r="A324" s="15"/>
      <c r="B324" s="281"/>
      <c r="C324" s="282"/>
      <c r="D324" s="243" t="s">
        <v>172</v>
      </c>
      <c r="E324" s="283" t="s">
        <v>1</v>
      </c>
      <c r="F324" s="284" t="s">
        <v>822</v>
      </c>
      <c r="G324" s="282"/>
      <c r="H324" s="283" t="s">
        <v>1</v>
      </c>
      <c r="I324" s="285"/>
      <c r="J324" s="282"/>
      <c r="K324" s="282"/>
      <c r="L324" s="286"/>
      <c r="M324" s="287"/>
      <c r="N324" s="288"/>
      <c r="O324" s="288"/>
      <c r="P324" s="288"/>
      <c r="Q324" s="288"/>
      <c r="R324" s="288"/>
      <c r="S324" s="288"/>
      <c r="T324" s="289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90" t="s">
        <v>172</v>
      </c>
      <c r="AU324" s="290" t="s">
        <v>84</v>
      </c>
      <c r="AV324" s="15" t="s">
        <v>82</v>
      </c>
      <c r="AW324" s="15" t="s">
        <v>32</v>
      </c>
      <c r="AX324" s="15" t="s">
        <v>75</v>
      </c>
      <c r="AY324" s="290" t="s">
        <v>158</v>
      </c>
    </row>
    <row r="325" s="13" customFormat="1">
      <c r="A325" s="13"/>
      <c r="B325" s="248"/>
      <c r="C325" s="249"/>
      <c r="D325" s="243" t="s">
        <v>172</v>
      </c>
      <c r="E325" s="250" t="s">
        <v>1</v>
      </c>
      <c r="F325" s="251" t="s">
        <v>823</v>
      </c>
      <c r="G325" s="249"/>
      <c r="H325" s="252">
        <v>73.231999999999999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8" t="s">
        <v>172</v>
      </c>
      <c r="AU325" s="258" t="s">
        <v>84</v>
      </c>
      <c r="AV325" s="13" t="s">
        <v>84</v>
      </c>
      <c r="AW325" s="13" t="s">
        <v>32</v>
      </c>
      <c r="AX325" s="13" t="s">
        <v>75</v>
      </c>
      <c r="AY325" s="258" t="s">
        <v>158</v>
      </c>
    </row>
    <row r="326" s="14" customFormat="1">
      <c r="A326" s="14"/>
      <c r="B326" s="259"/>
      <c r="C326" s="260"/>
      <c r="D326" s="243" t="s">
        <v>172</v>
      </c>
      <c r="E326" s="261" t="s">
        <v>1</v>
      </c>
      <c r="F326" s="262" t="s">
        <v>186</v>
      </c>
      <c r="G326" s="260"/>
      <c r="H326" s="263">
        <v>73.231999999999999</v>
      </c>
      <c r="I326" s="264"/>
      <c r="J326" s="260"/>
      <c r="K326" s="260"/>
      <c r="L326" s="265"/>
      <c r="M326" s="266"/>
      <c r="N326" s="267"/>
      <c r="O326" s="267"/>
      <c r="P326" s="267"/>
      <c r="Q326" s="267"/>
      <c r="R326" s="267"/>
      <c r="S326" s="267"/>
      <c r="T326" s="268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9" t="s">
        <v>172</v>
      </c>
      <c r="AU326" s="269" t="s">
        <v>84</v>
      </c>
      <c r="AV326" s="14" t="s">
        <v>164</v>
      </c>
      <c r="AW326" s="14" t="s">
        <v>32</v>
      </c>
      <c r="AX326" s="14" t="s">
        <v>82</v>
      </c>
      <c r="AY326" s="269" t="s">
        <v>158</v>
      </c>
    </row>
    <row r="327" s="12" customFormat="1" ht="22.8" customHeight="1">
      <c r="A327" s="12"/>
      <c r="B327" s="213"/>
      <c r="C327" s="214"/>
      <c r="D327" s="215" t="s">
        <v>74</v>
      </c>
      <c r="E327" s="227" t="s">
        <v>187</v>
      </c>
      <c r="F327" s="227" t="s">
        <v>353</v>
      </c>
      <c r="G327" s="214"/>
      <c r="H327" s="214"/>
      <c r="I327" s="217"/>
      <c r="J327" s="228">
        <f>BK327</f>
        <v>0</v>
      </c>
      <c r="K327" s="214"/>
      <c r="L327" s="219"/>
      <c r="M327" s="220"/>
      <c r="N327" s="221"/>
      <c r="O327" s="221"/>
      <c r="P327" s="222">
        <f>SUM(P328:P356)</f>
        <v>0</v>
      </c>
      <c r="Q327" s="221"/>
      <c r="R327" s="222">
        <f>SUM(R328:R356)</f>
        <v>299.14590070000003</v>
      </c>
      <c r="S327" s="221"/>
      <c r="T327" s="223">
        <f>SUM(T328:T356)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24" t="s">
        <v>82</v>
      </c>
      <c r="AT327" s="225" t="s">
        <v>74</v>
      </c>
      <c r="AU327" s="225" t="s">
        <v>82</v>
      </c>
      <c r="AY327" s="224" t="s">
        <v>158</v>
      </c>
      <c r="BK327" s="226">
        <f>SUM(BK328:BK356)</f>
        <v>0</v>
      </c>
    </row>
    <row r="328" s="2" customFormat="1" ht="21.75" customHeight="1">
      <c r="A328" s="39"/>
      <c r="B328" s="40"/>
      <c r="C328" s="229" t="s">
        <v>413</v>
      </c>
      <c r="D328" s="229" t="s">
        <v>160</v>
      </c>
      <c r="E328" s="230" t="s">
        <v>366</v>
      </c>
      <c r="F328" s="231" t="s">
        <v>824</v>
      </c>
      <c r="G328" s="232" t="s">
        <v>163</v>
      </c>
      <c r="H328" s="233">
        <v>86.849999999999994</v>
      </c>
      <c r="I328" s="234"/>
      <c r="J328" s="235">
        <f>ROUND(I328*H328,2)</f>
        <v>0</v>
      </c>
      <c r="K328" s="236"/>
      <c r="L328" s="45"/>
      <c r="M328" s="237" t="s">
        <v>1</v>
      </c>
      <c r="N328" s="238" t="s">
        <v>40</v>
      </c>
      <c r="O328" s="92"/>
      <c r="P328" s="239">
        <f>O328*H328</f>
        <v>0</v>
      </c>
      <c r="Q328" s="239">
        <v>0.091999999999999998</v>
      </c>
      <c r="R328" s="239">
        <f>Q328*H328</f>
        <v>7.9901999999999997</v>
      </c>
      <c r="S328" s="239">
        <v>0</v>
      </c>
      <c r="T328" s="24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1" t="s">
        <v>164</v>
      </c>
      <c r="AT328" s="241" t="s">
        <v>160</v>
      </c>
      <c r="AU328" s="241" t="s">
        <v>84</v>
      </c>
      <c r="AY328" s="18" t="s">
        <v>158</v>
      </c>
      <c r="BE328" s="242">
        <f>IF(N328="základní",J328,0)</f>
        <v>0</v>
      </c>
      <c r="BF328" s="242">
        <f>IF(N328="snížená",J328,0)</f>
        <v>0</v>
      </c>
      <c r="BG328" s="242">
        <f>IF(N328="zákl. přenesená",J328,0)</f>
        <v>0</v>
      </c>
      <c r="BH328" s="242">
        <f>IF(N328="sníž. přenesená",J328,0)</f>
        <v>0</v>
      </c>
      <c r="BI328" s="242">
        <f>IF(N328="nulová",J328,0)</f>
        <v>0</v>
      </c>
      <c r="BJ328" s="18" t="s">
        <v>82</v>
      </c>
      <c r="BK328" s="242">
        <f>ROUND(I328*H328,2)</f>
        <v>0</v>
      </c>
      <c r="BL328" s="18" t="s">
        <v>164</v>
      </c>
      <c r="BM328" s="241" t="s">
        <v>825</v>
      </c>
    </row>
    <row r="329" s="2" customFormat="1">
      <c r="A329" s="39"/>
      <c r="B329" s="40"/>
      <c r="C329" s="41"/>
      <c r="D329" s="243" t="s">
        <v>166</v>
      </c>
      <c r="E329" s="41"/>
      <c r="F329" s="244" t="s">
        <v>826</v>
      </c>
      <c r="G329" s="41"/>
      <c r="H329" s="41"/>
      <c r="I329" s="245"/>
      <c r="J329" s="41"/>
      <c r="K329" s="41"/>
      <c r="L329" s="45"/>
      <c r="M329" s="246"/>
      <c r="N329" s="247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166</v>
      </c>
      <c r="AU329" s="18" t="s">
        <v>84</v>
      </c>
    </row>
    <row r="330" s="2" customFormat="1" ht="16.5" customHeight="1">
      <c r="A330" s="39"/>
      <c r="B330" s="40"/>
      <c r="C330" s="229" t="s">
        <v>418</v>
      </c>
      <c r="D330" s="229" t="s">
        <v>160</v>
      </c>
      <c r="E330" s="230" t="s">
        <v>827</v>
      </c>
      <c r="F330" s="231" t="s">
        <v>828</v>
      </c>
      <c r="G330" s="232" t="s">
        <v>163</v>
      </c>
      <c r="H330" s="233">
        <v>202.78</v>
      </c>
      <c r="I330" s="234"/>
      <c r="J330" s="235">
        <f>ROUND(I330*H330,2)</f>
        <v>0</v>
      </c>
      <c r="K330" s="236"/>
      <c r="L330" s="45"/>
      <c r="M330" s="237" t="s">
        <v>1</v>
      </c>
      <c r="N330" s="238" t="s">
        <v>40</v>
      </c>
      <c r="O330" s="92"/>
      <c r="P330" s="239">
        <f>O330*H330</f>
        <v>0</v>
      </c>
      <c r="Q330" s="239">
        <v>0.68999999999999995</v>
      </c>
      <c r="R330" s="239">
        <f>Q330*H330</f>
        <v>139.91819999999999</v>
      </c>
      <c r="S330" s="239">
        <v>0</v>
      </c>
      <c r="T330" s="24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1" t="s">
        <v>164</v>
      </c>
      <c r="AT330" s="241" t="s">
        <v>160</v>
      </c>
      <c r="AU330" s="241" t="s">
        <v>84</v>
      </c>
      <c r="AY330" s="18" t="s">
        <v>158</v>
      </c>
      <c r="BE330" s="242">
        <f>IF(N330="základní",J330,0)</f>
        <v>0</v>
      </c>
      <c r="BF330" s="242">
        <f>IF(N330="snížená",J330,0)</f>
        <v>0</v>
      </c>
      <c r="BG330" s="242">
        <f>IF(N330="zákl. přenesená",J330,0)</f>
        <v>0</v>
      </c>
      <c r="BH330" s="242">
        <f>IF(N330="sníž. přenesená",J330,0)</f>
        <v>0</v>
      </c>
      <c r="BI330" s="242">
        <f>IF(N330="nulová",J330,0)</f>
        <v>0</v>
      </c>
      <c r="BJ330" s="18" t="s">
        <v>82</v>
      </c>
      <c r="BK330" s="242">
        <f>ROUND(I330*H330,2)</f>
        <v>0</v>
      </c>
      <c r="BL330" s="18" t="s">
        <v>164</v>
      </c>
      <c r="BM330" s="241" t="s">
        <v>829</v>
      </c>
    </row>
    <row r="331" s="2" customFormat="1">
      <c r="A331" s="39"/>
      <c r="B331" s="40"/>
      <c r="C331" s="41"/>
      <c r="D331" s="243" t="s">
        <v>166</v>
      </c>
      <c r="E331" s="41"/>
      <c r="F331" s="244" t="s">
        <v>828</v>
      </c>
      <c r="G331" s="41"/>
      <c r="H331" s="41"/>
      <c r="I331" s="245"/>
      <c r="J331" s="41"/>
      <c r="K331" s="41"/>
      <c r="L331" s="45"/>
      <c r="M331" s="246"/>
      <c r="N331" s="247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166</v>
      </c>
      <c r="AU331" s="18" t="s">
        <v>84</v>
      </c>
    </row>
    <row r="332" s="2" customFormat="1" ht="24.15" customHeight="1">
      <c r="A332" s="39"/>
      <c r="B332" s="40"/>
      <c r="C332" s="229" t="s">
        <v>423</v>
      </c>
      <c r="D332" s="229" t="s">
        <v>160</v>
      </c>
      <c r="E332" s="230" t="s">
        <v>830</v>
      </c>
      <c r="F332" s="231" t="s">
        <v>831</v>
      </c>
      <c r="G332" s="232" t="s">
        <v>163</v>
      </c>
      <c r="H332" s="233">
        <v>202.78</v>
      </c>
      <c r="I332" s="234"/>
      <c r="J332" s="235">
        <f>ROUND(I332*H332,2)</f>
        <v>0</v>
      </c>
      <c r="K332" s="236"/>
      <c r="L332" s="45"/>
      <c r="M332" s="237" t="s">
        <v>1</v>
      </c>
      <c r="N332" s="238" t="s">
        <v>40</v>
      </c>
      <c r="O332" s="92"/>
      <c r="P332" s="239">
        <f>O332*H332</f>
        <v>0</v>
      </c>
      <c r="Q332" s="239">
        <v>0.00040999999999999999</v>
      </c>
      <c r="R332" s="239">
        <f>Q332*H332</f>
        <v>0.0831398</v>
      </c>
      <c r="S332" s="239">
        <v>0</v>
      </c>
      <c r="T332" s="24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1" t="s">
        <v>164</v>
      </c>
      <c r="AT332" s="241" t="s">
        <v>160</v>
      </c>
      <c r="AU332" s="241" t="s">
        <v>84</v>
      </c>
      <c r="AY332" s="18" t="s">
        <v>158</v>
      </c>
      <c r="BE332" s="242">
        <f>IF(N332="základní",J332,0)</f>
        <v>0</v>
      </c>
      <c r="BF332" s="242">
        <f>IF(N332="snížená",J332,0)</f>
        <v>0</v>
      </c>
      <c r="BG332" s="242">
        <f>IF(N332="zákl. přenesená",J332,0)</f>
        <v>0</v>
      </c>
      <c r="BH332" s="242">
        <f>IF(N332="sníž. přenesená",J332,0)</f>
        <v>0</v>
      </c>
      <c r="BI332" s="242">
        <f>IF(N332="nulová",J332,0)</f>
        <v>0</v>
      </c>
      <c r="BJ332" s="18" t="s">
        <v>82</v>
      </c>
      <c r="BK332" s="242">
        <f>ROUND(I332*H332,2)</f>
        <v>0</v>
      </c>
      <c r="BL332" s="18" t="s">
        <v>164</v>
      </c>
      <c r="BM332" s="241" t="s">
        <v>832</v>
      </c>
    </row>
    <row r="333" s="2" customFormat="1">
      <c r="A333" s="39"/>
      <c r="B333" s="40"/>
      <c r="C333" s="41"/>
      <c r="D333" s="243" t="s">
        <v>166</v>
      </c>
      <c r="E333" s="41"/>
      <c r="F333" s="244" t="s">
        <v>831</v>
      </c>
      <c r="G333" s="41"/>
      <c r="H333" s="41"/>
      <c r="I333" s="245"/>
      <c r="J333" s="41"/>
      <c r="K333" s="41"/>
      <c r="L333" s="45"/>
      <c r="M333" s="246"/>
      <c r="N333" s="247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166</v>
      </c>
      <c r="AU333" s="18" t="s">
        <v>84</v>
      </c>
    </row>
    <row r="334" s="2" customFormat="1" ht="24.15" customHeight="1">
      <c r="A334" s="39"/>
      <c r="B334" s="40"/>
      <c r="C334" s="229" t="s">
        <v>428</v>
      </c>
      <c r="D334" s="229" t="s">
        <v>160</v>
      </c>
      <c r="E334" s="230" t="s">
        <v>833</v>
      </c>
      <c r="F334" s="231" t="s">
        <v>834</v>
      </c>
      <c r="G334" s="232" t="s">
        <v>163</v>
      </c>
      <c r="H334" s="233">
        <v>220.58000000000001</v>
      </c>
      <c r="I334" s="234"/>
      <c r="J334" s="235">
        <f>ROUND(I334*H334,2)</f>
        <v>0</v>
      </c>
      <c r="K334" s="236"/>
      <c r="L334" s="45"/>
      <c r="M334" s="237" t="s">
        <v>1</v>
      </c>
      <c r="N334" s="238" t="s">
        <v>40</v>
      </c>
      <c r="O334" s="92"/>
      <c r="P334" s="239">
        <f>O334*H334</f>
        <v>0</v>
      </c>
      <c r="Q334" s="239">
        <v>0.12087000000000001</v>
      </c>
      <c r="R334" s="239">
        <f>Q334*H334</f>
        <v>26.661504600000004</v>
      </c>
      <c r="S334" s="239">
        <v>0</v>
      </c>
      <c r="T334" s="24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1" t="s">
        <v>164</v>
      </c>
      <c r="AT334" s="241" t="s">
        <v>160</v>
      </c>
      <c r="AU334" s="241" t="s">
        <v>84</v>
      </c>
      <c r="AY334" s="18" t="s">
        <v>158</v>
      </c>
      <c r="BE334" s="242">
        <f>IF(N334="základní",J334,0)</f>
        <v>0</v>
      </c>
      <c r="BF334" s="242">
        <f>IF(N334="snížená",J334,0)</f>
        <v>0</v>
      </c>
      <c r="BG334" s="242">
        <f>IF(N334="zákl. přenesená",J334,0)</f>
        <v>0</v>
      </c>
      <c r="BH334" s="242">
        <f>IF(N334="sníž. přenesená",J334,0)</f>
        <v>0</v>
      </c>
      <c r="BI334" s="242">
        <f>IF(N334="nulová",J334,0)</f>
        <v>0</v>
      </c>
      <c r="BJ334" s="18" t="s">
        <v>82</v>
      </c>
      <c r="BK334" s="242">
        <f>ROUND(I334*H334,2)</f>
        <v>0</v>
      </c>
      <c r="BL334" s="18" t="s">
        <v>164</v>
      </c>
      <c r="BM334" s="241" t="s">
        <v>835</v>
      </c>
    </row>
    <row r="335" s="2" customFormat="1">
      <c r="A335" s="39"/>
      <c r="B335" s="40"/>
      <c r="C335" s="41"/>
      <c r="D335" s="243" t="s">
        <v>166</v>
      </c>
      <c r="E335" s="41"/>
      <c r="F335" s="244" t="s">
        <v>834</v>
      </c>
      <c r="G335" s="41"/>
      <c r="H335" s="41"/>
      <c r="I335" s="245"/>
      <c r="J335" s="41"/>
      <c r="K335" s="41"/>
      <c r="L335" s="45"/>
      <c r="M335" s="246"/>
      <c r="N335" s="247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166</v>
      </c>
      <c r="AU335" s="18" t="s">
        <v>84</v>
      </c>
    </row>
    <row r="336" s="13" customFormat="1">
      <c r="A336" s="13"/>
      <c r="B336" s="248"/>
      <c r="C336" s="249"/>
      <c r="D336" s="243" t="s">
        <v>172</v>
      </c>
      <c r="E336" s="250" t="s">
        <v>1</v>
      </c>
      <c r="F336" s="251" t="s">
        <v>836</v>
      </c>
      <c r="G336" s="249"/>
      <c r="H336" s="252">
        <v>220.58000000000001</v>
      </c>
      <c r="I336" s="253"/>
      <c r="J336" s="249"/>
      <c r="K336" s="249"/>
      <c r="L336" s="254"/>
      <c r="M336" s="255"/>
      <c r="N336" s="256"/>
      <c r="O336" s="256"/>
      <c r="P336" s="256"/>
      <c r="Q336" s="256"/>
      <c r="R336" s="256"/>
      <c r="S336" s="256"/>
      <c r="T336" s="25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8" t="s">
        <v>172</v>
      </c>
      <c r="AU336" s="258" t="s">
        <v>84</v>
      </c>
      <c r="AV336" s="13" t="s">
        <v>84</v>
      </c>
      <c r="AW336" s="13" t="s">
        <v>32</v>
      </c>
      <c r="AX336" s="13" t="s">
        <v>75</v>
      </c>
      <c r="AY336" s="258" t="s">
        <v>158</v>
      </c>
    </row>
    <row r="337" s="14" customFormat="1">
      <c r="A337" s="14"/>
      <c r="B337" s="259"/>
      <c r="C337" s="260"/>
      <c r="D337" s="243" t="s">
        <v>172</v>
      </c>
      <c r="E337" s="261" t="s">
        <v>1</v>
      </c>
      <c r="F337" s="262" t="s">
        <v>186</v>
      </c>
      <c r="G337" s="260"/>
      <c r="H337" s="263">
        <v>220.58000000000001</v>
      </c>
      <c r="I337" s="264"/>
      <c r="J337" s="260"/>
      <c r="K337" s="260"/>
      <c r="L337" s="265"/>
      <c r="M337" s="266"/>
      <c r="N337" s="267"/>
      <c r="O337" s="267"/>
      <c r="P337" s="267"/>
      <c r="Q337" s="267"/>
      <c r="R337" s="267"/>
      <c r="S337" s="267"/>
      <c r="T337" s="26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9" t="s">
        <v>172</v>
      </c>
      <c r="AU337" s="269" t="s">
        <v>84</v>
      </c>
      <c r="AV337" s="14" t="s">
        <v>164</v>
      </c>
      <c r="AW337" s="14" t="s">
        <v>32</v>
      </c>
      <c r="AX337" s="14" t="s">
        <v>82</v>
      </c>
      <c r="AY337" s="269" t="s">
        <v>158</v>
      </c>
    </row>
    <row r="338" s="2" customFormat="1" ht="24.15" customHeight="1">
      <c r="A338" s="39"/>
      <c r="B338" s="40"/>
      <c r="C338" s="229" t="s">
        <v>434</v>
      </c>
      <c r="D338" s="229" t="s">
        <v>160</v>
      </c>
      <c r="E338" s="230" t="s">
        <v>837</v>
      </c>
      <c r="F338" s="231" t="s">
        <v>838</v>
      </c>
      <c r="G338" s="232" t="s">
        <v>163</v>
      </c>
      <c r="H338" s="233">
        <v>211.66999999999999</v>
      </c>
      <c r="I338" s="234"/>
      <c r="J338" s="235">
        <f>ROUND(I338*H338,2)</f>
        <v>0</v>
      </c>
      <c r="K338" s="236"/>
      <c r="L338" s="45"/>
      <c r="M338" s="237" t="s">
        <v>1</v>
      </c>
      <c r="N338" s="238" t="s">
        <v>40</v>
      </c>
      <c r="O338" s="92"/>
      <c r="P338" s="239">
        <f>O338*H338</f>
        <v>0</v>
      </c>
      <c r="Q338" s="239">
        <v>0.15559000000000001</v>
      </c>
      <c r="R338" s="239">
        <f>Q338*H338</f>
        <v>32.933735300000002</v>
      </c>
      <c r="S338" s="239">
        <v>0</v>
      </c>
      <c r="T338" s="24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1" t="s">
        <v>164</v>
      </c>
      <c r="AT338" s="241" t="s">
        <v>160</v>
      </c>
      <c r="AU338" s="241" t="s">
        <v>84</v>
      </c>
      <c r="AY338" s="18" t="s">
        <v>158</v>
      </c>
      <c r="BE338" s="242">
        <f>IF(N338="základní",J338,0)</f>
        <v>0</v>
      </c>
      <c r="BF338" s="242">
        <f>IF(N338="snížená",J338,0)</f>
        <v>0</v>
      </c>
      <c r="BG338" s="242">
        <f>IF(N338="zákl. přenesená",J338,0)</f>
        <v>0</v>
      </c>
      <c r="BH338" s="242">
        <f>IF(N338="sníž. přenesená",J338,0)</f>
        <v>0</v>
      </c>
      <c r="BI338" s="242">
        <f>IF(N338="nulová",J338,0)</f>
        <v>0</v>
      </c>
      <c r="BJ338" s="18" t="s">
        <v>82</v>
      </c>
      <c r="BK338" s="242">
        <f>ROUND(I338*H338,2)</f>
        <v>0</v>
      </c>
      <c r="BL338" s="18" t="s">
        <v>164</v>
      </c>
      <c r="BM338" s="241" t="s">
        <v>839</v>
      </c>
    </row>
    <row r="339" s="2" customFormat="1">
      <c r="A339" s="39"/>
      <c r="B339" s="40"/>
      <c r="C339" s="41"/>
      <c r="D339" s="243" t="s">
        <v>166</v>
      </c>
      <c r="E339" s="41"/>
      <c r="F339" s="244" t="s">
        <v>838</v>
      </c>
      <c r="G339" s="41"/>
      <c r="H339" s="41"/>
      <c r="I339" s="245"/>
      <c r="J339" s="41"/>
      <c r="K339" s="41"/>
      <c r="L339" s="45"/>
      <c r="M339" s="246"/>
      <c r="N339" s="247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166</v>
      </c>
      <c r="AU339" s="18" t="s">
        <v>84</v>
      </c>
    </row>
    <row r="340" s="13" customFormat="1">
      <c r="A340" s="13"/>
      <c r="B340" s="248"/>
      <c r="C340" s="249"/>
      <c r="D340" s="243" t="s">
        <v>172</v>
      </c>
      <c r="E340" s="250" t="s">
        <v>1</v>
      </c>
      <c r="F340" s="251" t="s">
        <v>840</v>
      </c>
      <c r="G340" s="249"/>
      <c r="H340" s="252">
        <v>211.66999999999999</v>
      </c>
      <c r="I340" s="253"/>
      <c r="J340" s="249"/>
      <c r="K340" s="249"/>
      <c r="L340" s="254"/>
      <c r="M340" s="255"/>
      <c r="N340" s="256"/>
      <c r="O340" s="256"/>
      <c r="P340" s="256"/>
      <c r="Q340" s="256"/>
      <c r="R340" s="256"/>
      <c r="S340" s="256"/>
      <c r="T340" s="25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8" t="s">
        <v>172</v>
      </c>
      <c r="AU340" s="258" t="s">
        <v>84</v>
      </c>
      <c r="AV340" s="13" t="s">
        <v>84</v>
      </c>
      <c r="AW340" s="13" t="s">
        <v>32</v>
      </c>
      <c r="AX340" s="13" t="s">
        <v>75</v>
      </c>
      <c r="AY340" s="258" t="s">
        <v>158</v>
      </c>
    </row>
    <row r="341" s="14" customFormat="1">
      <c r="A341" s="14"/>
      <c r="B341" s="259"/>
      <c r="C341" s="260"/>
      <c r="D341" s="243" t="s">
        <v>172</v>
      </c>
      <c r="E341" s="261" t="s">
        <v>1</v>
      </c>
      <c r="F341" s="262" t="s">
        <v>186</v>
      </c>
      <c r="G341" s="260"/>
      <c r="H341" s="263">
        <v>211.66999999999999</v>
      </c>
      <c r="I341" s="264"/>
      <c r="J341" s="260"/>
      <c r="K341" s="260"/>
      <c r="L341" s="265"/>
      <c r="M341" s="266"/>
      <c r="N341" s="267"/>
      <c r="O341" s="267"/>
      <c r="P341" s="267"/>
      <c r="Q341" s="267"/>
      <c r="R341" s="267"/>
      <c r="S341" s="267"/>
      <c r="T341" s="26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9" t="s">
        <v>172</v>
      </c>
      <c r="AU341" s="269" t="s">
        <v>84</v>
      </c>
      <c r="AV341" s="14" t="s">
        <v>164</v>
      </c>
      <c r="AW341" s="14" t="s">
        <v>32</v>
      </c>
      <c r="AX341" s="14" t="s">
        <v>82</v>
      </c>
      <c r="AY341" s="269" t="s">
        <v>158</v>
      </c>
    </row>
    <row r="342" s="2" customFormat="1" ht="24.15" customHeight="1">
      <c r="A342" s="39"/>
      <c r="B342" s="40"/>
      <c r="C342" s="229" t="s">
        <v>442</v>
      </c>
      <c r="D342" s="229" t="s">
        <v>160</v>
      </c>
      <c r="E342" s="230" t="s">
        <v>841</v>
      </c>
      <c r="F342" s="231" t="s">
        <v>842</v>
      </c>
      <c r="G342" s="232" t="s">
        <v>163</v>
      </c>
      <c r="H342" s="233">
        <v>202.77000000000001</v>
      </c>
      <c r="I342" s="234"/>
      <c r="J342" s="235">
        <f>ROUND(I342*H342,2)</f>
        <v>0</v>
      </c>
      <c r="K342" s="236"/>
      <c r="L342" s="45"/>
      <c r="M342" s="237" t="s">
        <v>1</v>
      </c>
      <c r="N342" s="238" t="s">
        <v>40</v>
      </c>
      <c r="O342" s="92"/>
      <c r="P342" s="239">
        <f>O342*H342</f>
        <v>0</v>
      </c>
      <c r="Q342" s="239">
        <v>0.18151999999999999</v>
      </c>
      <c r="R342" s="239">
        <f>Q342*H342</f>
        <v>36.806810399999996</v>
      </c>
      <c r="S342" s="239">
        <v>0</v>
      </c>
      <c r="T342" s="24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1" t="s">
        <v>164</v>
      </c>
      <c r="AT342" s="241" t="s">
        <v>160</v>
      </c>
      <c r="AU342" s="241" t="s">
        <v>84</v>
      </c>
      <c r="AY342" s="18" t="s">
        <v>158</v>
      </c>
      <c r="BE342" s="242">
        <f>IF(N342="základní",J342,0)</f>
        <v>0</v>
      </c>
      <c r="BF342" s="242">
        <f>IF(N342="snížená",J342,0)</f>
        <v>0</v>
      </c>
      <c r="BG342" s="242">
        <f>IF(N342="zákl. přenesená",J342,0)</f>
        <v>0</v>
      </c>
      <c r="BH342" s="242">
        <f>IF(N342="sníž. přenesená",J342,0)</f>
        <v>0</v>
      </c>
      <c r="BI342" s="242">
        <f>IF(N342="nulová",J342,0)</f>
        <v>0</v>
      </c>
      <c r="BJ342" s="18" t="s">
        <v>82</v>
      </c>
      <c r="BK342" s="242">
        <f>ROUND(I342*H342,2)</f>
        <v>0</v>
      </c>
      <c r="BL342" s="18" t="s">
        <v>164</v>
      </c>
      <c r="BM342" s="241" t="s">
        <v>843</v>
      </c>
    </row>
    <row r="343" s="2" customFormat="1">
      <c r="A343" s="39"/>
      <c r="B343" s="40"/>
      <c r="C343" s="41"/>
      <c r="D343" s="243" t="s">
        <v>166</v>
      </c>
      <c r="E343" s="41"/>
      <c r="F343" s="244" t="s">
        <v>842</v>
      </c>
      <c r="G343" s="41"/>
      <c r="H343" s="41"/>
      <c r="I343" s="245"/>
      <c r="J343" s="41"/>
      <c r="K343" s="41"/>
      <c r="L343" s="45"/>
      <c r="M343" s="246"/>
      <c r="N343" s="247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166</v>
      </c>
      <c r="AU343" s="18" t="s">
        <v>84</v>
      </c>
    </row>
    <row r="344" s="13" customFormat="1">
      <c r="A344" s="13"/>
      <c r="B344" s="248"/>
      <c r="C344" s="249"/>
      <c r="D344" s="243" t="s">
        <v>172</v>
      </c>
      <c r="E344" s="250" t="s">
        <v>1</v>
      </c>
      <c r="F344" s="251" t="s">
        <v>844</v>
      </c>
      <c r="G344" s="249"/>
      <c r="H344" s="252">
        <v>202.77000000000001</v>
      </c>
      <c r="I344" s="253"/>
      <c r="J344" s="249"/>
      <c r="K344" s="249"/>
      <c r="L344" s="254"/>
      <c r="M344" s="255"/>
      <c r="N344" s="256"/>
      <c r="O344" s="256"/>
      <c r="P344" s="256"/>
      <c r="Q344" s="256"/>
      <c r="R344" s="256"/>
      <c r="S344" s="256"/>
      <c r="T344" s="25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8" t="s">
        <v>172</v>
      </c>
      <c r="AU344" s="258" t="s">
        <v>84</v>
      </c>
      <c r="AV344" s="13" t="s">
        <v>84</v>
      </c>
      <c r="AW344" s="13" t="s">
        <v>32</v>
      </c>
      <c r="AX344" s="13" t="s">
        <v>75</v>
      </c>
      <c r="AY344" s="258" t="s">
        <v>158</v>
      </c>
    </row>
    <row r="345" s="14" customFormat="1">
      <c r="A345" s="14"/>
      <c r="B345" s="259"/>
      <c r="C345" s="260"/>
      <c r="D345" s="243" t="s">
        <v>172</v>
      </c>
      <c r="E345" s="261" t="s">
        <v>1</v>
      </c>
      <c r="F345" s="262" t="s">
        <v>186</v>
      </c>
      <c r="G345" s="260"/>
      <c r="H345" s="263">
        <v>202.77000000000001</v>
      </c>
      <c r="I345" s="264"/>
      <c r="J345" s="260"/>
      <c r="K345" s="260"/>
      <c r="L345" s="265"/>
      <c r="M345" s="266"/>
      <c r="N345" s="267"/>
      <c r="O345" s="267"/>
      <c r="P345" s="267"/>
      <c r="Q345" s="267"/>
      <c r="R345" s="267"/>
      <c r="S345" s="267"/>
      <c r="T345" s="268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9" t="s">
        <v>172</v>
      </c>
      <c r="AU345" s="269" t="s">
        <v>84</v>
      </c>
      <c r="AV345" s="14" t="s">
        <v>164</v>
      </c>
      <c r="AW345" s="14" t="s">
        <v>32</v>
      </c>
      <c r="AX345" s="14" t="s">
        <v>82</v>
      </c>
      <c r="AY345" s="269" t="s">
        <v>158</v>
      </c>
    </row>
    <row r="346" s="2" customFormat="1" ht="24.15" customHeight="1">
      <c r="A346" s="39"/>
      <c r="B346" s="40"/>
      <c r="C346" s="229" t="s">
        <v>448</v>
      </c>
      <c r="D346" s="229" t="s">
        <v>160</v>
      </c>
      <c r="E346" s="230" t="s">
        <v>845</v>
      </c>
      <c r="F346" s="231" t="s">
        <v>846</v>
      </c>
      <c r="G346" s="232" t="s">
        <v>163</v>
      </c>
      <c r="H346" s="233">
        <v>202.78</v>
      </c>
      <c r="I346" s="234"/>
      <c r="J346" s="235">
        <f>ROUND(I346*H346,2)</f>
        <v>0</v>
      </c>
      <c r="K346" s="236"/>
      <c r="L346" s="45"/>
      <c r="M346" s="237" t="s">
        <v>1</v>
      </c>
      <c r="N346" s="238" t="s">
        <v>40</v>
      </c>
      <c r="O346" s="92"/>
      <c r="P346" s="239">
        <f>O346*H346</f>
        <v>0</v>
      </c>
      <c r="Q346" s="239">
        <v>0.18151999999999999</v>
      </c>
      <c r="R346" s="239">
        <f>Q346*H346</f>
        <v>36.808625599999999</v>
      </c>
      <c r="S346" s="239">
        <v>0</v>
      </c>
      <c r="T346" s="24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1" t="s">
        <v>164</v>
      </c>
      <c r="AT346" s="241" t="s">
        <v>160</v>
      </c>
      <c r="AU346" s="241" t="s">
        <v>84</v>
      </c>
      <c r="AY346" s="18" t="s">
        <v>158</v>
      </c>
      <c r="BE346" s="242">
        <f>IF(N346="základní",J346,0)</f>
        <v>0</v>
      </c>
      <c r="BF346" s="242">
        <f>IF(N346="snížená",J346,0)</f>
        <v>0</v>
      </c>
      <c r="BG346" s="242">
        <f>IF(N346="zákl. přenesená",J346,0)</f>
        <v>0</v>
      </c>
      <c r="BH346" s="242">
        <f>IF(N346="sníž. přenesená",J346,0)</f>
        <v>0</v>
      </c>
      <c r="BI346" s="242">
        <f>IF(N346="nulová",J346,0)</f>
        <v>0</v>
      </c>
      <c r="BJ346" s="18" t="s">
        <v>82</v>
      </c>
      <c r="BK346" s="242">
        <f>ROUND(I346*H346,2)</f>
        <v>0</v>
      </c>
      <c r="BL346" s="18" t="s">
        <v>164</v>
      </c>
      <c r="BM346" s="241" t="s">
        <v>847</v>
      </c>
    </row>
    <row r="347" s="2" customFormat="1">
      <c r="A347" s="39"/>
      <c r="B347" s="40"/>
      <c r="C347" s="41"/>
      <c r="D347" s="243" t="s">
        <v>166</v>
      </c>
      <c r="E347" s="41"/>
      <c r="F347" s="244" t="s">
        <v>846</v>
      </c>
      <c r="G347" s="41"/>
      <c r="H347" s="41"/>
      <c r="I347" s="245"/>
      <c r="J347" s="41"/>
      <c r="K347" s="41"/>
      <c r="L347" s="45"/>
      <c r="M347" s="246"/>
      <c r="N347" s="247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166</v>
      </c>
      <c r="AU347" s="18" t="s">
        <v>84</v>
      </c>
    </row>
    <row r="348" s="2" customFormat="1" ht="24.15" customHeight="1">
      <c r="A348" s="39"/>
      <c r="B348" s="40"/>
      <c r="C348" s="229" t="s">
        <v>455</v>
      </c>
      <c r="D348" s="229" t="s">
        <v>160</v>
      </c>
      <c r="E348" s="230" t="s">
        <v>848</v>
      </c>
      <c r="F348" s="231" t="s">
        <v>849</v>
      </c>
      <c r="G348" s="232" t="s">
        <v>163</v>
      </c>
      <c r="H348" s="233">
        <v>86.849999999999994</v>
      </c>
      <c r="I348" s="234"/>
      <c r="J348" s="235">
        <f>ROUND(I348*H348,2)</f>
        <v>0</v>
      </c>
      <c r="K348" s="236"/>
      <c r="L348" s="45"/>
      <c r="M348" s="237" t="s">
        <v>1</v>
      </c>
      <c r="N348" s="238" t="s">
        <v>40</v>
      </c>
      <c r="O348" s="92"/>
      <c r="P348" s="239">
        <f>O348*H348</f>
        <v>0</v>
      </c>
      <c r="Q348" s="239">
        <v>0.089219999999999994</v>
      </c>
      <c r="R348" s="239">
        <f>Q348*H348</f>
        <v>7.7487569999999986</v>
      </c>
      <c r="S348" s="239">
        <v>0</v>
      </c>
      <c r="T348" s="24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1" t="s">
        <v>164</v>
      </c>
      <c r="AT348" s="241" t="s">
        <v>160</v>
      </c>
      <c r="AU348" s="241" t="s">
        <v>84</v>
      </c>
      <c r="AY348" s="18" t="s">
        <v>158</v>
      </c>
      <c r="BE348" s="242">
        <f>IF(N348="základní",J348,0)</f>
        <v>0</v>
      </c>
      <c r="BF348" s="242">
        <f>IF(N348="snížená",J348,0)</f>
        <v>0</v>
      </c>
      <c r="BG348" s="242">
        <f>IF(N348="zákl. přenesená",J348,0)</f>
        <v>0</v>
      </c>
      <c r="BH348" s="242">
        <f>IF(N348="sníž. přenesená",J348,0)</f>
        <v>0</v>
      </c>
      <c r="BI348" s="242">
        <f>IF(N348="nulová",J348,0)</f>
        <v>0</v>
      </c>
      <c r="BJ348" s="18" t="s">
        <v>82</v>
      </c>
      <c r="BK348" s="242">
        <f>ROUND(I348*H348,2)</f>
        <v>0</v>
      </c>
      <c r="BL348" s="18" t="s">
        <v>164</v>
      </c>
      <c r="BM348" s="241" t="s">
        <v>850</v>
      </c>
    </row>
    <row r="349" s="2" customFormat="1">
      <c r="A349" s="39"/>
      <c r="B349" s="40"/>
      <c r="C349" s="41"/>
      <c r="D349" s="243" t="s">
        <v>166</v>
      </c>
      <c r="E349" s="41"/>
      <c r="F349" s="244" t="s">
        <v>849</v>
      </c>
      <c r="G349" s="41"/>
      <c r="H349" s="41"/>
      <c r="I349" s="245"/>
      <c r="J349" s="41"/>
      <c r="K349" s="41"/>
      <c r="L349" s="45"/>
      <c r="M349" s="246"/>
      <c r="N349" s="247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166</v>
      </c>
      <c r="AU349" s="18" t="s">
        <v>84</v>
      </c>
    </row>
    <row r="350" s="2" customFormat="1" ht="16.5" customHeight="1">
      <c r="A350" s="39"/>
      <c r="B350" s="40"/>
      <c r="C350" s="270" t="s">
        <v>461</v>
      </c>
      <c r="D350" s="270" t="s">
        <v>265</v>
      </c>
      <c r="E350" s="271" t="s">
        <v>851</v>
      </c>
      <c r="F350" s="272" t="s">
        <v>852</v>
      </c>
      <c r="G350" s="273" t="s">
        <v>163</v>
      </c>
      <c r="H350" s="274">
        <v>89.456000000000003</v>
      </c>
      <c r="I350" s="275"/>
      <c r="J350" s="276">
        <f>ROUND(I350*H350,2)</f>
        <v>0</v>
      </c>
      <c r="K350" s="277"/>
      <c r="L350" s="278"/>
      <c r="M350" s="279" t="s">
        <v>1</v>
      </c>
      <c r="N350" s="280" t="s">
        <v>40</v>
      </c>
      <c r="O350" s="92"/>
      <c r="P350" s="239">
        <f>O350*H350</f>
        <v>0</v>
      </c>
      <c r="Q350" s="239">
        <v>0.113</v>
      </c>
      <c r="R350" s="239">
        <f>Q350*H350</f>
        <v>10.108528000000002</v>
      </c>
      <c r="S350" s="239">
        <v>0</v>
      </c>
      <c r="T350" s="24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1" t="s">
        <v>203</v>
      </c>
      <c r="AT350" s="241" t="s">
        <v>265</v>
      </c>
      <c r="AU350" s="241" t="s">
        <v>84</v>
      </c>
      <c r="AY350" s="18" t="s">
        <v>158</v>
      </c>
      <c r="BE350" s="242">
        <f>IF(N350="základní",J350,0)</f>
        <v>0</v>
      </c>
      <c r="BF350" s="242">
        <f>IF(N350="snížená",J350,0)</f>
        <v>0</v>
      </c>
      <c r="BG350" s="242">
        <f>IF(N350="zákl. přenesená",J350,0)</f>
        <v>0</v>
      </c>
      <c r="BH350" s="242">
        <f>IF(N350="sníž. přenesená",J350,0)</f>
        <v>0</v>
      </c>
      <c r="BI350" s="242">
        <f>IF(N350="nulová",J350,0)</f>
        <v>0</v>
      </c>
      <c r="BJ350" s="18" t="s">
        <v>82</v>
      </c>
      <c r="BK350" s="242">
        <f>ROUND(I350*H350,2)</f>
        <v>0</v>
      </c>
      <c r="BL350" s="18" t="s">
        <v>164</v>
      </c>
      <c r="BM350" s="241" t="s">
        <v>853</v>
      </c>
    </row>
    <row r="351" s="2" customFormat="1">
      <c r="A351" s="39"/>
      <c r="B351" s="40"/>
      <c r="C351" s="41"/>
      <c r="D351" s="243" t="s">
        <v>166</v>
      </c>
      <c r="E351" s="41"/>
      <c r="F351" s="244" t="s">
        <v>852</v>
      </c>
      <c r="G351" s="41"/>
      <c r="H351" s="41"/>
      <c r="I351" s="245"/>
      <c r="J351" s="41"/>
      <c r="K351" s="41"/>
      <c r="L351" s="45"/>
      <c r="M351" s="246"/>
      <c r="N351" s="247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166</v>
      </c>
      <c r="AU351" s="18" t="s">
        <v>84</v>
      </c>
    </row>
    <row r="352" s="13" customFormat="1">
      <c r="A352" s="13"/>
      <c r="B352" s="248"/>
      <c r="C352" s="249"/>
      <c r="D352" s="243" t="s">
        <v>172</v>
      </c>
      <c r="E352" s="250" t="s">
        <v>1</v>
      </c>
      <c r="F352" s="251" t="s">
        <v>854</v>
      </c>
      <c r="G352" s="249"/>
      <c r="H352" s="252">
        <v>89.456000000000003</v>
      </c>
      <c r="I352" s="253"/>
      <c r="J352" s="249"/>
      <c r="K352" s="249"/>
      <c r="L352" s="254"/>
      <c r="M352" s="255"/>
      <c r="N352" s="256"/>
      <c r="O352" s="256"/>
      <c r="P352" s="256"/>
      <c r="Q352" s="256"/>
      <c r="R352" s="256"/>
      <c r="S352" s="256"/>
      <c r="T352" s="25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8" t="s">
        <v>172</v>
      </c>
      <c r="AU352" s="258" t="s">
        <v>84</v>
      </c>
      <c r="AV352" s="13" t="s">
        <v>84</v>
      </c>
      <c r="AW352" s="13" t="s">
        <v>32</v>
      </c>
      <c r="AX352" s="13" t="s">
        <v>75</v>
      </c>
      <c r="AY352" s="258" t="s">
        <v>158</v>
      </c>
    </row>
    <row r="353" s="14" customFormat="1">
      <c r="A353" s="14"/>
      <c r="B353" s="259"/>
      <c r="C353" s="260"/>
      <c r="D353" s="243" t="s">
        <v>172</v>
      </c>
      <c r="E353" s="261" t="s">
        <v>1</v>
      </c>
      <c r="F353" s="262" t="s">
        <v>186</v>
      </c>
      <c r="G353" s="260"/>
      <c r="H353" s="263">
        <v>89.456000000000003</v>
      </c>
      <c r="I353" s="264"/>
      <c r="J353" s="260"/>
      <c r="K353" s="260"/>
      <c r="L353" s="265"/>
      <c r="M353" s="266"/>
      <c r="N353" s="267"/>
      <c r="O353" s="267"/>
      <c r="P353" s="267"/>
      <c r="Q353" s="267"/>
      <c r="R353" s="267"/>
      <c r="S353" s="267"/>
      <c r="T353" s="268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9" t="s">
        <v>172</v>
      </c>
      <c r="AU353" s="269" t="s">
        <v>84</v>
      </c>
      <c r="AV353" s="14" t="s">
        <v>164</v>
      </c>
      <c r="AW353" s="14" t="s">
        <v>32</v>
      </c>
      <c r="AX353" s="14" t="s">
        <v>82</v>
      </c>
      <c r="AY353" s="269" t="s">
        <v>158</v>
      </c>
    </row>
    <row r="354" s="2" customFormat="1" ht="21.75" customHeight="1">
      <c r="A354" s="39"/>
      <c r="B354" s="40"/>
      <c r="C354" s="229" t="s">
        <v>582</v>
      </c>
      <c r="D354" s="229" t="s">
        <v>160</v>
      </c>
      <c r="E354" s="230" t="s">
        <v>435</v>
      </c>
      <c r="F354" s="231" t="s">
        <v>436</v>
      </c>
      <c r="G354" s="232" t="s">
        <v>212</v>
      </c>
      <c r="H354" s="233">
        <v>24</v>
      </c>
      <c r="I354" s="234"/>
      <c r="J354" s="235">
        <f>ROUND(I354*H354,2)</f>
        <v>0</v>
      </c>
      <c r="K354" s="236"/>
      <c r="L354" s="45"/>
      <c r="M354" s="237" t="s">
        <v>1</v>
      </c>
      <c r="N354" s="238" t="s">
        <v>40</v>
      </c>
      <c r="O354" s="92"/>
      <c r="P354" s="239">
        <f>O354*H354</f>
        <v>0</v>
      </c>
      <c r="Q354" s="239">
        <v>0.0035999999999999999</v>
      </c>
      <c r="R354" s="239">
        <f>Q354*H354</f>
        <v>0.086400000000000005</v>
      </c>
      <c r="S354" s="239">
        <v>0</v>
      </c>
      <c r="T354" s="24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1" t="s">
        <v>164</v>
      </c>
      <c r="AT354" s="241" t="s">
        <v>160</v>
      </c>
      <c r="AU354" s="241" t="s">
        <v>84</v>
      </c>
      <c r="AY354" s="18" t="s">
        <v>158</v>
      </c>
      <c r="BE354" s="242">
        <f>IF(N354="základní",J354,0)</f>
        <v>0</v>
      </c>
      <c r="BF354" s="242">
        <f>IF(N354="snížená",J354,0)</f>
        <v>0</v>
      </c>
      <c r="BG354" s="242">
        <f>IF(N354="zákl. přenesená",J354,0)</f>
        <v>0</v>
      </c>
      <c r="BH354" s="242">
        <f>IF(N354="sníž. přenesená",J354,0)</f>
        <v>0</v>
      </c>
      <c r="BI354" s="242">
        <f>IF(N354="nulová",J354,0)</f>
        <v>0</v>
      </c>
      <c r="BJ354" s="18" t="s">
        <v>82</v>
      </c>
      <c r="BK354" s="242">
        <f>ROUND(I354*H354,2)</f>
        <v>0</v>
      </c>
      <c r="BL354" s="18" t="s">
        <v>164</v>
      </c>
      <c r="BM354" s="241" t="s">
        <v>855</v>
      </c>
    </row>
    <row r="355" s="2" customFormat="1">
      <c r="A355" s="39"/>
      <c r="B355" s="40"/>
      <c r="C355" s="41"/>
      <c r="D355" s="243" t="s">
        <v>166</v>
      </c>
      <c r="E355" s="41"/>
      <c r="F355" s="244" t="s">
        <v>438</v>
      </c>
      <c r="G355" s="41"/>
      <c r="H355" s="41"/>
      <c r="I355" s="245"/>
      <c r="J355" s="41"/>
      <c r="K355" s="41"/>
      <c r="L355" s="45"/>
      <c r="M355" s="246"/>
      <c r="N355" s="247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166</v>
      </c>
      <c r="AU355" s="18" t="s">
        <v>84</v>
      </c>
    </row>
    <row r="356" s="13" customFormat="1">
      <c r="A356" s="13"/>
      <c r="B356" s="248"/>
      <c r="C356" s="249"/>
      <c r="D356" s="243" t="s">
        <v>172</v>
      </c>
      <c r="E356" s="250" t="s">
        <v>1</v>
      </c>
      <c r="F356" s="251" t="s">
        <v>856</v>
      </c>
      <c r="G356" s="249"/>
      <c r="H356" s="252">
        <v>24</v>
      </c>
      <c r="I356" s="253"/>
      <c r="J356" s="249"/>
      <c r="K356" s="249"/>
      <c r="L356" s="254"/>
      <c r="M356" s="255"/>
      <c r="N356" s="256"/>
      <c r="O356" s="256"/>
      <c r="P356" s="256"/>
      <c r="Q356" s="256"/>
      <c r="R356" s="256"/>
      <c r="S356" s="256"/>
      <c r="T356" s="25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8" t="s">
        <v>172</v>
      </c>
      <c r="AU356" s="258" t="s">
        <v>84</v>
      </c>
      <c r="AV356" s="13" t="s">
        <v>84</v>
      </c>
      <c r="AW356" s="13" t="s">
        <v>32</v>
      </c>
      <c r="AX356" s="13" t="s">
        <v>82</v>
      </c>
      <c r="AY356" s="258" t="s">
        <v>158</v>
      </c>
    </row>
    <row r="357" s="12" customFormat="1" ht="22.8" customHeight="1">
      <c r="A357" s="12"/>
      <c r="B357" s="213"/>
      <c r="C357" s="214"/>
      <c r="D357" s="215" t="s">
        <v>74</v>
      </c>
      <c r="E357" s="227" t="s">
        <v>209</v>
      </c>
      <c r="F357" s="227" t="s">
        <v>454</v>
      </c>
      <c r="G357" s="214"/>
      <c r="H357" s="214"/>
      <c r="I357" s="217"/>
      <c r="J357" s="228">
        <f>BK357</f>
        <v>0</v>
      </c>
      <c r="K357" s="214"/>
      <c r="L357" s="219"/>
      <c r="M357" s="220"/>
      <c r="N357" s="221"/>
      <c r="O357" s="221"/>
      <c r="P357" s="222">
        <f>SUM(P358:P394)</f>
        <v>0</v>
      </c>
      <c r="Q357" s="221"/>
      <c r="R357" s="222">
        <f>SUM(R358:R394)</f>
        <v>48.130344000000001</v>
      </c>
      <c r="S357" s="221"/>
      <c r="T357" s="223">
        <f>SUM(T358:T394)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24" t="s">
        <v>82</v>
      </c>
      <c r="AT357" s="225" t="s">
        <v>74</v>
      </c>
      <c r="AU357" s="225" t="s">
        <v>82</v>
      </c>
      <c r="AY357" s="224" t="s">
        <v>158</v>
      </c>
      <c r="BK357" s="226">
        <f>SUM(BK358:BK394)</f>
        <v>0</v>
      </c>
    </row>
    <row r="358" s="2" customFormat="1" ht="24.15" customHeight="1">
      <c r="A358" s="39"/>
      <c r="B358" s="40"/>
      <c r="C358" s="229" t="s">
        <v>471</v>
      </c>
      <c r="D358" s="229" t="s">
        <v>160</v>
      </c>
      <c r="E358" s="230" t="s">
        <v>857</v>
      </c>
      <c r="F358" s="231" t="s">
        <v>858</v>
      </c>
      <c r="G358" s="232" t="s">
        <v>212</v>
      </c>
      <c r="H358" s="233">
        <v>25.800000000000001</v>
      </c>
      <c r="I358" s="234"/>
      <c r="J358" s="235">
        <f>ROUND(I358*H358,2)</f>
        <v>0</v>
      </c>
      <c r="K358" s="236"/>
      <c r="L358" s="45"/>
      <c r="M358" s="237" t="s">
        <v>1</v>
      </c>
      <c r="N358" s="238" t="s">
        <v>40</v>
      </c>
      <c r="O358" s="92"/>
      <c r="P358" s="239">
        <f>O358*H358</f>
        <v>0</v>
      </c>
      <c r="Q358" s="239">
        <v>0.00073999999999999999</v>
      </c>
      <c r="R358" s="239">
        <f>Q358*H358</f>
        <v>0.019092000000000001</v>
      </c>
      <c r="S358" s="239">
        <v>0</v>
      </c>
      <c r="T358" s="24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1" t="s">
        <v>164</v>
      </c>
      <c r="AT358" s="241" t="s">
        <v>160</v>
      </c>
      <c r="AU358" s="241" t="s">
        <v>84</v>
      </c>
      <c r="AY358" s="18" t="s">
        <v>158</v>
      </c>
      <c r="BE358" s="242">
        <f>IF(N358="základní",J358,0)</f>
        <v>0</v>
      </c>
      <c r="BF358" s="242">
        <f>IF(N358="snížená",J358,0)</f>
        <v>0</v>
      </c>
      <c r="BG358" s="242">
        <f>IF(N358="zákl. přenesená",J358,0)</f>
        <v>0</v>
      </c>
      <c r="BH358" s="242">
        <f>IF(N358="sníž. přenesená",J358,0)</f>
        <v>0</v>
      </c>
      <c r="BI358" s="242">
        <f>IF(N358="nulová",J358,0)</f>
        <v>0</v>
      </c>
      <c r="BJ358" s="18" t="s">
        <v>82</v>
      </c>
      <c r="BK358" s="242">
        <f>ROUND(I358*H358,2)</f>
        <v>0</v>
      </c>
      <c r="BL358" s="18" t="s">
        <v>164</v>
      </c>
      <c r="BM358" s="241" t="s">
        <v>859</v>
      </c>
    </row>
    <row r="359" s="2" customFormat="1">
      <c r="A359" s="39"/>
      <c r="B359" s="40"/>
      <c r="C359" s="41"/>
      <c r="D359" s="243" t="s">
        <v>166</v>
      </c>
      <c r="E359" s="41"/>
      <c r="F359" s="244" t="s">
        <v>858</v>
      </c>
      <c r="G359" s="41"/>
      <c r="H359" s="41"/>
      <c r="I359" s="245"/>
      <c r="J359" s="41"/>
      <c r="K359" s="41"/>
      <c r="L359" s="45"/>
      <c r="M359" s="246"/>
      <c r="N359" s="247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166</v>
      </c>
      <c r="AU359" s="18" t="s">
        <v>84</v>
      </c>
    </row>
    <row r="360" s="15" customFormat="1">
      <c r="A360" s="15"/>
      <c r="B360" s="281"/>
      <c r="C360" s="282"/>
      <c r="D360" s="243" t="s">
        <v>172</v>
      </c>
      <c r="E360" s="283" t="s">
        <v>1</v>
      </c>
      <c r="F360" s="284" t="s">
        <v>723</v>
      </c>
      <c r="G360" s="282"/>
      <c r="H360" s="283" t="s">
        <v>1</v>
      </c>
      <c r="I360" s="285"/>
      <c r="J360" s="282"/>
      <c r="K360" s="282"/>
      <c r="L360" s="286"/>
      <c r="M360" s="287"/>
      <c r="N360" s="288"/>
      <c r="O360" s="288"/>
      <c r="P360" s="288"/>
      <c r="Q360" s="288"/>
      <c r="R360" s="288"/>
      <c r="S360" s="288"/>
      <c r="T360" s="289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90" t="s">
        <v>172</v>
      </c>
      <c r="AU360" s="290" t="s">
        <v>84</v>
      </c>
      <c r="AV360" s="15" t="s">
        <v>82</v>
      </c>
      <c r="AW360" s="15" t="s">
        <v>32</v>
      </c>
      <c r="AX360" s="15" t="s">
        <v>75</v>
      </c>
      <c r="AY360" s="290" t="s">
        <v>158</v>
      </c>
    </row>
    <row r="361" s="13" customFormat="1">
      <c r="A361" s="13"/>
      <c r="B361" s="248"/>
      <c r="C361" s="249"/>
      <c r="D361" s="243" t="s">
        <v>172</v>
      </c>
      <c r="E361" s="250" t="s">
        <v>1</v>
      </c>
      <c r="F361" s="251" t="s">
        <v>860</v>
      </c>
      <c r="G361" s="249"/>
      <c r="H361" s="252">
        <v>25.800000000000001</v>
      </c>
      <c r="I361" s="253"/>
      <c r="J361" s="249"/>
      <c r="K361" s="249"/>
      <c r="L361" s="254"/>
      <c r="M361" s="255"/>
      <c r="N361" s="256"/>
      <c r="O361" s="256"/>
      <c r="P361" s="256"/>
      <c r="Q361" s="256"/>
      <c r="R361" s="256"/>
      <c r="S361" s="256"/>
      <c r="T361" s="25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8" t="s">
        <v>172</v>
      </c>
      <c r="AU361" s="258" t="s">
        <v>84</v>
      </c>
      <c r="AV361" s="13" t="s">
        <v>84</v>
      </c>
      <c r="AW361" s="13" t="s">
        <v>32</v>
      </c>
      <c r="AX361" s="13" t="s">
        <v>75</v>
      </c>
      <c r="AY361" s="258" t="s">
        <v>158</v>
      </c>
    </row>
    <row r="362" s="14" customFormat="1">
      <c r="A362" s="14"/>
      <c r="B362" s="259"/>
      <c r="C362" s="260"/>
      <c r="D362" s="243" t="s">
        <v>172</v>
      </c>
      <c r="E362" s="261" t="s">
        <v>1</v>
      </c>
      <c r="F362" s="262" t="s">
        <v>186</v>
      </c>
      <c r="G362" s="260"/>
      <c r="H362" s="263">
        <v>25.800000000000001</v>
      </c>
      <c r="I362" s="264"/>
      <c r="J362" s="260"/>
      <c r="K362" s="260"/>
      <c r="L362" s="265"/>
      <c r="M362" s="266"/>
      <c r="N362" s="267"/>
      <c r="O362" s="267"/>
      <c r="P362" s="267"/>
      <c r="Q362" s="267"/>
      <c r="R362" s="267"/>
      <c r="S362" s="267"/>
      <c r="T362" s="26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9" t="s">
        <v>172</v>
      </c>
      <c r="AU362" s="269" t="s">
        <v>84</v>
      </c>
      <c r="AV362" s="14" t="s">
        <v>164</v>
      </c>
      <c r="AW362" s="14" t="s">
        <v>32</v>
      </c>
      <c r="AX362" s="14" t="s">
        <v>82</v>
      </c>
      <c r="AY362" s="269" t="s">
        <v>158</v>
      </c>
    </row>
    <row r="363" s="2" customFormat="1" ht="24.15" customHeight="1">
      <c r="A363" s="39"/>
      <c r="B363" s="40"/>
      <c r="C363" s="270" t="s">
        <v>477</v>
      </c>
      <c r="D363" s="270" t="s">
        <v>265</v>
      </c>
      <c r="E363" s="271" t="s">
        <v>861</v>
      </c>
      <c r="F363" s="272" t="s">
        <v>862</v>
      </c>
      <c r="G363" s="273" t="s">
        <v>212</v>
      </c>
      <c r="H363" s="274">
        <v>25.800000000000001</v>
      </c>
      <c r="I363" s="275"/>
      <c r="J363" s="276">
        <f>ROUND(I363*H363,2)</f>
        <v>0</v>
      </c>
      <c r="K363" s="277"/>
      <c r="L363" s="278"/>
      <c r="M363" s="279" t="s">
        <v>1</v>
      </c>
      <c r="N363" s="280" t="s">
        <v>40</v>
      </c>
      <c r="O363" s="92"/>
      <c r="P363" s="239">
        <f>O363*H363</f>
        <v>0</v>
      </c>
      <c r="Q363" s="239">
        <v>0.070999999999999994</v>
      </c>
      <c r="R363" s="239">
        <f>Q363*H363</f>
        <v>1.8317999999999999</v>
      </c>
      <c r="S363" s="239">
        <v>0</v>
      </c>
      <c r="T363" s="24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1" t="s">
        <v>203</v>
      </c>
      <c r="AT363" s="241" t="s">
        <v>265</v>
      </c>
      <c r="AU363" s="241" t="s">
        <v>84</v>
      </c>
      <c r="AY363" s="18" t="s">
        <v>158</v>
      </c>
      <c r="BE363" s="242">
        <f>IF(N363="základní",J363,0)</f>
        <v>0</v>
      </c>
      <c r="BF363" s="242">
        <f>IF(N363="snížená",J363,0)</f>
        <v>0</v>
      </c>
      <c r="BG363" s="242">
        <f>IF(N363="zákl. přenesená",J363,0)</f>
        <v>0</v>
      </c>
      <c r="BH363" s="242">
        <f>IF(N363="sníž. přenesená",J363,0)</f>
        <v>0</v>
      </c>
      <c r="BI363" s="242">
        <f>IF(N363="nulová",J363,0)</f>
        <v>0</v>
      </c>
      <c r="BJ363" s="18" t="s">
        <v>82</v>
      </c>
      <c r="BK363" s="242">
        <f>ROUND(I363*H363,2)</f>
        <v>0</v>
      </c>
      <c r="BL363" s="18" t="s">
        <v>164</v>
      </c>
      <c r="BM363" s="241" t="s">
        <v>863</v>
      </c>
    </row>
    <row r="364" s="2" customFormat="1">
      <c r="A364" s="39"/>
      <c r="B364" s="40"/>
      <c r="C364" s="41"/>
      <c r="D364" s="243" t="s">
        <v>166</v>
      </c>
      <c r="E364" s="41"/>
      <c r="F364" s="244" t="s">
        <v>862</v>
      </c>
      <c r="G364" s="41"/>
      <c r="H364" s="41"/>
      <c r="I364" s="245"/>
      <c r="J364" s="41"/>
      <c r="K364" s="41"/>
      <c r="L364" s="45"/>
      <c r="M364" s="246"/>
      <c r="N364" s="247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166</v>
      </c>
      <c r="AU364" s="18" t="s">
        <v>84</v>
      </c>
    </row>
    <row r="365" s="2" customFormat="1" ht="24.15" customHeight="1">
      <c r="A365" s="39"/>
      <c r="B365" s="40"/>
      <c r="C365" s="229" t="s">
        <v>484</v>
      </c>
      <c r="D365" s="229" t="s">
        <v>160</v>
      </c>
      <c r="E365" s="230" t="s">
        <v>456</v>
      </c>
      <c r="F365" s="231" t="s">
        <v>457</v>
      </c>
      <c r="G365" s="232" t="s">
        <v>212</v>
      </c>
      <c r="H365" s="233">
        <v>60</v>
      </c>
      <c r="I365" s="234"/>
      <c r="J365" s="235">
        <f>ROUND(I365*H365,2)</f>
        <v>0</v>
      </c>
      <c r="K365" s="236"/>
      <c r="L365" s="45"/>
      <c r="M365" s="237" t="s">
        <v>1</v>
      </c>
      <c r="N365" s="238" t="s">
        <v>40</v>
      </c>
      <c r="O365" s="92"/>
      <c r="P365" s="239">
        <f>O365*H365</f>
        <v>0</v>
      </c>
      <c r="Q365" s="239">
        <v>0.028299999999999999</v>
      </c>
      <c r="R365" s="239">
        <f>Q365*H365</f>
        <v>1.698</v>
      </c>
      <c r="S365" s="239">
        <v>0</v>
      </c>
      <c r="T365" s="24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1" t="s">
        <v>164</v>
      </c>
      <c r="AT365" s="241" t="s">
        <v>160</v>
      </c>
      <c r="AU365" s="241" t="s">
        <v>84</v>
      </c>
      <c r="AY365" s="18" t="s">
        <v>158</v>
      </c>
      <c r="BE365" s="242">
        <f>IF(N365="základní",J365,0)</f>
        <v>0</v>
      </c>
      <c r="BF365" s="242">
        <f>IF(N365="snížená",J365,0)</f>
        <v>0</v>
      </c>
      <c r="BG365" s="242">
        <f>IF(N365="zákl. přenesená",J365,0)</f>
        <v>0</v>
      </c>
      <c r="BH365" s="242">
        <f>IF(N365="sníž. přenesená",J365,0)</f>
        <v>0</v>
      </c>
      <c r="BI365" s="242">
        <f>IF(N365="nulová",J365,0)</f>
        <v>0</v>
      </c>
      <c r="BJ365" s="18" t="s">
        <v>82</v>
      </c>
      <c r="BK365" s="242">
        <f>ROUND(I365*H365,2)</f>
        <v>0</v>
      </c>
      <c r="BL365" s="18" t="s">
        <v>164</v>
      </c>
      <c r="BM365" s="241" t="s">
        <v>864</v>
      </c>
    </row>
    <row r="366" s="2" customFormat="1">
      <c r="A366" s="39"/>
      <c r="B366" s="40"/>
      <c r="C366" s="41"/>
      <c r="D366" s="243" t="s">
        <v>166</v>
      </c>
      <c r="E366" s="41"/>
      <c r="F366" s="244" t="s">
        <v>457</v>
      </c>
      <c r="G366" s="41"/>
      <c r="H366" s="41"/>
      <c r="I366" s="245"/>
      <c r="J366" s="41"/>
      <c r="K366" s="41"/>
      <c r="L366" s="45"/>
      <c r="M366" s="246"/>
      <c r="N366" s="247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166</v>
      </c>
      <c r="AU366" s="18" t="s">
        <v>84</v>
      </c>
    </row>
    <row r="367" s="2" customFormat="1" ht="24.15" customHeight="1">
      <c r="A367" s="39"/>
      <c r="B367" s="40"/>
      <c r="C367" s="229" t="s">
        <v>489</v>
      </c>
      <c r="D367" s="229" t="s">
        <v>160</v>
      </c>
      <c r="E367" s="230" t="s">
        <v>865</v>
      </c>
      <c r="F367" s="231" t="s">
        <v>866</v>
      </c>
      <c r="G367" s="232" t="s">
        <v>212</v>
      </c>
      <c r="H367" s="233">
        <v>60</v>
      </c>
      <c r="I367" s="234"/>
      <c r="J367" s="235">
        <f>ROUND(I367*H367,2)</f>
        <v>0</v>
      </c>
      <c r="K367" s="236"/>
      <c r="L367" s="45"/>
      <c r="M367" s="237" t="s">
        <v>1</v>
      </c>
      <c r="N367" s="238" t="s">
        <v>40</v>
      </c>
      <c r="O367" s="92"/>
      <c r="P367" s="239">
        <f>O367*H367</f>
        <v>0</v>
      </c>
      <c r="Q367" s="239">
        <v>0</v>
      </c>
      <c r="R367" s="239">
        <f>Q367*H367</f>
        <v>0</v>
      </c>
      <c r="S367" s="239">
        <v>0</v>
      </c>
      <c r="T367" s="240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1" t="s">
        <v>164</v>
      </c>
      <c r="AT367" s="241" t="s">
        <v>160</v>
      </c>
      <c r="AU367" s="241" t="s">
        <v>84</v>
      </c>
      <c r="AY367" s="18" t="s">
        <v>158</v>
      </c>
      <c r="BE367" s="242">
        <f>IF(N367="základní",J367,0)</f>
        <v>0</v>
      </c>
      <c r="BF367" s="242">
        <f>IF(N367="snížená",J367,0)</f>
        <v>0</v>
      </c>
      <c r="BG367" s="242">
        <f>IF(N367="zákl. přenesená",J367,0)</f>
        <v>0</v>
      </c>
      <c r="BH367" s="242">
        <f>IF(N367="sníž. přenesená",J367,0)</f>
        <v>0</v>
      </c>
      <c r="BI367" s="242">
        <f>IF(N367="nulová",J367,0)</f>
        <v>0</v>
      </c>
      <c r="BJ367" s="18" t="s">
        <v>82</v>
      </c>
      <c r="BK367" s="242">
        <f>ROUND(I367*H367,2)</f>
        <v>0</v>
      </c>
      <c r="BL367" s="18" t="s">
        <v>164</v>
      </c>
      <c r="BM367" s="241" t="s">
        <v>867</v>
      </c>
    </row>
    <row r="368" s="2" customFormat="1">
      <c r="A368" s="39"/>
      <c r="B368" s="40"/>
      <c r="C368" s="41"/>
      <c r="D368" s="243" t="s">
        <v>166</v>
      </c>
      <c r="E368" s="41"/>
      <c r="F368" s="244" t="s">
        <v>866</v>
      </c>
      <c r="G368" s="41"/>
      <c r="H368" s="41"/>
      <c r="I368" s="245"/>
      <c r="J368" s="41"/>
      <c r="K368" s="41"/>
      <c r="L368" s="45"/>
      <c r="M368" s="246"/>
      <c r="N368" s="247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166</v>
      </c>
      <c r="AU368" s="18" t="s">
        <v>84</v>
      </c>
    </row>
    <row r="369" s="13" customFormat="1">
      <c r="A369" s="13"/>
      <c r="B369" s="248"/>
      <c r="C369" s="249"/>
      <c r="D369" s="243" t="s">
        <v>172</v>
      </c>
      <c r="E369" s="250" t="s">
        <v>1</v>
      </c>
      <c r="F369" s="251" t="s">
        <v>868</v>
      </c>
      <c r="G369" s="249"/>
      <c r="H369" s="252">
        <v>60</v>
      </c>
      <c r="I369" s="253"/>
      <c r="J369" s="249"/>
      <c r="K369" s="249"/>
      <c r="L369" s="254"/>
      <c r="M369" s="255"/>
      <c r="N369" s="256"/>
      <c r="O369" s="256"/>
      <c r="P369" s="256"/>
      <c r="Q369" s="256"/>
      <c r="R369" s="256"/>
      <c r="S369" s="256"/>
      <c r="T369" s="25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8" t="s">
        <v>172</v>
      </c>
      <c r="AU369" s="258" t="s">
        <v>84</v>
      </c>
      <c r="AV369" s="13" t="s">
        <v>84</v>
      </c>
      <c r="AW369" s="13" t="s">
        <v>32</v>
      </c>
      <c r="AX369" s="13" t="s">
        <v>75</v>
      </c>
      <c r="AY369" s="258" t="s">
        <v>158</v>
      </c>
    </row>
    <row r="370" s="14" customFormat="1">
      <c r="A370" s="14"/>
      <c r="B370" s="259"/>
      <c r="C370" s="260"/>
      <c r="D370" s="243" t="s">
        <v>172</v>
      </c>
      <c r="E370" s="261" t="s">
        <v>1</v>
      </c>
      <c r="F370" s="262" t="s">
        <v>186</v>
      </c>
      <c r="G370" s="260"/>
      <c r="H370" s="263">
        <v>60</v>
      </c>
      <c r="I370" s="264"/>
      <c r="J370" s="260"/>
      <c r="K370" s="260"/>
      <c r="L370" s="265"/>
      <c r="M370" s="266"/>
      <c r="N370" s="267"/>
      <c r="O370" s="267"/>
      <c r="P370" s="267"/>
      <c r="Q370" s="267"/>
      <c r="R370" s="267"/>
      <c r="S370" s="267"/>
      <c r="T370" s="268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9" t="s">
        <v>172</v>
      </c>
      <c r="AU370" s="269" t="s">
        <v>84</v>
      </c>
      <c r="AV370" s="14" t="s">
        <v>164</v>
      </c>
      <c r="AW370" s="14" t="s">
        <v>32</v>
      </c>
      <c r="AX370" s="14" t="s">
        <v>82</v>
      </c>
      <c r="AY370" s="269" t="s">
        <v>158</v>
      </c>
    </row>
    <row r="371" s="2" customFormat="1" ht="24.15" customHeight="1">
      <c r="A371" s="39"/>
      <c r="B371" s="40"/>
      <c r="C371" s="229" t="s">
        <v>494</v>
      </c>
      <c r="D371" s="229" t="s">
        <v>160</v>
      </c>
      <c r="E371" s="230" t="s">
        <v>869</v>
      </c>
      <c r="F371" s="231" t="s">
        <v>870</v>
      </c>
      <c r="G371" s="232" t="s">
        <v>212</v>
      </c>
      <c r="H371" s="233">
        <v>9000</v>
      </c>
      <c r="I371" s="234"/>
      <c r="J371" s="235">
        <f>ROUND(I371*H371,2)</f>
        <v>0</v>
      </c>
      <c r="K371" s="236"/>
      <c r="L371" s="45"/>
      <c r="M371" s="237" t="s">
        <v>1</v>
      </c>
      <c r="N371" s="238" t="s">
        <v>40</v>
      </c>
      <c r="O371" s="92"/>
      <c r="P371" s="239">
        <f>O371*H371</f>
        <v>0</v>
      </c>
      <c r="Q371" s="239">
        <v>0</v>
      </c>
      <c r="R371" s="239">
        <f>Q371*H371</f>
        <v>0</v>
      </c>
      <c r="S371" s="239">
        <v>0</v>
      </c>
      <c r="T371" s="24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1" t="s">
        <v>164</v>
      </c>
      <c r="AT371" s="241" t="s">
        <v>160</v>
      </c>
      <c r="AU371" s="241" t="s">
        <v>84</v>
      </c>
      <c r="AY371" s="18" t="s">
        <v>158</v>
      </c>
      <c r="BE371" s="242">
        <f>IF(N371="základní",J371,0)</f>
        <v>0</v>
      </c>
      <c r="BF371" s="242">
        <f>IF(N371="snížená",J371,0)</f>
        <v>0</v>
      </c>
      <c r="BG371" s="242">
        <f>IF(N371="zákl. přenesená",J371,0)</f>
        <v>0</v>
      </c>
      <c r="BH371" s="242">
        <f>IF(N371="sníž. přenesená",J371,0)</f>
        <v>0</v>
      </c>
      <c r="BI371" s="242">
        <f>IF(N371="nulová",J371,0)</f>
        <v>0</v>
      </c>
      <c r="BJ371" s="18" t="s">
        <v>82</v>
      </c>
      <c r="BK371" s="242">
        <f>ROUND(I371*H371,2)</f>
        <v>0</v>
      </c>
      <c r="BL371" s="18" t="s">
        <v>164</v>
      </c>
      <c r="BM371" s="241" t="s">
        <v>871</v>
      </c>
    </row>
    <row r="372" s="2" customFormat="1">
      <c r="A372" s="39"/>
      <c r="B372" s="40"/>
      <c r="C372" s="41"/>
      <c r="D372" s="243" t="s">
        <v>166</v>
      </c>
      <c r="E372" s="41"/>
      <c r="F372" s="244" t="s">
        <v>870</v>
      </c>
      <c r="G372" s="41"/>
      <c r="H372" s="41"/>
      <c r="I372" s="245"/>
      <c r="J372" s="41"/>
      <c r="K372" s="41"/>
      <c r="L372" s="45"/>
      <c r="M372" s="246"/>
      <c r="N372" s="247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166</v>
      </c>
      <c r="AU372" s="18" t="s">
        <v>84</v>
      </c>
    </row>
    <row r="373" s="13" customFormat="1">
      <c r="A373" s="13"/>
      <c r="B373" s="248"/>
      <c r="C373" s="249"/>
      <c r="D373" s="243" t="s">
        <v>172</v>
      </c>
      <c r="E373" s="250" t="s">
        <v>1</v>
      </c>
      <c r="F373" s="251" t="s">
        <v>872</v>
      </c>
      <c r="G373" s="249"/>
      <c r="H373" s="252">
        <v>9000</v>
      </c>
      <c r="I373" s="253"/>
      <c r="J373" s="249"/>
      <c r="K373" s="249"/>
      <c r="L373" s="254"/>
      <c r="M373" s="255"/>
      <c r="N373" s="256"/>
      <c r="O373" s="256"/>
      <c r="P373" s="256"/>
      <c r="Q373" s="256"/>
      <c r="R373" s="256"/>
      <c r="S373" s="256"/>
      <c r="T373" s="25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8" t="s">
        <v>172</v>
      </c>
      <c r="AU373" s="258" t="s">
        <v>84</v>
      </c>
      <c r="AV373" s="13" t="s">
        <v>84</v>
      </c>
      <c r="AW373" s="13" t="s">
        <v>32</v>
      </c>
      <c r="AX373" s="13" t="s">
        <v>75</v>
      </c>
      <c r="AY373" s="258" t="s">
        <v>158</v>
      </c>
    </row>
    <row r="374" s="14" customFormat="1">
      <c r="A374" s="14"/>
      <c r="B374" s="259"/>
      <c r="C374" s="260"/>
      <c r="D374" s="243" t="s">
        <v>172</v>
      </c>
      <c r="E374" s="261" t="s">
        <v>1</v>
      </c>
      <c r="F374" s="262" t="s">
        <v>186</v>
      </c>
      <c r="G374" s="260"/>
      <c r="H374" s="263">
        <v>9000</v>
      </c>
      <c r="I374" s="264"/>
      <c r="J374" s="260"/>
      <c r="K374" s="260"/>
      <c r="L374" s="265"/>
      <c r="M374" s="266"/>
      <c r="N374" s="267"/>
      <c r="O374" s="267"/>
      <c r="P374" s="267"/>
      <c r="Q374" s="267"/>
      <c r="R374" s="267"/>
      <c r="S374" s="267"/>
      <c r="T374" s="26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9" t="s">
        <v>172</v>
      </c>
      <c r="AU374" s="269" t="s">
        <v>84</v>
      </c>
      <c r="AV374" s="14" t="s">
        <v>164</v>
      </c>
      <c r="AW374" s="14" t="s">
        <v>32</v>
      </c>
      <c r="AX374" s="14" t="s">
        <v>82</v>
      </c>
      <c r="AY374" s="269" t="s">
        <v>158</v>
      </c>
    </row>
    <row r="375" s="2" customFormat="1" ht="33" customHeight="1">
      <c r="A375" s="39"/>
      <c r="B375" s="40"/>
      <c r="C375" s="229" t="s">
        <v>499</v>
      </c>
      <c r="D375" s="229" t="s">
        <v>160</v>
      </c>
      <c r="E375" s="230" t="s">
        <v>495</v>
      </c>
      <c r="F375" s="231" t="s">
        <v>496</v>
      </c>
      <c r="G375" s="232" t="s">
        <v>212</v>
      </c>
      <c r="H375" s="233">
        <v>74.480000000000004</v>
      </c>
      <c r="I375" s="234"/>
      <c r="J375" s="235">
        <f>ROUND(I375*H375,2)</f>
        <v>0</v>
      </c>
      <c r="K375" s="236"/>
      <c r="L375" s="45"/>
      <c r="M375" s="237" t="s">
        <v>1</v>
      </c>
      <c r="N375" s="238" t="s">
        <v>40</v>
      </c>
      <c r="O375" s="92"/>
      <c r="P375" s="239">
        <f>O375*H375</f>
        <v>0</v>
      </c>
      <c r="Q375" s="239">
        <v>0.15540000000000001</v>
      </c>
      <c r="R375" s="239">
        <f>Q375*H375</f>
        <v>11.574192000000002</v>
      </c>
      <c r="S375" s="239">
        <v>0</v>
      </c>
      <c r="T375" s="24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41" t="s">
        <v>164</v>
      </c>
      <c r="AT375" s="241" t="s">
        <v>160</v>
      </c>
      <c r="AU375" s="241" t="s">
        <v>84</v>
      </c>
      <c r="AY375" s="18" t="s">
        <v>158</v>
      </c>
      <c r="BE375" s="242">
        <f>IF(N375="základní",J375,0)</f>
        <v>0</v>
      </c>
      <c r="BF375" s="242">
        <f>IF(N375="snížená",J375,0)</f>
        <v>0</v>
      </c>
      <c r="BG375" s="242">
        <f>IF(N375="zákl. přenesená",J375,0)</f>
        <v>0</v>
      </c>
      <c r="BH375" s="242">
        <f>IF(N375="sníž. přenesená",J375,0)</f>
        <v>0</v>
      </c>
      <c r="BI375" s="242">
        <f>IF(N375="nulová",J375,0)</f>
        <v>0</v>
      </c>
      <c r="BJ375" s="18" t="s">
        <v>82</v>
      </c>
      <c r="BK375" s="242">
        <f>ROUND(I375*H375,2)</f>
        <v>0</v>
      </c>
      <c r="BL375" s="18" t="s">
        <v>164</v>
      </c>
      <c r="BM375" s="241" t="s">
        <v>873</v>
      </c>
    </row>
    <row r="376" s="2" customFormat="1">
      <c r="A376" s="39"/>
      <c r="B376" s="40"/>
      <c r="C376" s="41"/>
      <c r="D376" s="243" t="s">
        <v>166</v>
      </c>
      <c r="E376" s="41"/>
      <c r="F376" s="244" t="s">
        <v>496</v>
      </c>
      <c r="G376" s="41"/>
      <c r="H376" s="41"/>
      <c r="I376" s="245"/>
      <c r="J376" s="41"/>
      <c r="K376" s="41"/>
      <c r="L376" s="45"/>
      <c r="M376" s="246"/>
      <c r="N376" s="247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166</v>
      </c>
      <c r="AU376" s="18" t="s">
        <v>84</v>
      </c>
    </row>
    <row r="377" s="2" customFormat="1" ht="16.5" customHeight="1">
      <c r="A377" s="39"/>
      <c r="B377" s="40"/>
      <c r="C377" s="270" t="s">
        <v>506</v>
      </c>
      <c r="D377" s="270" t="s">
        <v>265</v>
      </c>
      <c r="E377" s="271" t="s">
        <v>514</v>
      </c>
      <c r="F377" s="272" t="s">
        <v>515</v>
      </c>
      <c r="G377" s="273" t="s">
        <v>212</v>
      </c>
      <c r="H377" s="274">
        <v>75.969999999999999</v>
      </c>
      <c r="I377" s="275"/>
      <c r="J377" s="276">
        <f>ROUND(I377*H377,2)</f>
        <v>0</v>
      </c>
      <c r="K377" s="277"/>
      <c r="L377" s="278"/>
      <c r="M377" s="279" t="s">
        <v>1</v>
      </c>
      <c r="N377" s="280" t="s">
        <v>40</v>
      </c>
      <c r="O377" s="92"/>
      <c r="P377" s="239">
        <f>O377*H377</f>
        <v>0</v>
      </c>
      <c r="Q377" s="239">
        <v>0.080000000000000002</v>
      </c>
      <c r="R377" s="239">
        <f>Q377*H377</f>
        <v>6.0776000000000003</v>
      </c>
      <c r="S377" s="239">
        <v>0</v>
      </c>
      <c r="T377" s="24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1" t="s">
        <v>203</v>
      </c>
      <c r="AT377" s="241" t="s">
        <v>265</v>
      </c>
      <c r="AU377" s="241" t="s">
        <v>84</v>
      </c>
      <c r="AY377" s="18" t="s">
        <v>158</v>
      </c>
      <c r="BE377" s="242">
        <f>IF(N377="základní",J377,0)</f>
        <v>0</v>
      </c>
      <c r="BF377" s="242">
        <f>IF(N377="snížená",J377,0)</f>
        <v>0</v>
      </c>
      <c r="BG377" s="242">
        <f>IF(N377="zákl. přenesená",J377,0)</f>
        <v>0</v>
      </c>
      <c r="BH377" s="242">
        <f>IF(N377="sníž. přenesená",J377,0)</f>
        <v>0</v>
      </c>
      <c r="BI377" s="242">
        <f>IF(N377="nulová",J377,0)</f>
        <v>0</v>
      </c>
      <c r="BJ377" s="18" t="s">
        <v>82</v>
      </c>
      <c r="BK377" s="242">
        <f>ROUND(I377*H377,2)</f>
        <v>0</v>
      </c>
      <c r="BL377" s="18" t="s">
        <v>164</v>
      </c>
      <c r="BM377" s="241" t="s">
        <v>874</v>
      </c>
    </row>
    <row r="378" s="2" customFormat="1">
      <c r="A378" s="39"/>
      <c r="B378" s="40"/>
      <c r="C378" s="41"/>
      <c r="D378" s="243" t="s">
        <v>166</v>
      </c>
      <c r="E378" s="41"/>
      <c r="F378" s="244" t="s">
        <v>515</v>
      </c>
      <c r="G378" s="41"/>
      <c r="H378" s="41"/>
      <c r="I378" s="245"/>
      <c r="J378" s="41"/>
      <c r="K378" s="41"/>
      <c r="L378" s="45"/>
      <c r="M378" s="246"/>
      <c r="N378" s="247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166</v>
      </c>
      <c r="AU378" s="18" t="s">
        <v>84</v>
      </c>
    </row>
    <row r="379" s="13" customFormat="1">
      <c r="A379" s="13"/>
      <c r="B379" s="248"/>
      <c r="C379" s="249"/>
      <c r="D379" s="243" t="s">
        <v>172</v>
      </c>
      <c r="E379" s="250" t="s">
        <v>1</v>
      </c>
      <c r="F379" s="251" t="s">
        <v>875</v>
      </c>
      <c r="G379" s="249"/>
      <c r="H379" s="252">
        <v>75.969999999999999</v>
      </c>
      <c r="I379" s="253"/>
      <c r="J379" s="249"/>
      <c r="K379" s="249"/>
      <c r="L379" s="254"/>
      <c r="M379" s="255"/>
      <c r="N379" s="256"/>
      <c r="O379" s="256"/>
      <c r="P379" s="256"/>
      <c r="Q379" s="256"/>
      <c r="R379" s="256"/>
      <c r="S379" s="256"/>
      <c r="T379" s="25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8" t="s">
        <v>172</v>
      </c>
      <c r="AU379" s="258" t="s">
        <v>84</v>
      </c>
      <c r="AV379" s="13" t="s">
        <v>84</v>
      </c>
      <c r="AW379" s="13" t="s">
        <v>32</v>
      </c>
      <c r="AX379" s="13" t="s">
        <v>75</v>
      </c>
      <c r="AY379" s="258" t="s">
        <v>158</v>
      </c>
    </row>
    <row r="380" s="14" customFormat="1">
      <c r="A380" s="14"/>
      <c r="B380" s="259"/>
      <c r="C380" s="260"/>
      <c r="D380" s="243" t="s">
        <v>172</v>
      </c>
      <c r="E380" s="261" t="s">
        <v>1</v>
      </c>
      <c r="F380" s="262" t="s">
        <v>186</v>
      </c>
      <c r="G380" s="260"/>
      <c r="H380" s="263">
        <v>75.969999999999999</v>
      </c>
      <c r="I380" s="264"/>
      <c r="J380" s="260"/>
      <c r="K380" s="260"/>
      <c r="L380" s="265"/>
      <c r="M380" s="266"/>
      <c r="N380" s="267"/>
      <c r="O380" s="267"/>
      <c r="P380" s="267"/>
      <c r="Q380" s="267"/>
      <c r="R380" s="267"/>
      <c r="S380" s="267"/>
      <c r="T380" s="268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9" t="s">
        <v>172</v>
      </c>
      <c r="AU380" s="269" t="s">
        <v>84</v>
      </c>
      <c r="AV380" s="14" t="s">
        <v>164</v>
      </c>
      <c r="AW380" s="14" t="s">
        <v>32</v>
      </c>
      <c r="AX380" s="14" t="s">
        <v>82</v>
      </c>
      <c r="AY380" s="269" t="s">
        <v>158</v>
      </c>
    </row>
    <row r="381" s="2" customFormat="1" ht="24.15" customHeight="1">
      <c r="A381" s="39"/>
      <c r="B381" s="40"/>
      <c r="C381" s="229" t="s">
        <v>587</v>
      </c>
      <c r="D381" s="229" t="s">
        <v>160</v>
      </c>
      <c r="E381" s="230" t="s">
        <v>521</v>
      </c>
      <c r="F381" s="231" t="s">
        <v>522</v>
      </c>
      <c r="G381" s="232" t="s">
        <v>212</v>
      </c>
      <c r="H381" s="233">
        <v>32</v>
      </c>
      <c r="I381" s="234"/>
      <c r="J381" s="235">
        <f>ROUND(I381*H381,2)</f>
        <v>0</v>
      </c>
      <c r="K381" s="236"/>
      <c r="L381" s="45"/>
      <c r="M381" s="237" t="s">
        <v>1</v>
      </c>
      <c r="N381" s="238" t="s">
        <v>40</v>
      </c>
      <c r="O381" s="92"/>
      <c r="P381" s="239">
        <f>O381*H381</f>
        <v>0</v>
      </c>
      <c r="Q381" s="239">
        <v>0.085760000000000003</v>
      </c>
      <c r="R381" s="239">
        <f>Q381*H381</f>
        <v>2.7443200000000001</v>
      </c>
      <c r="S381" s="239">
        <v>0</v>
      </c>
      <c r="T381" s="24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41" t="s">
        <v>164</v>
      </c>
      <c r="AT381" s="241" t="s">
        <v>160</v>
      </c>
      <c r="AU381" s="241" t="s">
        <v>84</v>
      </c>
      <c r="AY381" s="18" t="s">
        <v>158</v>
      </c>
      <c r="BE381" s="242">
        <f>IF(N381="základní",J381,0)</f>
        <v>0</v>
      </c>
      <c r="BF381" s="242">
        <f>IF(N381="snížená",J381,0)</f>
        <v>0</v>
      </c>
      <c r="BG381" s="242">
        <f>IF(N381="zákl. přenesená",J381,0)</f>
        <v>0</v>
      </c>
      <c r="BH381" s="242">
        <f>IF(N381="sníž. přenesená",J381,0)</f>
        <v>0</v>
      </c>
      <c r="BI381" s="242">
        <f>IF(N381="nulová",J381,0)</f>
        <v>0</v>
      </c>
      <c r="BJ381" s="18" t="s">
        <v>82</v>
      </c>
      <c r="BK381" s="242">
        <f>ROUND(I381*H381,2)</f>
        <v>0</v>
      </c>
      <c r="BL381" s="18" t="s">
        <v>164</v>
      </c>
      <c r="BM381" s="241" t="s">
        <v>876</v>
      </c>
    </row>
    <row r="382" s="2" customFormat="1">
      <c r="A382" s="39"/>
      <c r="B382" s="40"/>
      <c r="C382" s="41"/>
      <c r="D382" s="243" t="s">
        <v>166</v>
      </c>
      <c r="E382" s="41"/>
      <c r="F382" s="244" t="s">
        <v>524</v>
      </c>
      <c r="G382" s="41"/>
      <c r="H382" s="41"/>
      <c r="I382" s="245"/>
      <c r="J382" s="41"/>
      <c r="K382" s="41"/>
      <c r="L382" s="45"/>
      <c r="M382" s="246"/>
      <c r="N382" s="247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166</v>
      </c>
      <c r="AU382" s="18" t="s">
        <v>84</v>
      </c>
    </row>
    <row r="383" s="13" customFormat="1">
      <c r="A383" s="13"/>
      <c r="B383" s="248"/>
      <c r="C383" s="249"/>
      <c r="D383" s="243" t="s">
        <v>172</v>
      </c>
      <c r="E383" s="250" t="s">
        <v>1</v>
      </c>
      <c r="F383" s="251" t="s">
        <v>877</v>
      </c>
      <c r="G383" s="249"/>
      <c r="H383" s="252">
        <v>32</v>
      </c>
      <c r="I383" s="253"/>
      <c r="J383" s="249"/>
      <c r="K383" s="249"/>
      <c r="L383" s="254"/>
      <c r="M383" s="255"/>
      <c r="N383" s="256"/>
      <c r="O383" s="256"/>
      <c r="P383" s="256"/>
      <c r="Q383" s="256"/>
      <c r="R383" s="256"/>
      <c r="S383" s="256"/>
      <c r="T383" s="25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8" t="s">
        <v>172</v>
      </c>
      <c r="AU383" s="258" t="s">
        <v>84</v>
      </c>
      <c r="AV383" s="13" t="s">
        <v>84</v>
      </c>
      <c r="AW383" s="13" t="s">
        <v>32</v>
      </c>
      <c r="AX383" s="13" t="s">
        <v>82</v>
      </c>
      <c r="AY383" s="258" t="s">
        <v>158</v>
      </c>
    </row>
    <row r="384" s="2" customFormat="1" ht="16.5" customHeight="1">
      <c r="A384" s="39"/>
      <c r="B384" s="40"/>
      <c r="C384" s="270" t="s">
        <v>593</v>
      </c>
      <c r="D384" s="270" t="s">
        <v>265</v>
      </c>
      <c r="E384" s="271" t="s">
        <v>527</v>
      </c>
      <c r="F384" s="272" t="s">
        <v>528</v>
      </c>
      <c r="G384" s="273" t="s">
        <v>212</v>
      </c>
      <c r="H384" s="274">
        <v>32.640000000000001</v>
      </c>
      <c r="I384" s="275"/>
      <c r="J384" s="276">
        <f>ROUND(I384*H384,2)</f>
        <v>0</v>
      </c>
      <c r="K384" s="277"/>
      <c r="L384" s="278"/>
      <c r="M384" s="279" t="s">
        <v>1</v>
      </c>
      <c r="N384" s="280" t="s">
        <v>40</v>
      </c>
      <c r="O384" s="92"/>
      <c r="P384" s="239">
        <f>O384*H384</f>
        <v>0</v>
      </c>
      <c r="Q384" s="239">
        <v>0.045999999999999999</v>
      </c>
      <c r="R384" s="239">
        <f>Q384*H384</f>
        <v>1.5014400000000001</v>
      </c>
      <c r="S384" s="239">
        <v>0</v>
      </c>
      <c r="T384" s="24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41" t="s">
        <v>203</v>
      </c>
      <c r="AT384" s="241" t="s">
        <v>265</v>
      </c>
      <c r="AU384" s="241" t="s">
        <v>84</v>
      </c>
      <c r="AY384" s="18" t="s">
        <v>158</v>
      </c>
      <c r="BE384" s="242">
        <f>IF(N384="základní",J384,0)</f>
        <v>0</v>
      </c>
      <c r="BF384" s="242">
        <f>IF(N384="snížená",J384,0)</f>
        <v>0</v>
      </c>
      <c r="BG384" s="242">
        <f>IF(N384="zákl. přenesená",J384,0)</f>
        <v>0</v>
      </c>
      <c r="BH384" s="242">
        <f>IF(N384="sníž. přenesená",J384,0)</f>
        <v>0</v>
      </c>
      <c r="BI384" s="242">
        <f>IF(N384="nulová",J384,0)</f>
        <v>0</v>
      </c>
      <c r="BJ384" s="18" t="s">
        <v>82</v>
      </c>
      <c r="BK384" s="242">
        <f>ROUND(I384*H384,2)</f>
        <v>0</v>
      </c>
      <c r="BL384" s="18" t="s">
        <v>164</v>
      </c>
      <c r="BM384" s="241" t="s">
        <v>878</v>
      </c>
    </row>
    <row r="385" s="2" customFormat="1">
      <c r="A385" s="39"/>
      <c r="B385" s="40"/>
      <c r="C385" s="41"/>
      <c r="D385" s="243" t="s">
        <v>166</v>
      </c>
      <c r="E385" s="41"/>
      <c r="F385" s="244" t="s">
        <v>528</v>
      </c>
      <c r="G385" s="41"/>
      <c r="H385" s="41"/>
      <c r="I385" s="245"/>
      <c r="J385" s="41"/>
      <c r="K385" s="41"/>
      <c r="L385" s="45"/>
      <c r="M385" s="246"/>
      <c r="N385" s="247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166</v>
      </c>
      <c r="AU385" s="18" t="s">
        <v>84</v>
      </c>
    </row>
    <row r="386" s="13" customFormat="1">
      <c r="A386" s="13"/>
      <c r="B386" s="248"/>
      <c r="C386" s="249"/>
      <c r="D386" s="243" t="s">
        <v>172</v>
      </c>
      <c r="E386" s="249"/>
      <c r="F386" s="251" t="s">
        <v>879</v>
      </c>
      <c r="G386" s="249"/>
      <c r="H386" s="252">
        <v>32.640000000000001</v>
      </c>
      <c r="I386" s="253"/>
      <c r="J386" s="249"/>
      <c r="K386" s="249"/>
      <c r="L386" s="254"/>
      <c r="M386" s="255"/>
      <c r="N386" s="256"/>
      <c r="O386" s="256"/>
      <c r="P386" s="256"/>
      <c r="Q386" s="256"/>
      <c r="R386" s="256"/>
      <c r="S386" s="256"/>
      <c r="T386" s="257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8" t="s">
        <v>172</v>
      </c>
      <c r="AU386" s="258" t="s">
        <v>84</v>
      </c>
      <c r="AV386" s="13" t="s">
        <v>84</v>
      </c>
      <c r="AW386" s="13" t="s">
        <v>4</v>
      </c>
      <c r="AX386" s="13" t="s">
        <v>82</v>
      </c>
      <c r="AY386" s="258" t="s">
        <v>158</v>
      </c>
    </row>
    <row r="387" s="2" customFormat="1" ht="24.15" customHeight="1">
      <c r="A387" s="39"/>
      <c r="B387" s="40"/>
      <c r="C387" s="229" t="s">
        <v>803</v>
      </c>
      <c r="D387" s="229" t="s">
        <v>160</v>
      </c>
      <c r="E387" s="230" t="s">
        <v>548</v>
      </c>
      <c r="F387" s="231" t="s">
        <v>549</v>
      </c>
      <c r="G387" s="232" t="s">
        <v>212</v>
      </c>
      <c r="H387" s="233">
        <v>96</v>
      </c>
      <c r="I387" s="234"/>
      <c r="J387" s="235">
        <f>ROUND(I387*H387,2)</f>
        <v>0</v>
      </c>
      <c r="K387" s="236"/>
      <c r="L387" s="45"/>
      <c r="M387" s="237" t="s">
        <v>1</v>
      </c>
      <c r="N387" s="238" t="s">
        <v>40</v>
      </c>
      <c r="O387" s="92"/>
      <c r="P387" s="239">
        <f>O387*H387</f>
        <v>0</v>
      </c>
      <c r="Q387" s="239">
        <v>0</v>
      </c>
      <c r="R387" s="239">
        <f>Q387*H387</f>
        <v>0</v>
      </c>
      <c r="S387" s="239">
        <v>0</v>
      </c>
      <c r="T387" s="24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41" t="s">
        <v>164</v>
      </c>
      <c r="AT387" s="241" t="s">
        <v>160</v>
      </c>
      <c r="AU387" s="241" t="s">
        <v>84</v>
      </c>
      <c r="AY387" s="18" t="s">
        <v>158</v>
      </c>
      <c r="BE387" s="242">
        <f>IF(N387="základní",J387,0)</f>
        <v>0</v>
      </c>
      <c r="BF387" s="242">
        <f>IF(N387="snížená",J387,0)</f>
        <v>0</v>
      </c>
      <c r="BG387" s="242">
        <f>IF(N387="zákl. přenesená",J387,0)</f>
        <v>0</v>
      </c>
      <c r="BH387" s="242">
        <f>IF(N387="sníž. přenesená",J387,0)</f>
        <v>0</v>
      </c>
      <c r="BI387" s="242">
        <f>IF(N387="nulová",J387,0)</f>
        <v>0</v>
      </c>
      <c r="BJ387" s="18" t="s">
        <v>82</v>
      </c>
      <c r="BK387" s="242">
        <f>ROUND(I387*H387,2)</f>
        <v>0</v>
      </c>
      <c r="BL387" s="18" t="s">
        <v>164</v>
      </c>
      <c r="BM387" s="241" t="s">
        <v>880</v>
      </c>
    </row>
    <row r="388" s="2" customFormat="1">
      <c r="A388" s="39"/>
      <c r="B388" s="40"/>
      <c r="C388" s="41"/>
      <c r="D388" s="243" t="s">
        <v>166</v>
      </c>
      <c r="E388" s="41"/>
      <c r="F388" s="244" t="s">
        <v>551</v>
      </c>
      <c r="G388" s="41"/>
      <c r="H388" s="41"/>
      <c r="I388" s="245"/>
      <c r="J388" s="41"/>
      <c r="K388" s="41"/>
      <c r="L388" s="45"/>
      <c r="M388" s="246"/>
      <c r="N388" s="247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166</v>
      </c>
      <c r="AU388" s="18" t="s">
        <v>84</v>
      </c>
    </row>
    <row r="389" s="13" customFormat="1">
      <c r="A389" s="13"/>
      <c r="B389" s="248"/>
      <c r="C389" s="249"/>
      <c r="D389" s="243" t="s">
        <v>172</v>
      </c>
      <c r="E389" s="250" t="s">
        <v>1</v>
      </c>
      <c r="F389" s="251" t="s">
        <v>881</v>
      </c>
      <c r="G389" s="249"/>
      <c r="H389" s="252">
        <v>96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8" t="s">
        <v>172</v>
      </c>
      <c r="AU389" s="258" t="s">
        <v>84</v>
      </c>
      <c r="AV389" s="13" t="s">
        <v>84</v>
      </c>
      <c r="AW389" s="13" t="s">
        <v>32</v>
      </c>
      <c r="AX389" s="13" t="s">
        <v>82</v>
      </c>
      <c r="AY389" s="258" t="s">
        <v>158</v>
      </c>
    </row>
    <row r="390" s="2" customFormat="1" ht="24.15" customHeight="1">
      <c r="A390" s="39"/>
      <c r="B390" s="40"/>
      <c r="C390" s="229" t="s">
        <v>513</v>
      </c>
      <c r="D390" s="229" t="s">
        <v>160</v>
      </c>
      <c r="E390" s="230" t="s">
        <v>882</v>
      </c>
      <c r="F390" s="231" t="s">
        <v>883</v>
      </c>
      <c r="G390" s="232" t="s">
        <v>212</v>
      </c>
      <c r="H390" s="233">
        <v>30</v>
      </c>
      <c r="I390" s="234"/>
      <c r="J390" s="235">
        <f>ROUND(I390*H390,2)</f>
        <v>0</v>
      </c>
      <c r="K390" s="236"/>
      <c r="L390" s="45"/>
      <c r="M390" s="237" t="s">
        <v>1</v>
      </c>
      <c r="N390" s="238" t="s">
        <v>40</v>
      </c>
      <c r="O390" s="92"/>
      <c r="P390" s="239">
        <f>O390*H390</f>
        <v>0</v>
      </c>
      <c r="Q390" s="239">
        <v>0.75612999999999997</v>
      </c>
      <c r="R390" s="239">
        <f>Q390*H390</f>
        <v>22.683899999999998</v>
      </c>
      <c r="S390" s="239">
        <v>0</v>
      </c>
      <c r="T390" s="24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1" t="s">
        <v>164</v>
      </c>
      <c r="AT390" s="241" t="s">
        <v>160</v>
      </c>
      <c r="AU390" s="241" t="s">
        <v>84</v>
      </c>
      <c r="AY390" s="18" t="s">
        <v>158</v>
      </c>
      <c r="BE390" s="242">
        <f>IF(N390="základní",J390,0)</f>
        <v>0</v>
      </c>
      <c r="BF390" s="242">
        <f>IF(N390="snížená",J390,0)</f>
        <v>0</v>
      </c>
      <c r="BG390" s="242">
        <f>IF(N390="zákl. přenesená",J390,0)</f>
        <v>0</v>
      </c>
      <c r="BH390" s="242">
        <f>IF(N390="sníž. přenesená",J390,0)</f>
        <v>0</v>
      </c>
      <c r="BI390" s="242">
        <f>IF(N390="nulová",J390,0)</f>
        <v>0</v>
      </c>
      <c r="BJ390" s="18" t="s">
        <v>82</v>
      </c>
      <c r="BK390" s="242">
        <f>ROUND(I390*H390,2)</f>
        <v>0</v>
      </c>
      <c r="BL390" s="18" t="s">
        <v>164</v>
      </c>
      <c r="BM390" s="241" t="s">
        <v>884</v>
      </c>
    </row>
    <row r="391" s="2" customFormat="1">
      <c r="A391" s="39"/>
      <c r="B391" s="40"/>
      <c r="C391" s="41"/>
      <c r="D391" s="243" t="s">
        <v>166</v>
      </c>
      <c r="E391" s="41"/>
      <c r="F391" s="244" t="s">
        <v>883</v>
      </c>
      <c r="G391" s="41"/>
      <c r="H391" s="41"/>
      <c r="I391" s="245"/>
      <c r="J391" s="41"/>
      <c r="K391" s="41"/>
      <c r="L391" s="45"/>
      <c r="M391" s="246"/>
      <c r="N391" s="247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166</v>
      </c>
      <c r="AU391" s="18" t="s">
        <v>84</v>
      </c>
    </row>
    <row r="392" s="15" customFormat="1">
      <c r="A392" s="15"/>
      <c r="B392" s="281"/>
      <c r="C392" s="282"/>
      <c r="D392" s="243" t="s">
        <v>172</v>
      </c>
      <c r="E392" s="283" t="s">
        <v>1</v>
      </c>
      <c r="F392" s="284" t="s">
        <v>723</v>
      </c>
      <c r="G392" s="282"/>
      <c r="H392" s="283" t="s">
        <v>1</v>
      </c>
      <c r="I392" s="285"/>
      <c r="J392" s="282"/>
      <c r="K392" s="282"/>
      <c r="L392" s="286"/>
      <c r="M392" s="287"/>
      <c r="N392" s="288"/>
      <c r="O392" s="288"/>
      <c r="P392" s="288"/>
      <c r="Q392" s="288"/>
      <c r="R392" s="288"/>
      <c r="S392" s="288"/>
      <c r="T392" s="289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90" t="s">
        <v>172</v>
      </c>
      <c r="AU392" s="290" t="s">
        <v>84</v>
      </c>
      <c r="AV392" s="15" t="s">
        <v>82</v>
      </c>
      <c r="AW392" s="15" t="s">
        <v>32</v>
      </c>
      <c r="AX392" s="15" t="s">
        <v>75</v>
      </c>
      <c r="AY392" s="290" t="s">
        <v>158</v>
      </c>
    </row>
    <row r="393" s="13" customFormat="1">
      <c r="A393" s="13"/>
      <c r="B393" s="248"/>
      <c r="C393" s="249"/>
      <c r="D393" s="243" t="s">
        <v>172</v>
      </c>
      <c r="E393" s="250" t="s">
        <v>1</v>
      </c>
      <c r="F393" s="251" t="s">
        <v>885</v>
      </c>
      <c r="G393" s="249"/>
      <c r="H393" s="252">
        <v>30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8" t="s">
        <v>172</v>
      </c>
      <c r="AU393" s="258" t="s">
        <v>84</v>
      </c>
      <c r="AV393" s="13" t="s">
        <v>84</v>
      </c>
      <c r="AW393" s="13" t="s">
        <v>32</v>
      </c>
      <c r="AX393" s="13" t="s">
        <v>75</v>
      </c>
      <c r="AY393" s="258" t="s">
        <v>158</v>
      </c>
    </row>
    <row r="394" s="14" customFormat="1">
      <c r="A394" s="14"/>
      <c r="B394" s="259"/>
      <c r="C394" s="260"/>
      <c r="D394" s="243" t="s">
        <v>172</v>
      </c>
      <c r="E394" s="261" t="s">
        <v>1</v>
      </c>
      <c r="F394" s="262" t="s">
        <v>186</v>
      </c>
      <c r="G394" s="260"/>
      <c r="H394" s="263">
        <v>30</v>
      </c>
      <c r="I394" s="264"/>
      <c r="J394" s="260"/>
      <c r="K394" s="260"/>
      <c r="L394" s="265"/>
      <c r="M394" s="266"/>
      <c r="N394" s="267"/>
      <c r="O394" s="267"/>
      <c r="P394" s="267"/>
      <c r="Q394" s="267"/>
      <c r="R394" s="267"/>
      <c r="S394" s="267"/>
      <c r="T394" s="268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9" t="s">
        <v>172</v>
      </c>
      <c r="AU394" s="269" t="s">
        <v>84</v>
      </c>
      <c r="AV394" s="14" t="s">
        <v>164</v>
      </c>
      <c r="AW394" s="14" t="s">
        <v>32</v>
      </c>
      <c r="AX394" s="14" t="s">
        <v>82</v>
      </c>
      <c r="AY394" s="269" t="s">
        <v>158</v>
      </c>
    </row>
    <row r="395" s="12" customFormat="1" ht="22.8" customHeight="1">
      <c r="A395" s="12"/>
      <c r="B395" s="213"/>
      <c r="C395" s="214"/>
      <c r="D395" s="215" t="s">
        <v>74</v>
      </c>
      <c r="E395" s="227" t="s">
        <v>580</v>
      </c>
      <c r="F395" s="227" t="s">
        <v>581</v>
      </c>
      <c r="G395" s="214"/>
      <c r="H395" s="214"/>
      <c r="I395" s="217"/>
      <c r="J395" s="228">
        <f>BK395</f>
        <v>0</v>
      </c>
      <c r="K395" s="214"/>
      <c r="L395" s="219"/>
      <c r="M395" s="220"/>
      <c r="N395" s="221"/>
      <c r="O395" s="221"/>
      <c r="P395" s="222">
        <f>SUM(P396:P399)</f>
        <v>0</v>
      </c>
      <c r="Q395" s="221"/>
      <c r="R395" s="222">
        <f>SUM(R396:R399)</f>
        <v>0</v>
      </c>
      <c r="S395" s="221"/>
      <c r="T395" s="223">
        <f>SUM(T396:T399)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24" t="s">
        <v>82</v>
      </c>
      <c r="AT395" s="225" t="s">
        <v>74</v>
      </c>
      <c r="AU395" s="225" t="s">
        <v>82</v>
      </c>
      <c r="AY395" s="224" t="s">
        <v>158</v>
      </c>
      <c r="BK395" s="226">
        <f>SUM(BK396:BK399)</f>
        <v>0</v>
      </c>
    </row>
    <row r="396" s="2" customFormat="1" ht="44.25" customHeight="1">
      <c r="A396" s="39"/>
      <c r="B396" s="40"/>
      <c r="C396" s="229" t="s">
        <v>530</v>
      </c>
      <c r="D396" s="229" t="s">
        <v>160</v>
      </c>
      <c r="E396" s="230" t="s">
        <v>886</v>
      </c>
      <c r="F396" s="231" t="s">
        <v>606</v>
      </c>
      <c r="G396" s="232" t="s">
        <v>268</v>
      </c>
      <c r="H396" s="233">
        <v>166.75100000000001</v>
      </c>
      <c r="I396" s="234"/>
      <c r="J396" s="235">
        <f>ROUND(I396*H396,2)</f>
        <v>0</v>
      </c>
      <c r="K396" s="236"/>
      <c r="L396" s="45"/>
      <c r="M396" s="237" t="s">
        <v>1</v>
      </c>
      <c r="N396" s="238" t="s">
        <v>40</v>
      </c>
      <c r="O396" s="92"/>
      <c r="P396" s="239">
        <f>O396*H396</f>
        <v>0</v>
      </c>
      <c r="Q396" s="239">
        <v>0</v>
      </c>
      <c r="R396" s="239">
        <f>Q396*H396</f>
        <v>0</v>
      </c>
      <c r="S396" s="239">
        <v>0</v>
      </c>
      <c r="T396" s="24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41" t="s">
        <v>164</v>
      </c>
      <c r="AT396" s="241" t="s">
        <v>160</v>
      </c>
      <c r="AU396" s="241" t="s">
        <v>84</v>
      </c>
      <c r="AY396" s="18" t="s">
        <v>158</v>
      </c>
      <c r="BE396" s="242">
        <f>IF(N396="základní",J396,0)</f>
        <v>0</v>
      </c>
      <c r="BF396" s="242">
        <f>IF(N396="snížená",J396,0)</f>
        <v>0</v>
      </c>
      <c r="BG396" s="242">
        <f>IF(N396="zákl. přenesená",J396,0)</f>
        <v>0</v>
      </c>
      <c r="BH396" s="242">
        <f>IF(N396="sníž. přenesená",J396,0)</f>
        <v>0</v>
      </c>
      <c r="BI396" s="242">
        <f>IF(N396="nulová",J396,0)</f>
        <v>0</v>
      </c>
      <c r="BJ396" s="18" t="s">
        <v>82</v>
      </c>
      <c r="BK396" s="242">
        <f>ROUND(I396*H396,2)</f>
        <v>0</v>
      </c>
      <c r="BL396" s="18" t="s">
        <v>164</v>
      </c>
      <c r="BM396" s="241" t="s">
        <v>887</v>
      </c>
    </row>
    <row r="397" s="2" customFormat="1">
      <c r="A397" s="39"/>
      <c r="B397" s="40"/>
      <c r="C397" s="41"/>
      <c r="D397" s="243" t="s">
        <v>166</v>
      </c>
      <c r="E397" s="41"/>
      <c r="F397" s="244" t="s">
        <v>606</v>
      </c>
      <c r="G397" s="41"/>
      <c r="H397" s="41"/>
      <c r="I397" s="245"/>
      <c r="J397" s="41"/>
      <c r="K397" s="41"/>
      <c r="L397" s="45"/>
      <c r="M397" s="246"/>
      <c r="N397" s="247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166</v>
      </c>
      <c r="AU397" s="18" t="s">
        <v>84</v>
      </c>
    </row>
    <row r="398" s="13" customFormat="1">
      <c r="A398" s="13"/>
      <c r="B398" s="248"/>
      <c r="C398" s="249"/>
      <c r="D398" s="243" t="s">
        <v>172</v>
      </c>
      <c r="E398" s="250" t="s">
        <v>1</v>
      </c>
      <c r="F398" s="251" t="s">
        <v>888</v>
      </c>
      <c r="G398" s="249"/>
      <c r="H398" s="252">
        <v>166.75100000000001</v>
      </c>
      <c r="I398" s="253"/>
      <c r="J398" s="249"/>
      <c r="K398" s="249"/>
      <c r="L398" s="254"/>
      <c r="M398" s="255"/>
      <c r="N398" s="256"/>
      <c r="O398" s="256"/>
      <c r="P398" s="256"/>
      <c r="Q398" s="256"/>
      <c r="R398" s="256"/>
      <c r="S398" s="256"/>
      <c r="T398" s="25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8" t="s">
        <v>172</v>
      </c>
      <c r="AU398" s="258" t="s">
        <v>84</v>
      </c>
      <c r="AV398" s="13" t="s">
        <v>84</v>
      </c>
      <c r="AW398" s="13" t="s">
        <v>32</v>
      </c>
      <c r="AX398" s="13" t="s">
        <v>75</v>
      </c>
      <c r="AY398" s="258" t="s">
        <v>158</v>
      </c>
    </row>
    <row r="399" s="14" customFormat="1">
      <c r="A399" s="14"/>
      <c r="B399" s="259"/>
      <c r="C399" s="260"/>
      <c r="D399" s="243" t="s">
        <v>172</v>
      </c>
      <c r="E399" s="261" t="s">
        <v>1</v>
      </c>
      <c r="F399" s="262" t="s">
        <v>186</v>
      </c>
      <c r="G399" s="260"/>
      <c r="H399" s="263">
        <v>166.75100000000001</v>
      </c>
      <c r="I399" s="264"/>
      <c r="J399" s="260"/>
      <c r="K399" s="260"/>
      <c r="L399" s="265"/>
      <c r="M399" s="266"/>
      <c r="N399" s="267"/>
      <c r="O399" s="267"/>
      <c r="P399" s="267"/>
      <c r="Q399" s="267"/>
      <c r="R399" s="267"/>
      <c r="S399" s="267"/>
      <c r="T399" s="268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9" t="s">
        <v>172</v>
      </c>
      <c r="AU399" s="269" t="s">
        <v>84</v>
      </c>
      <c r="AV399" s="14" t="s">
        <v>164</v>
      </c>
      <c r="AW399" s="14" t="s">
        <v>32</v>
      </c>
      <c r="AX399" s="14" t="s">
        <v>82</v>
      </c>
      <c r="AY399" s="269" t="s">
        <v>158</v>
      </c>
    </row>
    <row r="400" s="12" customFormat="1" ht="22.8" customHeight="1">
      <c r="A400" s="12"/>
      <c r="B400" s="213"/>
      <c r="C400" s="214"/>
      <c r="D400" s="215" t="s">
        <v>74</v>
      </c>
      <c r="E400" s="227" t="s">
        <v>610</v>
      </c>
      <c r="F400" s="227" t="s">
        <v>611</v>
      </c>
      <c r="G400" s="214"/>
      <c r="H400" s="214"/>
      <c r="I400" s="217"/>
      <c r="J400" s="228">
        <f>BK400</f>
        <v>0</v>
      </c>
      <c r="K400" s="214"/>
      <c r="L400" s="219"/>
      <c r="M400" s="220"/>
      <c r="N400" s="221"/>
      <c r="O400" s="221"/>
      <c r="P400" s="222">
        <f>SUM(P401:P402)</f>
        <v>0</v>
      </c>
      <c r="Q400" s="221"/>
      <c r="R400" s="222">
        <f>SUM(R401:R402)</f>
        <v>0</v>
      </c>
      <c r="S400" s="221"/>
      <c r="T400" s="223">
        <f>SUM(T401:T402)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24" t="s">
        <v>82</v>
      </c>
      <c r="AT400" s="225" t="s">
        <v>74</v>
      </c>
      <c r="AU400" s="225" t="s">
        <v>82</v>
      </c>
      <c r="AY400" s="224" t="s">
        <v>158</v>
      </c>
      <c r="BK400" s="226">
        <f>SUM(BK401:BK402)</f>
        <v>0</v>
      </c>
    </row>
    <row r="401" s="2" customFormat="1" ht="33" customHeight="1">
      <c r="A401" s="39"/>
      <c r="B401" s="40"/>
      <c r="C401" s="229" t="s">
        <v>537</v>
      </c>
      <c r="D401" s="229" t="s">
        <v>160</v>
      </c>
      <c r="E401" s="230" t="s">
        <v>889</v>
      </c>
      <c r="F401" s="231" t="s">
        <v>890</v>
      </c>
      <c r="G401" s="232" t="s">
        <v>268</v>
      </c>
      <c r="H401" s="233">
        <v>1333.3710000000001</v>
      </c>
      <c r="I401" s="234"/>
      <c r="J401" s="235">
        <f>ROUND(I401*H401,2)</f>
        <v>0</v>
      </c>
      <c r="K401" s="236"/>
      <c r="L401" s="45"/>
      <c r="M401" s="237" t="s">
        <v>1</v>
      </c>
      <c r="N401" s="238" t="s">
        <v>40</v>
      </c>
      <c r="O401" s="92"/>
      <c r="P401" s="239">
        <f>O401*H401</f>
        <v>0</v>
      </c>
      <c r="Q401" s="239">
        <v>0</v>
      </c>
      <c r="R401" s="239">
        <f>Q401*H401</f>
        <v>0</v>
      </c>
      <c r="S401" s="239">
        <v>0</v>
      </c>
      <c r="T401" s="24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41" t="s">
        <v>164</v>
      </c>
      <c r="AT401" s="241" t="s">
        <v>160</v>
      </c>
      <c r="AU401" s="241" t="s">
        <v>84</v>
      </c>
      <c r="AY401" s="18" t="s">
        <v>158</v>
      </c>
      <c r="BE401" s="242">
        <f>IF(N401="základní",J401,0)</f>
        <v>0</v>
      </c>
      <c r="BF401" s="242">
        <f>IF(N401="snížená",J401,0)</f>
        <v>0</v>
      </c>
      <c r="BG401" s="242">
        <f>IF(N401="zákl. přenesená",J401,0)</f>
        <v>0</v>
      </c>
      <c r="BH401" s="242">
        <f>IF(N401="sníž. přenesená",J401,0)</f>
        <v>0</v>
      </c>
      <c r="BI401" s="242">
        <f>IF(N401="nulová",J401,0)</f>
        <v>0</v>
      </c>
      <c r="BJ401" s="18" t="s">
        <v>82</v>
      </c>
      <c r="BK401" s="242">
        <f>ROUND(I401*H401,2)</f>
        <v>0</v>
      </c>
      <c r="BL401" s="18" t="s">
        <v>164</v>
      </c>
      <c r="BM401" s="241" t="s">
        <v>891</v>
      </c>
    </row>
    <row r="402" s="2" customFormat="1">
      <c r="A402" s="39"/>
      <c r="B402" s="40"/>
      <c r="C402" s="41"/>
      <c r="D402" s="243" t="s">
        <v>166</v>
      </c>
      <c r="E402" s="41"/>
      <c r="F402" s="244" t="s">
        <v>890</v>
      </c>
      <c r="G402" s="41"/>
      <c r="H402" s="41"/>
      <c r="I402" s="245"/>
      <c r="J402" s="41"/>
      <c r="K402" s="41"/>
      <c r="L402" s="45"/>
      <c r="M402" s="246"/>
      <c r="N402" s="247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166</v>
      </c>
      <c r="AU402" s="18" t="s">
        <v>84</v>
      </c>
    </row>
    <row r="403" s="12" customFormat="1" ht="25.92" customHeight="1">
      <c r="A403" s="12"/>
      <c r="B403" s="213"/>
      <c r="C403" s="214"/>
      <c r="D403" s="215" t="s">
        <v>74</v>
      </c>
      <c r="E403" s="216" t="s">
        <v>892</v>
      </c>
      <c r="F403" s="216" t="s">
        <v>893</v>
      </c>
      <c r="G403" s="214"/>
      <c r="H403" s="214"/>
      <c r="I403" s="217"/>
      <c r="J403" s="218">
        <f>BK403</f>
        <v>0</v>
      </c>
      <c r="K403" s="214"/>
      <c r="L403" s="219"/>
      <c r="M403" s="220"/>
      <c r="N403" s="221"/>
      <c r="O403" s="221"/>
      <c r="P403" s="222">
        <f>P404+P424</f>
        <v>0</v>
      </c>
      <c r="Q403" s="221"/>
      <c r="R403" s="222">
        <f>R404+R424</f>
        <v>3.9837212999999996</v>
      </c>
      <c r="S403" s="221"/>
      <c r="T403" s="223">
        <f>T404+T424</f>
        <v>0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224" t="s">
        <v>84</v>
      </c>
      <c r="AT403" s="225" t="s">
        <v>74</v>
      </c>
      <c r="AU403" s="225" t="s">
        <v>75</v>
      </c>
      <c r="AY403" s="224" t="s">
        <v>158</v>
      </c>
      <c r="BK403" s="226">
        <f>BK404+BK424</f>
        <v>0</v>
      </c>
    </row>
    <row r="404" s="12" customFormat="1" ht="22.8" customHeight="1">
      <c r="A404" s="12"/>
      <c r="B404" s="213"/>
      <c r="C404" s="214"/>
      <c r="D404" s="215" t="s">
        <v>74</v>
      </c>
      <c r="E404" s="227" t="s">
        <v>894</v>
      </c>
      <c r="F404" s="227" t="s">
        <v>895</v>
      </c>
      <c r="G404" s="214"/>
      <c r="H404" s="214"/>
      <c r="I404" s="217"/>
      <c r="J404" s="228">
        <f>BK404</f>
        <v>0</v>
      </c>
      <c r="K404" s="214"/>
      <c r="L404" s="219"/>
      <c r="M404" s="220"/>
      <c r="N404" s="221"/>
      <c r="O404" s="221"/>
      <c r="P404" s="222">
        <f>SUM(P405:P423)</f>
        <v>0</v>
      </c>
      <c r="Q404" s="221"/>
      <c r="R404" s="222">
        <f>SUM(R405:R423)</f>
        <v>2.0483087999999996</v>
      </c>
      <c r="S404" s="221"/>
      <c r="T404" s="223">
        <f>SUM(T405:T423)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24" t="s">
        <v>84</v>
      </c>
      <c r="AT404" s="225" t="s">
        <v>74</v>
      </c>
      <c r="AU404" s="225" t="s">
        <v>82</v>
      </c>
      <c r="AY404" s="224" t="s">
        <v>158</v>
      </c>
      <c r="BK404" s="226">
        <f>SUM(BK405:BK423)</f>
        <v>0</v>
      </c>
    </row>
    <row r="405" s="2" customFormat="1" ht="24.15" customHeight="1">
      <c r="A405" s="39"/>
      <c r="B405" s="40"/>
      <c r="C405" s="229" t="s">
        <v>542</v>
      </c>
      <c r="D405" s="229" t="s">
        <v>160</v>
      </c>
      <c r="E405" s="230" t="s">
        <v>896</v>
      </c>
      <c r="F405" s="231" t="s">
        <v>897</v>
      </c>
      <c r="G405" s="232" t="s">
        <v>163</v>
      </c>
      <c r="H405" s="233">
        <v>316.68000000000001</v>
      </c>
      <c r="I405" s="234"/>
      <c r="J405" s="235">
        <f>ROUND(I405*H405,2)</f>
        <v>0</v>
      </c>
      <c r="K405" s="236"/>
      <c r="L405" s="45"/>
      <c r="M405" s="237" t="s">
        <v>1</v>
      </c>
      <c r="N405" s="238" t="s">
        <v>40</v>
      </c>
      <c r="O405" s="92"/>
      <c r="P405" s="239">
        <f>O405*H405</f>
        <v>0</v>
      </c>
      <c r="Q405" s="239">
        <v>0.00040000000000000002</v>
      </c>
      <c r="R405" s="239">
        <f>Q405*H405</f>
        <v>0.12667200000000001</v>
      </c>
      <c r="S405" s="239">
        <v>0</v>
      </c>
      <c r="T405" s="24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41" t="s">
        <v>258</v>
      </c>
      <c r="AT405" s="241" t="s">
        <v>160</v>
      </c>
      <c r="AU405" s="241" t="s">
        <v>84</v>
      </c>
      <c r="AY405" s="18" t="s">
        <v>158</v>
      </c>
      <c r="BE405" s="242">
        <f>IF(N405="základní",J405,0)</f>
        <v>0</v>
      </c>
      <c r="BF405" s="242">
        <f>IF(N405="snížená",J405,0)</f>
        <v>0</v>
      </c>
      <c r="BG405" s="242">
        <f>IF(N405="zákl. přenesená",J405,0)</f>
        <v>0</v>
      </c>
      <c r="BH405" s="242">
        <f>IF(N405="sníž. přenesená",J405,0)</f>
        <v>0</v>
      </c>
      <c r="BI405" s="242">
        <f>IF(N405="nulová",J405,0)</f>
        <v>0</v>
      </c>
      <c r="BJ405" s="18" t="s">
        <v>82</v>
      </c>
      <c r="BK405" s="242">
        <f>ROUND(I405*H405,2)</f>
        <v>0</v>
      </c>
      <c r="BL405" s="18" t="s">
        <v>258</v>
      </c>
      <c r="BM405" s="241" t="s">
        <v>898</v>
      </c>
    </row>
    <row r="406" s="2" customFormat="1">
      <c r="A406" s="39"/>
      <c r="B406" s="40"/>
      <c r="C406" s="41"/>
      <c r="D406" s="243" t="s">
        <v>166</v>
      </c>
      <c r="E406" s="41"/>
      <c r="F406" s="244" t="s">
        <v>897</v>
      </c>
      <c r="G406" s="41"/>
      <c r="H406" s="41"/>
      <c r="I406" s="245"/>
      <c r="J406" s="41"/>
      <c r="K406" s="41"/>
      <c r="L406" s="45"/>
      <c r="M406" s="246"/>
      <c r="N406" s="247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166</v>
      </c>
      <c r="AU406" s="18" t="s">
        <v>84</v>
      </c>
    </row>
    <row r="407" s="15" customFormat="1">
      <c r="A407" s="15"/>
      <c r="B407" s="281"/>
      <c r="C407" s="282"/>
      <c r="D407" s="243" t="s">
        <v>172</v>
      </c>
      <c r="E407" s="283" t="s">
        <v>1</v>
      </c>
      <c r="F407" s="284" t="s">
        <v>723</v>
      </c>
      <c r="G407" s="282"/>
      <c r="H407" s="283" t="s">
        <v>1</v>
      </c>
      <c r="I407" s="285"/>
      <c r="J407" s="282"/>
      <c r="K407" s="282"/>
      <c r="L407" s="286"/>
      <c r="M407" s="287"/>
      <c r="N407" s="288"/>
      <c r="O407" s="288"/>
      <c r="P407" s="288"/>
      <c r="Q407" s="288"/>
      <c r="R407" s="288"/>
      <c r="S407" s="288"/>
      <c r="T407" s="289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90" t="s">
        <v>172</v>
      </c>
      <c r="AU407" s="290" t="s">
        <v>84</v>
      </c>
      <c r="AV407" s="15" t="s">
        <v>82</v>
      </c>
      <c r="AW407" s="15" t="s">
        <v>32</v>
      </c>
      <c r="AX407" s="15" t="s">
        <v>75</v>
      </c>
      <c r="AY407" s="290" t="s">
        <v>158</v>
      </c>
    </row>
    <row r="408" s="13" customFormat="1">
      <c r="A408" s="13"/>
      <c r="B408" s="248"/>
      <c r="C408" s="249"/>
      <c r="D408" s="243" t="s">
        <v>172</v>
      </c>
      <c r="E408" s="250" t="s">
        <v>1</v>
      </c>
      <c r="F408" s="251" t="s">
        <v>899</v>
      </c>
      <c r="G408" s="249"/>
      <c r="H408" s="252">
        <v>316.68000000000001</v>
      </c>
      <c r="I408" s="253"/>
      <c r="J408" s="249"/>
      <c r="K408" s="249"/>
      <c r="L408" s="254"/>
      <c r="M408" s="255"/>
      <c r="N408" s="256"/>
      <c r="O408" s="256"/>
      <c r="P408" s="256"/>
      <c r="Q408" s="256"/>
      <c r="R408" s="256"/>
      <c r="S408" s="256"/>
      <c r="T408" s="257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8" t="s">
        <v>172</v>
      </c>
      <c r="AU408" s="258" t="s">
        <v>84</v>
      </c>
      <c r="AV408" s="13" t="s">
        <v>84</v>
      </c>
      <c r="AW408" s="13" t="s">
        <v>32</v>
      </c>
      <c r="AX408" s="13" t="s">
        <v>75</v>
      </c>
      <c r="AY408" s="258" t="s">
        <v>158</v>
      </c>
    </row>
    <row r="409" s="14" customFormat="1">
      <c r="A409" s="14"/>
      <c r="B409" s="259"/>
      <c r="C409" s="260"/>
      <c r="D409" s="243" t="s">
        <v>172</v>
      </c>
      <c r="E409" s="261" t="s">
        <v>1</v>
      </c>
      <c r="F409" s="262" t="s">
        <v>186</v>
      </c>
      <c r="G409" s="260"/>
      <c r="H409" s="263">
        <v>316.68000000000001</v>
      </c>
      <c r="I409" s="264"/>
      <c r="J409" s="260"/>
      <c r="K409" s="260"/>
      <c r="L409" s="265"/>
      <c r="M409" s="266"/>
      <c r="N409" s="267"/>
      <c r="O409" s="267"/>
      <c r="P409" s="267"/>
      <c r="Q409" s="267"/>
      <c r="R409" s="267"/>
      <c r="S409" s="267"/>
      <c r="T409" s="268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9" t="s">
        <v>172</v>
      </c>
      <c r="AU409" s="269" t="s">
        <v>84</v>
      </c>
      <c r="AV409" s="14" t="s">
        <v>164</v>
      </c>
      <c r="AW409" s="14" t="s">
        <v>32</v>
      </c>
      <c r="AX409" s="14" t="s">
        <v>82</v>
      </c>
      <c r="AY409" s="269" t="s">
        <v>158</v>
      </c>
    </row>
    <row r="410" s="2" customFormat="1" ht="16.5" customHeight="1">
      <c r="A410" s="39"/>
      <c r="B410" s="40"/>
      <c r="C410" s="270" t="s">
        <v>547</v>
      </c>
      <c r="D410" s="270" t="s">
        <v>265</v>
      </c>
      <c r="E410" s="271" t="s">
        <v>900</v>
      </c>
      <c r="F410" s="272" t="s">
        <v>901</v>
      </c>
      <c r="G410" s="273" t="s">
        <v>163</v>
      </c>
      <c r="H410" s="274">
        <v>369.09100000000001</v>
      </c>
      <c r="I410" s="275"/>
      <c r="J410" s="276">
        <f>ROUND(I410*H410,2)</f>
        <v>0</v>
      </c>
      <c r="K410" s="277"/>
      <c r="L410" s="278"/>
      <c r="M410" s="279" t="s">
        <v>1</v>
      </c>
      <c r="N410" s="280" t="s">
        <v>40</v>
      </c>
      <c r="O410" s="92"/>
      <c r="P410" s="239">
        <f>O410*H410</f>
        <v>0</v>
      </c>
      <c r="Q410" s="239">
        <v>0.0047999999999999996</v>
      </c>
      <c r="R410" s="239">
        <f>Q410*H410</f>
        <v>1.7716367999999998</v>
      </c>
      <c r="S410" s="239">
        <v>0</v>
      </c>
      <c r="T410" s="24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41" t="s">
        <v>339</v>
      </c>
      <c r="AT410" s="241" t="s">
        <v>265</v>
      </c>
      <c r="AU410" s="241" t="s">
        <v>84</v>
      </c>
      <c r="AY410" s="18" t="s">
        <v>158</v>
      </c>
      <c r="BE410" s="242">
        <f>IF(N410="základní",J410,0)</f>
        <v>0</v>
      </c>
      <c r="BF410" s="242">
        <f>IF(N410="snížená",J410,0)</f>
        <v>0</v>
      </c>
      <c r="BG410" s="242">
        <f>IF(N410="zákl. přenesená",J410,0)</f>
        <v>0</v>
      </c>
      <c r="BH410" s="242">
        <f>IF(N410="sníž. přenesená",J410,0)</f>
        <v>0</v>
      </c>
      <c r="BI410" s="242">
        <f>IF(N410="nulová",J410,0)</f>
        <v>0</v>
      </c>
      <c r="BJ410" s="18" t="s">
        <v>82</v>
      </c>
      <c r="BK410" s="242">
        <f>ROUND(I410*H410,2)</f>
        <v>0</v>
      </c>
      <c r="BL410" s="18" t="s">
        <v>258</v>
      </c>
      <c r="BM410" s="241" t="s">
        <v>902</v>
      </c>
    </row>
    <row r="411" s="2" customFormat="1">
      <c r="A411" s="39"/>
      <c r="B411" s="40"/>
      <c r="C411" s="41"/>
      <c r="D411" s="243" t="s">
        <v>166</v>
      </c>
      <c r="E411" s="41"/>
      <c r="F411" s="244" t="s">
        <v>901</v>
      </c>
      <c r="G411" s="41"/>
      <c r="H411" s="41"/>
      <c r="I411" s="245"/>
      <c r="J411" s="41"/>
      <c r="K411" s="41"/>
      <c r="L411" s="45"/>
      <c r="M411" s="246"/>
      <c r="N411" s="247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166</v>
      </c>
      <c r="AU411" s="18" t="s">
        <v>84</v>
      </c>
    </row>
    <row r="412" s="13" customFormat="1">
      <c r="A412" s="13"/>
      <c r="B412" s="248"/>
      <c r="C412" s="249"/>
      <c r="D412" s="243" t="s">
        <v>172</v>
      </c>
      <c r="E412" s="250" t="s">
        <v>1</v>
      </c>
      <c r="F412" s="251" t="s">
        <v>903</v>
      </c>
      <c r="G412" s="249"/>
      <c r="H412" s="252">
        <v>369.09100000000001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8" t="s">
        <v>172</v>
      </c>
      <c r="AU412" s="258" t="s">
        <v>84</v>
      </c>
      <c r="AV412" s="13" t="s">
        <v>84</v>
      </c>
      <c r="AW412" s="13" t="s">
        <v>32</v>
      </c>
      <c r="AX412" s="13" t="s">
        <v>75</v>
      </c>
      <c r="AY412" s="258" t="s">
        <v>158</v>
      </c>
    </row>
    <row r="413" s="14" customFormat="1">
      <c r="A413" s="14"/>
      <c r="B413" s="259"/>
      <c r="C413" s="260"/>
      <c r="D413" s="243" t="s">
        <v>172</v>
      </c>
      <c r="E413" s="261" t="s">
        <v>1</v>
      </c>
      <c r="F413" s="262" t="s">
        <v>186</v>
      </c>
      <c r="G413" s="260"/>
      <c r="H413" s="263">
        <v>369.09100000000001</v>
      </c>
      <c r="I413" s="264"/>
      <c r="J413" s="260"/>
      <c r="K413" s="260"/>
      <c r="L413" s="265"/>
      <c r="M413" s="266"/>
      <c r="N413" s="267"/>
      <c r="O413" s="267"/>
      <c r="P413" s="267"/>
      <c r="Q413" s="267"/>
      <c r="R413" s="267"/>
      <c r="S413" s="267"/>
      <c r="T413" s="26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9" t="s">
        <v>172</v>
      </c>
      <c r="AU413" s="269" t="s">
        <v>84</v>
      </c>
      <c r="AV413" s="14" t="s">
        <v>164</v>
      </c>
      <c r="AW413" s="14" t="s">
        <v>32</v>
      </c>
      <c r="AX413" s="14" t="s">
        <v>82</v>
      </c>
      <c r="AY413" s="269" t="s">
        <v>158</v>
      </c>
    </row>
    <row r="414" s="2" customFormat="1" ht="24.15" customHeight="1">
      <c r="A414" s="39"/>
      <c r="B414" s="40"/>
      <c r="C414" s="229" t="s">
        <v>552</v>
      </c>
      <c r="D414" s="229" t="s">
        <v>160</v>
      </c>
      <c r="E414" s="230" t="s">
        <v>904</v>
      </c>
      <c r="F414" s="231" t="s">
        <v>905</v>
      </c>
      <c r="G414" s="232" t="s">
        <v>163</v>
      </c>
      <c r="H414" s="233">
        <v>440.10000000000002</v>
      </c>
      <c r="I414" s="234"/>
      <c r="J414" s="235">
        <f>ROUND(I414*H414,2)</f>
        <v>0</v>
      </c>
      <c r="K414" s="236"/>
      <c r="L414" s="45"/>
      <c r="M414" s="237" t="s">
        <v>1</v>
      </c>
      <c r="N414" s="238" t="s">
        <v>40</v>
      </c>
      <c r="O414" s="92"/>
      <c r="P414" s="239">
        <f>O414*H414</f>
        <v>0</v>
      </c>
      <c r="Q414" s="239">
        <v>0</v>
      </c>
      <c r="R414" s="239">
        <f>Q414*H414</f>
        <v>0</v>
      </c>
      <c r="S414" s="239">
        <v>0</v>
      </c>
      <c r="T414" s="24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41" t="s">
        <v>258</v>
      </c>
      <c r="AT414" s="241" t="s">
        <v>160</v>
      </c>
      <c r="AU414" s="241" t="s">
        <v>84</v>
      </c>
      <c r="AY414" s="18" t="s">
        <v>158</v>
      </c>
      <c r="BE414" s="242">
        <f>IF(N414="základní",J414,0)</f>
        <v>0</v>
      </c>
      <c r="BF414" s="242">
        <f>IF(N414="snížená",J414,0)</f>
        <v>0</v>
      </c>
      <c r="BG414" s="242">
        <f>IF(N414="zákl. přenesená",J414,0)</f>
        <v>0</v>
      </c>
      <c r="BH414" s="242">
        <f>IF(N414="sníž. přenesená",J414,0)</f>
        <v>0</v>
      </c>
      <c r="BI414" s="242">
        <f>IF(N414="nulová",J414,0)</f>
        <v>0</v>
      </c>
      <c r="BJ414" s="18" t="s">
        <v>82</v>
      </c>
      <c r="BK414" s="242">
        <f>ROUND(I414*H414,2)</f>
        <v>0</v>
      </c>
      <c r="BL414" s="18" t="s">
        <v>258</v>
      </c>
      <c r="BM414" s="241" t="s">
        <v>906</v>
      </c>
    </row>
    <row r="415" s="2" customFormat="1">
      <c r="A415" s="39"/>
      <c r="B415" s="40"/>
      <c r="C415" s="41"/>
      <c r="D415" s="243" t="s">
        <v>166</v>
      </c>
      <c r="E415" s="41"/>
      <c r="F415" s="244" t="s">
        <v>905</v>
      </c>
      <c r="G415" s="41"/>
      <c r="H415" s="41"/>
      <c r="I415" s="245"/>
      <c r="J415" s="41"/>
      <c r="K415" s="41"/>
      <c r="L415" s="45"/>
      <c r="M415" s="246"/>
      <c r="N415" s="247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166</v>
      </c>
      <c r="AU415" s="18" t="s">
        <v>84</v>
      </c>
    </row>
    <row r="416" s="15" customFormat="1">
      <c r="A416" s="15"/>
      <c r="B416" s="281"/>
      <c r="C416" s="282"/>
      <c r="D416" s="243" t="s">
        <v>172</v>
      </c>
      <c r="E416" s="283" t="s">
        <v>1</v>
      </c>
      <c r="F416" s="284" t="s">
        <v>779</v>
      </c>
      <c r="G416" s="282"/>
      <c r="H416" s="283" t="s">
        <v>1</v>
      </c>
      <c r="I416" s="285"/>
      <c r="J416" s="282"/>
      <c r="K416" s="282"/>
      <c r="L416" s="286"/>
      <c r="M416" s="287"/>
      <c r="N416" s="288"/>
      <c r="O416" s="288"/>
      <c r="P416" s="288"/>
      <c r="Q416" s="288"/>
      <c r="R416" s="288"/>
      <c r="S416" s="288"/>
      <c r="T416" s="289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90" t="s">
        <v>172</v>
      </c>
      <c r="AU416" s="290" t="s">
        <v>84</v>
      </c>
      <c r="AV416" s="15" t="s">
        <v>82</v>
      </c>
      <c r="AW416" s="15" t="s">
        <v>32</v>
      </c>
      <c r="AX416" s="15" t="s">
        <v>75</v>
      </c>
      <c r="AY416" s="290" t="s">
        <v>158</v>
      </c>
    </row>
    <row r="417" s="15" customFormat="1">
      <c r="A417" s="15"/>
      <c r="B417" s="281"/>
      <c r="C417" s="282"/>
      <c r="D417" s="243" t="s">
        <v>172</v>
      </c>
      <c r="E417" s="283" t="s">
        <v>1</v>
      </c>
      <c r="F417" s="284" t="s">
        <v>907</v>
      </c>
      <c r="G417" s="282"/>
      <c r="H417" s="283" t="s">
        <v>1</v>
      </c>
      <c r="I417" s="285"/>
      <c r="J417" s="282"/>
      <c r="K417" s="282"/>
      <c r="L417" s="286"/>
      <c r="M417" s="287"/>
      <c r="N417" s="288"/>
      <c r="O417" s="288"/>
      <c r="P417" s="288"/>
      <c r="Q417" s="288"/>
      <c r="R417" s="288"/>
      <c r="S417" s="288"/>
      <c r="T417" s="289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90" t="s">
        <v>172</v>
      </c>
      <c r="AU417" s="290" t="s">
        <v>84</v>
      </c>
      <c r="AV417" s="15" t="s">
        <v>82</v>
      </c>
      <c r="AW417" s="15" t="s">
        <v>32</v>
      </c>
      <c r="AX417" s="15" t="s">
        <v>75</v>
      </c>
      <c r="AY417" s="290" t="s">
        <v>158</v>
      </c>
    </row>
    <row r="418" s="13" customFormat="1">
      <c r="A418" s="13"/>
      <c r="B418" s="248"/>
      <c r="C418" s="249"/>
      <c r="D418" s="243" t="s">
        <v>172</v>
      </c>
      <c r="E418" s="250" t="s">
        <v>1</v>
      </c>
      <c r="F418" s="251" t="s">
        <v>908</v>
      </c>
      <c r="G418" s="249"/>
      <c r="H418" s="252">
        <v>440.10000000000002</v>
      </c>
      <c r="I418" s="253"/>
      <c r="J418" s="249"/>
      <c r="K418" s="249"/>
      <c r="L418" s="254"/>
      <c r="M418" s="255"/>
      <c r="N418" s="256"/>
      <c r="O418" s="256"/>
      <c r="P418" s="256"/>
      <c r="Q418" s="256"/>
      <c r="R418" s="256"/>
      <c r="S418" s="256"/>
      <c r="T418" s="25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8" t="s">
        <v>172</v>
      </c>
      <c r="AU418" s="258" t="s">
        <v>84</v>
      </c>
      <c r="AV418" s="13" t="s">
        <v>84</v>
      </c>
      <c r="AW418" s="13" t="s">
        <v>32</v>
      </c>
      <c r="AX418" s="13" t="s">
        <v>75</v>
      </c>
      <c r="AY418" s="258" t="s">
        <v>158</v>
      </c>
    </row>
    <row r="419" s="14" customFormat="1">
      <c r="A419" s="14"/>
      <c r="B419" s="259"/>
      <c r="C419" s="260"/>
      <c r="D419" s="243" t="s">
        <v>172</v>
      </c>
      <c r="E419" s="261" t="s">
        <v>1</v>
      </c>
      <c r="F419" s="262" t="s">
        <v>186</v>
      </c>
      <c r="G419" s="260"/>
      <c r="H419" s="263">
        <v>440.10000000000002</v>
      </c>
      <c r="I419" s="264"/>
      <c r="J419" s="260"/>
      <c r="K419" s="260"/>
      <c r="L419" s="265"/>
      <c r="M419" s="266"/>
      <c r="N419" s="267"/>
      <c r="O419" s="267"/>
      <c r="P419" s="267"/>
      <c r="Q419" s="267"/>
      <c r="R419" s="267"/>
      <c r="S419" s="267"/>
      <c r="T419" s="268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9" t="s">
        <v>172</v>
      </c>
      <c r="AU419" s="269" t="s">
        <v>84</v>
      </c>
      <c r="AV419" s="14" t="s">
        <v>164</v>
      </c>
      <c r="AW419" s="14" t="s">
        <v>32</v>
      </c>
      <c r="AX419" s="14" t="s">
        <v>82</v>
      </c>
      <c r="AY419" s="269" t="s">
        <v>158</v>
      </c>
    </row>
    <row r="420" s="2" customFormat="1" ht="16.5" customHeight="1">
      <c r="A420" s="39"/>
      <c r="B420" s="40"/>
      <c r="C420" s="270" t="s">
        <v>559</v>
      </c>
      <c r="D420" s="270" t="s">
        <v>265</v>
      </c>
      <c r="E420" s="271" t="s">
        <v>909</v>
      </c>
      <c r="F420" s="272" t="s">
        <v>910</v>
      </c>
      <c r="G420" s="273" t="s">
        <v>268</v>
      </c>
      <c r="H420" s="274">
        <v>0.14999999999999999</v>
      </c>
      <c r="I420" s="275"/>
      <c r="J420" s="276">
        <f>ROUND(I420*H420,2)</f>
        <v>0</v>
      </c>
      <c r="K420" s="277"/>
      <c r="L420" s="278"/>
      <c r="M420" s="279" t="s">
        <v>1</v>
      </c>
      <c r="N420" s="280" t="s">
        <v>40</v>
      </c>
      <c r="O420" s="92"/>
      <c r="P420" s="239">
        <f>O420*H420</f>
        <v>0</v>
      </c>
      <c r="Q420" s="239">
        <v>1</v>
      </c>
      <c r="R420" s="239">
        <f>Q420*H420</f>
        <v>0.14999999999999999</v>
      </c>
      <c r="S420" s="239">
        <v>0</v>
      </c>
      <c r="T420" s="24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41" t="s">
        <v>339</v>
      </c>
      <c r="AT420" s="241" t="s">
        <v>265</v>
      </c>
      <c r="AU420" s="241" t="s">
        <v>84</v>
      </c>
      <c r="AY420" s="18" t="s">
        <v>158</v>
      </c>
      <c r="BE420" s="242">
        <f>IF(N420="základní",J420,0)</f>
        <v>0</v>
      </c>
      <c r="BF420" s="242">
        <f>IF(N420="snížená",J420,0)</f>
        <v>0</v>
      </c>
      <c r="BG420" s="242">
        <f>IF(N420="zákl. přenesená",J420,0)</f>
        <v>0</v>
      </c>
      <c r="BH420" s="242">
        <f>IF(N420="sníž. přenesená",J420,0)</f>
        <v>0</v>
      </c>
      <c r="BI420" s="242">
        <f>IF(N420="nulová",J420,0)</f>
        <v>0</v>
      </c>
      <c r="BJ420" s="18" t="s">
        <v>82</v>
      </c>
      <c r="BK420" s="242">
        <f>ROUND(I420*H420,2)</f>
        <v>0</v>
      </c>
      <c r="BL420" s="18" t="s">
        <v>258</v>
      </c>
      <c r="BM420" s="241" t="s">
        <v>911</v>
      </c>
    </row>
    <row r="421" s="2" customFormat="1">
      <c r="A421" s="39"/>
      <c r="B421" s="40"/>
      <c r="C421" s="41"/>
      <c r="D421" s="243" t="s">
        <v>166</v>
      </c>
      <c r="E421" s="41"/>
      <c r="F421" s="244" t="s">
        <v>910</v>
      </c>
      <c r="G421" s="41"/>
      <c r="H421" s="41"/>
      <c r="I421" s="245"/>
      <c r="J421" s="41"/>
      <c r="K421" s="41"/>
      <c r="L421" s="45"/>
      <c r="M421" s="246"/>
      <c r="N421" s="247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166</v>
      </c>
      <c r="AU421" s="18" t="s">
        <v>84</v>
      </c>
    </row>
    <row r="422" s="13" customFormat="1">
      <c r="A422" s="13"/>
      <c r="B422" s="248"/>
      <c r="C422" s="249"/>
      <c r="D422" s="243" t="s">
        <v>172</v>
      </c>
      <c r="E422" s="250" t="s">
        <v>1</v>
      </c>
      <c r="F422" s="251" t="s">
        <v>912</v>
      </c>
      <c r="G422" s="249"/>
      <c r="H422" s="252">
        <v>0.14999999999999999</v>
      </c>
      <c r="I422" s="253"/>
      <c r="J422" s="249"/>
      <c r="K422" s="249"/>
      <c r="L422" s="254"/>
      <c r="M422" s="255"/>
      <c r="N422" s="256"/>
      <c r="O422" s="256"/>
      <c r="P422" s="256"/>
      <c r="Q422" s="256"/>
      <c r="R422" s="256"/>
      <c r="S422" s="256"/>
      <c r="T422" s="25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8" t="s">
        <v>172</v>
      </c>
      <c r="AU422" s="258" t="s">
        <v>84</v>
      </c>
      <c r="AV422" s="13" t="s">
        <v>84</v>
      </c>
      <c r="AW422" s="13" t="s">
        <v>32</v>
      </c>
      <c r="AX422" s="13" t="s">
        <v>75</v>
      </c>
      <c r="AY422" s="258" t="s">
        <v>158</v>
      </c>
    </row>
    <row r="423" s="14" customFormat="1">
      <c r="A423" s="14"/>
      <c r="B423" s="259"/>
      <c r="C423" s="260"/>
      <c r="D423" s="243" t="s">
        <v>172</v>
      </c>
      <c r="E423" s="261" t="s">
        <v>1</v>
      </c>
      <c r="F423" s="262" t="s">
        <v>186</v>
      </c>
      <c r="G423" s="260"/>
      <c r="H423" s="263">
        <v>0.14999999999999999</v>
      </c>
      <c r="I423" s="264"/>
      <c r="J423" s="260"/>
      <c r="K423" s="260"/>
      <c r="L423" s="265"/>
      <c r="M423" s="266"/>
      <c r="N423" s="267"/>
      <c r="O423" s="267"/>
      <c r="P423" s="267"/>
      <c r="Q423" s="267"/>
      <c r="R423" s="267"/>
      <c r="S423" s="267"/>
      <c r="T423" s="268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9" t="s">
        <v>172</v>
      </c>
      <c r="AU423" s="269" t="s">
        <v>84</v>
      </c>
      <c r="AV423" s="14" t="s">
        <v>164</v>
      </c>
      <c r="AW423" s="14" t="s">
        <v>32</v>
      </c>
      <c r="AX423" s="14" t="s">
        <v>82</v>
      </c>
      <c r="AY423" s="269" t="s">
        <v>158</v>
      </c>
    </row>
    <row r="424" s="12" customFormat="1" ht="22.8" customHeight="1">
      <c r="A424" s="12"/>
      <c r="B424" s="213"/>
      <c r="C424" s="214"/>
      <c r="D424" s="215" t="s">
        <v>74</v>
      </c>
      <c r="E424" s="227" t="s">
        <v>913</v>
      </c>
      <c r="F424" s="227" t="s">
        <v>914</v>
      </c>
      <c r="G424" s="214"/>
      <c r="H424" s="214"/>
      <c r="I424" s="217"/>
      <c r="J424" s="228">
        <f>BK424</f>
        <v>0</v>
      </c>
      <c r="K424" s="214"/>
      <c r="L424" s="219"/>
      <c r="M424" s="220"/>
      <c r="N424" s="221"/>
      <c r="O424" s="221"/>
      <c r="P424" s="222">
        <f>SUM(P425:P433)</f>
        <v>0</v>
      </c>
      <c r="Q424" s="221"/>
      <c r="R424" s="222">
        <f>SUM(R425:R433)</f>
        <v>1.9354125</v>
      </c>
      <c r="S424" s="221"/>
      <c r="T424" s="223">
        <f>SUM(T425:T433)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24" t="s">
        <v>84</v>
      </c>
      <c r="AT424" s="225" t="s">
        <v>74</v>
      </c>
      <c r="AU424" s="225" t="s">
        <v>82</v>
      </c>
      <c r="AY424" s="224" t="s">
        <v>158</v>
      </c>
      <c r="BK424" s="226">
        <f>SUM(BK425:BK433)</f>
        <v>0</v>
      </c>
    </row>
    <row r="425" s="2" customFormat="1" ht="24.15" customHeight="1">
      <c r="A425" s="39"/>
      <c r="B425" s="40"/>
      <c r="C425" s="229" t="s">
        <v>564</v>
      </c>
      <c r="D425" s="229" t="s">
        <v>160</v>
      </c>
      <c r="E425" s="230" t="s">
        <v>915</v>
      </c>
      <c r="F425" s="231" t="s">
        <v>916</v>
      </c>
      <c r="G425" s="232" t="s">
        <v>163</v>
      </c>
      <c r="H425" s="233">
        <v>255.5</v>
      </c>
      <c r="I425" s="234"/>
      <c r="J425" s="235">
        <f>ROUND(I425*H425,2)</f>
        <v>0</v>
      </c>
      <c r="K425" s="236"/>
      <c r="L425" s="45"/>
      <c r="M425" s="237" t="s">
        <v>1</v>
      </c>
      <c r="N425" s="238" t="s">
        <v>40</v>
      </c>
      <c r="O425" s="92"/>
      <c r="P425" s="239">
        <f>O425*H425</f>
        <v>0</v>
      </c>
      <c r="Q425" s="239">
        <v>0.0060000000000000001</v>
      </c>
      <c r="R425" s="239">
        <f>Q425*H425</f>
        <v>1.5330000000000001</v>
      </c>
      <c r="S425" s="239">
        <v>0</v>
      </c>
      <c r="T425" s="24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1" t="s">
        <v>258</v>
      </c>
      <c r="AT425" s="241" t="s">
        <v>160</v>
      </c>
      <c r="AU425" s="241" t="s">
        <v>84</v>
      </c>
      <c r="AY425" s="18" t="s">
        <v>158</v>
      </c>
      <c r="BE425" s="242">
        <f>IF(N425="základní",J425,0)</f>
        <v>0</v>
      </c>
      <c r="BF425" s="242">
        <f>IF(N425="snížená",J425,0)</f>
        <v>0</v>
      </c>
      <c r="BG425" s="242">
        <f>IF(N425="zákl. přenesená",J425,0)</f>
        <v>0</v>
      </c>
      <c r="BH425" s="242">
        <f>IF(N425="sníž. přenesená",J425,0)</f>
        <v>0</v>
      </c>
      <c r="BI425" s="242">
        <f>IF(N425="nulová",J425,0)</f>
        <v>0</v>
      </c>
      <c r="BJ425" s="18" t="s">
        <v>82</v>
      </c>
      <c r="BK425" s="242">
        <f>ROUND(I425*H425,2)</f>
        <v>0</v>
      </c>
      <c r="BL425" s="18" t="s">
        <v>258</v>
      </c>
      <c r="BM425" s="241" t="s">
        <v>917</v>
      </c>
    </row>
    <row r="426" s="2" customFormat="1">
      <c r="A426" s="39"/>
      <c r="B426" s="40"/>
      <c r="C426" s="41"/>
      <c r="D426" s="243" t="s">
        <v>166</v>
      </c>
      <c r="E426" s="41"/>
      <c r="F426" s="244" t="s">
        <v>916</v>
      </c>
      <c r="G426" s="41"/>
      <c r="H426" s="41"/>
      <c r="I426" s="245"/>
      <c r="J426" s="41"/>
      <c r="K426" s="41"/>
      <c r="L426" s="45"/>
      <c r="M426" s="246"/>
      <c r="N426" s="247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166</v>
      </c>
      <c r="AU426" s="18" t="s">
        <v>84</v>
      </c>
    </row>
    <row r="427" s="15" customFormat="1">
      <c r="A427" s="15"/>
      <c r="B427" s="281"/>
      <c r="C427" s="282"/>
      <c r="D427" s="243" t="s">
        <v>172</v>
      </c>
      <c r="E427" s="283" t="s">
        <v>1</v>
      </c>
      <c r="F427" s="284" t="s">
        <v>723</v>
      </c>
      <c r="G427" s="282"/>
      <c r="H427" s="283" t="s">
        <v>1</v>
      </c>
      <c r="I427" s="285"/>
      <c r="J427" s="282"/>
      <c r="K427" s="282"/>
      <c r="L427" s="286"/>
      <c r="M427" s="287"/>
      <c r="N427" s="288"/>
      <c r="O427" s="288"/>
      <c r="P427" s="288"/>
      <c r="Q427" s="288"/>
      <c r="R427" s="288"/>
      <c r="S427" s="288"/>
      <c r="T427" s="289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90" t="s">
        <v>172</v>
      </c>
      <c r="AU427" s="290" t="s">
        <v>84</v>
      </c>
      <c r="AV427" s="15" t="s">
        <v>82</v>
      </c>
      <c r="AW427" s="15" t="s">
        <v>32</v>
      </c>
      <c r="AX427" s="15" t="s">
        <v>75</v>
      </c>
      <c r="AY427" s="290" t="s">
        <v>158</v>
      </c>
    </row>
    <row r="428" s="13" customFormat="1">
      <c r="A428" s="13"/>
      <c r="B428" s="248"/>
      <c r="C428" s="249"/>
      <c r="D428" s="243" t="s">
        <v>172</v>
      </c>
      <c r="E428" s="250" t="s">
        <v>1</v>
      </c>
      <c r="F428" s="251" t="s">
        <v>918</v>
      </c>
      <c r="G428" s="249"/>
      <c r="H428" s="252">
        <v>255.5</v>
      </c>
      <c r="I428" s="253"/>
      <c r="J428" s="249"/>
      <c r="K428" s="249"/>
      <c r="L428" s="254"/>
      <c r="M428" s="255"/>
      <c r="N428" s="256"/>
      <c r="O428" s="256"/>
      <c r="P428" s="256"/>
      <c r="Q428" s="256"/>
      <c r="R428" s="256"/>
      <c r="S428" s="256"/>
      <c r="T428" s="25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8" t="s">
        <v>172</v>
      </c>
      <c r="AU428" s="258" t="s">
        <v>84</v>
      </c>
      <c r="AV428" s="13" t="s">
        <v>84</v>
      </c>
      <c r="AW428" s="13" t="s">
        <v>32</v>
      </c>
      <c r="AX428" s="13" t="s">
        <v>75</v>
      </c>
      <c r="AY428" s="258" t="s">
        <v>158</v>
      </c>
    </row>
    <row r="429" s="14" customFormat="1">
      <c r="A429" s="14"/>
      <c r="B429" s="259"/>
      <c r="C429" s="260"/>
      <c r="D429" s="243" t="s">
        <v>172</v>
      </c>
      <c r="E429" s="261" t="s">
        <v>1</v>
      </c>
      <c r="F429" s="262" t="s">
        <v>186</v>
      </c>
      <c r="G429" s="260"/>
      <c r="H429" s="263">
        <v>255.5</v>
      </c>
      <c r="I429" s="264"/>
      <c r="J429" s="260"/>
      <c r="K429" s="260"/>
      <c r="L429" s="265"/>
      <c r="M429" s="266"/>
      <c r="N429" s="267"/>
      <c r="O429" s="267"/>
      <c r="P429" s="267"/>
      <c r="Q429" s="267"/>
      <c r="R429" s="267"/>
      <c r="S429" s="267"/>
      <c r="T429" s="268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9" t="s">
        <v>172</v>
      </c>
      <c r="AU429" s="269" t="s">
        <v>84</v>
      </c>
      <c r="AV429" s="14" t="s">
        <v>164</v>
      </c>
      <c r="AW429" s="14" t="s">
        <v>32</v>
      </c>
      <c r="AX429" s="14" t="s">
        <v>82</v>
      </c>
      <c r="AY429" s="269" t="s">
        <v>158</v>
      </c>
    </row>
    <row r="430" s="2" customFormat="1" ht="24.15" customHeight="1">
      <c r="A430" s="39"/>
      <c r="B430" s="40"/>
      <c r="C430" s="270" t="s">
        <v>568</v>
      </c>
      <c r="D430" s="270" t="s">
        <v>265</v>
      </c>
      <c r="E430" s="271" t="s">
        <v>919</v>
      </c>
      <c r="F430" s="272" t="s">
        <v>920</v>
      </c>
      <c r="G430" s="273" t="s">
        <v>163</v>
      </c>
      <c r="H430" s="274">
        <v>268.27499999999998</v>
      </c>
      <c r="I430" s="275"/>
      <c r="J430" s="276">
        <f>ROUND(I430*H430,2)</f>
        <v>0</v>
      </c>
      <c r="K430" s="277"/>
      <c r="L430" s="278"/>
      <c r="M430" s="279" t="s">
        <v>1</v>
      </c>
      <c r="N430" s="280" t="s">
        <v>40</v>
      </c>
      <c r="O430" s="92"/>
      <c r="P430" s="239">
        <f>O430*H430</f>
        <v>0</v>
      </c>
      <c r="Q430" s="239">
        <v>0.0015</v>
      </c>
      <c r="R430" s="239">
        <f>Q430*H430</f>
        <v>0.40241249999999995</v>
      </c>
      <c r="S430" s="239">
        <v>0</v>
      </c>
      <c r="T430" s="24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41" t="s">
        <v>339</v>
      </c>
      <c r="AT430" s="241" t="s">
        <v>265</v>
      </c>
      <c r="AU430" s="241" t="s">
        <v>84</v>
      </c>
      <c r="AY430" s="18" t="s">
        <v>158</v>
      </c>
      <c r="BE430" s="242">
        <f>IF(N430="základní",J430,0)</f>
        <v>0</v>
      </c>
      <c r="BF430" s="242">
        <f>IF(N430="snížená",J430,0)</f>
        <v>0</v>
      </c>
      <c r="BG430" s="242">
        <f>IF(N430="zákl. přenesená",J430,0)</f>
        <v>0</v>
      </c>
      <c r="BH430" s="242">
        <f>IF(N430="sníž. přenesená",J430,0)</f>
        <v>0</v>
      </c>
      <c r="BI430" s="242">
        <f>IF(N430="nulová",J430,0)</f>
        <v>0</v>
      </c>
      <c r="BJ430" s="18" t="s">
        <v>82</v>
      </c>
      <c r="BK430" s="242">
        <f>ROUND(I430*H430,2)</f>
        <v>0</v>
      </c>
      <c r="BL430" s="18" t="s">
        <v>258</v>
      </c>
      <c r="BM430" s="241" t="s">
        <v>921</v>
      </c>
    </row>
    <row r="431" s="2" customFormat="1">
      <c r="A431" s="39"/>
      <c r="B431" s="40"/>
      <c r="C431" s="41"/>
      <c r="D431" s="243" t="s">
        <v>166</v>
      </c>
      <c r="E431" s="41"/>
      <c r="F431" s="244" t="s">
        <v>920</v>
      </c>
      <c r="G431" s="41"/>
      <c r="H431" s="41"/>
      <c r="I431" s="245"/>
      <c r="J431" s="41"/>
      <c r="K431" s="41"/>
      <c r="L431" s="45"/>
      <c r="M431" s="246"/>
      <c r="N431" s="247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166</v>
      </c>
      <c r="AU431" s="18" t="s">
        <v>84</v>
      </c>
    </row>
    <row r="432" s="13" customFormat="1">
      <c r="A432" s="13"/>
      <c r="B432" s="248"/>
      <c r="C432" s="249"/>
      <c r="D432" s="243" t="s">
        <v>172</v>
      </c>
      <c r="E432" s="250" t="s">
        <v>1</v>
      </c>
      <c r="F432" s="251" t="s">
        <v>922</v>
      </c>
      <c r="G432" s="249"/>
      <c r="H432" s="252">
        <v>268.27499999999998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8" t="s">
        <v>172</v>
      </c>
      <c r="AU432" s="258" t="s">
        <v>84</v>
      </c>
      <c r="AV432" s="13" t="s">
        <v>84</v>
      </c>
      <c r="AW432" s="13" t="s">
        <v>32</v>
      </c>
      <c r="AX432" s="13" t="s">
        <v>75</v>
      </c>
      <c r="AY432" s="258" t="s">
        <v>158</v>
      </c>
    </row>
    <row r="433" s="14" customFormat="1">
      <c r="A433" s="14"/>
      <c r="B433" s="259"/>
      <c r="C433" s="260"/>
      <c r="D433" s="243" t="s">
        <v>172</v>
      </c>
      <c r="E433" s="261" t="s">
        <v>1</v>
      </c>
      <c r="F433" s="262" t="s">
        <v>186</v>
      </c>
      <c r="G433" s="260"/>
      <c r="H433" s="263">
        <v>268.27499999999998</v>
      </c>
      <c r="I433" s="264"/>
      <c r="J433" s="260"/>
      <c r="K433" s="260"/>
      <c r="L433" s="265"/>
      <c r="M433" s="306"/>
      <c r="N433" s="307"/>
      <c r="O433" s="307"/>
      <c r="P433" s="307"/>
      <c r="Q433" s="307"/>
      <c r="R433" s="307"/>
      <c r="S433" s="307"/>
      <c r="T433" s="308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9" t="s">
        <v>172</v>
      </c>
      <c r="AU433" s="269" t="s">
        <v>84</v>
      </c>
      <c r="AV433" s="14" t="s">
        <v>164</v>
      </c>
      <c r="AW433" s="14" t="s">
        <v>32</v>
      </c>
      <c r="AX433" s="14" t="s">
        <v>82</v>
      </c>
      <c r="AY433" s="269" t="s">
        <v>158</v>
      </c>
    </row>
    <row r="434" s="2" customFormat="1" ht="6.96" customHeight="1">
      <c r="A434" s="39"/>
      <c r="B434" s="67"/>
      <c r="C434" s="68"/>
      <c r="D434" s="68"/>
      <c r="E434" s="68"/>
      <c r="F434" s="68"/>
      <c r="G434" s="68"/>
      <c r="H434" s="68"/>
      <c r="I434" s="68"/>
      <c r="J434" s="68"/>
      <c r="K434" s="68"/>
      <c r="L434" s="45"/>
      <c r="M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</row>
  </sheetData>
  <sheetProtection sheet="1" autoFilter="0" formatColumns="0" formatRows="0" objects="1" scenarios="1" spinCount="100000" saltValue="jRPMkdJDC9LKBsNkr4p6ekvwPPDHqEp/lO7ZQ7tbCclCE0Eb41Tk4tVqyb5cNECnRnGiWdqcaG1R1neehFV55Q==" hashValue="438URATAikobhaLOZ3qPgU4GTwDz9iJROdDDeg3TeUncee6J1ZrDNvO53sGd1QYJ87aJxpqB8rLfrFoWjfdSjg==" algorithmName="SHA-512" password="CC35"/>
  <autoFilter ref="C127:K433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8"/>
      <c r="C3" s="149"/>
      <c r="D3" s="149"/>
      <c r="E3" s="149"/>
      <c r="F3" s="149"/>
      <c r="G3" s="149"/>
      <c r="H3" s="21"/>
    </row>
    <row r="4" s="1" customFormat="1" ht="24.96" customHeight="1">
      <c r="B4" s="21"/>
      <c r="C4" s="150" t="s">
        <v>923</v>
      </c>
      <c r="H4" s="21"/>
    </row>
    <row r="5" s="1" customFormat="1" ht="12" customHeight="1">
      <c r="B5" s="21"/>
      <c r="C5" s="309" t="s">
        <v>13</v>
      </c>
      <c r="D5" s="158" t="s">
        <v>14</v>
      </c>
      <c r="E5" s="1"/>
      <c r="F5" s="1"/>
      <c r="H5" s="21"/>
    </row>
    <row r="6" s="1" customFormat="1" ht="36.96" customHeight="1">
      <c r="B6" s="21"/>
      <c r="C6" s="310" t="s">
        <v>16</v>
      </c>
      <c r="D6" s="311" t="s">
        <v>17</v>
      </c>
      <c r="E6" s="1"/>
      <c r="F6" s="1"/>
      <c r="H6" s="21"/>
    </row>
    <row r="7" s="1" customFormat="1" ht="16.5" customHeight="1">
      <c r="B7" s="21"/>
      <c r="C7" s="152" t="s">
        <v>22</v>
      </c>
      <c r="D7" s="155" t="str">
        <f>'Rekapitulace stavby'!AN8</f>
        <v>10. 2. 2022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1"/>
      <c r="B9" s="312"/>
      <c r="C9" s="313" t="s">
        <v>56</v>
      </c>
      <c r="D9" s="314" t="s">
        <v>57</v>
      </c>
      <c r="E9" s="314" t="s">
        <v>145</v>
      </c>
      <c r="F9" s="315" t="s">
        <v>924</v>
      </c>
      <c r="G9" s="201"/>
      <c r="H9" s="312"/>
    </row>
    <row r="10" s="2" customFormat="1" ht="26.4" customHeight="1">
      <c r="A10" s="39"/>
      <c r="B10" s="45"/>
      <c r="C10" s="316" t="s">
        <v>925</v>
      </c>
      <c r="D10" s="316" t="s">
        <v>80</v>
      </c>
      <c r="E10" s="39"/>
      <c r="F10" s="39"/>
      <c r="G10" s="39"/>
      <c r="H10" s="45"/>
    </row>
    <row r="11" s="2" customFormat="1" ht="16.8" customHeight="1">
      <c r="A11" s="39"/>
      <c r="B11" s="45"/>
      <c r="C11" s="317" t="s">
        <v>107</v>
      </c>
      <c r="D11" s="318" t="s">
        <v>108</v>
      </c>
      <c r="E11" s="319" t="s">
        <v>1</v>
      </c>
      <c r="F11" s="320">
        <v>755.89999999999998</v>
      </c>
      <c r="G11" s="39"/>
      <c r="H11" s="45"/>
    </row>
    <row r="12" s="2" customFormat="1" ht="16.8" customHeight="1">
      <c r="A12" s="39"/>
      <c r="B12" s="45"/>
      <c r="C12" s="321" t="s">
        <v>107</v>
      </c>
      <c r="D12" s="321" t="s">
        <v>263</v>
      </c>
      <c r="E12" s="18" t="s">
        <v>1</v>
      </c>
      <c r="F12" s="322">
        <v>755.89999999999998</v>
      </c>
      <c r="G12" s="39"/>
      <c r="H12" s="45"/>
    </row>
    <row r="13" s="2" customFormat="1" ht="16.8" customHeight="1">
      <c r="A13" s="39"/>
      <c r="B13" s="45"/>
      <c r="C13" s="317" t="s">
        <v>100</v>
      </c>
      <c r="D13" s="318" t="s">
        <v>100</v>
      </c>
      <c r="E13" s="319" t="s">
        <v>1</v>
      </c>
      <c r="F13" s="320">
        <v>247.697</v>
      </c>
      <c r="G13" s="39"/>
      <c r="H13" s="45"/>
    </row>
    <row r="14" s="2" customFormat="1" ht="16.8" customHeight="1">
      <c r="A14" s="39"/>
      <c r="B14" s="45"/>
      <c r="C14" s="321" t="s">
        <v>1</v>
      </c>
      <c r="D14" s="321" t="s">
        <v>241</v>
      </c>
      <c r="E14" s="18" t="s">
        <v>1</v>
      </c>
      <c r="F14" s="322">
        <v>133.19999999999999</v>
      </c>
      <c r="G14" s="39"/>
      <c r="H14" s="45"/>
    </row>
    <row r="15" s="2" customFormat="1" ht="16.8" customHeight="1">
      <c r="A15" s="39"/>
      <c r="B15" s="45"/>
      <c r="C15" s="321" t="s">
        <v>1</v>
      </c>
      <c r="D15" s="321" t="s">
        <v>242</v>
      </c>
      <c r="E15" s="18" t="s">
        <v>1</v>
      </c>
      <c r="F15" s="322">
        <v>86.099999999999994</v>
      </c>
      <c r="G15" s="39"/>
      <c r="H15" s="45"/>
    </row>
    <row r="16" s="2" customFormat="1" ht="16.8" customHeight="1">
      <c r="A16" s="39"/>
      <c r="B16" s="45"/>
      <c r="C16" s="321" t="s">
        <v>1</v>
      </c>
      <c r="D16" s="321" t="s">
        <v>243</v>
      </c>
      <c r="E16" s="18" t="s">
        <v>1</v>
      </c>
      <c r="F16" s="322">
        <v>28.396999999999998</v>
      </c>
      <c r="G16" s="39"/>
      <c r="H16" s="45"/>
    </row>
    <row r="17" s="2" customFormat="1" ht="16.8" customHeight="1">
      <c r="A17" s="39"/>
      <c r="B17" s="45"/>
      <c r="C17" s="321" t="s">
        <v>100</v>
      </c>
      <c r="D17" s="321" t="s">
        <v>186</v>
      </c>
      <c r="E17" s="18" t="s">
        <v>1</v>
      </c>
      <c r="F17" s="322">
        <v>247.697</v>
      </c>
      <c r="G17" s="39"/>
      <c r="H17" s="45"/>
    </row>
    <row r="18" s="2" customFormat="1" ht="16.8" customHeight="1">
      <c r="A18" s="39"/>
      <c r="B18" s="45"/>
      <c r="C18" s="317" t="s">
        <v>98</v>
      </c>
      <c r="D18" s="318" t="s">
        <v>98</v>
      </c>
      <c r="E18" s="319" t="s">
        <v>1</v>
      </c>
      <c r="F18" s="320">
        <v>3453.0599999999999</v>
      </c>
      <c r="G18" s="39"/>
      <c r="H18" s="45"/>
    </row>
    <row r="19" s="2" customFormat="1" ht="16.8" customHeight="1">
      <c r="A19" s="39"/>
      <c r="B19" s="45"/>
      <c r="C19" s="321" t="s">
        <v>98</v>
      </c>
      <c r="D19" s="321" t="s">
        <v>234</v>
      </c>
      <c r="E19" s="18" t="s">
        <v>1</v>
      </c>
      <c r="F19" s="322">
        <v>3453.0599999999999</v>
      </c>
      <c r="G19" s="39"/>
      <c r="H19" s="45"/>
    </row>
    <row r="20" s="2" customFormat="1" ht="16.8" customHeight="1">
      <c r="A20" s="39"/>
      <c r="B20" s="45"/>
      <c r="C20" s="317" t="s">
        <v>115</v>
      </c>
      <c r="D20" s="318" t="s">
        <v>116</v>
      </c>
      <c r="E20" s="319" t="s">
        <v>1</v>
      </c>
      <c r="F20" s="320">
        <v>690.5</v>
      </c>
      <c r="G20" s="39"/>
      <c r="H20" s="45"/>
    </row>
    <row r="21" s="2" customFormat="1" ht="16.8" customHeight="1">
      <c r="A21" s="39"/>
      <c r="B21" s="45"/>
      <c r="C21" s="321" t="s">
        <v>115</v>
      </c>
      <c r="D21" s="321" t="s">
        <v>476</v>
      </c>
      <c r="E21" s="18" t="s">
        <v>1</v>
      </c>
      <c r="F21" s="322">
        <v>690.5</v>
      </c>
      <c r="G21" s="39"/>
      <c r="H21" s="45"/>
    </row>
    <row r="22" s="2" customFormat="1" ht="16.8" customHeight="1">
      <c r="A22" s="39"/>
      <c r="B22" s="45"/>
      <c r="C22" s="317" t="s">
        <v>96</v>
      </c>
      <c r="D22" s="318" t="s">
        <v>96</v>
      </c>
      <c r="E22" s="319" t="s">
        <v>1</v>
      </c>
      <c r="F22" s="320">
        <v>3453.0599999999999</v>
      </c>
      <c r="G22" s="39"/>
      <c r="H22" s="45"/>
    </row>
    <row r="23" s="2" customFormat="1" ht="16.8" customHeight="1">
      <c r="A23" s="39"/>
      <c r="B23" s="45"/>
      <c r="C23" s="321" t="s">
        <v>96</v>
      </c>
      <c r="D23" s="321" t="s">
        <v>228</v>
      </c>
      <c r="E23" s="18" t="s">
        <v>1</v>
      </c>
      <c r="F23" s="322">
        <v>3453.0599999999999</v>
      </c>
      <c r="G23" s="39"/>
      <c r="H23" s="45"/>
    </row>
    <row r="24" s="2" customFormat="1" ht="16.8" customHeight="1">
      <c r="A24" s="39"/>
      <c r="B24" s="45"/>
      <c r="C24" s="317" t="s">
        <v>111</v>
      </c>
      <c r="D24" s="318" t="s">
        <v>112</v>
      </c>
      <c r="E24" s="319" t="s">
        <v>1</v>
      </c>
      <c r="F24" s="320">
        <v>2060.8000000000002</v>
      </c>
      <c r="G24" s="39"/>
      <c r="H24" s="45"/>
    </row>
    <row r="25" s="2" customFormat="1" ht="16.8" customHeight="1">
      <c r="A25" s="39"/>
      <c r="B25" s="45"/>
      <c r="C25" s="321" t="s">
        <v>111</v>
      </c>
      <c r="D25" s="321" t="s">
        <v>113</v>
      </c>
      <c r="E25" s="18" t="s">
        <v>1</v>
      </c>
      <c r="F25" s="322">
        <v>2060.8000000000002</v>
      </c>
      <c r="G25" s="39"/>
      <c r="H25" s="45"/>
    </row>
    <row r="26" s="2" customFormat="1" ht="16.8" customHeight="1">
      <c r="A26" s="39"/>
      <c r="B26" s="45"/>
      <c r="C26" s="317" t="s">
        <v>119</v>
      </c>
      <c r="D26" s="318" t="s">
        <v>120</v>
      </c>
      <c r="E26" s="319" t="s">
        <v>1</v>
      </c>
      <c r="F26" s="320">
        <v>39.549999999999997</v>
      </c>
      <c r="G26" s="39"/>
      <c r="H26" s="45"/>
    </row>
    <row r="27" s="2" customFormat="1" ht="16.8" customHeight="1">
      <c r="A27" s="39"/>
      <c r="B27" s="45"/>
      <c r="C27" s="321" t="s">
        <v>1</v>
      </c>
      <c r="D27" s="321" t="s">
        <v>482</v>
      </c>
      <c r="E27" s="18" t="s">
        <v>1</v>
      </c>
      <c r="F27" s="322">
        <v>1.05</v>
      </c>
      <c r="G27" s="39"/>
      <c r="H27" s="45"/>
    </row>
    <row r="28" s="2" customFormat="1" ht="16.8" customHeight="1">
      <c r="A28" s="39"/>
      <c r="B28" s="45"/>
      <c r="C28" s="321" t="s">
        <v>1</v>
      </c>
      <c r="D28" s="321" t="s">
        <v>483</v>
      </c>
      <c r="E28" s="18" t="s">
        <v>1</v>
      </c>
      <c r="F28" s="322">
        <v>38.5</v>
      </c>
      <c r="G28" s="39"/>
      <c r="H28" s="45"/>
    </row>
    <row r="29" s="2" customFormat="1" ht="16.8" customHeight="1">
      <c r="A29" s="39"/>
      <c r="B29" s="45"/>
      <c r="C29" s="321" t="s">
        <v>119</v>
      </c>
      <c r="D29" s="321" t="s">
        <v>186</v>
      </c>
      <c r="E29" s="18" t="s">
        <v>1</v>
      </c>
      <c r="F29" s="322">
        <v>39.549999999999997</v>
      </c>
      <c r="G29" s="39"/>
      <c r="H29" s="45"/>
    </row>
    <row r="30" s="2" customFormat="1" ht="16.8" customHeight="1">
      <c r="A30" s="39"/>
      <c r="B30" s="45"/>
      <c r="C30" s="317" t="s">
        <v>104</v>
      </c>
      <c r="D30" s="318" t="s">
        <v>105</v>
      </c>
      <c r="E30" s="319" t="s">
        <v>1</v>
      </c>
      <c r="F30" s="320">
        <v>170.16399999999999</v>
      </c>
      <c r="G30" s="39"/>
      <c r="H30" s="45"/>
    </row>
    <row r="31" s="2" customFormat="1" ht="16.8" customHeight="1">
      <c r="A31" s="39"/>
      <c r="B31" s="45"/>
      <c r="C31" s="321" t="s">
        <v>1</v>
      </c>
      <c r="D31" s="321" t="s">
        <v>277</v>
      </c>
      <c r="E31" s="18" t="s">
        <v>1</v>
      </c>
      <c r="F31" s="322">
        <v>154.90000000000001</v>
      </c>
      <c r="G31" s="39"/>
      <c r="H31" s="45"/>
    </row>
    <row r="32" s="2" customFormat="1" ht="16.8" customHeight="1">
      <c r="A32" s="39"/>
      <c r="B32" s="45"/>
      <c r="C32" s="321" t="s">
        <v>1</v>
      </c>
      <c r="D32" s="321" t="s">
        <v>278</v>
      </c>
      <c r="E32" s="18" t="s">
        <v>1</v>
      </c>
      <c r="F32" s="322">
        <v>3.456</v>
      </c>
      <c r="G32" s="39"/>
      <c r="H32" s="45"/>
    </row>
    <row r="33" s="2" customFormat="1" ht="16.8" customHeight="1">
      <c r="A33" s="39"/>
      <c r="B33" s="45"/>
      <c r="C33" s="321" t="s">
        <v>1</v>
      </c>
      <c r="D33" s="321" t="s">
        <v>279</v>
      </c>
      <c r="E33" s="18" t="s">
        <v>1</v>
      </c>
      <c r="F33" s="322">
        <v>11.808</v>
      </c>
      <c r="G33" s="39"/>
      <c r="H33" s="45"/>
    </row>
    <row r="34" s="2" customFormat="1" ht="16.8" customHeight="1">
      <c r="A34" s="39"/>
      <c r="B34" s="45"/>
      <c r="C34" s="321" t="s">
        <v>104</v>
      </c>
      <c r="D34" s="321" t="s">
        <v>186</v>
      </c>
      <c r="E34" s="18" t="s">
        <v>1</v>
      </c>
      <c r="F34" s="322">
        <v>170.16399999999999</v>
      </c>
      <c r="G34" s="39"/>
      <c r="H34" s="45"/>
    </row>
    <row r="35" s="2" customFormat="1" ht="16.8" customHeight="1">
      <c r="A35" s="39"/>
      <c r="B35" s="45"/>
      <c r="C35" s="317" t="s">
        <v>102</v>
      </c>
      <c r="D35" s="318" t="s">
        <v>102</v>
      </c>
      <c r="E35" s="319" t="s">
        <v>1</v>
      </c>
      <c r="F35" s="320">
        <v>1396.5</v>
      </c>
      <c r="G35" s="39"/>
      <c r="H35" s="45"/>
    </row>
    <row r="36" s="2" customFormat="1" ht="16.8" customHeight="1">
      <c r="A36" s="39"/>
      <c r="B36" s="45"/>
      <c r="C36" s="321" t="s">
        <v>1</v>
      </c>
      <c r="D36" s="321" t="s">
        <v>535</v>
      </c>
      <c r="E36" s="18" t="s">
        <v>1</v>
      </c>
      <c r="F36" s="322">
        <v>1380.8</v>
      </c>
      <c r="G36" s="39"/>
      <c r="H36" s="45"/>
    </row>
    <row r="37" s="2" customFormat="1" ht="16.8" customHeight="1">
      <c r="A37" s="39"/>
      <c r="B37" s="45"/>
      <c r="C37" s="321" t="s">
        <v>1</v>
      </c>
      <c r="D37" s="321" t="s">
        <v>536</v>
      </c>
      <c r="E37" s="18" t="s">
        <v>1</v>
      </c>
      <c r="F37" s="322">
        <v>15.699999999999999</v>
      </c>
      <c r="G37" s="39"/>
      <c r="H37" s="45"/>
    </row>
    <row r="38" s="2" customFormat="1" ht="16.8" customHeight="1">
      <c r="A38" s="39"/>
      <c r="B38" s="45"/>
      <c r="C38" s="321" t="s">
        <v>102</v>
      </c>
      <c r="D38" s="321" t="s">
        <v>186</v>
      </c>
      <c r="E38" s="18" t="s">
        <v>1</v>
      </c>
      <c r="F38" s="322">
        <v>1396.5</v>
      </c>
      <c r="G38" s="39"/>
      <c r="H38" s="45"/>
    </row>
    <row r="39" s="2" customFormat="1" ht="26.4" customHeight="1">
      <c r="A39" s="39"/>
      <c r="B39" s="45"/>
      <c r="C39" s="316" t="s">
        <v>926</v>
      </c>
      <c r="D39" s="316" t="s">
        <v>87</v>
      </c>
      <c r="E39" s="39"/>
      <c r="F39" s="39"/>
      <c r="G39" s="39"/>
      <c r="H39" s="45"/>
    </row>
    <row r="40" s="2" customFormat="1" ht="16.8" customHeight="1">
      <c r="A40" s="39"/>
      <c r="B40" s="45"/>
      <c r="C40" s="317" t="s">
        <v>107</v>
      </c>
      <c r="D40" s="318" t="s">
        <v>108</v>
      </c>
      <c r="E40" s="319" t="s">
        <v>1</v>
      </c>
      <c r="F40" s="320">
        <v>755.89999999999998</v>
      </c>
      <c r="G40" s="39"/>
      <c r="H40" s="45"/>
    </row>
    <row r="41" s="2" customFormat="1" ht="16.8" customHeight="1">
      <c r="A41" s="39"/>
      <c r="B41" s="45"/>
      <c r="C41" s="321" t="s">
        <v>107</v>
      </c>
      <c r="D41" s="321" t="s">
        <v>263</v>
      </c>
      <c r="E41" s="18" t="s">
        <v>1</v>
      </c>
      <c r="F41" s="322">
        <v>755.89999999999998</v>
      </c>
      <c r="G41" s="39"/>
      <c r="H41" s="45"/>
    </row>
    <row r="42" s="2" customFormat="1" ht="16.8" customHeight="1">
      <c r="A42" s="39"/>
      <c r="B42" s="45"/>
      <c r="C42" s="323" t="s">
        <v>927</v>
      </c>
      <c r="D42" s="39"/>
      <c r="E42" s="39"/>
      <c r="F42" s="39"/>
      <c r="G42" s="39"/>
      <c r="H42" s="45"/>
    </row>
    <row r="43" s="2" customFormat="1">
      <c r="A43" s="39"/>
      <c r="B43" s="45"/>
      <c r="C43" s="321" t="s">
        <v>259</v>
      </c>
      <c r="D43" s="321" t="s">
        <v>260</v>
      </c>
      <c r="E43" s="18" t="s">
        <v>238</v>
      </c>
      <c r="F43" s="322">
        <v>755.89999999999998</v>
      </c>
      <c r="G43" s="39"/>
      <c r="H43" s="45"/>
    </row>
    <row r="44" s="2" customFormat="1">
      <c r="A44" s="39"/>
      <c r="B44" s="45"/>
      <c r="C44" s="321" t="s">
        <v>253</v>
      </c>
      <c r="D44" s="321" t="s">
        <v>254</v>
      </c>
      <c r="E44" s="18" t="s">
        <v>238</v>
      </c>
      <c r="F44" s="322">
        <v>508.20299999999997</v>
      </c>
      <c r="G44" s="39"/>
      <c r="H44" s="45"/>
    </row>
    <row r="45" s="2" customFormat="1" ht="16.8" customHeight="1">
      <c r="A45" s="39"/>
      <c r="B45" s="45"/>
      <c r="C45" s="321" t="s">
        <v>266</v>
      </c>
      <c r="D45" s="321" t="s">
        <v>267</v>
      </c>
      <c r="E45" s="18" t="s">
        <v>268</v>
      </c>
      <c r="F45" s="322">
        <v>889.35500000000002</v>
      </c>
      <c r="G45" s="39"/>
      <c r="H45" s="45"/>
    </row>
    <row r="46" s="2" customFormat="1" ht="16.8" customHeight="1">
      <c r="A46" s="39"/>
      <c r="B46" s="45"/>
      <c r="C46" s="317" t="s">
        <v>100</v>
      </c>
      <c r="D46" s="318" t="s">
        <v>100</v>
      </c>
      <c r="E46" s="319" t="s">
        <v>1</v>
      </c>
      <c r="F46" s="320">
        <v>247.697</v>
      </c>
      <c r="G46" s="39"/>
      <c r="H46" s="45"/>
    </row>
    <row r="47" s="2" customFormat="1" ht="16.8" customHeight="1">
      <c r="A47" s="39"/>
      <c r="B47" s="45"/>
      <c r="C47" s="321" t="s">
        <v>1</v>
      </c>
      <c r="D47" s="321" t="s">
        <v>241</v>
      </c>
      <c r="E47" s="18" t="s">
        <v>1</v>
      </c>
      <c r="F47" s="322">
        <v>133.19999999999999</v>
      </c>
      <c r="G47" s="39"/>
      <c r="H47" s="45"/>
    </row>
    <row r="48" s="2" customFormat="1" ht="16.8" customHeight="1">
      <c r="A48" s="39"/>
      <c r="B48" s="45"/>
      <c r="C48" s="321" t="s">
        <v>1</v>
      </c>
      <c r="D48" s="321" t="s">
        <v>242</v>
      </c>
      <c r="E48" s="18" t="s">
        <v>1</v>
      </c>
      <c r="F48" s="322">
        <v>86.099999999999994</v>
      </c>
      <c r="G48" s="39"/>
      <c r="H48" s="45"/>
    </row>
    <row r="49" s="2" customFormat="1" ht="16.8" customHeight="1">
      <c r="A49" s="39"/>
      <c r="B49" s="45"/>
      <c r="C49" s="321" t="s">
        <v>1</v>
      </c>
      <c r="D49" s="321" t="s">
        <v>243</v>
      </c>
      <c r="E49" s="18" t="s">
        <v>1</v>
      </c>
      <c r="F49" s="322">
        <v>28.396999999999998</v>
      </c>
      <c r="G49" s="39"/>
      <c r="H49" s="45"/>
    </row>
    <row r="50" s="2" customFormat="1" ht="16.8" customHeight="1">
      <c r="A50" s="39"/>
      <c r="B50" s="45"/>
      <c r="C50" s="321" t="s">
        <v>100</v>
      </c>
      <c r="D50" s="321" t="s">
        <v>186</v>
      </c>
      <c r="E50" s="18" t="s">
        <v>1</v>
      </c>
      <c r="F50" s="322">
        <v>247.697</v>
      </c>
      <c r="G50" s="39"/>
      <c r="H50" s="45"/>
    </row>
    <row r="51" s="2" customFormat="1" ht="16.8" customHeight="1">
      <c r="A51" s="39"/>
      <c r="B51" s="45"/>
      <c r="C51" s="323" t="s">
        <v>927</v>
      </c>
      <c r="D51" s="39"/>
      <c r="E51" s="39"/>
      <c r="F51" s="39"/>
      <c r="G51" s="39"/>
      <c r="H51" s="45"/>
    </row>
    <row r="52" s="2" customFormat="1">
      <c r="A52" s="39"/>
      <c r="B52" s="45"/>
      <c r="C52" s="321" t="s">
        <v>236</v>
      </c>
      <c r="D52" s="321" t="s">
        <v>237</v>
      </c>
      <c r="E52" s="18" t="s">
        <v>238</v>
      </c>
      <c r="F52" s="322">
        <v>247.697</v>
      </c>
      <c r="G52" s="39"/>
      <c r="H52" s="45"/>
    </row>
    <row r="53" s="2" customFormat="1">
      <c r="A53" s="39"/>
      <c r="B53" s="45"/>
      <c r="C53" s="321" t="s">
        <v>253</v>
      </c>
      <c r="D53" s="321" t="s">
        <v>254</v>
      </c>
      <c r="E53" s="18" t="s">
        <v>238</v>
      </c>
      <c r="F53" s="322">
        <v>508.20299999999997</v>
      </c>
      <c r="G53" s="39"/>
      <c r="H53" s="45"/>
    </row>
    <row r="54" s="2" customFormat="1" ht="16.8" customHeight="1">
      <c r="A54" s="39"/>
      <c r="B54" s="45"/>
      <c r="C54" s="321" t="s">
        <v>266</v>
      </c>
      <c r="D54" s="321" t="s">
        <v>267</v>
      </c>
      <c r="E54" s="18" t="s">
        <v>268</v>
      </c>
      <c r="F54" s="322">
        <v>889.35500000000002</v>
      </c>
      <c r="G54" s="39"/>
      <c r="H54" s="45"/>
    </row>
    <row r="55" s="2" customFormat="1" ht="16.8" customHeight="1">
      <c r="A55" s="39"/>
      <c r="B55" s="45"/>
      <c r="C55" s="317" t="s">
        <v>98</v>
      </c>
      <c r="D55" s="318" t="s">
        <v>98</v>
      </c>
      <c r="E55" s="319" t="s">
        <v>1</v>
      </c>
      <c r="F55" s="320">
        <v>3453.0599999999999</v>
      </c>
      <c r="G55" s="39"/>
      <c r="H55" s="45"/>
    </row>
    <row r="56" s="2" customFormat="1" ht="16.8" customHeight="1">
      <c r="A56" s="39"/>
      <c r="B56" s="45"/>
      <c r="C56" s="321" t="s">
        <v>98</v>
      </c>
      <c r="D56" s="321" t="s">
        <v>234</v>
      </c>
      <c r="E56" s="18" t="s">
        <v>1</v>
      </c>
      <c r="F56" s="322">
        <v>3453.0599999999999</v>
      </c>
      <c r="G56" s="39"/>
      <c r="H56" s="45"/>
    </row>
    <row r="57" s="2" customFormat="1" ht="16.8" customHeight="1">
      <c r="A57" s="39"/>
      <c r="B57" s="45"/>
      <c r="C57" s="323" t="s">
        <v>927</v>
      </c>
      <c r="D57" s="39"/>
      <c r="E57" s="39"/>
      <c r="F57" s="39"/>
      <c r="G57" s="39"/>
      <c r="H57" s="45"/>
    </row>
    <row r="58" s="2" customFormat="1" ht="16.8" customHeight="1">
      <c r="A58" s="39"/>
      <c r="B58" s="45"/>
      <c r="C58" s="321" t="s">
        <v>230</v>
      </c>
      <c r="D58" s="321" t="s">
        <v>231</v>
      </c>
      <c r="E58" s="18" t="s">
        <v>163</v>
      </c>
      <c r="F58" s="322">
        <v>3453.0599999999999</v>
      </c>
      <c r="G58" s="39"/>
      <c r="H58" s="45"/>
    </row>
    <row r="59" s="2" customFormat="1" ht="16.8" customHeight="1">
      <c r="A59" s="39"/>
      <c r="B59" s="45"/>
      <c r="C59" s="321" t="s">
        <v>245</v>
      </c>
      <c r="D59" s="321" t="s">
        <v>246</v>
      </c>
      <c r="E59" s="18" t="s">
        <v>238</v>
      </c>
      <c r="F59" s="322">
        <v>1416.7159999999999</v>
      </c>
      <c r="G59" s="39"/>
      <c r="H59" s="45"/>
    </row>
    <row r="60" s="2" customFormat="1" ht="16.8" customHeight="1">
      <c r="A60" s="39"/>
      <c r="B60" s="45"/>
      <c r="C60" s="317" t="s">
        <v>115</v>
      </c>
      <c r="D60" s="318" t="s">
        <v>116</v>
      </c>
      <c r="E60" s="319" t="s">
        <v>1</v>
      </c>
      <c r="F60" s="320">
        <v>690.5</v>
      </c>
      <c r="G60" s="39"/>
      <c r="H60" s="45"/>
    </row>
    <row r="61" s="2" customFormat="1" ht="16.8" customHeight="1">
      <c r="A61" s="39"/>
      <c r="B61" s="45"/>
      <c r="C61" s="321" t="s">
        <v>115</v>
      </c>
      <c r="D61" s="321" t="s">
        <v>476</v>
      </c>
      <c r="E61" s="18" t="s">
        <v>1</v>
      </c>
      <c r="F61" s="322">
        <v>690.5</v>
      </c>
      <c r="G61" s="39"/>
      <c r="H61" s="45"/>
    </row>
    <row r="62" s="2" customFormat="1" ht="16.8" customHeight="1">
      <c r="A62" s="39"/>
      <c r="B62" s="45"/>
      <c r="C62" s="323" t="s">
        <v>927</v>
      </c>
      <c r="D62" s="39"/>
      <c r="E62" s="39"/>
      <c r="F62" s="39"/>
      <c r="G62" s="39"/>
      <c r="H62" s="45"/>
    </row>
    <row r="63" s="2" customFormat="1" ht="16.8" customHeight="1">
      <c r="A63" s="39"/>
      <c r="B63" s="45"/>
      <c r="C63" s="321" t="s">
        <v>472</v>
      </c>
      <c r="D63" s="321" t="s">
        <v>473</v>
      </c>
      <c r="E63" s="18" t="s">
        <v>212</v>
      </c>
      <c r="F63" s="322">
        <v>690.5</v>
      </c>
      <c r="G63" s="39"/>
      <c r="H63" s="45"/>
    </row>
    <row r="64" s="2" customFormat="1" ht="16.8" customHeight="1">
      <c r="A64" s="39"/>
      <c r="B64" s="45"/>
      <c r="C64" s="321" t="s">
        <v>485</v>
      </c>
      <c r="D64" s="321" t="s">
        <v>486</v>
      </c>
      <c r="E64" s="18" t="s">
        <v>212</v>
      </c>
      <c r="F64" s="322">
        <v>690.5</v>
      </c>
      <c r="G64" s="39"/>
      <c r="H64" s="45"/>
    </row>
    <row r="65" s="2" customFormat="1" ht="16.8" customHeight="1">
      <c r="A65" s="39"/>
      <c r="B65" s="45"/>
      <c r="C65" s="321" t="s">
        <v>575</v>
      </c>
      <c r="D65" s="321" t="s">
        <v>576</v>
      </c>
      <c r="E65" s="18" t="s">
        <v>163</v>
      </c>
      <c r="F65" s="322">
        <v>384.80000000000001</v>
      </c>
      <c r="G65" s="39"/>
      <c r="H65" s="45"/>
    </row>
    <row r="66" s="2" customFormat="1" ht="16.8" customHeight="1">
      <c r="A66" s="39"/>
      <c r="B66" s="45"/>
      <c r="C66" s="317" t="s">
        <v>96</v>
      </c>
      <c r="D66" s="318" t="s">
        <v>96</v>
      </c>
      <c r="E66" s="319" t="s">
        <v>1</v>
      </c>
      <c r="F66" s="320">
        <v>3453.0599999999999</v>
      </c>
      <c r="G66" s="39"/>
      <c r="H66" s="45"/>
    </row>
    <row r="67" s="2" customFormat="1" ht="16.8" customHeight="1">
      <c r="A67" s="39"/>
      <c r="B67" s="45"/>
      <c r="C67" s="321" t="s">
        <v>96</v>
      </c>
      <c r="D67" s="321" t="s">
        <v>228</v>
      </c>
      <c r="E67" s="18" t="s">
        <v>1</v>
      </c>
      <c r="F67" s="322">
        <v>3453.0599999999999</v>
      </c>
      <c r="G67" s="39"/>
      <c r="H67" s="45"/>
    </row>
    <row r="68" s="2" customFormat="1" ht="16.8" customHeight="1">
      <c r="A68" s="39"/>
      <c r="B68" s="45"/>
      <c r="C68" s="323" t="s">
        <v>927</v>
      </c>
      <c r="D68" s="39"/>
      <c r="E68" s="39"/>
      <c r="F68" s="39"/>
      <c r="G68" s="39"/>
      <c r="H68" s="45"/>
    </row>
    <row r="69" s="2" customFormat="1" ht="16.8" customHeight="1">
      <c r="A69" s="39"/>
      <c r="B69" s="45"/>
      <c r="C69" s="321" t="s">
        <v>224</v>
      </c>
      <c r="D69" s="321" t="s">
        <v>225</v>
      </c>
      <c r="E69" s="18" t="s">
        <v>163</v>
      </c>
      <c r="F69" s="322">
        <v>3453.0599999999999</v>
      </c>
      <c r="G69" s="39"/>
      <c r="H69" s="45"/>
    </row>
    <row r="70" s="2" customFormat="1" ht="16.8" customHeight="1">
      <c r="A70" s="39"/>
      <c r="B70" s="45"/>
      <c r="C70" s="321" t="s">
        <v>245</v>
      </c>
      <c r="D70" s="321" t="s">
        <v>246</v>
      </c>
      <c r="E70" s="18" t="s">
        <v>238</v>
      </c>
      <c r="F70" s="322">
        <v>1416.7159999999999</v>
      </c>
      <c r="G70" s="39"/>
      <c r="H70" s="45"/>
    </row>
    <row r="71" s="2" customFormat="1" ht="16.8" customHeight="1">
      <c r="A71" s="39"/>
      <c r="B71" s="45"/>
      <c r="C71" s="317" t="s">
        <v>111</v>
      </c>
      <c r="D71" s="318" t="s">
        <v>112</v>
      </c>
      <c r="E71" s="319" t="s">
        <v>1</v>
      </c>
      <c r="F71" s="320">
        <v>2060.8000000000002</v>
      </c>
      <c r="G71" s="39"/>
      <c r="H71" s="45"/>
    </row>
    <row r="72" s="2" customFormat="1" ht="16.8" customHeight="1">
      <c r="A72" s="39"/>
      <c r="B72" s="45"/>
      <c r="C72" s="321" t="s">
        <v>111</v>
      </c>
      <c r="D72" s="321" t="s">
        <v>113</v>
      </c>
      <c r="E72" s="18" t="s">
        <v>1</v>
      </c>
      <c r="F72" s="322">
        <v>2060.8000000000002</v>
      </c>
      <c r="G72" s="39"/>
      <c r="H72" s="45"/>
    </row>
    <row r="73" s="2" customFormat="1" ht="16.8" customHeight="1">
      <c r="A73" s="39"/>
      <c r="B73" s="45"/>
      <c r="C73" s="323" t="s">
        <v>927</v>
      </c>
      <c r="D73" s="39"/>
      <c r="E73" s="39"/>
      <c r="F73" s="39"/>
      <c r="G73" s="39"/>
      <c r="H73" s="45"/>
    </row>
    <row r="74" s="2" customFormat="1">
      <c r="A74" s="39"/>
      <c r="B74" s="45"/>
      <c r="C74" s="321" t="s">
        <v>355</v>
      </c>
      <c r="D74" s="321" t="s">
        <v>356</v>
      </c>
      <c r="E74" s="18" t="s">
        <v>163</v>
      </c>
      <c r="F74" s="322">
        <v>2060.8000000000002</v>
      </c>
      <c r="G74" s="39"/>
      <c r="H74" s="45"/>
    </row>
    <row r="75" s="2" customFormat="1" ht="16.8" customHeight="1">
      <c r="A75" s="39"/>
      <c r="B75" s="45"/>
      <c r="C75" s="321" t="s">
        <v>360</v>
      </c>
      <c r="D75" s="321" t="s">
        <v>361</v>
      </c>
      <c r="E75" s="18" t="s">
        <v>268</v>
      </c>
      <c r="F75" s="322">
        <v>15.456</v>
      </c>
      <c r="G75" s="39"/>
      <c r="H75" s="45"/>
    </row>
    <row r="76" s="2" customFormat="1" ht="16.8" customHeight="1">
      <c r="A76" s="39"/>
      <c r="B76" s="45"/>
      <c r="C76" s="317" t="s">
        <v>119</v>
      </c>
      <c r="D76" s="318" t="s">
        <v>120</v>
      </c>
      <c r="E76" s="319" t="s">
        <v>1</v>
      </c>
      <c r="F76" s="320">
        <v>39.549999999999997</v>
      </c>
      <c r="G76" s="39"/>
      <c r="H76" s="45"/>
    </row>
    <row r="77" s="2" customFormat="1" ht="16.8" customHeight="1">
      <c r="A77" s="39"/>
      <c r="B77" s="45"/>
      <c r="C77" s="321" t="s">
        <v>1</v>
      </c>
      <c r="D77" s="321" t="s">
        <v>482</v>
      </c>
      <c r="E77" s="18" t="s">
        <v>1</v>
      </c>
      <c r="F77" s="322">
        <v>1.05</v>
      </c>
      <c r="G77" s="39"/>
      <c r="H77" s="45"/>
    </row>
    <row r="78" s="2" customFormat="1" ht="16.8" customHeight="1">
      <c r="A78" s="39"/>
      <c r="B78" s="45"/>
      <c r="C78" s="321" t="s">
        <v>1</v>
      </c>
      <c r="D78" s="321" t="s">
        <v>483</v>
      </c>
      <c r="E78" s="18" t="s">
        <v>1</v>
      </c>
      <c r="F78" s="322">
        <v>38.5</v>
      </c>
      <c r="G78" s="39"/>
      <c r="H78" s="45"/>
    </row>
    <row r="79" s="2" customFormat="1" ht="16.8" customHeight="1">
      <c r="A79" s="39"/>
      <c r="B79" s="45"/>
      <c r="C79" s="321" t="s">
        <v>119</v>
      </c>
      <c r="D79" s="321" t="s">
        <v>186</v>
      </c>
      <c r="E79" s="18" t="s">
        <v>1</v>
      </c>
      <c r="F79" s="322">
        <v>39.549999999999997</v>
      </c>
      <c r="G79" s="39"/>
      <c r="H79" s="45"/>
    </row>
    <row r="80" s="2" customFormat="1" ht="16.8" customHeight="1">
      <c r="A80" s="39"/>
      <c r="B80" s="45"/>
      <c r="C80" s="323" t="s">
        <v>927</v>
      </c>
      <c r="D80" s="39"/>
      <c r="E80" s="39"/>
      <c r="F80" s="39"/>
      <c r="G80" s="39"/>
      <c r="H80" s="45"/>
    </row>
    <row r="81" s="2" customFormat="1" ht="16.8" customHeight="1">
      <c r="A81" s="39"/>
      <c r="B81" s="45"/>
      <c r="C81" s="321" t="s">
        <v>478</v>
      </c>
      <c r="D81" s="321" t="s">
        <v>479</v>
      </c>
      <c r="E81" s="18" t="s">
        <v>163</v>
      </c>
      <c r="F81" s="322">
        <v>39.549999999999997</v>
      </c>
      <c r="G81" s="39"/>
      <c r="H81" s="45"/>
    </row>
    <row r="82" s="2" customFormat="1" ht="16.8" customHeight="1">
      <c r="A82" s="39"/>
      <c r="B82" s="45"/>
      <c r="C82" s="321" t="s">
        <v>490</v>
      </c>
      <c r="D82" s="321" t="s">
        <v>491</v>
      </c>
      <c r="E82" s="18" t="s">
        <v>163</v>
      </c>
      <c r="F82" s="322">
        <v>39.549999999999997</v>
      </c>
      <c r="G82" s="39"/>
      <c r="H82" s="45"/>
    </row>
    <row r="83" s="2" customFormat="1" ht="16.8" customHeight="1">
      <c r="A83" s="39"/>
      <c r="B83" s="45"/>
      <c r="C83" s="321" t="s">
        <v>575</v>
      </c>
      <c r="D83" s="321" t="s">
        <v>576</v>
      </c>
      <c r="E83" s="18" t="s">
        <v>163</v>
      </c>
      <c r="F83" s="322">
        <v>384.80000000000001</v>
      </c>
      <c r="G83" s="39"/>
      <c r="H83" s="45"/>
    </row>
    <row r="84" s="2" customFormat="1" ht="16.8" customHeight="1">
      <c r="A84" s="39"/>
      <c r="B84" s="45"/>
      <c r="C84" s="317" t="s">
        <v>104</v>
      </c>
      <c r="D84" s="318" t="s">
        <v>105</v>
      </c>
      <c r="E84" s="319" t="s">
        <v>1</v>
      </c>
      <c r="F84" s="320">
        <v>170.16399999999999</v>
      </c>
      <c r="G84" s="39"/>
      <c r="H84" s="45"/>
    </row>
    <row r="85" s="2" customFormat="1" ht="16.8" customHeight="1">
      <c r="A85" s="39"/>
      <c r="B85" s="45"/>
      <c r="C85" s="321" t="s">
        <v>1</v>
      </c>
      <c r="D85" s="321" t="s">
        <v>277</v>
      </c>
      <c r="E85" s="18" t="s">
        <v>1</v>
      </c>
      <c r="F85" s="322">
        <v>154.90000000000001</v>
      </c>
      <c r="G85" s="39"/>
      <c r="H85" s="45"/>
    </row>
    <row r="86" s="2" customFormat="1" ht="16.8" customHeight="1">
      <c r="A86" s="39"/>
      <c r="B86" s="45"/>
      <c r="C86" s="321" t="s">
        <v>1</v>
      </c>
      <c r="D86" s="321" t="s">
        <v>278</v>
      </c>
      <c r="E86" s="18" t="s">
        <v>1</v>
      </c>
      <c r="F86" s="322">
        <v>3.456</v>
      </c>
      <c r="G86" s="39"/>
      <c r="H86" s="45"/>
    </row>
    <row r="87" s="2" customFormat="1" ht="16.8" customHeight="1">
      <c r="A87" s="39"/>
      <c r="B87" s="45"/>
      <c r="C87" s="321" t="s">
        <v>1</v>
      </c>
      <c r="D87" s="321" t="s">
        <v>279</v>
      </c>
      <c r="E87" s="18" t="s">
        <v>1</v>
      </c>
      <c r="F87" s="322">
        <v>11.808</v>
      </c>
      <c r="G87" s="39"/>
      <c r="H87" s="45"/>
    </row>
    <row r="88" s="2" customFormat="1" ht="16.8" customHeight="1">
      <c r="A88" s="39"/>
      <c r="B88" s="45"/>
      <c r="C88" s="321" t="s">
        <v>104</v>
      </c>
      <c r="D88" s="321" t="s">
        <v>186</v>
      </c>
      <c r="E88" s="18" t="s">
        <v>1</v>
      </c>
      <c r="F88" s="322">
        <v>170.16399999999999</v>
      </c>
      <c r="G88" s="39"/>
      <c r="H88" s="45"/>
    </row>
    <row r="89" s="2" customFormat="1" ht="16.8" customHeight="1">
      <c r="A89" s="39"/>
      <c r="B89" s="45"/>
      <c r="C89" s="323" t="s">
        <v>927</v>
      </c>
      <c r="D89" s="39"/>
      <c r="E89" s="39"/>
      <c r="F89" s="39"/>
      <c r="G89" s="39"/>
      <c r="H89" s="45"/>
    </row>
    <row r="90" s="2" customFormat="1" ht="16.8" customHeight="1">
      <c r="A90" s="39"/>
      <c r="B90" s="45"/>
      <c r="C90" s="321" t="s">
        <v>273</v>
      </c>
      <c r="D90" s="321" t="s">
        <v>274</v>
      </c>
      <c r="E90" s="18" t="s">
        <v>238</v>
      </c>
      <c r="F90" s="322">
        <v>170.16399999999999</v>
      </c>
      <c r="G90" s="39"/>
      <c r="H90" s="45"/>
    </row>
    <row r="91" s="2" customFormat="1" ht="16.8" customHeight="1">
      <c r="A91" s="39"/>
      <c r="B91" s="45"/>
      <c r="C91" s="321" t="s">
        <v>245</v>
      </c>
      <c r="D91" s="321" t="s">
        <v>246</v>
      </c>
      <c r="E91" s="18" t="s">
        <v>238</v>
      </c>
      <c r="F91" s="322">
        <v>1416.7159999999999</v>
      </c>
      <c r="G91" s="39"/>
      <c r="H91" s="45"/>
    </row>
    <row r="92" s="2" customFormat="1" ht="16.8" customHeight="1">
      <c r="A92" s="39"/>
      <c r="B92" s="45"/>
      <c r="C92" s="317" t="s">
        <v>102</v>
      </c>
      <c r="D92" s="318" t="s">
        <v>102</v>
      </c>
      <c r="E92" s="319" t="s">
        <v>1</v>
      </c>
      <c r="F92" s="320">
        <v>1396.5</v>
      </c>
      <c r="G92" s="39"/>
      <c r="H92" s="45"/>
    </row>
    <row r="93" s="2" customFormat="1" ht="16.8" customHeight="1">
      <c r="A93" s="39"/>
      <c r="B93" s="45"/>
      <c r="C93" s="321" t="s">
        <v>1</v>
      </c>
      <c r="D93" s="321" t="s">
        <v>535</v>
      </c>
      <c r="E93" s="18" t="s">
        <v>1</v>
      </c>
      <c r="F93" s="322">
        <v>1380.8</v>
      </c>
      <c r="G93" s="39"/>
      <c r="H93" s="45"/>
    </row>
    <row r="94" s="2" customFormat="1" ht="16.8" customHeight="1">
      <c r="A94" s="39"/>
      <c r="B94" s="45"/>
      <c r="C94" s="321" t="s">
        <v>1</v>
      </c>
      <c r="D94" s="321" t="s">
        <v>536</v>
      </c>
      <c r="E94" s="18" t="s">
        <v>1</v>
      </c>
      <c r="F94" s="322">
        <v>15.699999999999999</v>
      </c>
      <c r="G94" s="39"/>
      <c r="H94" s="45"/>
    </row>
    <row r="95" s="2" customFormat="1" ht="16.8" customHeight="1">
      <c r="A95" s="39"/>
      <c r="B95" s="45"/>
      <c r="C95" s="321" t="s">
        <v>102</v>
      </c>
      <c r="D95" s="321" t="s">
        <v>186</v>
      </c>
      <c r="E95" s="18" t="s">
        <v>1</v>
      </c>
      <c r="F95" s="322">
        <v>1396.5</v>
      </c>
      <c r="G95" s="39"/>
      <c r="H95" s="45"/>
    </row>
    <row r="96" s="2" customFormat="1" ht="16.8" customHeight="1">
      <c r="A96" s="39"/>
      <c r="B96" s="45"/>
      <c r="C96" s="323" t="s">
        <v>927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321" t="s">
        <v>245</v>
      </c>
      <c r="D97" s="321" t="s">
        <v>246</v>
      </c>
      <c r="E97" s="18" t="s">
        <v>238</v>
      </c>
      <c r="F97" s="322">
        <v>1416.7159999999999</v>
      </c>
      <c r="G97" s="39"/>
      <c r="H97" s="45"/>
    </row>
    <row r="98" s="2" customFormat="1" ht="26.4" customHeight="1">
      <c r="A98" s="39"/>
      <c r="B98" s="45"/>
      <c r="C98" s="316" t="s">
        <v>928</v>
      </c>
      <c r="D98" s="316" t="s">
        <v>91</v>
      </c>
      <c r="E98" s="39"/>
      <c r="F98" s="39"/>
      <c r="G98" s="39"/>
      <c r="H98" s="45"/>
    </row>
    <row r="99" s="2" customFormat="1" ht="16.8" customHeight="1">
      <c r="A99" s="39"/>
      <c r="B99" s="45"/>
      <c r="C99" s="317" t="s">
        <v>107</v>
      </c>
      <c r="D99" s="318" t="s">
        <v>108</v>
      </c>
      <c r="E99" s="319" t="s">
        <v>1</v>
      </c>
      <c r="F99" s="320">
        <v>755.89999999999998</v>
      </c>
      <c r="G99" s="39"/>
      <c r="H99" s="45"/>
    </row>
    <row r="100" s="2" customFormat="1" ht="16.8" customHeight="1">
      <c r="A100" s="39"/>
      <c r="B100" s="45"/>
      <c r="C100" s="321" t="s">
        <v>107</v>
      </c>
      <c r="D100" s="321" t="s">
        <v>263</v>
      </c>
      <c r="E100" s="18" t="s">
        <v>1</v>
      </c>
      <c r="F100" s="322">
        <v>755.89999999999998</v>
      </c>
      <c r="G100" s="39"/>
      <c r="H100" s="45"/>
    </row>
    <row r="101" s="2" customFormat="1" ht="16.8" customHeight="1">
      <c r="A101" s="39"/>
      <c r="B101" s="45"/>
      <c r="C101" s="317" t="s">
        <v>100</v>
      </c>
      <c r="D101" s="318" t="s">
        <v>100</v>
      </c>
      <c r="E101" s="319" t="s">
        <v>1</v>
      </c>
      <c r="F101" s="320">
        <v>247.697</v>
      </c>
      <c r="G101" s="39"/>
      <c r="H101" s="45"/>
    </row>
    <row r="102" s="2" customFormat="1" ht="16.8" customHeight="1">
      <c r="A102" s="39"/>
      <c r="B102" s="45"/>
      <c r="C102" s="321" t="s">
        <v>1</v>
      </c>
      <c r="D102" s="321" t="s">
        <v>241</v>
      </c>
      <c r="E102" s="18" t="s">
        <v>1</v>
      </c>
      <c r="F102" s="322">
        <v>133.19999999999999</v>
      </c>
      <c r="G102" s="39"/>
      <c r="H102" s="45"/>
    </row>
    <row r="103" s="2" customFormat="1" ht="16.8" customHeight="1">
      <c r="A103" s="39"/>
      <c r="B103" s="45"/>
      <c r="C103" s="321" t="s">
        <v>1</v>
      </c>
      <c r="D103" s="321" t="s">
        <v>242</v>
      </c>
      <c r="E103" s="18" t="s">
        <v>1</v>
      </c>
      <c r="F103" s="322">
        <v>86.099999999999994</v>
      </c>
      <c r="G103" s="39"/>
      <c r="H103" s="45"/>
    </row>
    <row r="104" s="2" customFormat="1" ht="16.8" customHeight="1">
      <c r="A104" s="39"/>
      <c r="B104" s="45"/>
      <c r="C104" s="321" t="s">
        <v>1</v>
      </c>
      <c r="D104" s="321" t="s">
        <v>243</v>
      </c>
      <c r="E104" s="18" t="s">
        <v>1</v>
      </c>
      <c r="F104" s="322">
        <v>28.396999999999998</v>
      </c>
      <c r="G104" s="39"/>
      <c r="H104" s="45"/>
    </row>
    <row r="105" s="2" customFormat="1" ht="16.8" customHeight="1">
      <c r="A105" s="39"/>
      <c r="B105" s="45"/>
      <c r="C105" s="321" t="s">
        <v>100</v>
      </c>
      <c r="D105" s="321" t="s">
        <v>186</v>
      </c>
      <c r="E105" s="18" t="s">
        <v>1</v>
      </c>
      <c r="F105" s="322">
        <v>247.697</v>
      </c>
      <c r="G105" s="39"/>
      <c r="H105" s="45"/>
    </row>
    <row r="106" s="2" customFormat="1" ht="16.8" customHeight="1">
      <c r="A106" s="39"/>
      <c r="B106" s="45"/>
      <c r="C106" s="317" t="s">
        <v>98</v>
      </c>
      <c r="D106" s="318" t="s">
        <v>98</v>
      </c>
      <c r="E106" s="319" t="s">
        <v>1</v>
      </c>
      <c r="F106" s="320">
        <v>3453.0599999999999</v>
      </c>
      <c r="G106" s="39"/>
      <c r="H106" s="45"/>
    </row>
    <row r="107" s="2" customFormat="1" ht="16.8" customHeight="1">
      <c r="A107" s="39"/>
      <c r="B107" s="45"/>
      <c r="C107" s="321" t="s">
        <v>98</v>
      </c>
      <c r="D107" s="321" t="s">
        <v>234</v>
      </c>
      <c r="E107" s="18" t="s">
        <v>1</v>
      </c>
      <c r="F107" s="322">
        <v>3453.0599999999999</v>
      </c>
      <c r="G107" s="39"/>
      <c r="H107" s="45"/>
    </row>
    <row r="108" s="2" customFormat="1" ht="16.8" customHeight="1">
      <c r="A108" s="39"/>
      <c r="B108" s="45"/>
      <c r="C108" s="323" t="s">
        <v>927</v>
      </c>
      <c r="D108" s="39"/>
      <c r="E108" s="39"/>
      <c r="F108" s="39"/>
      <c r="G108" s="39"/>
      <c r="H108" s="45"/>
    </row>
    <row r="109" s="2" customFormat="1">
      <c r="A109" s="39"/>
      <c r="B109" s="45"/>
      <c r="C109" s="321" t="s">
        <v>652</v>
      </c>
      <c r="D109" s="321" t="s">
        <v>653</v>
      </c>
      <c r="E109" s="18" t="s">
        <v>163</v>
      </c>
      <c r="F109" s="322">
        <v>5666.8639999999996</v>
      </c>
      <c r="G109" s="39"/>
      <c r="H109" s="45"/>
    </row>
    <row r="110" s="2" customFormat="1" ht="16.8" customHeight="1">
      <c r="A110" s="39"/>
      <c r="B110" s="45"/>
      <c r="C110" s="317" t="s">
        <v>115</v>
      </c>
      <c r="D110" s="318" t="s">
        <v>116</v>
      </c>
      <c r="E110" s="319" t="s">
        <v>1</v>
      </c>
      <c r="F110" s="320">
        <v>690.5</v>
      </c>
      <c r="G110" s="39"/>
      <c r="H110" s="45"/>
    </row>
    <row r="111" s="2" customFormat="1" ht="16.8" customHeight="1">
      <c r="A111" s="39"/>
      <c r="B111" s="45"/>
      <c r="C111" s="321" t="s">
        <v>115</v>
      </c>
      <c r="D111" s="321" t="s">
        <v>476</v>
      </c>
      <c r="E111" s="18" t="s">
        <v>1</v>
      </c>
      <c r="F111" s="322">
        <v>690.5</v>
      </c>
      <c r="G111" s="39"/>
      <c r="H111" s="45"/>
    </row>
    <row r="112" s="2" customFormat="1" ht="16.8" customHeight="1">
      <c r="A112" s="39"/>
      <c r="B112" s="45"/>
      <c r="C112" s="317" t="s">
        <v>96</v>
      </c>
      <c r="D112" s="318" t="s">
        <v>96</v>
      </c>
      <c r="E112" s="319" t="s">
        <v>1</v>
      </c>
      <c r="F112" s="320">
        <v>3453.0599999999999</v>
      </c>
      <c r="G112" s="39"/>
      <c r="H112" s="45"/>
    </row>
    <row r="113" s="2" customFormat="1" ht="16.8" customHeight="1">
      <c r="A113" s="39"/>
      <c r="B113" s="45"/>
      <c r="C113" s="321" t="s">
        <v>96</v>
      </c>
      <c r="D113" s="321" t="s">
        <v>228</v>
      </c>
      <c r="E113" s="18" t="s">
        <v>1</v>
      </c>
      <c r="F113" s="322">
        <v>3453.0599999999999</v>
      </c>
      <c r="G113" s="39"/>
      <c r="H113" s="45"/>
    </row>
    <row r="114" s="2" customFormat="1" ht="16.8" customHeight="1">
      <c r="A114" s="39"/>
      <c r="B114" s="45"/>
      <c r="C114" s="323" t="s">
        <v>927</v>
      </c>
      <c r="D114" s="39"/>
      <c r="E114" s="39"/>
      <c r="F114" s="39"/>
      <c r="G114" s="39"/>
      <c r="H114" s="45"/>
    </row>
    <row r="115" s="2" customFormat="1">
      <c r="A115" s="39"/>
      <c r="B115" s="45"/>
      <c r="C115" s="321" t="s">
        <v>652</v>
      </c>
      <c r="D115" s="321" t="s">
        <v>653</v>
      </c>
      <c r="E115" s="18" t="s">
        <v>163</v>
      </c>
      <c r="F115" s="322">
        <v>5666.8639999999996</v>
      </c>
      <c r="G115" s="39"/>
      <c r="H115" s="45"/>
    </row>
    <row r="116" s="2" customFormat="1" ht="16.8" customHeight="1">
      <c r="A116" s="39"/>
      <c r="B116" s="45"/>
      <c r="C116" s="317" t="s">
        <v>111</v>
      </c>
      <c r="D116" s="318" t="s">
        <v>112</v>
      </c>
      <c r="E116" s="319" t="s">
        <v>1</v>
      </c>
      <c r="F116" s="320">
        <v>2060.8000000000002</v>
      </c>
      <c r="G116" s="39"/>
      <c r="H116" s="45"/>
    </row>
    <row r="117" s="2" customFormat="1" ht="16.8" customHeight="1">
      <c r="A117" s="39"/>
      <c r="B117" s="45"/>
      <c r="C117" s="321" t="s">
        <v>111</v>
      </c>
      <c r="D117" s="321" t="s">
        <v>113</v>
      </c>
      <c r="E117" s="18" t="s">
        <v>1</v>
      </c>
      <c r="F117" s="322">
        <v>2060.8000000000002</v>
      </c>
      <c r="G117" s="39"/>
      <c r="H117" s="45"/>
    </row>
    <row r="118" s="2" customFormat="1" ht="16.8" customHeight="1">
      <c r="A118" s="39"/>
      <c r="B118" s="45"/>
      <c r="C118" s="317" t="s">
        <v>119</v>
      </c>
      <c r="D118" s="318" t="s">
        <v>120</v>
      </c>
      <c r="E118" s="319" t="s">
        <v>1</v>
      </c>
      <c r="F118" s="320">
        <v>39.549999999999997</v>
      </c>
      <c r="G118" s="39"/>
      <c r="H118" s="45"/>
    </row>
    <row r="119" s="2" customFormat="1" ht="16.8" customHeight="1">
      <c r="A119" s="39"/>
      <c r="B119" s="45"/>
      <c r="C119" s="321" t="s">
        <v>1</v>
      </c>
      <c r="D119" s="321" t="s">
        <v>482</v>
      </c>
      <c r="E119" s="18" t="s">
        <v>1</v>
      </c>
      <c r="F119" s="322">
        <v>1.05</v>
      </c>
      <c r="G119" s="39"/>
      <c r="H119" s="45"/>
    </row>
    <row r="120" s="2" customFormat="1" ht="16.8" customHeight="1">
      <c r="A120" s="39"/>
      <c r="B120" s="45"/>
      <c r="C120" s="321" t="s">
        <v>1</v>
      </c>
      <c r="D120" s="321" t="s">
        <v>483</v>
      </c>
      <c r="E120" s="18" t="s">
        <v>1</v>
      </c>
      <c r="F120" s="322">
        <v>38.5</v>
      </c>
      <c r="G120" s="39"/>
      <c r="H120" s="45"/>
    </row>
    <row r="121" s="2" customFormat="1" ht="16.8" customHeight="1">
      <c r="A121" s="39"/>
      <c r="B121" s="45"/>
      <c r="C121" s="321" t="s">
        <v>119</v>
      </c>
      <c r="D121" s="321" t="s">
        <v>186</v>
      </c>
      <c r="E121" s="18" t="s">
        <v>1</v>
      </c>
      <c r="F121" s="322">
        <v>39.549999999999997</v>
      </c>
      <c r="G121" s="39"/>
      <c r="H121" s="45"/>
    </row>
    <row r="122" s="2" customFormat="1" ht="16.8" customHeight="1">
      <c r="A122" s="39"/>
      <c r="B122" s="45"/>
      <c r="C122" s="317" t="s">
        <v>104</v>
      </c>
      <c r="D122" s="318" t="s">
        <v>105</v>
      </c>
      <c r="E122" s="319" t="s">
        <v>1</v>
      </c>
      <c r="F122" s="320">
        <v>170.16399999999999</v>
      </c>
      <c r="G122" s="39"/>
      <c r="H122" s="45"/>
    </row>
    <row r="123" s="2" customFormat="1" ht="16.8" customHeight="1">
      <c r="A123" s="39"/>
      <c r="B123" s="45"/>
      <c r="C123" s="321" t="s">
        <v>1</v>
      </c>
      <c r="D123" s="321" t="s">
        <v>277</v>
      </c>
      <c r="E123" s="18" t="s">
        <v>1</v>
      </c>
      <c r="F123" s="322">
        <v>154.90000000000001</v>
      </c>
      <c r="G123" s="39"/>
      <c r="H123" s="45"/>
    </row>
    <row r="124" s="2" customFormat="1" ht="16.8" customHeight="1">
      <c r="A124" s="39"/>
      <c r="B124" s="45"/>
      <c r="C124" s="321" t="s">
        <v>1</v>
      </c>
      <c r="D124" s="321" t="s">
        <v>278</v>
      </c>
      <c r="E124" s="18" t="s">
        <v>1</v>
      </c>
      <c r="F124" s="322">
        <v>3.456</v>
      </c>
      <c r="G124" s="39"/>
      <c r="H124" s="45"/>
    </row>
    <row r="125" s="2" customFormat="1" ht="16.8" customHeight="1">
      <c r="A125" s="39"/>
      <c r="B125" s="45"/>
      <c r="C125" s="321" t="s">
        <v>1</v>
      </c>
      <c r="D125" s="321" t="s">
        <v>279</v>
      </c>
      <c r="E125" s="18" t="s">
        <v>1</v>
      </c>
      <c r="F125" s="322">
        <v>11.808</v>
      </c>
      <c r="G125" s="39"/>
      <c r="H125" s="45"/>
    </row>
    <row r="126" s="2" customFormat="1" ht="16.8" customHeight="1">
      <c r="A126" s="39"/>
      <c r="B126" s="45"/>
      <c r="C126" s="321" t="s">
        <v>104</v>
      </c>
      <c r="D126" s="321" t="s">
        <v>186</v>
      </c>
      <c r="E126" s="18" t="s">
        <v>1</v>
      </c>
      <c r="F126" s="322">
        <v>170.16399999999999</v>
      </c>
      <c r="G126" s="39"/>
      <c r="H126" s="45"/>
    </row>
    <row r="127" s="2" customFormat="1" ht="16.8" customHeight="1">
      <c r="A127" s="39"/>
      <c r="B127" s="45"/>
      <c r="C127" s="323" t="s">
        <v>927</v>
      </c>
      <c r="D127" s="39"/>
      <c r="E127" s="39"/>
      <c r="F127" s="39"/>
      <c r="G127" s="39"/>
      <c r="H127" s="45"/>
    </row>
    <row r="128" s="2" customFormat="1">
      <c r="A128" s="39"/>
      <c r="B128" s="45"/>
      <c r="C128" s="321" t="s">
        <v>652</v>
      </c>
      <c r="D128" s="321" t="s">
        <v>653</v>
      </c>
      <c r="E128" s="18" t="s">
        <v>163</v>
      </c>
      <c r="F128" s="322">
        <v>5666.8639999999996</v>
      </c>
      <c r="G128" s="39"/>
      <c r="H128" s="45"/>
    </row>
    <row r="129" s="2" customFormat="1" ht="16.8" customHeight="1">
      <c r="A129" s="39"/>
      <c r="B129" s="45"/>
      <c r="C129" s="317" t="s">
        <v>102</v>
      </c>
      <c r="D129" s="318" t="s">
        <v>102</v>
      </c>
      <c r="E129" s="319" t="s">
        <v>1</v>
      </c>
      <c r="F129" s="320">
        <v>1396.5</v>
      </c>
      <c r="G129" s="39"/>
      <c r="H129" s="45"/>
    </row>
    <row r="130" s="2" customFormat="1" ht="16.8" customHeight="1">
      <c r="A130" s="39"/>
      <c r="B130" s="45"/>
      <c r="C130" s="321" t="s">
        <v>1</v>
      </c>
      <c r="D130" s="321" t="s">
        <v>535</v>
      </c>
      <c r="E130" s="18" t="s">
        <v>1</v>
      </c>
      <c r="F130" s="322">
        <v>1380.8</v>
      </c>
      <c r="G130" s="39"/>
      <c r="H130" s="45"/>
    </row>
    <row r="131" s="2" customFormat="1" ht="16.8" customHeight="1">
      <c r="A131" s="39"/>
      <c r="B131" s="45"/>
      <c r="C131" s="321" t="s">
        <v>1</v>
      </c>
      <c r="D131" s="321" t="s">
        <v>536</v>
      </c>
      <c r="E131" s="18" t="s">
        <v>1</v>
      </c>
      <c r="F131" s="322">
        <v>15.699999999999999</v>
      </c>
      <c r="G131" s="39"/>
      <c r="H131" s="45"/>
    </row>
    <row r="132" s="2" customFormat="1" ht="16.8" customHeight="1">
      <c r="A132" s="39"/>
      <c r="B132" s="45"/>
      <c r="C132" s="321" t="s">
        <v>102</v>
      </c>
      <c r="D132" s="321" t="s">
        <v>186</v>
      </c>
      <c r="E132" s="18" t="s">
        <v>1</v>
      </c>
      <c r="F132" s="322">
        <v>1396.5</v>
      </c>
      <c r="G132" s="39"/>
      <c r="H132" s="45"/>
    </row>
    <row r="133" s="2" customFormat="1" ht="16.8" customHeight="1">
      <c r="A133" s="39"/>
      <c r="B133" s="45"/>
      <c r="C133" s="323" t="s">
        <v>927</v>
      </c>
      <c r="D133" s="39"/>
      <c r="E133" s="39"/>
      <c r="F133" s="39"/>
      <c r="G133" s="39"/>
      <c r="H133" s="45"/>
    </row>
    <row r="134" s="2" customFormat="1" ht="16.8" customHeight="1">
      <c r="A134" s="39"/>
      <c r="B134" s="45"/>
      <c r="C134" s="321" t="s">
        <v>658</v>
      </c>
      <c r="D134" s="321" t="s">
        <v>659</v>
      </c>
      <c r="E134" s="18" t="s">
        <v>163</v>
      </c>
      <c r="F134" s="322">
        <v>1396.5</v>
      </c>
      <c r="G134" s="39"/>
      <c r="H134" s="45"/>
    </row>
    <row r="135" s="2" customFormat="1">
      <c r="A135" s="39"/>
      <c r="B135" s="45"/>
      <c r="C135" s="321" t="s">
        <v>652</v>
      </c>
      <c r="D135" s="321" t="s">
        <v>653</v>
      </c>
      <c r="E135" s="18" t="s">
        <v>163</v>
      </c>
      <c r="F135" s="322">
        <v>5666.8639999999996</v>
      </c>
      <c r="G135" s="39"/>
      <c r="H135" s="45"/>
    </row>
    <row r="136" s="2" customFormat="1" ht="7.44" customHeight="1">
      <c r="A136" s="39"/>
      <c r="B136" s="181"/>
      <c r="C136" s="182"/>
      <c r="D136" s="182"/>
      <c r="E136" s="182"/>
      <c r="F136" s="182"/>
      <c r="G136" s="182"/>
      <c r="H136" s="45"/>
    </row>
    <row r="137" s="2" customFormat="1">
      <c r="A137" s="39"/>
      <c r="B137" s="39"/>
      <c r="C137" s="39"/>
      <c r="D137" s="39"/>
      <c r="E137" s="39"/>
      <c r="F137" s="39"/>
      <c r="G137" s="39"/>
      <c r="H137" s="39"/>
    </row>
  </sheetData>
  <sheetProtection sheet="1" formatColumns="0" formatRows="0" objects="1" scenarios="1" spinCount="100000" saltValue="kT+LujuTccX5jXW85iv/fXUcd1G/FzKOi/5usYRe/axrawhHDryiOpXfFe5uBnpaiNXj5CjstsfnPwK6kEqICQ==" hashValue="g8xfi5H+KD3kuuZVZALQmh7DSui8kN/8OQDXWcwvbpgRqeKVFeDMVRtqkDbxeIOf/uCyQqxj5OhqYAS+QapXV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PC-PETR\Administrator</dc:creator>
  <cp:lastModifiedBy>PC-PETR\Administrator</cp:lastModifiedBy>
  <dcterms:created xsi:type="dcterms:W3CDTF">2022-02-18T11:04:34Z</dcterms:created>
  <dcterms:modified xsi:type="dcterms:W3CDTF">2022-02-18T11:04:42Z</dcterms:modified>
</cp:coreProperties>
</file>